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9795" windowHeight="5505" firstSheet="1" activeTab="4"/>
  </bookViews>
  <sheets>
    <sheet name="Rekapitulace stavby" sheetId="1" r:id="rId1"/>
    <sheet name="SO 101 - 1. ÚSEK" sheetId="2" r:id="rId2"/>
    <sheet name="SO 102 - 2. ÚSEK" sheetId="3" r:id="rId3"/>
    <sheet name="SO 103 - 3. ÚSEK" sheetId="4" r:id="rId4"/>
    <sheet name="VRN - VEDLEJŠÍ A OSTATNÍ ..." sheetId="5" r:id="rId5"/>
    <sheet name="Pokyny pro vyplnění" sheetId="6" r:id="rId6"/>
  </sheets>
  <definedNames>
    <definedName name="_xlnm._FilterDatabase" localSheetId="1" hidden="1">'SO 101 - 1. ÚSEK'!$C$83:$K$312</definedName>
    <definedName name="_xlnm._FilterDatabase" localSheetId="2" hidden="1">'SO 102 - 2. ÚSEK'!$C$81:$K$216</definedName>
    <definedName name="_xlnm._FilterDatabase" localSheetId="3" hidden="1">'SO 103 - 3. ÚSEK'!$C$82:$K$275</definedName>
    <definedName name="_xlnm._FilterDatabase" localSheetId="4" hidden="1">'VRN - VEDLEJŠÍ A OSTATNÍ ...'!$C$77:$K$102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1">'SO 101 - 1. ÚSEK'!$C$4:$J$36,'SO 101 - 1. ÚSEK'!$C$42:$J$65,'SO 101 - 1. ÚSEK'!$C$71:$K$312</definedName>
    <definedName name="_xlnm.Print_Area" localSheetId="2">'SO 102 - 2. ÚSEK'!$C$4:$J$36,'SO 102 - 2. ÚSEK'!$C$42:$J$63,'SO 102 - 2. ÚSEK'!$C$69:$K$216</definedName>
    <definedName name="_xlnm.Print_Area" localSheetId="3">'SO 103 - 3. ÚSEK'!$C$4:$J$36,'SO 103 - 3. ÚSEK'!$C$42:$J$64,'SO 103 - 3. ÚSEK'!$C$70:$K$275</definedName>
    <definedName name="_xlnm.Print_Area" localSheetId="4">'VRN - VEDLEJŠÍ A OSTATNÍ ...'!$C$4:$J$36,'VRN - VEDLEJŠÍ A OSTATNÍ ...'!$C$42:$J$59,'VRN - VEDLEJŠÍ A OSTATNÍ ...'!$C$65:$K$102</definedName>
    <definedName name="_xlnm.Print_Titles" localSheetId="0">'Rekapitulace stavby'!$49:$49</definedName>
    <definedName name="_xlnm.Print_Titles" localSheetId="1">'SO 101 - 1. ÚSEK'!$83:$83</definedName>
    <definedName name="_xlnm.Print_Titles" localSheetId="2">'SO 102 - 2. ÚSEK'!$81:$81</definedName>
    <definedName name="_xlnm.Print_Titles" localSheetId="3">'SO 103 - 3. ÚSEK'!$82:$82</definedName>
    <definedName name="_xlnm.Print_Titles" localSheetId="4">'VRN - VEDLEJŠÍ A OSTATNÍ ...'!$77:$77</definedName>
  </definedNames>
  <calcPr calcId="145621"/>
</workbook>
</file>

<file path=xl/sharedStrings.xml><?xml version="1.0" encoding="utf-8"?>
<sst xmlns="http://schemas.openxmlformats.org/spreadsheetml/2006/main" count="7057" uniqueCount="789">
  <si>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</si>
  <si>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</si>
  <si>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</si>
  <si>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</si>
  <si>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</si>
  <si>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</si>
  <si>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</si>
  <si>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{baeecf41-3f28-424b-96b1-aeda1614cc61}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</si>
  <si>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</si>
  <si>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</si>
  <si>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</si>
  <si>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</si>
  <si>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</si>
  <si>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</si>
  <si>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</si>
  <si>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</si>
  <si>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</si>
  <si>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28/17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</si>
  <si>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</si>
  <si>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</si>
  <si>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II/230 Přeštice - Mantov (úsek Černotín - Mantov)</t>
  </si>
  <si>
    <t>0,1</t>
  </si>
  <si>
    <t>KSO:</t>
  </si>
  <si>
    <t>CC-CZ:</t>
  </si>
  <si>
    <t>1</t>
  </si>
  <si>
    <t>Místo:</t>
  </si>
  <si>
    <t xml:space="preserve"> </t>
  </si>
  <si>
    <t>Datum:</t>
  </si>
  <si>
    <t>27.8.2017</t>
  </si>
  <si>
    <t>10</t>
  </si>
  <si>
    <t>100</t>
  </si>
  <si>
    <t>Zadavatel:</t>
  </si>
  <si>
    <t>IČ:</t>
  </si>
  <si>
    <t>Správa a údržba silnic Plzeňského kraje</t>
  </si>
  <si>
    <t>DIČ:</t>
  </si>
  <si>
    <t>Uchazeč:</t>
  </si>
  <si>
    <t>Vyplň údaj</t>
  </si>
  <si>
    <t>Projektant:</t>
  </si>
  <si>
    <t>Bc. Jan Touš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</si>
  <si>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</si>
  <si>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Položky neoznačené popisem  'CS ÚRS' pocházejí z vlastní databáze zpracovatele rozpočtu.
Součástí jednotlivých položek soupisu prací jsou i veškeré údaje a souvislosti uvedené v přiložené projektové (zadávací) dokumentaci vč. výkresů - bez nich nelze stanovit cenu prací!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</si>
  <si>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</si>
  <si>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</si>
  <si>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</si>
  <si>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</si>
  <si>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</si>
  <si>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</si>
  <si>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</si>
  <si>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</si>
  <si>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</si>
  <si>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</si>
  <si>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</si>
  <si>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</si>
  <si>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</si>
  <si>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</si>
  <si>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</si>
  <si>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</si>
  <si>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</si>
  <si>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</si>
  <si>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</si>
  <si>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</si>
  <si>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</si>
  <si>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</si>
  <si>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</si>
  <si>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</si>
  <si>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</si>
  <si>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</si>
  <si>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</si>
  <si>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</si>
  <si>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</si>
  <si>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</si>
  <si>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</si>
  <si>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</si>
  <si>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</si>
  <si>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</si>
  <si>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</si>
  <si>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</si>
  <si>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</si>
  <si>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</si>
  <si>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</si>
  <si>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</si>
  <si>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1. ÚSEK</t>
  </si>
  <si>
    <t>STA</t>
  </si>
  <si>
    <t>{e33b4ea7-6955-4c22-a190-f2889479ec95}</t>
  </si>
  <si>
    <t>2</t>
  </si>
  <si>
    <t>SO 102</t>
  </si>
  <si>
    <t>2. ÚSEK</t>
  </si>
  <si>
    <t>{3d7fcf07-8d70-45cb-b8e3-eb1b7f22efa5}</t>
  </si>
  <si>
    <t>SO 103</t>
  </si>
  <si>
    <t>3. ÚSEK</t>
  </si>
  <si>
    <t>{4d00c9fb-357e-44e5-a2e0-5b4937aacdb7}</t>
  </si>
  <si>
    <t>VRN</t>
  </si>
  <si>
    <t>VEDLEJŠÍ A OSTATNÍ NÁKLADY</t>
  </si>
  <si>
    <t>{8e088a0f-2992-4ec1-bba3-9f848948ec1f}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</si>
  <si>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</si>
  <si>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</si>
  <si>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</si>
  <si>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</si>
  <si>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</si>
  <si>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</si>
  <si>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</si>
  <si>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101 - 1. ÚSEK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</si>
  <si>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</si>
  <si>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</si>
  <si>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</si>
  <si>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</si>
  <si>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</si>
  <si>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</si>
  <si>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</si>
  <si>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</si>
  <si>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</si>
  <si>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</si>
  <si>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</si>
  <si>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  99 - Přesun hmot</t>
  </si>
  <si>
    <t xml:space="preserve">    997 - Přesun sutě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</si>
  <si>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</si>
  <si>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</si>
  <si>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</si>
  <si>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</si>
  <si>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</si>
  <si>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</si>
  <si>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</si>
  <si>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</si>
  <si>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</si>
  <si>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</si>
  <si>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</si>
  <si>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</si>
  <si>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</si>
  <si>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</si>
  <si>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</si>
  <si>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</si>
  <si>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</si>
  <si>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</si>
  <si>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</si>
  <si>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113154433</t>
  </si>
  <si>
    <t>Frézování živičného podkladu nebo krytu s naložením na dopravní prostředek plochy přes 10 000 m2 bez překážek v trase pruhu šířky do 2 m, tloušťky vrstvy 50 mm</t>
  </si>
  <si>
    <t>m2</t>
  </si>
  <si>
    <t>CS ÚRS 2017 01</t>
  </si>
  <si>
    <t>4</t>
  </si>
  <si>
    <t>1748267997</t>
  </si>
  <si>
    <t>VV</t>
  </si>
  <si>
    <t>frézování tl. 50 mm</t>
  </si>
  <si>
    <t>True</t>
  </si>
  <si>
    <t>odkoupí zhotovitel za cenu stanovenou zadávacími podmínkami</t>
  </si>
  <si>
    <t>1806,7895+11,65+6,08</t>
  </si>
  <si>
    <t>2459,9568+3431,8733+2937,7073+1308,5347+1080,5954</t>
  </si>
  <si>
    <t>Součet</t>
  </si>
  <si>
    <t>122202202</t>
  </si>
  <si>
    <t>Odkopávky a prokopávky nezapažené pro silnice objemu do 1000 m3 v hornině tř. 3</t>
  </si>
  <si>
    <t>m3</t>
  </si>
  <si>
    <t>CS ÚRS 2017 02</t>
  </si>
  <si>
    <t>1140222345</t>
  </si>
  <si>
    <t>pod vjezdy</t>
  </si>
  <si>
    <t>(15,6547+8,91+10,8723+13,17+11,33+52,06+4,433+10,95+13,309+39,4581+13,82+14,335)*0,15</t>
  </si>
  <si>
    <t>lokální opravy</t>
  </si>
  <si>
    <t>883*0,45</t>
  </si>
  <si>
    <t>3</t>
  </si>
  <si>
    <t>12570330</t>
  </si>
  <si>
    <t>Čištění příkopů se dnem nezpevněným s úpravou svahů vč.pročištění propustků</t>
  </si>
  <si>
    <t>-1271238824</t>
  </si>
  <si>
    <t>čištění příkopu</t>
  </si>
  <si>
    <t>(2411*2)*0,15*1</t>
  </si>
  <si>
    <t>132201101</t>
  </si>
  <si>
    <t>Hloubení rýh š do 600 mm v hornině tř. 3 objemu do 100 m3</t>
  </si>
  <si>
    <t>1744389468</t>
  </si>
  <si>
    <t>hloubení - propustky DN 400 pod sjezdy</t>
  </si>
  <si>
    <t>(7,5+5,5+5,7+6,2+5,7+18,4+5,3+6+6,8+11,6+7,4)*0,6*1,1</t>
  </si>
  <si>
    <t>5</t>
  </si>
  <si>
    <t>162701106.1</t>
  </si>
  <si>
    <t>Vodorovné přemístění výkopku/sypaniny z horniny tř. 1 až 4 na skládku (vzdálenost dle dodavatele)</t>
  </si>
  <si>
    <t>-922107492</t>
  </si>
  <si>
    <t>odpočet zásypu</t>
  </si>
  <si>
    <t>-10,332</t>
  </si>
  <si>
    <t>6</t>
  </si>
  <si>
    <t>171201211</t>
  </si>
  <si>
    <t>Poplatek za uložení odpadu ze sypaniny na skládce (skládkovné)</t>
  </si>
  <si>
    <t>t</t>
  </si>
  <si>
    <t>-1299384568</t>
  </si>
  <si>
    <t>((15,6547+8,91+10,8723+13,17+11,33+52,06+4,433+10,95+13,309+39,4581+13,82+14,335)*0,15)*1,8</t>
  </si>
  <si>
    <t>((7,5+5,5+5,7+6,2+5,7+18,4+5,3+6+6,8+11,6+7,4)*0,6*1,1)*1,8</t>
  </si>
  <si>
    <t>-10,332*1,8</t>
  </si>
  <si>
    <t>883*0,45*1,8</t>
  </si>
  <si>
    <t>7</t>
  </si>
  <si>
    <t>171201211.2</t>
  </si>
  <si>
    <t>Poplatek za uložení odpadu ze sypaniny na skládce /skládkovné - nános z příkopu /</t>
  </si>
  <si>
    <t>-777152019</t>
  </si>
  <si>
    <t>nános z příkopu - odhad</t>
  </si>
  <si>
    <t xml:space="preserve">35 </t>
  </si>
  <si>
    <t>8</t>
  </si>
  <si>
    <t>171201211.1</t>
  </si>
  <si>
    <t>Poplatek za uložení odpadu ze sypaniny na skládce /skládkovné - kontamin.uliční odpad z krajnice /</t>
  </si>
  <si>
    <t>247829938</t>
  </si>
  <si>
    <t>odstraněná krajnice</t>
  </si>
  <si>
    <t>296,73</t>
  </si>
  <si>
    <t>9</t>
  </si>
  <si>
    <t>174101101</t>
  </si>
  <si>
    <t>Zásyp jam, šachet rýh nebo kolem objektů sypaninou se zhutněním</t>
  </si>
  <si>
    <t>-1031871909</t>
  </si>
  <si>
    <t>zásyp - propustky DN 400</t>
  </si>
  <si>
    <t>(7,5+5,5+5,7+6,2+5,7+18,4+5,3+6+6,8+11,6+7,4)*0,6*0,2</t>
  </si>
  <si>
    <t>M</t>
  </si>
  <si>
    <t>583806520</t>
  </si>
  <si>
    <t>kámen lomový neupravený třída I tříděný materiálová skupina I/2</t>
  </si>
  <si>
    <t>1780167223</t>
  </si>
  <si>
    <t>propustky-nové pod vjezdy</t>
  </si>
  <si>
    <t>(((11*2)*0,75)*0,2)*2,6</t>
  </si>
  <si>
    <t>stávající-pod komunikací</t>
  </si>
  <si>
    <t>((6,1+5,97+7,1+10,14+8,1+4,5+6,9+7,6)*0,2)*2,6</t>
  </si>
  <si>
    <t>11</t>
  </si>
  <si>
    <t>181102302</t>
  </si>
  <si>
    <t>Úprava pláně v zářezech se zhutněním</t>
  </si>
  <si>
    <t>-587876494</t>
  </si>
  <si>
    <t>15,6547+8,91+10,8723+13,17+11,33+52,06+4,433+10,95+13,309+39,4581+13,82+14,335</t>
  </si>
  <si>
    <t>883</t>
  </si>
  <si>
    <t>12</t>
  </si>
  <si>
    <t>997221825</t>
  </si>
  <si>
    <t>Poplatek za uložení stavebního odpadu na skládce (skládkovné) železobetonového</t>
  </si>
  <si>
    <t>-1833127493</t>
  </si>
  <si>
    <t>vybouraný beton (ŽB)</t>
  </si>
  <si>
    <t>38,40</t>
  </si>
  <si>
    <t>Svislé a kompletní konstrukce</t>
  </si>
  <si>
    <t>13</t>
  </si>
  <si>
    <t>348942132</t>
  </si>
  <si>
    <t>Zábradlí ocelové přímé nebo v oblouku výšky 1,1 m ze sloupků z válcovaných tyčí I č.10-12 s osazením do bloků z betonu prostého rozměru 200x200x500 mm ze tří vodorovných trubek průměru 51 mm</t>
  </si>
  <si>
    <t>m</t>
  </si>
  <si>
    <t>-1133450256</t>
  </si>
  <si>
    <t>zábradlí</t>
  </si>
  <si>
    <t>2*4</t>
  </si>
  <si>
    <t>14</t>
  </si>
  <si>
    <t>966075141</t>
  </si>
  <si>
    <t>Odstranění různých konstrukcí na mostech kovového zábradlí vcelku</t>
  </si>
  <si>
    <t>-1702681262</t>
  </si>
  <si>
    <t>odstranění zábradlí</t>
  </si>
  <si>
    <t>Vodorovné konstrukce</t>
  </si>
  <si>
    <t>451311511</t>
  </si>
  <si>
    <t>Podklad pro dlažbu z betonu prostého mrazuvzdorného tř. C 25/30 vrstva tl do 100 mm</t>
  </si>
  <si>
    <t>-1077600891</t>
  </si>
  <si>
    <t>(11*2)*0,75</t>
  </si>
  <si>
    <t>6,1+5,97+7,1+10,14+8,1+4,5+6,9+7,6</t>
  </si>
  <si>
    <t>16</t>
  </si>
  <si>
    <t>465513227</t>
  </si>
  <si>
    <t>Dlažba z lomového kamene na cementovou maltu s vyspárováním tl 250 mm / u čel propustků /</t>
  </si>
  <si>
    <t>1373787722</t>
  </si>
  <si>
    <t>Komunikace pozemní</t>
  </si>
  <si>
    <t>17</t>
  </si>
  <si>
    <t>564851111</t>
  </si>
  <si>
    <t>Podklad ze štěrkodrti ŠD s rozprostřením a zhutněním, po zhutnění tl. 150 mm</t>
  </si>
  <si>
    <t>2005384097</t>
  </si>
  <si>
    <t>varianta 1</t>
  </si>
  <si>
    <t>ŠD 0/32</t>
  </si>
  <si>
    <t>propustky DN 400</t>
  </si>
  <si>
    <t>(7,5+5,5+5,7+6,2+5,7+18,4+5,3+6+6,8+11,6+7,4)*0,15</t>
  </si>
  <si>
    <t>18</t>
  </si>
  <si>
    <t>565125111</t>
  </si>
  <si>
    <t>Asfaltový beton vrstva podkladní ACP 16 (obalované kamenivo OKS) tl 40 mm š do 3 m</t>
  </si>
  <si>
    <t>998219788</t>
  </si>
  <si>
    <t>ACP 16S 50/70</t>
  </si>
  <si>
    <t>varianta 2</t>
  </si>
  <si>
    <t>19</t>
  </si>
  <si>
    <t>569931132</t>
  </si>
  <si>
    <t>Zpevnění krajnic asfaltovým recyklátem tl 100 mm</t>
  </si>
  <si>
    <t>1081871920</t>
  </si>
  <si>
    <t>krajnice</t>
  </si>
  <si>
    <t>2357,96</t>
  </si>
  <si>
    <t>20</t>
  </si>
  <si>
    <t>573231106</t>
  </si>
  <si>
    <t>Postřik živičný spojovací ze silniční emulze v množství 0,30 kg/m2</t>
  </si>
  <si>
    <t>-1864693587</t>
  </si>
  <si>
    <t>postřik spojovací</t>
  </si>
  <si>
    <t>13245,8363</t>
  </si>
  <si>
    <t>573231107</t>
  </si>
  <si>
    <t>Postřik živičný spojovací ze silniční emulze v množství 0,40 kg/m2</t>
  </si>
  <si>
    <t>-2003400196</t>
  </si>
  <si>
    <t>22</t>
  </si>
  <si>
    <t>577144131</t>
  </si>
  <si>
    <t>Asfaltový beton vrstva obrusná ACO 11 (ABS) tř. I tl 50 mm š do 3 m z modifikovaného asfaltu</t>
  </si>
  <si>
    <t>-1077989064</t>
  </si>
  <si>
    <t>ACO 11+ 50/70</t>
  </si>
  <si>
    <t>23</t>
  </si>
  <si>
    <t>577155132</t>
  </si>
  <si>
    <t>Asfaltový beton vrstva ložní ACL 16 (ABH) s rozprostřením a zhutněním z modifikovaného asfaltu v pruhu šířky do 3 m, po zhutnění tl. 60 mm</t>
  </si>
  <si>
    <t>1598604432</t>
  </si>
  <si>
    <t>ACL 16+ 50/70</t>
  </si>
  <si>
    <t>24</t>
  </si>
  <si>
    <t>564951413</t>
  </si>
  <si>
    <t>Podklad z asfaltového recyklátu tl 150 mm</t>
  </si>
  <si>
    <t>-529533865</t>
  </si>
  <si>
    <t>vjezdy</t>
  </si>
  <si>
    <t>25</t>
  </si>
  <si>
    <t>919721221</t>
  </si>
  <si>
    <t>Geomříž pro vyztužení asfaltového povrchu ze skelných vláken</t>
  </si>
  <si>
    <t>-1571808697</t>
  </si>
  <si>
    <t>splétaná skelná geomříž min. pevnost 100 kN/m</t>
  </si>
  <si>
    <t>Ostatní konstrukce a práce, bourání</t>
  </si>
  <si>
    <t>26</t>
  </si>
  <si>
    <t>900901010</t>
  </si>
  <si>
    <t xml:space="preserve">Očištění povrchu a odborná prohlídka stavu povrchu za účelem výběru míst k případným lokálním opravám </t>
  </si>
  <si>
    <t>938422214</t>
  </si>
  <si>
    <t>očištění</t>
  </si>
  <si>
    <t>27</t>
  </si>
  <si>
    <t>900901012</t>
  </si>
  <si>
    <t xml:space="preserve">Úprava stávajícího vtokového objektu </t>
  </si>
  <si>
    <t>kus</t>
  </si>
  <si>
    <t>-493731776</t>
  </si>
  <si>
    <t>propustky-oprava čel</t>
  </si>
  <si>
    <t>2+2</t>
  </si>
  <si>
    <t>28</t>
  </si>
  <si>
    <t>915111112</t>
  </si>
  <si>
    <t>Vodorovné dopravní značení dělící čáry souvislé š 125 mm retroreflexní bílá barva</t>
  </si>
  <si>
    <t>797067985</t>
  </si>
  <si>
    <t>VDZ - čára souvislá</t>
  </si>
  <si>
    <t>4822,768</t>
  </si>
  <si>
    <t>29</t>
  </si>
  <si>
    <t>915611111</t>
  </si>
  <si>
    <t>Předznačení pro vodorovné značení stříkané barvou nebo prováděné z nátěrových hmot liniové dělicí čáry, vodicí proužky</t>
  </si>
  <si>
    <t>1590367503</t>
  </si>
  <si>
    <t>předznačení VDZ</t>
  </si>
  <si>
    <t>30</t>
  </si>
  <si>
    <t>919441221</t>
  </si>
  <si>
    <t xml:space="preserve">Čelo propustku z lomového kamene pro propustek z trub DN 600 </t>
  </si>
  <si>
    <t>-1041087968</t>
  </si>
  <si>
    <t>stávající propustky</t>
  </si>
  <si>
    <t>8*2</t>
  </si>
  <si>
    <t>31</t>
  </si>
  <si>
    <t>919735112</t>
  </si>
  <si>
    <t>Řezání stávajícího živičného krytu hl do 100 mm</t>
  </si>
  <si>
    <t>763803307</t>
  </si>
  <si>
    <t xml:space="preserve">řezání </t>
  </si>
  <si>
    <t>5,5</t>
  </si>
  <si>
    <t>32</t>
  </si>
  <si>
    <t>919121213</t>
  </si>
  <si>
    <t>Těsnění spár zálivkou za studena pro komůrky š 10 mm hl 25 mm bez těsnicího profilu</t>
  </si>
  <si>
    <t>-1001483303</t>
  </si>
  <si>
    <t>těsnění spár</t>
  </si>
  <si>
    <t>2416,5</t>
  </si>
  <si>
    <t>33</t>
  </si>
  <si>
    <t>919441211</t>
  </si>
  <si>
    <t>Čelo propustku z lomového kamene pro propustek z trub DN 300 až 500</t>
  </si>
  <si>
    <t>-1529437708</t>
  </si>
  <si>
    <t>čelo propustku-sjezdy</t>
  </si>
  <si>
    <t>11*2</t>
  </si>
  <si>
    <t>34</t>
  </si>
  <si>
    <t>8173641</t>
  </si>
  <si>
    <t>Zhotovení šikmého řezu potrubí DN400</t>
  </si>
  <si>
    <t>206194255</t>
  </si>
  <si>
    <t>seříznutí čela potrubí-sjezdy</t>
  </si>
  <si>
    <t>35</t>
  </si>
  <si>
    <t>919535556</t>
  </si>
  <si>
    <t>Obetonování trubního propustku betonem se zvýšenými nároky na prostředí tř. C 25/30</t>
  </si>
  <si>
    <t>-763851669</t>
  </si>
  <si>
    <t>obetonování propustku DN 400</t>
  </si>
  <si>
    <t>(7,5+5,5+5,7+6,2+5,7+18,4+5,3+6+6,8+11,6+7,4)*0,23</t>
  </si>
  <si>
    <t>36</t>
  </si>
  <si>
    <t>9199000</t>
  </si>
  <si>
    <t xml:space="preserve">Opravy a vyčištění stávajících propustků </t>
  </si>
  <si>
    <t>289959255</t>
  </si>
  <si>
    <t>oprava a vyčištění</t>
  </si>
  <si>
    <t>37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</si>
  <si>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</si>
  <si>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</si>
  <si>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1083870933</t>
  </si>
  <si>
    <t>2355</t>
  </si>
  <si>
    <t>38</t>
  </si>
  <si>
    <t>962051111</t>
  </si>
  <si>
    <t>Bourání mostních konstrukcí zdiva a pilířů ze železového betonu</t>
  </si>
  <si>
    <t>-1315515488</t>
  </si>
  <si>
    <t>bourání stávajících čel propustku</t>
  </si>
  <si>
    <t>8*2*1</t>
  </si>
  <si>
    <t>99</t>
  </si>
  <si>
    <t>Přesun hmot</t>
  </si>
  <si>
    <t>39</t>
  </si>
  <si>
    <t>919551112</t>
  </si>
  <si>
    <t>Zřízení propustku z trub plastových polyetylenových rýhovaných [Pecor Optima] se spojkami nebo s hrdlem DN 400 mm</t>
  </si>
  <si>
    <t>940517505</t>
  </si>
  <si>
    <t>7,5+5,5+5,7+6,2+5,7+18,4+5,3+6+6,8+11,6+7,4</t>
  </si>
  <si>
    <t>40</t>
  </si>
  <si>
    <t>286121140</t>
  </si>
  <si>
    <t>trubka kanalizační plastová PVC KG DN 400x6000 mm SN 12</t>
  </si>
  <si>
    <t>-561258404</t>
  </si>
  <si>
    <t>DN 400</t>
  </si>
  <si>
    <t>2+1+2+1+1+3+1+1+1+2+2</t>
  </si>
  <si>
    <t>41</t>
  </si>
  <si>
    <t>998225111</t>
  </si>
  <si>
    <t>Přesun hmot pro pozemní komunikace a letiště s krytem živičným</t>
  </si>
  <si>
    <t>1022565544</t>
  </si>
  <si>
    <t>ŠD</t>
  </si>
  <si>
    <t>497,99</t>
  </si>
  <si>
    <t>asfalty+postřik</t>
  </si>
  <si>
    <t>2060,2+2065+550+15</t>
  </si>
  <si>
    <t>geomříž</t>
  </si>
  <si>
    <t>12,238</t>
  </si>
  <si>
    <t>betony+kámen</t>
  </si>
  <si>
    <t>60,025+37,913</t>
  </si>
  <si>
    <t>997</t>
  </si>
  <si>
    <t>Přesun sutě</t>
  </si>
  <si>
    <t>42</t>
  </si>
  <si>
    <t>997221551</t>
  </si>
  <si>
    <t>Vodorovná doprava suti ze sypkých materiálů do 1 km</t>
  </si>
  <si>
    <t>820995645</t>
  </si>
  <si>
    <t>nános příkop</t>
  </si>
  <si>
    <t>vybouraný beton</t>
  </si>
  <si>
    <t>43</t>
  </si>
  <si>
    <t>997221559</t>
  </si>
  <si>
    <t>Příplatek ZKD 1 km u vodorovné dopravy suti ze sypkých materiálů</t>
  </si>
  <si>
    <t>-977412120</t>
  </si>
  <si>
    <t>296,73*24</t>
  </si>
  <si>
    <t>35*24</t>
  </si>
  <si>
    <t>38,40*24</t>
  </si>
  <si>
    <t>SO 102 - 2. ÚSEK</t>
  </si>
  <si>
    <t>113154334</t>
  </si>
  <si>
    <t>Frézování živičného podkladu nebo krytu s naložením na dopravní prostředek plochy přes 1 000 do 10 000 m2 bez překážek v trase pruhu šířky přes 1 m do 2 m, tloušťky vrstvy 100 mm</t>
  </si>
  <si>
    <t>599882794</t>
  </si>
  <si>
    <t>frézová povrchu tl. 80 mm</t>
  </si>
  <si>
    <t>3614,9</t>
  </si>
  <si>
    <t>1894332917</t>
  </si>
  <si>
    <t>(39,04+28,1+34,59+41,2+69,55+13,45+9,25)*0,15</t>
  </si>
  <si>
    <t>110*0,45</t>
  </si>
  <si>
    <t>-135123023</t>
  </si>
  <si>
    <t>čištění příkopu+úprava dna</t>
  </si>
  <si>
    <t>((15,23)*1,5)*0,15</t>
  </si>
  <si>
    <t>727992627</t>
  </si>
  <si>
    <t>2695280</t>
  </si>
  <si>
    <t>35,277*1,8</t>
  </si>
  <si>
    <t>-667147706</t>
  </si>
  <si>
    <t>1009342949</t>
  </si>
  <si>
    <t>stávající krajnice</t>
  </si>
  <si>
    <t>61,74</t>
  </si>
  <si>
    <t>-1633464564</t>
  </si>
  <si>
    <t>39,04+28,1+34,59+41,2+69,55+13,45+9,25</t>
  </si>
  <si>
    <t>110</t>
  </si>
  <si>
    <t>-27313179</t>
  </si>
  <si>
    <t>lokální oprava-varianta 1</t>
  </si>
  <si>
    <t>1789633308</t>
  </si>
  <si>
    <t>615177555</t>
  </si>
  <si>
    <t>233,02+262,24</t>
  </si>
  <si>
    <t>56055368</t>
  </si>
  <si>
    <t>silniční emulze v množství 0,30 kg/m2</t>
  </si>
  <si>
    <t>3460,5+95,745</t>
  </si>
  <si>
    <t>-1925008416</t>
  </si>
  <si>
    <t>silniční emulze v množství 0,40 kg/m2</t>
  </si>
  <si>
    <t>-1115570202</t>
  </si>
  <si>
    <t>1395940660</t>
  </si>
  <si>
    <t>-349398985</t>
  </si>
  <si>
    <t>-1161036590</t>
  </si>
  <si>
    <t>1627974050</t>
  </si>
  <si>
    <t>očištění povrchu</t>
  </si>
  <si>
    <t>565104273</t>
  </si>
  <si>
    <t>1178,499</t>
  </si>
  <si>
    <t>915121112</t>
  </si>
  <si>
    <t>Vodorovné dopravní značení stříkané barvou vodící čára bílá šířky 250 mm souvislá retroreflexní</t>
  </si>
  <si>
    <t>309644187</t>
  </si>
  <si>
    <t>VDZ-čára dělící</t>
  </si>
  <si>
    <t>40,308</t>
  </si>
  <si>
    <t>1092833754</t>
  </si>
  <si>
    <t>1178,499+40,308</t>
  </si>
  <si>
    <t>64559012</t>
  </si>
  <si>
    <t>řezání</t>
  </si>
  <si>
    <t>15,65</t>
  </si>
  <si>
    <t>453808138</t>
  </si>
  <si>
    <t>těsnění spáry</t>
  </si>
  <si>
    <t>611,85+26,75</t>
  </si>
  <si>
    <t>1235086207</t>
  </si>
  <si>
    <t>krajnice-odstranění</t>
  </si>
  <si>
    <t>230+260</t>
  </si>
  <si>
    <t>1894701975</t>
  </si>
  <si>
    <t>61,587</t>
  </si>
  <si>
    <t>asfalt+postřik</t>
  </si>
  <si>
    <t>553,316+553,16+416,5</t>
  </si>
  <si>
    <t>1,525</t>
  </si>
  <si>
    <t>-2044895689</t>
  </si>
  <si>
    <t>příkop</t>
  </si>
  <si>
    <t>-1979347142</t>
  </si>
  <si>
    <t>61,74*24</t>
  </si>
  <si>
    <t>15*24</t>
  </si>
  <si>
    <t>SO 103 - 3. ÚSEK</t>
  </si>
  <si>
    <t>113154331</t>
  </si>
  <si>
    <t>Frézování živičného podkladu nebo krytu s naložením na dopravní prostředek plochy přes 1 000 do 10 000 m2 bez překážek v trase pruhu šířky přes 1 m do 2 m, tloušťky vrstvy do 30 mm</t>
  </si>
  <si>
    <t>2108971950</t>
  </si>
  <si>
    <t>frézování tl. 20 mm</t>
  </si>
  <si>
    <t>1671,26</t>
  </si>
  <si>
    <t>(17,04+7,19+11,52+8,432+7,73+7,4+7,39+5,55+8,83+10,63)*0,15</t>
  </si>
  <si>
    <t>105*0,45</t>
  </si>
  <si>
    <t>-791676798</t>
  </si>
  <si>
    <t>Čištění příkopů</t>
  </si>
  <si>
    <t>((274*2)*1,5)*0,15</t>
  </si>
  <si>
    <t>928512003</t>
  </si>
  <si>
    <t xml:space="preserve">hloubení rýh pod sjezdy </t>
  </si>
  <si>
    <t>((5,2+7+5,3+5,7+5+4,7+6,3+6,2)*0,6)*1,1</t>
  </si>
  <si>
    <t>13,757</t>
  </si>
  <si>
    <t>123,30</t>
  </si>
  <si>
    <t>hloubení pro propustky</t>
  </si>
  <si>
    <t>29,964</t>
  </si>
  <si>
    <t>odpočet násypu</t>
  </si>
  <si>
    <t>-9,08</t>
  </si>
  <si>
    <t>13,757*1,8</t>
  </si>
  <si>
    <t>29,964*1,8</t>
  </si>
  <si>
    <t>-9,08*1,8</t>
  </si>
  <si>
    <t>47,25*1,8</t>
  </si>
  <si>
    <t>nános příkopu - odhad</t>
  </si>
  <si>
    <t>32,382</t>
  </si>
  <si>
    <t>-388626595</t>
  </si>
  <si>
    <t>zásyp propustků</t>
  </si>
  <si>
    <t>(5,2+7+5,3+5,7+5+4,7+6,3+6,2)*0,2</t>
  </si>
  <si>
    <t>17,04+7,19+11,52+8,432+7,73+7,4+7,39+5,55+8,83+10,63</t>
  </si>
  <si>
    <t>105</t>
  </si>
  <si>
    <t>1080011277</t>
  </si>
  <si>
    <t>beton čela propustků</t>
  </si>
  <si>
    <t>18*(0,8)</t>
  </si>
  <si>
    <t>1579450974</t>
  </si>
  <si>
    <t>čela propustků-opevnění kamenem</t>
  </si>
  <si>
    <t>-1692086925</t>
  </si>
  <si>
    <t>pod propustek</t>
  </si>
  <si>
    <t>zřízení propustku</t>
  </si>
  <si>
    <t>(5,2+7+5,3+5,7+5+4,7+6,3+6,2)*0,6</t>
  </si>
  <si>
    <t>1577294299</t>
  </si>
  <si>
    <t>-1930891262</t>
  </si>
  <si>
    <t>-365550218</t>
  </si>
  <si>
    <t>258,35</t>
  </si>
  <si>
    <t>-1797674161</t>
  </si>
  <si>
    <t>1535,33</t>
  </si>
  <si>
    <t>256217010</t>
  </si>
  <si>
    <t>-1886625606</t>
  </si>
  <si>
    <t>577145132</t>
  </si>
  <si>
    <t>Asfaltový beton vrstva ložní ACL 16 (ABH) s rozprostřením a zhutněním z modifikovaného asfaltu v pruhu šířky do 3 m, po zhutnění tl. 50 mm</t>
  </si>
  <si>
    <t>-1539292435</t>
  </si>
  <si>
    <t>1985268193</t>
  </si>
  <si>
    <t>kámen lomový</t>
  </si>
  <si>
    <t>(18*(0,8)*0,2)*2,6</t>
  </si>
  <si>
    <t>-1678558333</t>
  </si>
  <si>
    <t>575</t>
  </si>
  <si>
    <t>2138470908</t>
  </si>
  <si>
    <t>řezání stávajícího krytu</t>
  </si>
  <si>
    <t>těsnění spar</t>
  </si>
  <si>
    <t>279,47+5,5</t>
  </si>
  <si>
    <t>-1388718922</t>
  </si>
  <si>
    <t>čelo</t>
  </si>
  <si>
    <t>9*2</t>
  </si>
  <si>
    <t>-923472031</t>
  </si>
  <si>
    <t>řez</t>
  </si>
  <si>
    <t>763852185</t>
  </si>
  <si>
    <t>obetonování trubky</t>
  </si>
  <si>
    <t>(5,2+7+5,3+5,7+5+4,7+6,3+6,2)*0,23</t>
  </si>
  <si>
    <t>-290732630</t>
  </si>
  <si>
    <t>odstranění krajnice</t>
  </si>
  <si>
    <t>257</t>
  </si>
  <si>
    <t>1598509247</t>
  </si>
  <si>
    <t>5,2+7+5,3+5,7+5+4,7+6,3+6,2</t>
  </si>
  <si>
    <t>426610852</t>
  </si>
  <si>
    <t>1+3+1+1+1+1+2+1</t>
  </si>
  <si>
    <t>63,42</t>
  </si>
  <si>
    <t>238,89+230,9+55+1,5</t>
  </si>
  <si>
    <t>kámen</t>
  </si>
  <si>
    <t>7,488</t>
  </si>
  <si>
    <t>1,455</t>
  </si>
  <si>
    <t>betony</t>
  </si>
  <si>
    <t>15+25,726+126,102</t>
  </si>
  <si>
    <t>32,382*24</t>
  </si>
  <si>
    <t>VRN - VEDLEJŠÍ A OSTATNÍ NÁKLADY</t>
  </si>
  <si>
    <t>VN - VEDLEJŠÍ NÁKLADY</t>
  </si>
  <si>
    <t>ON - OSTATNÍ NÁKLADY</t>
  </si>
  <si>
    <t>VN</t>
  </si>
  <si>
    <t>VEDLEJŠÍ NÁKLADY</t>
  </si>
  <si>
    <t>900901010.1</t>
  </si>
  <si>
    <t>Oprava povrchu objízdných tras</t>
  </si>
  <si>
    <t>1814089823</t>
  </si>
  <si>
    <t>500</t>
  </si>
  <si>
    <t>030001000</t>
  </si>
  <si>
    <t>Zařízení staveniště</t>
  </si>
  <si>
    <t>Kč</t>
  </si>
  <si>
    <t>1024</t>
  </si>
  <si>
    <t>-2058661028</t>
  </si>
  <si>
    <t>034503000</t>
  </si>
  <si>
    <t>Informační tabule na staveništi</t>
  </si>
  <si>
    <t>1974288116</t>
  </si>
  <si>
    <t>SFDI</t>
  </si>
  <si>
    <t>1+1</t>
  </si>
  <si>
    <t>SUSPK</t>
  </si>
  <si>
    <t>1+1+1+1</t>
  </si>
  <si>
    <t>034503000.1</t>
  </si>
  <si>
    <t>Pamětní deska dle gafického návrhu</t>
  </si>
  <si>
    <t>-214069818</t>
  </si>
  <si>
    <t>ON</t>
  </si>
  <si>
    <t>OSTATNÍ NÁKLADY</t>
  </si>
  <si>
    <t>012103000</t>
  </si>
  <si>
    <t>Geodetické práce před výstavbou</t>
  </si>
  <si>
    <t>373754220</t>
  </si>
  <si>
    <t>012203000</t>
  </si>
  <si>
    <t>Geodetické práce při provádění stavby</t>
  </si>
  <si>
    <t>-369795578</t>
  </si>
  <si>
    <t>012303000</t>
  </si>
  <si>
    <t>Geodetické práce po výstavbě</t>
  </si>
  <si>
    <t>-1979185741</t>
  </si>
  <si>
    <t>013254000</t>
  </si>
  <si>
    <t>Dokumentace skutečného provedení stavby</t>
  </si>
  <si>
    <t>529857956</t>
  </si>
  <si>
    <t>043002000</t>
  </si>
  <si>
    <t>Zkoušky a ostatní měření</t>
  </si>
  <si>
    <t>-1510356146</t>
  </si>
  <si>
    <t>045002000</t>
  </si>
  <si>
    <t>Kompletační a koordinační činnost</t>
  </si>
  <si>
    <t>-739992123</t>
  </si>
  <si>
    <t>070001000</t>
  </si>
  <si>
    <t>Provozní vlivy</t>
  </si>
  <si>
    <t>682613014</t>
  </si>
  <si>
    <t>DIO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</si>
  <si>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</si>
  <si>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</si>
  <si>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</si>
  <si>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</si>
  <si>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</si>
  <si>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</si>
  <si>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</si>
  <si>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</si>
  <si>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</si>
  <si>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</si>
  <si>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</si>
  <si>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</si>
  <si>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</si>
  <si>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</si>
  <si>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</si>
  <si>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</si>
  <si>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</si>
  <si>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</si>
  <si>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</si>
  <si>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</si>
  <si>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</si>
  <si>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</si>
  <si>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</si>
  <si>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</si>
  <si>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</si>
  <si>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</si>
  <si>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</si>
  <si>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</si>
  <si>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</si>
  <si>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</si>
  <si>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</si>
  <si>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</si>
  <si>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</si>
  <si>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</si>
  <si>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</si>
  <si>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</si>
  <si>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</si>
  <si>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</si>
  <si>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</si>
  <si>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</si>
  <si>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</si>
  <si>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</si>
  <si>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</si>
  <si>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</si>
  <si>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</si>
  <si>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</si>
  <si>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</si>
  <si>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</si>
  <si>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</si>
  <si>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</si>
  <si>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</si>
  <si>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</si>
  <si>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</si>
  <si>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</si>
  <si>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</si>
  <si>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</si>
  <si>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</si>
  <si>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</si>
  <si>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</si>
  <si>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</si>
  <si>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</si>
  <si>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</si>
  <si>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</si>
  <si>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</si>
  <si>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</si>
  <si>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</si>
  <si>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</si>
  <si>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</si>
  <si>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</si>
  <si>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</si>
  <si>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</si>
  <si>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</si>
  <si>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</si>
  <si>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</si>
  <si>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</si>
  <si>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</si>
  <si>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</si>
  <si>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</si>
  <si>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</si>
  <si>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</si>
  <si>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</si>
  <si>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</si>
  <si>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</si>
  <si>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</si>
  <si>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</si>
  <si>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</si>
  <si>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</si>
  <si>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</si>
  <si>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</si>
  <si>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</si>
  <si>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</si>
  <si>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</si>
  <si>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</si>
  <si>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</si>
  <si>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</si>
  <si>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</si>
  <si>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</si>
  <si>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</si>
  <si>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</si>
  <si>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</si>
  <si>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</si>
  <si>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</si>
  <si>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</si>
  <si>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</si>
  <si>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</si>
  <si>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</si>
  <si>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</si>
  <si>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</si>
  <si>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</si>
  <si>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</si>
  <si>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</si>
  <si>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</si>
  <si>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</si>
  <si>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</si>
  <si>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</si>
  <si>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</si>
  <si>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</si>
  <si>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</si>
  <si>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</si>
  <si>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</si>
  <si>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</si>
  <si>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</si>
  <si>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</si>
  <si>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</si>
  <si>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</si>
  <si>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</si>
  <si>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</si>
  <si>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</si>
  <si>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</si>
  <si>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</si>
  <si>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</si>
  <si>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</si>
  <si>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</si>
  <si>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</si>
  <si>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</si>
  <si>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</si>
  <si>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</si>
  <si>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</si>
  <si>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</si>
  <si>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</si>
  <si>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</si>
  <si>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</si>
  <si>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</si>
  <si>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</si>
  <si>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</si>
  <si>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</si>
  <si>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</si>
  <si>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</si>
  <si>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</si>
  <si>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</si>
  <si>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</si>
  <si>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</si>
  <si>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</si>
  <si>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</si>
  <si>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</si>
  <si>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</si>
  <si>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</si>
  <si>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</si>
  <si>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</si>
  <si>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</si>
  <si>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</si>
  <si>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</si>
  <si>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</si>
  <si>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</si>
  <si>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</si>
  <si>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</si>
  <si>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</si>
  <si>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</si>
  <si>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</si>
  <si>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</si>
  <si>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</si>
  <si>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</si>
  <si>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</si>
  <si>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</si>
  <si>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</si>
  <si>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</si>
  <si>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</si>
  <si>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</si>
  <si>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</si>
  <si>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</si>
  <si>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</si>
  <si>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</si>
  <si>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</si>
  <si>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Oprava povrchu objízdných a přístupových tras 
Oprava stávající asfaltové vozovky v tl. 50mm z ACO 11+, včetně odfrézování, spoj.postřiku,těsnění spár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</si>
</sst>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4" fillId="0" borderId="13" xfId="0" applyNumberFormat="1" applyFont="1" applyBorder="1" applyAlignment="1">
      <alignment/>
    </xf>
    <xf numFmtId="166" fontId="34" fillId="0" borderId="14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Border="1" applyAlignment="1" applyProtection="1">
      <alignment vertical="center"/>
      <protection locked="0"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9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12" t="s">
        <v>8</v>
      </c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38" t="s">
        <v>17</v>
      </c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28"/>
      <c r="AQ5" s="30"/>
      <c r="BE5" s="336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40" t="s">
        <v>20</v>
      </c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28"/>
      <c r="AQ6" s="30"/>
      <c r="BE6" s="337"/>
      <c r="BS6" s="23" t="s">
        <v>21</v>
      </c>
    </row>
    <row r="7" spans="2:71" ht="14.45" customHeight="1">
      <c r="B7" s="27"/>
      <c r="C7" s="28"/>
      <c r="D7" s="36" t="s">
        <v>22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5</v>
      </c>
      <c r="AO7" s="28"/>
      <c r="AP7" s="28"/>
      <c r="AQ7" s="30"/>
      <c r="BE7" s="337"/>
      <c r="BS7" s="23" t="s">
        <v>24</v>
      </c>
    </row>
    <row r="8" spans="2:71" ht="14.45" customHeight="1">
      <c r="B8" s="27"/>
      <c r="C8" s="28"/>
      <c r="D8" s="36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27</v>
      </c>
      <c r="AL8" s="28"/>
      <c r="AM8" s="28"/>
      <c r="AN8" s="37" t="s">
        <v>28</v>
      </c>
      <c r="AO8" s="28"/>
      <c r="AP8" s="28"/>
      <c r="AQ8" s="30"/>
      <c r="BE8" s="337"/>
      <c r="BS8" s="23" t="s">
        <v>29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7"/>
      <c r="BS9" s="23" t="s">
        <v>30</v>
      </c>
    </row>
    <row r="10" spans="2:71" ht="14.45" customHeight="1">
      <c r="B10" s="27"/>
      <c r="C10" s="28"/>
      <c r="D10" s="36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32</v>
      </c>
      <c r="AL10" s="28"/>
      <c r="AM10" s="28"/>
      <c r="AN10" s="34" t="s">
        <v>5</v>
      </c>
      <c r="AO10" s="28"/>
      <c r="AP10" s="28"/>
      <c r="AQ10" s="30"/>
      <c r="BE10" s="337"/>
      <c r="BS10" s="23" t="s">
        <v>21</v>
      </c>
    </row>
    <row r="11" spans="2:71" ht="18.4" customHeight="1">
      <c r="B11" s="27"/>
      <c r="C11" s="28"/>
      <c r="D11" s="28"/>
      <c r="E11" s="34" t="s">
        <v>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34</v>
      </c>
      <c r="AL11" s="28"/>
      <c r="AM11" s="28"/>
      <c r="AN11" s="34" t="s">
        <v>5</v>
      </c>
      <c r="AO11" s="28"/>
      <c r="AP11" s="28"/>
      <c r="AQ11" s="30"/>
      <c r="BE11" s="337"/>
      <c r="BS11" s="23" t="s">
        <v>21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7"/>
      <c r="BS12" s="23" t="s">
        <v>21</v>
      </c>
    </row>
    <row r="13" spans="2:71" ht="14.45" customHeight="1">
      <c r="B13" s="27"/>
      <c r="C13" s="28"/>
      <c r="D13" s="36" t="s">
        <v>35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32</v>
      </c>
      <c r="AL13" s="28"/>
      <c r="AM13" s="28"/>
      <c r="AN13" s="38" t="s">
        <v>36</v>
      </c>
      <c r="AO13" s="28"/>
      <c r="AP13" s="28"/>
      <c r="AQ13" s="30"/>
      <c r="BE13" s="337"/>
      <c r="BS13" s="23" t="s">
        <v>21</v>
      </c>
    </row>
    <row r="14" spans="2:71" ht="15">
      <c r="B14" s="27"/>
      <c r="C14" s="28"/>
      <c r="D14" s="28"/>
      <c r="E14" s="341" t="s">
        <v>36</v>
      </c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6" t="s">
        <v>34</v>
      </c>
      <c r="AL14" s="28"/>
      <c r="AM14" s="28"/>
      <c r="AN14" s="38" t="s">
        <v>36</v>
      </c>
      <c r="AO14" s="28"/>
      <c r="AP14" s="28"/>
      <c r="AQ14" s="30"/>
      <c r="BE14" s="337"/>
      <c r="BS14" s="23" t="s">
        <v>21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7"/>
      <c r="BS15" s="23" t="s">
        <v>6</v>
      </c>
    </row>
    <row r="16" spans="2:71" ht="14.45" customHeight="1">
      <c r="B16" s="27"/>
      <c r="C16" s="28"/>
      <c r="D16" s="36" t="s">
        <v>37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32</v>
      </c>
      <c r="AL16" s="28"/>
      <c r="AM16" s="28"/>
      <c r="AN16" s="34" t="s">
        <v>5</v>
      </c>
      <c r="AO16" s="28"/>
      <c r="AP16" s="28"/>
      <c r="AQ16" s="30"/>
      <c r="BE16" s="337"/>
      <c r="BS16" s="23" t="s">
        <v>6</v>
      </c>
    </row>
    <row r="17" spans="2:71" ht="18.4" customHeight="1">
      <c r="B17" s="27"/>
      <c r="C17" s="28"/>
      <c r="D17" s="28"/>
      <c r="E17" s="34" t="s">
        <v>38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34</v>
      </c>
      <c r="AL17" s="28"/>
      <c r="AM17" s="28"/>
      <c r="AN17" s="34" t="s">
        <v>5</v>
      </c>
      <c r="AO17" s="28"/>
      <c r="AP17" s="28"/>
      <c r="AQ17" s="30"/>
      <c r="BE17" s="337"/>
      <c r="BS17" s="23" t="s">
        <v>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7"/>
      <c r="BS18" s="23" t="s">
        <v>9</v>
      </c>
    </row>
    <row r="19" spans="2:71" ht="14.45" customHeight="1">
      <c r="B19" s="27"/>
      <c r="C19" s="28"/>
      <c r="D19" s="36" t="s">
        <v>39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7"/>
      <c r="BS19" s="23" t="s">
        <v>9</v>
      </c>
    </row>
    <row r="20" spans="2:71" ht="105.75" customHeight="1">
      <c r="B20" s="27"/>
      <c r="C20" s="28"/>
      <c r="D20" s="28"/>
      <c r="E20" s="343" t="s">
        <v>40</v>
      </c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28"/>
      <c r="AP20" s="28"/>
      <c r="AQ20" s="30"/>
      <c r="BE20" s="337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7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7"/>
    </row>
    <row r="23" spans="2:57" s="1" customFormat="1" ht="25.9" customHeight="1">
      <c r="B23" s="40"/>
      <c r="C23" s="41"/>
      <c r="D23" s="42" t="s">
        <v>41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4">
        <f>ROUND(AG51,2)</f>
        <v>0</v>
      </c>
      <c r="AL23" s="345"/>
      <c r="AM23" s="345"/>
      <c r="AN23" s="345"/>
      <c r="AO23" s="345"/>
      <c r="AP23" s="41"/>
      <c r="AQ23" s="44"/>
      <c r="BE23" s="337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7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6" t="s">
        <v>42</v>
      </c>
      <c r="M25" s="346"/>
      <c r="N25" s="346"/>
      <c r="O25" s="346"/>
      <c r="P25" s="41"/>
      <c r="Q25" s="41"/>
      <c r="R25" s="41"/>
      <c r="S25" s="41"/>
      <c r="T25" s="41"/>
      <c r="U25" s="41"/>
      <c r="V25" s="41"/>
      <c r="W25" s="346" t="s">
        <v>43</v>
      </c>
      <c r="X25" s="346"/>
      <c r="Y25" s="346"/>
      <c r="Z25" s="346"/>
      <c r="AA25" s="346"/>
      <c r="AB25" s="346"/>
      <c r="AC25" s="346"/>
      <c r="AD25" s="346"/>
      <c r="AE25" s="346"/>
      <c r="AF25" s="41"/>
      <c r="AG25" s="41"/>
      <c r="AH25" s="41"/>
      <c r="AI25" s="41"/>
      <c r="AJ25" s="41"/>
      <c r="AK25" s="346" t="s">
        <v>44</v>
      </c>
      <c r="AL25" s="346"/>
      <c r="AM25" s="346"/>
      <c r="AN25" s="346"/>
      <c r="AO25" s="346"/>
      <c r="AP25" s="41"/>
      <c r="AQ25" s="44"/>
      <c r="BE25" s="337"/>
    </row>
    <row r="26" spans="2:57" s="2" customFormat="1" ht="14.45" customHeight="1">
      <c r="B26" s="46"/>
      <c r="C26" s="47"/>
      <c r="D26" s="48" t="s">
        <v>45</v>
      </c>
      <c r="E26" s="47"/>
      <c r="F26" s="48" t="s">
        <v>46</v>
      </c>
      <c r="G26" s="47"/>
      <c r="H26" s="47"/>
      <c r="I26" s="47"/>
      <c r="J26" s="47"/>
      <c r="K26" s="47"/>
      <c r="L26" s="326">
        <v>0.21</v>
      </c>
      <c r="M26" s="325"/>
      <c r="N26" s="325"/>
      <c r="O26" s="325"/>
      <c r="P26" s="47"/>
      <c r="Q26" s="47"/>
      <c r="R26" s="47"/>
      <c r="S26" s="47"/>
      <c r="T26" s="47"/>
      <c r="U26" s="47"/>
      <c r="V26" s="47"/>
      <c r="W26" s="324">
        <f>ROUND(AZ51,2)</f>
        <v>0</v>
      </c>
      <c r="X26" s="325"/>
      <c r="Y26" s="325"/>
      <c r="Z26" s="325"/>
      <c r="AA26" s="325"/>
      <c r="AB26" s="325"/>
      <c r="AC26" s="325"/>
      <c r="AD26" s="325"/>
      <c r="AE26" s="325"/>
      <c r="AF26" s="47"/>
      <c r="AG26" s="47"/>
      <c r="AH26" s="47"/>
      <c r="AI26" s="47"/>
      <c r="AJ26" s="47"/>
      <c r="AK26" s="324">
        <f>ROUND(AV51,2)</f>
        <v>0</v>
      </c>
      <c r="AL26" s="325"/>
      <c r="AM26" s="325"/>
      <c r="AN26" s="325"/>
      <c r="AO26" s="325"/>
      <c r="AP26" s="47"/>
      <c r="AQ26" s="49"/>
      <c r="BE26" s="337"/>
    </row>
    <row r="27" spans="2:57" s="2" customFormat="1" ht="14.45" customHeight="1">
      <c r="B27" s="46"/>
      <c r="C27" s="47"/>
      <c r="D27" s="47"/>
      <c r="E27" s="47"/>
      <c r="F27" s="48" t="s">
        <v>47</v>
      </c>
      <c r="G27" s="47"/>
      <c r="H27" s="47"/>
      <c r="I27" s="47"/>
      <c r="J27" s="47"/>
      <c r="K27" s="47"/>
      <c r="L27" s="326">
        <v>0.15</v>
      </c>
      <c r="M27" s="325"/>
      <c r="N27" s="325"/>
      <c r="O27" s="325"/>
      <c r="P27" s="47"/>
      <c r="Q27" s="47"/>
      <c r="R27" s="47"/>
      <c r="S27" s="47"/>
      <c r="T27" s="47"/>
      <c r="U27" s="47"/>
      <c r="V27" s="47"/>
      <c r="W27" s="324">
        <f>ROUND(BA51,2)</f>
        <v>0</v>
      </c>
      <c r="X27" s="325"/>
      <c r="Y27" s="325"/>
      <c r="Z27" s="325"/>
      <c r="AA27" s="325"/>
      <c r="AB27" s="325"/>
      <c r="AC27" s="325"/>
      <c r="AD27" s="325"/>
      <c r="AE27" s="325"/>
      <c r="AF27" s="47"/>
      <c r="AG27" s="47"/>
      <c r="AH27" s="47"/>
      <c r="AI27" s="47"/>
      <c r="AJ27" s="47"/>
      <c r="AK27" s="324">
        <f>ROUND(AW51,2)</f>
        <v>0</v>
      </c>
      <c r="AL27" s="325"/>
      <c r="AM27" s="325"/>
      <c r="AN27" s="325"/>
      <c r="AO27" s="325"/>
      <c r="AP27" s="47"/>
      <c r="AQ27" s="49"/>
      <c r="BE27" s="337"/>
    </row>
    <row r="28" spans="2:57" s="2" customFormat="1" ht="14.45" customHeight="1" hidden="1">
      <c r="B28" s="46"/>
      <c r="C28" s="47"/>
      <c r="D28" s="47"/>
      <c r="E28" s="47"/>
      <c r="F28" s="48" t="s">
        <v>48</v>
      </c>
      <c r="G28" s="47"/>
      <c r="H28" s="47"/>
      <c r="I28" s="47"/>
      <c r="J28" s="47"/>
      <c r="K28" s="47"/>
      <c r="L28" s="326">
        <v>0.21</v>
      </c>
      <c r="M28" s="325"/>
      <c r="N28" s="325"/>
      <c r="O28" s="325"/>
      <c r="P28" s="47"/>
      <c r="Q28" s="47"/>
      <c r="R28" s="47"/>
      <c r="S28" s="47"/>
      <c r="T28" s="47"/>
      <c r="U28" s="47"/>
      <c r="V28" s="47"/>
      <c r="W28" s="324">
        <f>ROUND(BB51,2)</f>
        <v>0</v>
      </c>
      <c r="X28" s="325"/>
      <c r="Y28" s="325"/>
      <c r="Z28" s="325"/>
      <c r="AA28" s="325"/>
      <c r="AB28" s="325"/>
      <c r="AC28" s="325"/>
      <c r="AD28" s="325"/>
      <c r="AE28" s="325"/>
      <c r="AF28" s="47"/>
      <c r="AG28" s="47"/>
      <c r="AH28" s="47"/>
      <c r="AI28" s="47"/>
      <c r="AJ28" s="47"/>
      <c r="AK28" s="324">
        <v>0</v>
      </c>
      <c r="AL28" s="325"/>
      <c r="AM28" s="325"/>
      <c r="AN28" s="325"/>
      <c r="AO28" s="325"/>
      <c r="AP28" s="47"/>
      <c r="AQ28" s="49"/>
      <c r="BE28" s="337"/>
    </row>
    <row r="29" spans="2:57" s="2" customFormat="1" ht="14.45" customHeight="1" hidden="1">
      <c r="B29" s="46"/>
      <c r="C29" s="47"/>
      <c r="D29" s="47"/>
      <c r="E29" s="47"/>
      <c r="F29" s="48" t="s">
        <v>49</v>
      </c>
      <c r="G29" s="47"/>
      <c r="H29" s="47"/>
      <c r="I29" s="47"/>
      <c r="J29" s="47"/>
      <c r="K29" s="47"/>
      <c r="L29" s="326">
        <v>0.15</v>
      </c>
      <c r="M29" s="325"/>
      <c r="N29" s="325"/>
      <c r="O29" s="325"/>
      <c r="P29" s="47"/>
      <c r="Q29" s="47"/>
      <c r="R29" s="47"/>
      <c r="S29" s="47"/>
      <c r="T29" s="47"/>
      <c r="U29" s="47"/>
      <c r="V29" s="47"/>
      <c r="W29" s="324">
        <f>ROUND(BC51,2)</f>
        <v>0</v>
      </c>
      <c r="X29" s="325"/>
      <c r="Y29" s="325"/>
      <c r="Z29" s="325"/>
      <c r="AA29" s="325"/>
      <c r="AB29" s="325"/>
      <c r="AC29" s="325"/>
      <c r="AD29" s="325"/>
      <c r="AE29" s="325"/>
      <c r="AF29" s="47"/>
      <c r="AG29" s="47"/>
      <c r="AH29" s="47"/>
      <c r="AI29" s="47"/>
      <c r="AJ29" s="47"/>
      <c r="AK29" s="324">
        <v>0</v>
      </c>
      <c r="AL29" s="325"/>
      <c r="AM29" s="325"/>
      <c r="AN29" s="325"/>
      <c r="AO29" s="325"/>
      <c r="AP29" s="47"/>
      <c r="AQ29" s="49"/>
      <c r="BE29" s="337"/>
    </row>
    <row r="30" spans="2:57" s="2" customFormat="1" ht="14.45" customHeight="1" hidden="1">
      <c r="B30" s="46"/>
      <c r="C30" s="47"/>
      <c r="D30" s="47"/>
      <c r="E30" s="47"/>
      <c r="F30" s="48" t="s">
        <v>50</v>
      </c>
      <c r="G30" s="47"/>
      <c r="H30" s="47"/>
      <c r="I30" s="47"/>
      <c r="J30" s="47"/>
      <c r="K30" s="47"/>
      <c r="L30" s="326">
        <v>0</v>
      </c>
      <c r="M30" s="325"/>
      <c r="N30" s="325"/>
      <c r="O30" s="325"/>
      <c r="P30" s="47"/>
      <c r="Q30" s="47"/>
      <c r="R30" s="47"/>
      <c r="S30" s="47"/>
      <c r="T30" s="47"/>
      <c r="U30" s="47"/>
      <c r="V30" s="47"/>
      <c r="W30" s="324">
        <f>ROUND(BD51,2)</f>
        <v>0</v>
      </c>
      <c r="X30" s="325"/>
      <c r="Y30" s="325"/>
      <c r="Z30" s="325"/>
      <c r="AA30" s="325"/>
      <c r="AB30" s="325"/>
      <c r="AC30" s="325"/>
      <c r="AD30" s="325"/>
      <c r="AE30" s="325"/>
      <c r="AF30" s="47"/>
      <c r="AG30" s="47"/>
      <c r="AH30" s="47"/>
      <c r="AI30" s="47"/>
      <c r="AJ30" s="47"/>
      <c r="AK30" s="324">
        <v>0</v>
      </c>
      <c r="AL30" s="325"/>
      <c r="AM30" s="325"/>
      <c r="AN30" s="325"/>
      <c r="AO30" s="325"/>
      <c r="AP30" s="47"/>
      <c r="AQ30" s="49"/>
      <c r="BE30" s="337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7"/>
    </row>
    <row r="32" spans="2:57" s="1" customFormat="1" ht="25.9" customHeight="1">
      <c r="B32" s="40"/>
      <c r="C32" s="50"/>
      <c r="D32" s="51" t="s">
        <v>51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52</v>
      </c>
      <c r="U32" s="52"/>
      <c r="V32" s="52"/>
      <c r="W32" s="52"/>
      <c r="X32" s="332" t="s">
        <v>53</v>
      </c>
      <c r="Y32" s="333"/>
      <c r="Z32" s="333"/>
      <c r="AA32" s="333"/>
      <c r="AB32" s="333"/>
      <c r="AC32" s="52"/>
      <c r="AD32" s="52"/>
      <c r="AE32" s="52"/>
      <c r="AF32" s="52"/>
      <c r="AG32" s="52"/>
      <c r="AH32" s="52"/>
      <c r="AI32" s="52"/>
      <c r="AJ32" s="52"/>
      <c r="AK32" s="334">
        <f>SUM(AK23:AK30)</f>
        <v>0</v>
      </c>
      <c r="AL32" s="333"/>
      <c r="AM32" s="333"/>
      <c r="AN32" s="333"/>
      <c r="AO32" s="335"/>
      <c r="AP32" s="50"/>
      <c r="AQ32" s="54"/>
      <c r="BE32" s="337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54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28/17</v>
      </c>
      <c r="AR41" s="61"/>
    </row>
    <row r="42" spans="2:44" s="4" customFormat="1" ht="36.95" customHeight="1">
      <c r="B42" s="63"/>
      <c r="C42" s="64" t="s">
        <v>19</v>
      </c>
      <c r="L42" s="316" t="str">
        <f>K6</f>
        <v>II/230 Přeštice - Mantov (úsek Černotín - Mantov)</v>
      </c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25</v>
      </c>
      <c r="L44" s="65" t="str">
        <f>IF(K8="","",K8)</f>
        <v xml:space="preserve"> </v>
      </c>
      <c r="AI44" s="62" t="s">
        <v>27</v>
      </c>
      <c r="AM44" s="318" t="str">
        <f>IF(AN8="","",AN8)</f>
        <v>27.8.2017</v>
      </c>
      <c r="AN44" s="318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31</v>
      </c>
      <c r="L46" s="3" t="str">
        <f>IF(E11="","",E11)</f>
        <v>Správa a údržba silnic Plzeňského kraje</v>
      </c>
      <c r="AI46" s="62" t="s">
        <v>37</v>
      </c>
      <c r="AM46" s="319" t="str">
        <f>IF(E17="","",E17)</f>
        <v>Bc. Jan Touš</v>
      </c>
      <c r="AN46" s="319"/>
      <c r="AO46" s="319"/>
      <c r="AP46" s="319"/>
      <c r="AR46" s="40"/>
      <c r="AS46" s="320" t="s">
        <v>55</v>
      </c>
      <c r="AT46" s="321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35</v>
      </c>
      <c r="L47" s="3" t="str">
        <f>IF(E14="Vyplň údaj","",E14)</f>
        <v/>
      </c>
      <c r="AR47" s="40"/>
      <c r="AS47" s="322"/>
      <c r="AT47" s="323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22"/>
      <c r="AT48" s="323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8" t="s">
        <v>56</v>
      </c>
      <c r="D49" s="329"/>
      <c r="E49" s="329"/>
      <c r="F49" s="329"/>
      <c r="G49" s="329"/>
      <c r="H49" s="70"/>
      <c r="I49" s="330" t="s">
        <v>57</v>
      </c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31" t="s">
        <v>58</v>
      </c>
      <c r="AH49" s="329"/>
      <c r="AI49" s="329"/>
      <c r="AJ49" s="329"/>
      <c r="AK49" s="329"/>
      <c r="AL49" s="329"/>
      <c r="AM49" s="329"/>
      <c r="AN49" s="330" t="s">
        <v>59</v>
      </c>
      <c r="AO49" s="329"/>
      <c r="AP49" s="329"/>
      <c r="AQ49" s="71" t="s">
        <v>60</v>
      </c>
      <c r="AR49" s="40"/>
      <c r="AS49" s="72" t="s">
        <v>61</v>
      </c>
      <c r="AT49" s="73" t="s">
        <v>62</v>
      </c>
      <c r="AU49" s="73" t="s">
        <v>63</v>
      </c>
      <c r="AV49" s="73" t="s">
        <v>64</v>
      </c>
      <c r="AW49" s="73" t="s">
        <v>65</v>
      </c>
      <c r="AX49" s="73" t="s">
        <v>66</v>
      </c>
      <c r="AY49" s="73" t="s">
        <v>67</v>
      </c>
      <c r="AZ49" s="73" t="s">
        <v>68</v>
      </c>
      <c r="BA49" s="73" t="s">
        <v>69</v>
      </c>
      <c r="BB49" s="73" t="s">
        <v>70</v>
      </c>
      <c r="BC49" s="73" t="s">
        <v>71</v>
      </c>
      <c r="BD49" s="74" t="s">
        <v>72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73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10">
        <f>ROUND(SUM(AG52:AG55),2)</f>
        <v>0</v>
      </c>
      <c r="AH51" s="310"/>
      <c r="AI51" s="310"/>
      <c r="AJ51" s="310"/>
      <c r="AK51" s="310"/>
      <c r="AL51" s="310"/>
      <c r="AM51" s="310"/>
      <c r="AN51" s="311">
        <f>SUM(AG51,AT51)</f>
        <v>0</v>
      </c>
      <c r="AO51" s="311"/>
      <c r="AP51" s="311"/>
      <c r="AQ51" s="78" t="s">
        <v>5</v>
      </c>
      <c r="AR51" s="63"/>
      <c r="AS51" s="79">
        <f>ROUND(SUM(AS52:AS55),2)</f>
        <v>0</v>
      </c>
      <c r="AT51" s="80">
        <f>ROUND(SUM(AV51:AW51),2)</f>
        <v>0</v>
      </c>
      <c r="AU51" s="81">
        <f>ROUND(SUM(AU52:AU55),5)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ROUND(SUM(AZ52:AZ55),2)</f>
        <v>0</v>
      </c>
      <c r="BA51" s="80">
        <f>ROUND(SUM(BA52:BA55),2)</f>
        <v>0</v>
      </c>
      <c r="BB51" s="80">
        <f>ROUND(SUM(BB52:BB55),2)</f>
        <v>0</v>
      </c>
      <c r="BC51" s="80">
        <f>ROUND(SUM(BC52:BC55),2)</f>
        <v>0</v>
      </c>
      <c r="BD51" s="82">
        <f>ROUND(SUM(BD52:BD55),2)</f>
        <v>0</v>
      </c>
      <c r="BS51" s="64" t="s">
        <v>74</v>
      </c>
      <c r="BT51" s="64" t="s">
        <v>75</v>
      </c>
      <c r="BU51" s="83" t="s">
        <v>76</v>
      </c>
      <c r="BV51" s="64" t="s">
        <v>77</v>
      </c>
      <c r="BW51" s="64" t="s">
        <v>7</v>
      </c>
      <c r="BX51" s="64" t="s">
        <v>78</v>
      </c>
      <c r="CL51" s="64" t="s">
        <v>5</v>
      </c>
    </row>
    <row r="52" spans="1:91" s="5" customFormat="1" ht="22.5" customHeight="1">
      <c r="A52" s="84" t="s">
        <v>79</v>
      </c>
      <c r="B52" s="85"/>
      <c r="C52" s="86"/>
      <c r="D52" s="327" t="s">
        <v>80</v>
      </c>
      <c r="E52" s="327"/>
      <c r="F52" s="327"/>
      <c r="G52" s="327"/>
      <c r="H52" s="327"/>
      <c r="I52" s="87"/>
      <c r="J52" s="327" t="s">
        <v>81</v>
      </c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14">
        <f>'SO 101 - 1. ÚSEK'!J27</f>
        <v>0</v>
      </c>
      <c r="AH52" s="315"/>
      <c r="AI52" s="315"/>
      <c r="AJ52" s="315"/>
      <c r="AK52" s="315"/>
      <c r="AL52" s="315"/>
      <c r="AM52" s="315"/>
      <c r="AN52" s="314">
        <f>SUM(AG52,AT52)</f>
        <v>0</v>
      </c>
      <c r="AO52" s="315"/>
      <c r="AP52" s="315"/>
      <c r="AQ52" s="88" t="s">
        <v>82</v>
      </c>
      <c r="AR52" s="85"/>
      <c r="AS52" s="89">
        <v>0</v>
      </c>
      <c r="AT52" s="90">
        <f>ROUND(SUM(AV52:AW52),2)</f>
        <v>0</v>
      </c>
      <c r="AU52" s="91">
        <f>'SO 101 - 1. ÚSEK'!P84</f>
        <v>0</v>
      </c>
      <c r="AV52" s="90">
        <f>'SO 101 - 1. ÚSEK'!J30</f>
        <v>0</v>
      </c>
      <c r="AW52" s="90">
        <f>'SO 101 - 1. ÚSEK'!J31</f>
        <v>0</v>
      </c>
      <c r="AX52" s="90">
        <f>'SO 101 - 1. ÚSEK'!J32</f>
        <v>0</v>
      </c>
      <c r="AY52" s="90">
        <f>'SO 101 - 1. ÚSEK'!J33</f>
        <v>0</v>
      </c>
      <c r="AZ52" s="90">
        <f>'SO 101 - 1. ÚSEK'!F30</f>
        <v>0</v>
      </c>
      <c r="BA52" s="90">
        <f>'SO 101 - 1. ÚSEK'!F31</f>
        <v>0</v>
      </c>
      <c r="BB52" s="90">
        <f>'SO 101 - 1. ÚSEK'!F32</f>
        <v>0</v>
      </c>
      <c r="BC52" s="90">
        <f>'SO 101 - 1. ÚSEK'!F33</f>
        <v>0</v>
      </c>
      <c r="BD52" s="92">
        <f>'SO 101 - 1. ÚSEK'!F34</f>
        <v>0</v>
      </c>
      <c r="BT52" s="93" t="s">
        <v>24</v>
      </c>
      <c r="BV52" s="93" t="s">
        <v>77</v>
      </c>
      <c r="BW52" s="93" t="s">
        <v>83</v>
      </c>
      <c r="BX52" s="93" t="s">
        <v>7</v>
      </c>
      <c r="CL52" s="93" t="s">
        <v>5</v>
      </c>
      <c r="CM52" s="93" t="s">
        <v>84</v>
      </c>
    </row>
    <row r="53" spans="1:91" s="5" customFormat="1" ht="22.5" customHeight="1">
      <c r="A53" s="84" t="s">
        <v>79</v>
      </c>
      <c r="B53" s="85"/>
      <c r="C53" s="86"/>
      <c r="D53" s="327" t="s">
        <v>85</v>
      </c>
      <c r="E53" s="327"/>
      <c r="F53" s="327"/>
      <c r="G53" s="327"/>
      <c r="H53" s="327"/>
      <c r="I53" s="87"/>
      <c r="J53" s="327" t="s">
        <v>86</v>
      </c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14">
        <f>'SO 102 - 2. ÚSEK'!J27</f>
        <v>0</v>
      </c>
      <c r="AH53" s="315"/>
      <c r="AI53" s="315"/>
      <c r="AJ53" s="315"/>
      <c r="AK53" s="315"/>
      <c r="AL53" s="315"/>
      <c r="AM53" s="315"/>
      <c r="AN53" s="314">
        <f>SUM(AG53,AT53)</f>
        <v>0</v>
      </c>
      <c r="AO53" s="315"/>
      <c r="AP53" s="315"/>
      <c r="AQ53" s="88" t="s">
        <v>82</v>
      </c>
      <c r="AR53" s="85"/>
      <c r="AS53" s="89">
        <v>0</v>
      </c>
      <c r="AT53" s="90">
        <f>ROUND(SUM(AV53:AW53),2)</f>
        <v>0</v>
      </c>
      <c r="AU53" s="91">
        <f>'SO 102 - 2. ÚSEK'!P82</f>
        <v>0</v>
      </c>
      <c r="AV53" s="90">
        <f>'SO 102 - 2. ÚSEK'!J30</f>
        <v>0</v>
      </c>
      <c r="AW53" s="90">
        <f>'SO 102 - 2. ÚSEK'!J31</f>
        <v>0</v>
      </c>
      <c r="AX53" s="90">
        <f>'SO 102 - 2. ÚSEK'!J32</f>
        <v>0</v>
      </c>
      <c r="AY53" s="90">
        <f>'SO 102 - 2. ÚSEK'!J33</f>
        <v>0</v>
      </c>
      <c r="AZ53" s="90">
        <f>'SO 102 - 2. ÚSEK'!F30</f>
        <v>0</v>
      </c>
      <c r="BA53" s="90">
        <f>'SO 102 - 2. ÚSEK'!F31</f>
        <v>0</v>
      </c>
      <c r="BB53" s="90">
        <f>'SO 102 - 2. ÚSEK'!F32</f>
        <v>0</v>
      </c>
      <c r="BC53" s="90">
        <f>'SO 102 - 2. ÚSEK'!F33</f>
        <v>0</v>
      </c>
      <c r="BD53" s="92">
        <f>'SO 102 - 2. ÚSEK'!F34</f>
        <v>0</v>
      </c>
      <c r="BT53" s="93" t="s">
        <v>24</v>
      </c>
      <c r="BV53" s="93" t="s">
        <v>77</v>
      </c>
      <c r="BW53" s="93" t="s">
        <v>87</v>
      </c>
      <c r="BX53" s="93" t="s">
        <v>7</v>
      </c>
      <c r="CL53" s="93" t="s">
        <v>5</v>
      </c>
      <c r="CM53" s="93" t="s">
        <v>84</v>
      </c>
    </row>
    <row r="54" spans="1:91" s="5" customFormat="1" ht="22.5" customHeight="1">
      <c r="A54" s="84" t="s">
        <v>79</v>
      </c>
      <c r="B54" s="85"/>
      <c r="C54" s="86"/>
      <c r="D54" s="327" t="s">
        <v>88</v>
      </c>
      <c r="E54" s="327"/>
      <c r="F54" s="327"/>
      <c r="G54" s="327"/>
      <c r="H54" s="327"/>
      <c r="I54" s="87"/>
      <c r="J54" s="327" t="s">
        <v>89</v>
      </c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14">
        <f>'SO 103 - 3. ÚSEK'!J27</f>
        <v>0</v>
      </c>
      <c r="AH54" s="315"/>
      <c r="AI54" s="315"/>
      <c r="AJ54" s="315"/>
      <c r="AK54" s="315"/>
      <c r="AL54" s="315"/>
      <c r="AM54" s="315"/>
      <c r="AN54" s="314">
        <f>SUM(AG54,AT54)</f>
        <v>0</v>
      </c>
      <c r="AO54" s="315"/>
      <c r="AP54" s="315"/>
      <c r="AQ54" s="88" t="s">
        <v>82</v>
      </c>
      <c r="AR54" s="85"/>
      <c r="AS54" s="89">
        <v>0</v>
      </c>
      <c r="AT54" s="90">
        <f>ROUND(SUM(AV54:AW54),2)</f>
        <v>0</v>
      </c>
      <c r="AU54" s="91">
        <f>'SO 103 - 3. ÚSEK'!P83</f>
        <v>0</v>
      </c>
      <c r="AV54" s="90">
        <f>'SO 103 - 3. ÚSEK'!J30</f>
        <v>0</v>
      </c>
      <c r="AW54" s="90">
        <f>'SO 103 - 3. ÚSEK'!J31</f>
        <v>0</v>
      </c>
      <c r="AX54" s="90">
        <f>'SO 103 - 3. ÚSEK'!J32</f>
        <v>0</v>
      </c>
      <c r="AY54" s="90">
        <f>'SO 103 - 3. ÚSEK'!J33</f>
        <v>0</v>
      </c>
      <c r="AZ54" s="90">
        <f>'SO 103 - 3. ÚSEK'!F30</f>
        <v>0</v>
      </c>
      <c r="BA54" s="90">
        <f>'SO 103 - 3. ÚSEK'!F31</f>
        <v>0</v>
      </c>
      <c r="BB54" s="90">
        <f>'SO 103 - 3. ÚSEK'!F32</f>
        <v>0</v>
      </c>
      <c r="BC54" s="90">
        <f>'SO 103 - 3. ÚSEK'!F33</f>
        <v>0</v>
      </c>
      <c r="BD54" s="92">
        <f>'SO 103 - 3. ÚSEK'!F34</f>
        <v>0</v>
      </c>
      <c r="BT54" s="93" t="s">
        <v>24</v>
      </c>
      <c r="BV54" s="93" t="s">
        <v>77</v>
      </c>
      <c r="BW54" s="93" t="s">
        <v>90</v>
      </c>
      <c r="BX54" s="93" t="s">
        <v>7</v>
      </c>
      <c r="CL54" s="93" t="s">
        <v>5</v>
      </c>
      <c r="CM54" s="93" t="s">
        <v>84</v>
      </c>
    </row>
    <row r="55" spans="1:91" s="5" customFormat="1" ht="22.5" customHeight="1">
      <c r="A55" s="84" t="s">
        <v>79</v>
      </c>
      <c r="B55" s="85"/>
      <c r="C55" s="86"/>
      <c r="D55" s="327" t="s">
        <v>91</v>
      </c>
      <c r="E55" s="327"/>
      <c r="F55" s="327"/>
      <c r="G55" s="327"/>
      <c r="H55" s="327"/>
      <c r="I55" s="87"/>
      <c r="J55" s="327" t="s">
        <v>92</v>
      </c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14">
        <f>'VRN - VEDLEJŠÍ A OSTATNÍ ...'!J27</f>
        <v>0</v>
      </c>
      <c r="AH55" s="315"/>
      <c r="AI55" s="315"/>
      <c r="AJ55" s="315"/>
      <c r="AK55" s="315"/>
      <c r="AL55" s="315"/>
      <c r="AM55" s="315"/>
      <c r="AN55" s="314">
        <f>SUM(AG55,AT55)</f>
        <v>0</v>
      </c>
      <c r="AO55" s="315"/>
      <c r="AP55" s="315"/>
      <c r="AQ55" s="88" t="s">
        <v>82</v>
      </c>
      <c r="AR55" s="85"/>
      <c r="AS55" s="94">
        <v>0</v>
      </c>
      <c r="AT55" s="95">
        <f>ROUND(SUM(AV55:AW55),2)</f>
        <v>0</v>
      </c>
      <c r="AU55" s="96">
        <f>'VRN - VEDLEJŠÍ A OSTATNÍ ...'!P78</f>
        <v>0</v>
      </c>
      <c r="AV55" s="95">
        <f>'VRN - VEDLEJŠÍ A OSTATNÍ ...'!J30</f>
        <v>0</v>
      </c>
      <c r="AW55" s="95">
        <f>'VRN - VEDLEJŠÍ A OSTATNÍ ...'!J31</f>
        <v>0</v>
      </c>
      <c r="AX55" s="95">
        <f>'VRN - VEDLEJŠÍ A OSTATNÍ ...'!J32</f>
        <v>0</v>
      </c>
      <c r="AY55" s="95">
        <f>'VRN - VEDLEJŠÍ A OSTATNÍ ...'!J33</f>
        <v>0</v>
      </c>
      <c r="AZ55" s="95">
        <f>'VRN - VEDLEJŠÍ A OSTATNÍ ...'!F30</f>
        <v>0</v>
      </c>
      <c r="BA55" s="95">
        <f>'VRN - VEDLEJŠÍ A OSTATNÍ ...'!F31</f>
        <v>0</v>
      </c>
      <c r="BB55" s="95">
        <f>'VRN - VEDLEJŠÍ A OSTATNÍ ...'!F32</f>
        <v>0</v>
      </c>
      <c r="BC55" s="95">
        <f>'VRN - VEDLEJŠÍ A OSTATNÍ ...'!F33</f>
        <v>0</v>
      </c>
      <c r="BD55" s="97">
        <f>'VRN - VEDLEJŠÍ A OSTATNÍ ...'!F34</f>
        <v>0</v>
      </c>
      <c r="BT55" s="93" t="s">
        <v>24</v>
      </c>
      <c r="BV55" s="93" t="s">
        <v>77</v>
      </c>
      <c r="BW55" s="93" t="s">
        <v>93</v>
      </c>
      <c r="BX55" s="93" t="s">
        <v>7</v>
      </c>
      <c r="CL55" s="93" t="s">
        <v>5</v>
      </c>
      <c r="CM55" s="93" t="s">
        <v>84</v>
      </c>
    </row>
    <row r="56" spans="2:44" s="1" customFormat="1" ht="30" customHeight="1">
      <c r="B56" s="40"/>
      <c r="AR56" s="40"/>
    </row>
    <row r="57" spans="2:44" s="1" customFormat="1" ht="6.95" customHeight="1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40"/>
    </row>
  </sheetData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AG51:AM51"/>
    <mergeCell ref="AN51:AP51"/>
    <mergeCell ref="AR2:BE2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SO 101 - 1. ÚSEK'!C2" display="/"/>
    <hyperlink ref="A53" location="'SO 102 - 2. ÚSEK'!C2" display="/"/>
    <hyperlink ref="A54" location="'SO 103 - 3. ÚSEK'!C2" display="/"/>
    <hyperlink ref="A55" location="'VR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3"/>
  <sheetViews>
    <sheetView showGridLines="0" workbookViewId="0" topLeftCell="A1">
      <pane ySplit="1" topLeftCell="A299" activePane="bottomLeft" state="frozen"/>
      <selection pane="bottomLeft" activeCell="F218" sqref="F21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94</v>
      </c>
      <c r="G1" s="350" t="s">
        <v>95</v>
      </c>
      <c r="H1" s="350"/>
      <c r="I1" s="102"/>
      <c r="J1" s="101" t="s">
        <v>96</v>
      </c>
      <c r="K1" s="100" t="s">
        <v>97</v>
      </c>
      <c r="L1" s="101" t="s">
        <v>98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3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84</v>
      </c>
    </row>
    <row r="4" spans="2:46" ht="36.95" customHeight="1">
      <c r="B4" s="27"/>
      <c r="C4" s="28"/>
      <c r="D4" s="29" t="s">
        <v>99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51" t="str">
        <f>'Rekapitulace stavby'!K6</f>
        <v>II/230 Přeštice - Mantov (úsek Černotín - Mantov)</v>
      </c>
      <c r="F7" s="352"/>
      <c r="G7" s="352"/>
      <c r="H7" s="352"/>
      <c r="I7" s="104"/>
      <c r="J7" s="28"/>
      <c r="K7" s="30"/>
    </row>
    <row r="8" spans="2:11" s="1" customFormat="1" ht="15">
      <c r="B8" s="40"/>
      <c r="C8" s="41"/>
      <c r="D8" s="36" t="s">
        <v>100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53" t="s">
        <v>101</v>
      </c>
      <c r="F9" s="354"/>
      <c r="G9" s="354"/>
      <c r="H9" s="354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stavby'!AN8</f>
        <v>27.8.2017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06" t="s">
        <v>34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43" t="s">
        <v>5</v>
      </c>
      <c r="F24" s="343"/>
      <c r="G24" s="343"/>
      <c r="H24" s="343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41</v>
      </c>
      <c r="E27" s="41"/>
      <c r="F27" s="41"/>
      <c r="G27" s="41"/>
      <c r="H27" s="41"/>
      <c r="I27" s="105"/>
      <c r="J27" s="115">
        <f>ROUND(J84,2)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16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17">
        <f>ROUND(SUM(BE84:BE312),2)</f>
        <v>0</v>
      </c>
      <c r="G30" s="41"/>
      <c r="H30" s="41"/>
      <c r="I30" s="118">
        <v>0.21</v>
      </c>
      <c r="J30" s="117">
        <f>ROUND(ROUND((SUM(BE84:BE312)),2)*I30,2)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17">
        <f>ROUND(SUM(BF84:BF312),2)</f>
        <v>0</v>
      </c>
      <c r="G31" s="41"/>
      <c r="H31" s="41"/>
      <c r="I31" s="118">
        <v>0.15</v>
      </c>
      <c r="J31" s="117">
        <f>ROUND(ROUND((SUM(BF84:BF312)),2)*I31,2)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17">
        <f>ROUND(SUM(BG84:BG312),2)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17">
        <f>ROUND(SUM(BH84:BH312),2)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17">
        <f>ROUND(SUM(BI84:BI312),2)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51</v>
      </c>
      <c r="E36" s="70"/>
      <c r="F36" s="70"/>
      <c r="G36" s="121" t="s">
        <v>52</v>
      </c>
      <c r="H36" s="122" t="s">
        <v>53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102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51" t="str">
        <f>E7</f>
        <v>II/230 Přeštice - Mantov (úsek Černotín - Mantov)</v>
      </c>
      <c r="F45" s="352"/>
      <c r="G45" s="352"/>
      <c r="H45" s="352"/>
      <c r="I45" s="105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53" t="str">
        <f>E9</f>
        <v>SO 101 - 1. ÚSEK</v>
      </c>
      <c r="F47" s="354"/>
      <c r="G47" s="354"/>
      <c r="H47" s="354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06" t="s">
        <v>27</v>
      </c>
      <c r="J49" s="107" t="str">
        <f>IF(J12="","",J12)</f>
        <v>27.8.2017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Správa a údržba silnic Plzeňského kraje</v>
      </c>
      <c r="G51" s="41"/>
      <c r="H51" s="41"/>
      <c r="I51" s="106" t="s">
        <v>37</v>
      </c>
      <c r="J51" s="34" t="str">
        <f>E21</f>
        <v>Bc. Jan Touš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103</v>
      </c>
      <c r="D54" s="119"/>
      <c r="E54" s="119"/>
      <c r="F54" s="119"/>
      <c r="G54" s="119"/>
      <c r="H54" s="119"/>
      <c r="I54" s="130"/>
      <c r="J54" s="131" t="s">
        <v>104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105</v>
      </c>
      <c r="D56" s="41"/>
      <c r="E56" s="41"/>
      <c r="F56" s="41"/>
      <c r="G56" s="41"/>
      <c r="H56" s="41"/>
      <c r="I56" s="105"/>
      <c r="J56" s="115">
        <f>J84</f>
        <v>0</v>
      </c>
      <c r="K56" s="44"/>
      <c r="AU56" s="23" t="s">
        <v>106</v>
      </c>
    </row>
    <row r="57" spans="2:11" s="7" customFormat="1" ht="24.95" customHeight="1">
      <c r="B57" s="134"/>
      <c r="C57" s="135"/>
      <c r="D57" s="136" t="s">
        <v>107</v>
      </c>
      <c r="E57" s="137"/>
      <c r="F57" s="137"/>
      <c r="G57" s="137"/>
      <c r="H57" s="137"/>
      <c r="I57" s="138"/>
      <c r="J57" s="139">
        <f>J85</f>
        <v>0</v>
      </c>
      <c r="K57" s="140"/>
    </row>
    <row r="58" spans="2:11" s="8" customFormat="1" ht="19.9" customHeight="1">
      <c r="B58" s="141"/>
      <c r="C58" s="142"/>
      <c r="D58" s="143" t="s">
        <v>108</v>
      </c>
      <c r="E58" s="144"/>
      <c r="F58" s="144"/>
      <c r="G58" s="144"/>
      <c r="H58" s="144"/>
      <c r="I58" s="145"/>
      <c r="J58" s="146">
        <f>J86</f>
        <v>0</v>
      </c>
      <c r="K58" s="147"/>
    </row>
    <row r="59" spans="2:11" s="8" customFormat="1" ht="19.9" customHeight="1">
      <c r="B59" s="141"/>
      <c r="C59" s="142"/>
      <c r="D59" s="143" t="s">
        <v>109</v>
      </c>
      <c r="E59" s="144"/>
      <c r="F59" s="144"/>
      <c r="G59" s="144"/>
      <c r="H59" s="144"/>
      <c r="I59" s="145"/>
      <c r="J59" s="146">
        <f>J155</f>
        <v>0</v>
      </c>
      <c r="K59" s="147"/>
    </row>
    <row r="60" spans="2:11" s="8" customFormat="1" ht="19.9" customHeight="1">
      <c r="B60" s="141"/>
      <c r="C60" s="142"/>
      <c r="D60" s="143" t="s">
        <v>110</v>
      </c>
      <c r="E60" s="144"/>
      <c r="F60" s="144"/>
      <c r="G60" s="144"/>
      <c r="H60" s="144"/>
      <c r="I60" s="145"/>
      <c r="J60" s="146">
        <f>J164</f>
        <v>0</v>
      </c>
      <c r="K60" s="147"/>
    </row>
    <row r="61" spans="2:11" s="8" customFormat="1" ht="19.9" customHeight="1">
      <c r="B61" s="141"/>
      <c r="C61" s="142"/>
      <c r="D61" s="143" t="s">
        <v>111</v>
      </c>
      <c r="E61" s="144"/>
      <c r="F61" s="144"/>
      <c r="G61" s="144"/>
      <c r="H61" s="144"/>
      <c r="I61" s="145"/>
      <c r="J61" s="146">
        <f>J177</f>
        <v>0</v>
      </c>
      <c r="K61" s="147"/>
    </row>
    <row r="62" spans="2:11" s="8" customFormat="1" ht="19.9" customHeight="1">
      <c r="B62" s="141"/>
      <c r="C62" s="142"/>
      <c r="D62" s="143" t="s">
        <v>112</v>
      </c>
      <c r="E62" s="144"/>
      <c r="F62" s="144"/>
      <c r="G62" s="144"/>
      <c r="H62" s="144"/>
      <c r="I62" s="145"/>
      <c r="J62" s="146">
        <f>J223</f>
        <v>0</v>
      </c>
      <c r="K62" s="147"/>
    </row>
    <row r="63" spans="2:11" s="8" customFormat="1" ht="14.85" customHeight="1">
      <c r="B63" s="141"/>
      <c r="C63" s="142"/>
      <c r="D63" s="143" t="s">
        <v>113</v>
      </c>
      <c r="E63" s="144"/>
      <c r="F63" s="144"/>
      <c r="G63" s="144"/>
      <c r="H63" s="144"/>
      <c r="I63" s="145"/>
      <c r="J63" s="146">
        <f>J277</f>
        <v>0</v>
      </c>
      <c r="K63" s="147"/>
    </row>
    <row r="64" spans="2:11" s="8" customFormat="1" ht="19.9" customHeight="1">
      <c r="B64" s="141"/>
      <c r="C64" s="142"/>
      <c r="D64" s="143" t="s">
        <v>114</v>
      </c>
      <c r="E64" s="144"/>
      <c r="F64" s="144"/>
      <c r="G64" s="144"/>
      <c r="H64" s="144"/>
      <c r="I64" s="145"/>
      <c r="J64" s="146">
        <f>J296</f>
        <v>0</v>
      </c>
      <c r="K64" s="147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05"/>
      <c r="J65" s="41"/>
      <c r="K65" s="44"/>
    </row>
    <row r="66" spans="2:11" s="1" customFormat="1" ht="6.95" customHeight="1">
      <c r="B66" s="55"/>
      <c r="C66" s="56"/>
      <c r="D66" s="56"/>
      <c r="E66" s="56"/>
      <c r="F66" s="56"/>
      <c r="G66" s="56"/>
      <c r="H66" s="56"/>
      <c r="I66" s="126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27"/>
      <c r="J70" s="59"/>
      <c r="K70" s="59"/>
      <c r="L70" s="40"/>
    </row>
    <row r="71" spans="2:12" s="1" customFormat="1" ht="36.95" customHeight="1">
      <c r="B71" s="40"/>
      <c r="C71" s="60" t="s">
        <v>115</v>
      </c>
      <c r="L71" s="40"/>
    </row>
    <row r="72" spans="2:12" s="1" customFormat="1" ht="6.95" customHeight="1">
      <c r="B72" s="40"/>
      <c r="L72" s="40"/>
    </row>
    <row r="73" spans="2:12" s="1" customFormat="1" ht="14.45" customHeight="1">
      <c r="B73" s="40"/>
      <c r="C73" s="62" t="s">
        <v>19</v>
      </c>
      <c r="L73" s="40"/>
    </row>
    <row r="74" spans="2:12" s="1" customFormat="1" ht="22.5" customHeight="1">
      <c r="B74" s="40"/>
      <c r="E74" s="347" t="str">
        <f>E7</f>
        <v>II/230 Přeštice - Mantov (úsek Černotín - Mantov)</v>
      </c>
      <c r="F74" s="348"/>
      <c r="G74" s="348"/>
      <c r="H74" s="348"/>
      <c r="L74" s="40"/>
    </row>
    <row r="75" spans="2:12" s="1" customFormat="1" ht="14.45" customHeight="1">
      <c r="B75" s="40"/>
      <c r="C75" s="62" t="s">
        <v>100</v>
      </c>
      <c r="L75" s="40"/>
    </row>
    <row r="76" spans="2:12" s="1" customFormat="1" ht="23.25" customHeight="1">
      <c r="B76" s="40"/>
      <c r="E76" s="316" t="str">
        <f>E9</f>
        <v>SO 101 - 1. ÚSEK</v>
      </c>
      <c r="F76" s="349"/>
      <c r="G76" s="349"/>
      <c r="H76" s="349"/>
      <c r="L76" s="40"/>
    </row>
    <row r="77" spans="2:12" s="1" customFormat="1" ht="6.95" customHeight="1">
      <c r="B77" s="40"/>
      <c r="L77" s="40"/>
    </row>
    <row r="78" spans="2:12" s="1" customFormat="1" ht="18" customHeight="1">
      <c r="B78" s="40"/>
      <c r="C78" s="62" t="s">
        <v>25</v>
      </c>
      <c r="F78" s="148" t="str">
        <f>F12</f>
        <v xml:space="preserve"> </v>
      </c>
      <c r="I78" s="149" t="s">
        <v>27</v>
      </c>
      <c r="J78" s="66" t="str">
        <f>IF(J12="","",J12)</f>
        <v>27.8.2017</v>
      </c>
      <c r="L78" s="40"/>
    </row>
    <row r="79" spans="2:12" s="1" customFormat="1" ht="6.95" customHeight="1">
      <c r="B79" s="40"/>
      <c r="L79" s="40"/>
    </row>
    <row r="80" spans="2:12" s="1" customFormat="1" ht="15">
      <c r="B80" s="40"/>
      <c r="C80" s="62" t="s">
        <v>31</v>
      </c>
      <c r="F80" s="148" t="str">
        <f>E15</f>
        <v>Správa a údržba silnic Plzeňského kraje</v>
      </c>
      <c r="I80" s="149" t="s">
        <v>37</v>
      </c>
      <c r="J80" s="148" t="str">
        <f>E21</f>
        <v>Bc. Jan Touš</v>
      </c>
      <c r="L80" s="40"/>
    </row>
    <row r="81" spans="2:12" s="1" customFormat="1" ht="14.45" customHeight="1">
      <c r="B81" s="40"/>
      <c r="C81" s="62" t="s">
        <v>35</v>
      </c>
      <c r="F81" s="148" t="str">
        <f>IF(E18="","",E18)</f>
        <v/>
      </c>
      <c r="L81" s="40"/>
    </row>
    <row r="82" spans="2:12" s="1" customFormat="1" ht="10.35" customHeight="1">
      <c r="B82" s="40"/>
      <c r="L82" s="40"/>
    </row>
    <row r="83" spans="2:20" s="9" customFormat="1" ht="29.25" customHeight="1">
      <c r="B83" s="150"/>
      <c r="C83" s="151" t="s">
        <v>116</v>
      </c>
      <c r="D83" s="152" t="s">
        <v>60</v>
      </c>
      <c r="E83" s="152" t="s">
        <v>56</v>
      </c>
      <c r="F83" s="152" t="s">
        <v>117</v>
      </c>
      <c r="G83" s="152" t="s">
        <v>118</v>
      </c>
      <c r="H83" s="152" t="s">
        <v>119</v>
      </c>
      <c r="I83" s="153" t="s">
        <v>120</v>
      </c>
      <c r="J83" s="152" t="s">
        <v>104</v>
      </c>
      <c r="K83" s="154" t="s">
        <v>121</v>
      </c>
      <c r="L83" s="150"/>
      <c r="M83" s="72" t="s">
        <v>122</v>
      </c>
      <c r="N83" s="73" t="s">
        <v>45</v>
      </c>
      <c r="O83" s="73" t="s">
        <v>123</v>
      </c>
      <c r="P83" s="73" t="s">
        <v>124</v>
      </c>
      <c r="Q83" s="73" t="s">
        <v>125</v>
      </c>
      <c r="R83" s="73" t="s">
        <v>126</v>
      </c>
      <c r="S83" s="73" t="s">
        <v>127</v>
      </c>
      <c r="T83" s="74" t="s">
        <v>128</v>
      </c>
    </row>
    <row r="84" spans="2:63" s="1" customFormat="1" ht="29.25" customHeight="1">
      <c r="B84" s="40"/>
      <c r="C84" s="76" t="s">
        <v>105</v>
      </c>
      <c r="J84" s="155">
        <f>BK84</f>
        <v>0</v>
      </c>
      <c r="L84" s="40"/>
      <c r="M84" s="75"/>
      <c r="N84" s="67"/>
      <c r="O84" s="67"/>
      <c r="P84" s="156">
        <f>P85</f>
        <v>0</v>
      </c>
      <c r="Q84" s="67"/>
      <c r="R84" s="156">
        <f>R85</f>
        <v>1144.79208028</v>
      </c>
      <c r="S84" s="67"/>
      <c r="T84" s="157">
        <f>T85</f>
        <v>2004.8019359999998</v>
      </c>
      <c r="AT84" s="23" t="s">
        <v>74</v>
      </c>
      <c r="AU84" s="23" t="s">
        <v>106</v>
      </c>
      <c r="BK84" s="158">
        <f>BK85</f>
        <v>0</v>
      </c>
    </row>
    <row r="85" spans="2:63" s="10" customFormat="1" ht="37.35" customHeight="1">
      <c r="B85" s="159"/>
      <c r="D85" s="160" t="s">
        <v>74</v>
      </c>
      <c r="E85" s="161" t="s">
        <v>129</v>
      </c>
      <c r="F85" s="161" t="s">
        <v>130</v>
      </c>
      <c r="I85" s="162"/>
      <c r="J85" s="163">
        <f>BK85</f>
        <v>0</v>
      </c>
      <c r="L85" s="159"/>
      <c r="M85" s="164"/>
      <c r="N85" s="165"/>
      <c r="O85" s="165"/>
      <c r="P85" s="166">
        <f>P86+P155+P164+P177+P223+P296</f>
        <v>0</v>
      </c>
      <c r="Q85" s="165"/>
      <c r="R85" s="166">
        <f>R86+R155+R164+R177+R223+R296</f>
        <v>1144.79208028</v>
      </c>
      <c r="S85" s="165"/>
      <c r="T85" s="167">
        <f>T86+T155+T164+T177+T223+T296</f>
        <v>2004.8019359999998</v>
      </c>
      <c r="AR85" s="160" t="s">
        <v>24</v>
      </c>
      <c r="AT85" s="168" t="s">
        <v>74</v>
      </c>
      <c r="AU85" s="168" t="s">
        <v>75</v>
      </c>
      <c r="AY85" s="160" t="s">
        <v>131</v>
      </c>
      <c r="BK85" s="169">
        <f>BK86+BK155+BK164+BK177+BK223+BK296</f>
        <v>0</v>
      </c>
    </row>
    <row r="86" spans="2:63" s="10" customFormat="1" ht="19.9" customHeight="1">
      <c r="B86" s="159"/>
      <c r="D86" s="170" t="s">
        <v>74</v>
      </c>
      <c r="E86" s="171" t="s">
        <v>24</v>
      </c>
      <c r="F86" s="171" t="s">
        <v>132</v>
      </c>
      <c r="I86" s="162"/>
      <c r="J86" s="172">
        <f>BK86</f>
        <v>0</v>
      </c>
      <c r="L86" s="159"/>
      <c r="M86" s="164"/>
      <c r="N86" s="165"/>
      <c r="O86" s="165"/>
      <c r="P86" s="166">
        <f>SUM(P87:P154)</f>
        <v>0</v>
      </c>
      <c r="Q86" s="165"/>
      <c r="R86" s="166">
        <f>SUM(R87:R154)</f>
        <v>73.82602309</v>
      </c>
      <c r="S86" s="165"/>
      <c r="T86" s="167">
        <f>SUM(T87:T154)</f>
        <v>1669.527936</v>
      </c>
      <c r="AR86" s="160" t="s">
        <v>24</v>
      </c>
      <c r="AT86" s="168" t="s">
        <v>74</v>
      </c>
      <c r="AU86" s="168" t="s">
        <v>24</v>
      </c>
      <c r="AY86" s="160" t="s">
        <v>131</v>
      </c>
      <c r="BK86" s="169">
        <f>SUM(BK87:BK154)</f>
        <v>0</v>
      </c>
    </row>
    <row r="87" spans="2:65" s="1" customFormat="1" ht="31.5" customHeight="1">
      <c r="B87" s="173"/>
      <c r="C87" s="174" t="s">
        <v>24</v>
      </c>
      <c r="D87" s="174" t="s">
        <v>133</v>
      </c>
      <c r="E87" s="175" t="s">
        <v>134</v>
      </c>
      <c r="F87" s="176" t="s">
        <v>135</v>
      </c>
      <c r="G87" s="177" t="s">
        <v>136</v>
      </c>
      <c r="H87" s="178">
        <v>13043.187</v>
      </c>
      <c r="I87" s="179"/>
      <c r="J87" s="180">
        <f>ROUND(I87*H87,2)</f>
        <v>0</v>
      </c>
      <c r="K87" s="176" t="s">
        <v>137</v>
      </c>
      <c r="L87" s="40"/>
      <c r="M87" s="181" t="s">
        <v>5</v>
      </c>
      <c r="N87" s="182" t="s">
        <v>46</v>
      </c>
      <c r="O87" s="41"/>
      <c r="P87" s="183">
        <f>O87*H87</f>
        <v>0</v>
      </c>
      <c r="Q87" s="183">
        <v>7E-05</v>
      </c>
      <c r="R87" s="183">
        <f>Q87*H87</f>
        <v>0.9130230899999999</v>
      </c>
      <c r="S87" s="183">
        <v>0.128</v>
      </c>
      <c r="T87" s="184">
        <f>S87*H87</f>
        <v>1669.527936</v>
      </c>
      <c r="AR87" s="23" t="s">
        <v>138</v>
      </c>
      <c r="AT87" s="23" t="s">
        <v>133</v>
      </c>
      <c r="AU87" s="23" t="s">
        <v>84</v>
      </c>
      <c r="AY87" s="23" t="s">
        <v>131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23" t="s">
        <v>24</v>
      </c>
      <c r="BK87" s="185">
        <f>ROUND(I87*H87,2)</f>
        <v>0</v>
      </c>
      <c r="BL87" s="23" t="s">
        <v>138</v>
      </c>
      <c r="BM87" s="23" t="s">
        <v>139</v>
      </c>
    </row>
    <row r="88" spans="2:51" s="11" customFormat="1" ht="13.5">
      <c r="B88" s="186"/>
      <c r="D88" s="187" t="s">
        <v>140</v>
      </c>
      <c r="E88" s="188" t="s">
        <v>5</v>
      </c>
      <c r="F88" s="189" t="s">
        <v>141</v>
      </c>
      <c r="H88" s="190" t="s">
        <v>5</v>
      </c>
      <c r="I88" s="191"/>
      <c r="L88" s="186"/>
      <c r="M88" s="192"/>
      <c r="N88" s="193"/>
      <c r="O88" s="193"/>
      <c r="P88" s="193"/>
      <c r="Q88" s="193"/>
      <c r="R88" s="193"/>
      <c r="S88" s="193"/>
      <c r="T88" s="194"/>
      <c r="AT88" s="190" t="s">
        <v>140</v>
      </c>
      <c r="AU88" s="190" t="s">
        <v>84</v>
      </c>
      <c r="AV88" s="11" t="s">
        <v>24</v>
      </c>
      <c r="AW88" s="11" t="s">
        <v>142</v>
      </c>
      <c r="AX88" s="11" t="s">
        <v>75</v>
      </c>
      <c r="AY88" s="190" t="s">
        <v>131</v>
      </c>
    </row>
    <row r="89" spans="2:51" s="11" customFormat="1" ht="13.5">
      <c r="B89" s="186"/>
      <c r="D89" s="187" t="s">
        <v>140</v>
      </c>
      <c r="E89" s="188" t="s">
        <v>5</v>
      </c>
      <c r="F89" s="189" t="s">
        <v>143</v>
      </c>
      <c r="H89" s="190" t="s">
        <v>5</v>
      </c>
      <c r="I89" s="191"/>
      <c r="L89" s="186"/>
      <c r="M89" s="192"/>
      <c r="N89" s="193"/>
      <c r="O89" s="193"/>
      <c r="P89" s="193"/>
      <c r="Q89" s="193"/>
      <c r="R89" s="193"/>
      <c r="S89" s="193"/>
      <c r="T89" s="194"/>
      <c r="AT89" s="190" t="s">
        <v>140</v>
      </c>
      <c r="AU89" s="190" t="s">
        <v>84</v>
      </c>
      <c r="AV89" s="11" t="s">
        <v>24</v>
      </c>
      <c r="AW89" s="11" t="s">
        <v>142</v>
      </c>
      <c r="AX89" s="11" t="s">
        <v>75</v>
      </c>
      <c r="AY89" s="190" t="s">
        <v>131</v>
      </c>
    </row>
    <row r="90" spans="2:51" s="12" customFormat="1" ht="13.5">
      <c r="B90" s="195"/>
      <c r="D90" s="187" t="s">
        <v>140</v>
      </c>
      <c r="E90" s="196" t="s">
        <v>5</v>
      </c>
      <c r="F90" s="197" t="s">
        <v>144</v>
      </c>
      <c r="H90" s="198">
        <v>1824.5195</v>
      </c>
      <c r="I90" s="199"/>
      <c r="L90" s="195"/>
      <c r="M90" s="200"/>
      <c r="N90" s="201"/>
      <c r="O90" s="201"/>
      <c r="P90" s="201"/>
      <c r="Q90" s="201"/>
      <c r="R90" s="201"/>
      <c r="S90" s="201"/>
      <c r="T90" s="202"/>
      <c r="AT90" s="196" t="s">
        <v>140</v>
      </c>
      <c r="AU90" s="196" t="s">
        <v>84</v>
      </c>
      <c r="AV90" s="12" t="s">
        <v>84</v>
      </c>
      <c r="AW90" s="12" t="s">
        <v>142</v>
      </c>
      <c r="AX90" s="12" t="s">
        <v>75</v>
      </c>
      <c r="AY90" s="196" t="s">
        <v>131</v>
      </c>
    </row>
    <row r="91" spans="2:51" s="12" customFormat="1" ht="13.5">
      <c r="B91" s="195"/>
      <c r="D91" s="187" t="s">
        <v>140</v>
      </c>
      <c r="E91" s="196" t="s">
        <v>5</v>
      </c>
      <c r="F91" s="197" t="s">
        <v>145</v>
      </c>
      <c r="H91" s="198">
        <v>11218.6675</v>
      </c>
      <c r="I91" s="199"/>
      <c r="L91" s="195"/>
      <c r="M91" s="200"/>
      <c r="N91" s="201"/>
      <c r="O91" s="201"/>
      <c r="P91" s="201"/>
      <c r="Q91" s="201"/>
      <c r="R91" s="201"/>
      <c r="S91" s="201"/>
      <c r="T91" s="202"/>
      <c r="AT91" s="196" t="s">
        <v>140</v>
      </c>
      <c r="AU91" s="196" t="s">
        <v>84</v>
      </c>
      <c r="AV91" s="12" t="s">
        <v>84</v>
      </c>
      <c r="AW91" s="12" t="s">
        <v>142</v>
      </c>
      <c r="AX91" s="12" t="s">
        <v>75</v>
      </c>
      <c r="AY91" s="196" t="s">
        <v>131</v>
      </c>
    </row>
    <row r="92" spans="2:51" s="13" customFormat="1" ht="13.5">
      <c r="B92" s="203"/>
      <c r="D92" s="204" t="s">
        <v>140</v>
      </c>
      <c r="E92" s="205" t="s">
        <v>5</v>
      </c>
      <c r="F92" s="206" t="s">
        <v>146</v>
      </c>
      <c r="H92" s="207">
        <v>13043.187</v>
      </c>
      <c r="I92" s="208"/>
      <c r="L92" s="203"/>
      <c r="M92" s="209"/>
      <c r="N92" s="210"/>
      <c r="O92" s="210"/>
      <c r="P92" s="210"/>
      <c r="Q92" s="210"/>
      <c r="R92" s="210"/>
      <c r="S92" s="210"/>
      <c r="T92" s="211"/>
      <c r="AT92" s="212" t="s">
        <v>140</v>
      </c>
      <c r="AU92" s="212" t="s">
        <v>84</v>
      </c>
      <c r="AV92" s="13" t="s">
        <v>138</v>
      </c>
      <c r="AW92" s="13" t="s">
        <v>142</v>
      </c>
      <c r="AX92" s="13" t="s">
        <v>24</v>
      </c>
      <c r="AY92" s="212" t="s">
        <v>131</v>
      </c>
    </row>
    <row r="93" spans="2:65" s="1" customFormat="1" ht="22.5" customHeight="1">
      <c r="B93" s="173"/>
      <c r="C93" s="174" t="s">
        <v>84</v>
      </c>
      <c r="D93" s="174" t="s">
        <v>133</v>
      </c>
      <c r="E93" s="175" t="s">
        <v>147</v>
      </c>
      <c r="F93" s="176" t="s">
        <v>148</v>
      </c>
      <c r="G93" s="177" t="s">
        <v>149</v>
      </c>
      <c r="H93" s="178">
        <v>428.595</v>
      </c>
      <c r="I93" s="179"/>
      <c r="J93" s="180">
        <f>ROUND(I93*H93,2)</f>
        <v>0</v>
      </c>
      <c r="K93" s="176" t="s">
        <v>150</v>
      </c>
      <c r="L93" s="40"/>
      <c r="M93" s="181" t="s">
        <v>5</v>
      </c>
      <c r="N93" s="182" t="s">
        <v>46</v>
      </c>
      <c r="O93" s="41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AR93" s="23" t="s">
        <v>138</v>
      </c>
      <c r="AT93" s="23" t="s">
        <v>133</v>
      </c>
      <c r="AU93" s="23" t="s">
        <v>84</v>
      </c>
      <c r="AY93" s="23" t="s">
        <v>131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23" t="s">
        <v>24</v>
      </c>
      <c r="BK93" s="185">
        <f>ROUND(I93*H93,2)</f>
        <v>0</v>
      </c>
      <c r="BL93" s="23" t="s">
        <v>138</v>
      </c>
      <c r="BM93" s="23" t="s">
        <v>151</v>
      </c>
    </row>
    <row r="94" spans="2:51" s="11" customFormat="1" ht="13.5">
      <c r="B94" s="186"/>
      <c r="D94" s="187" t="s">
        <v>140</v>
      </c>
      <c r="E94" s="188" t="s">
        <v>5</v>
      </c>
      <c r="F94" s="189" t="s">
        <v>152</v>
      </c>
      <c r="H94" s="190" t="s">
        <v>5</v>
      </c>
      <c r="I94" s="191"/>
      <c r="L94" s="186"/>
      <c r="M94" s="192"/>
      <c r="N94" s="193"/>
      <c r="O94" s="193"/>
      <c r="P94" s="193"/>
      <c r="Q94" s="193"/>
      <c r="R94" s="193"/>
      <c r="S94" s="193"/>
      <c r="T94" s="194"/>
      <c r="AT94" s="190" t="s">
        <v>140</v>
      </c>
      <c r="AU94" s="190" t="s">
        <v>84</v>
      </c>
      <c r="AV94" s="11" t="s">
        <v>24</v>
      </c>
      <c r="AW94" s="11" t="s">
        <v>142</v>
      </c>
      <c r="AX94" s="11" t="s">
        <v>75</v>
      </c>
      <c r="AY94" s="190" t="s">
        <v>131</v>
      </c>
    </row>
    <row r="95" spans="2:51" s="12" customFormat="1" ht="27">
      <c r="B95" s="195"/>
      <c r="D95" s="187" t="s">
        <v>140</v>
      </c>
      <c r="E95" s="196" t="s">
        <v>5</v>
      </c>
      <c r="F95" s="197" t="s">
        <v>153</v>
      </c>
      <c r="H95" s="198">
        <v>31.245315</v>
      </c>
      <c r="I95" s="199"/>
      <c r="L95" s="195"/>
      <c r="M95" s="200"/>
      <c r="N95" s="201"/>
      <c r="O95" s="201"/>
      <c r="P95" s="201"/>
      <c r="Q95" s="201"/>
      <c r="R95" s="201"/>
      <c r="S95" s="201"/>
      <c r="T95" s="202"/>
      <c r="AT95" s="196" t="s">
        <v>140</v>
      </c>
      <c r="AU95" s="196" t="s">
        <v>84</v>
      </c>
      <c r="AV95" s="12" t="s">
        <v>84</v>
      </c>
      <c r="AW95" s="12" t="s">
        <v>142</v>
      </c>
      <c r="AX95" s="12" t="s">
        <v>75</v>
      </c>
      <c r="AY95" s="196" t="s">
        <v>131</v>
      </c>
    </row>
    <row r="96" spans="2:51" s="11" customFormat="1" ht="13.5">
      <c r="B96" s="186"/>
      <c r="D96" s="187" t="s">
        <v>140</v>
      </c>
      <c r="E96" s="188" t="s">
        <v>5</v>
      </c>
      <c r="F96" s="189" t="s">
        <v>154</v>
      </c>
      <c r="H96" s="190" t="s">
        <v>5</v>
      </c>
      <c r="I96" s="191"/>
      <c r="L96" s="186"/>
      <c r="M96" s="192"/>
      <c r="N96" s="193"/>
      <c r="O96" s="193"/>
      <c r="P96" s="193"/>
      <c r="Q96" s="193"/>
      <c r="R96" s="193"/>
      <c r="S96" s="193"/>
      <c r="T96" s="194"/>
      <c r="AT96" s="190" t="s">
        <v>140</v>
      </c>
      <c r="AU96" s="190" t="s">
        <v>84</v>
      </c>
      <c r="AV96" s="11" t="s">
        <v>24</v>
      </c>
      <c r="AW96" s="11" t="s">
        <v>142</v>
      </c>
      <c r="AX96" s="11" t="s">
        <v>75</v>
      </c>
      <c r="AY96" s="190" t="s">
        <v>131</v>
      </c>
    </row>
    <row r="97" spans="2:51" s="12" customFormat="1" ht="13.5">
      <c r="B97" s="195"/>
      <c r="D97" s="187" t="s">
        <v>140</v>
      </c>
      <c r="E97" s="196" t="s">
        <v>5</v>
      </c>
      <c r="F97" s="197" t="s">
        <v>155</v>
      </c>
      <c r="H97" s="198">
        <v>397.35</v>
      </c>
      <c r="I97" s="199"/>
      <c r="L97" s="195"/>
      <c r="M97" s="200"/>
      <c r="N97" s="201"/>
      <c r="O97" s="201"/>
      <c r="P97" s="201"/>
      <c r="Q97" s="201"/>
      <c r="R97" s="201"/>
      <c r="S97" s="201"/>
      <c r="T97" s="202"/>
      <c r="AT97" s="196" t="s">
        <v>140</v>
      </c>
      <c r="AU97" s="196" t="s">
        <v>84</v>
      </c>
      <c r="AV97" s="12" t="s">
        <v>84</v>
      </c>
      <c r="AW97" s="12" t="s">
        <v>142</v>
      </c>
      <c r="AX97" s="12" t="s">
        <v>75</v>
      </c>
      <c r="AY97" s="196" t="s">
        <v>131</v>
      </c>
    </row>
    <row r="98" spans="2:51" s="13" customFormat="1" ht="13.5">
      <c r="B98" s="203"/>
      <c r="D98" s="204" t="s">
        <v>140</v>
      </c>
      <c r="E98" s="205" t="s">
        <v>5</v>
      </c>
      <c r="F98" s="206" t="s">
        <v>146</v>
      </c>
      <c r="H98" s="207">
        <v>428.595315</v>
      </c>
      <c r="I98" s="208"/>
      <c r="L98" s="203"/>
      <c r="M98" s="209"/>
      <c r="N98" s="210"/>
      <c r="O98" s="210"/>
      <c r="P98" s="210"/>
      <c r="Q98" s="210"/>
      <c r="R98" s="210"/>
      <c r="S98" s="210"/>
      <c r="T98" s="211"/>
      <c r="AT98" s="212" t="s">
        <v>140</v>
      </c>
      <c r="AU98" s="212" t="s">
        <v>84</v>
      </c>
      <c r="AV98" s="13" t="s">
        <v>138</v>
      </c>
      <c r="AW98" s="13" t="s">
        <v>142</v>
      </c>
      <c r="AX98" s="13" t="s">
        <v>24</v>
      </c>
      <c r="AY98" s="212" t="s">
        <v>131</v>
      </c>
    </row>
    <row r="99" spans="2:65" s="1" customFormat="1" ht="22.5" customHeight="1">
      <c r="B99" s="173"/>
      <c r="C99" s="174" t="s">
        <v>156</v>
      </c>
      <c r="D99" s="174" t="s">
        <v>133</v>
      </c>
      <c r="E99" s="175" t="s">
        <v>157</v>
      </c>
      <c r="F99" s="176" t="s">
        <v>158</v>
      </c>
      <c r="G99" s="177" t="s">
        <v>149</v>
      </c>
      <c r="H99" s="178">
        <v>723.3</v>
      </c>
      <c r="I99" s="179"/>
      <c r="J99" s="180">
        <f>ROUND(I99*H99,2)</f>
        <v>0</v>
      </c>
      <c r="K99" s="176" t="s">
        <v>5</v>
      </c>
      <c r="L99" s="40"/>
      <c r="M99" s="181" t="s">
        <v>5</v>
      </c>
      <c r="N99" s="182" t="s">
        <v>46</v>
      </c>
      <c r="O99" s="41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AR99" s="23" t="s">
        <v>138</v>
      </c>
      <c r="AT99" s="23" t="s">
        <v>133</v>
      </c>
      <c r="AU99" s="23" t="s">
        <v>84</v>
      </c>
      <c r="AY99" s="23" t="s">
        <v>131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23" t="s">
        <v>24</v>
      </c>
      <c r="BK99" s="185">
        <f>ROUND(I99*H99,2)</f>
        <v>0</v>
      </c>
      <c r="BL99" s="23" t="s">
        <v>138</v>
      </c>
      <c r="BM99" s="23" t="s">
        <v>159</v>
      </c>
    </row>
    <row r="100" spans="2:51" s="11" customFormat="1" ht="13.5">
      <c r="B100" s="186"/>
      <c r="D100" s="187" t="s">
        <v>140</v>
      </c>
      <c r="E100" s="188" t="s">
        <v>5</v>
      </c>
      <c r="F100" s="189" t="s">
        <v>160</v>
      </c>
      <c r="H100" s="190" t="s">
        <v>5</v>
      </c>
      <c r="I100" s="191"/>
      <c r="L100" s="186"/>
      <c r="M100" s="192"/>
      <c r="N100" s="193"/>
      <c r="O100" s="193"/>
      <c r="P100" s="193"/>
      <c r="Q100" s="193"/>
      <c r="R100" s="193"/>
      <c r="S100" s="193"/>
      <c r="T100" s="194"/>
      <c r="AT100" s="190" t="s">
        <v>140</v>
      </c>
      <c r="AU100" s="190" t="s">
        <v>84</v>
      </c>
      <c r="AV100" s="11" t="s">
        <v>24</v>
      </c>
      <c r="AW100" s="11" t="s">
        <v>142</v>
      </c>
      <c r="AX100" s="11" t="s">
        <v>75</v>
      </c>
      <c r="AY100" s="190" t="s">
        <v>131</v>
      </c>
    </row>
    <row r="101" spans="2:51" s="12" customFormat="1" ht="13.5">
      <c r="B101" s="195"/>
      <c r="D101" s="187" t="s">
        <v>140</v>
      </c>
      <c r="E101" s="196" t="s">
        <v>5</v>
      </c>
      <c r="F101" s="197" t="s">
        <v>161</v>
      </c>
      <c r="H101" s="198">
        <v>723.3</v>
      </c>
      <c r="I101" s="199"/>
      <c r="L101" s="195"/>
      <c r="M101" s="200"/>
      <c r="N101" s="201"/>
      <c r="O101" s="201"/>
      <c r="P101" s="201"/>
      <c r="Q101" s="201"/>
      <c r="R101" s="201"/>
      <c r="S101" s="201"/>
      <c r="T101" s="202"/>
      <c r="AT101" s="196" t="s">
        <v>140</v>
      </c>
      <c r="AU101" s="196" t="s">
        <v>84</v>
      </c>
      <c r="AV101" s="12" t="s">
        <v>84</v>
      </c>
      <c r="AW101" s="12" t="s">
        <v>142</v>
      </c>
      <c r="AX101" s="12" t="s">
        <v>75</v>
      </c>
      <c r="AY101" s="196" t="s">
        <v>131</v>
      </c>
    </row>
    <row r="102" spans="2:51" s="13" customFormat="1" ht="13.5">
      <c r="B102" s="203"/>
      <c r="D102" s="204" t="s">
        <v>140</v>
      </c>
      <c r="E102" s="205" t="s">
        <v>5</v>
      </c>
      <c r="F102" s="206" t="s">
        <v>146</v>
      </c>
      <c r="H102" s="207">
        <v>723.3</v>
      </c>
      <c r="I102" s="208"/>
      <c r="L102" s="203"/>
      <c r="M102" s="209"/>
      <c r="N102" s="210"/>
      <c r="O102" s="210"/>
      <c r="P102" s="210"/>
      <c r="Q102" s="210"/>
      <c r="R102" s="210"/>
      <c r="S102" s="210"/>
      <c r="T102" s="211"/>
      <c r="AT102" s="212" t="s">
        <v>140</v>
      </c>
      <c r="AU102" s="212" t="s">
        <v>84</v>
      </c>
      <c r="AV102" s="13" t="s">
        <v>138</v>
      </c>
      <c r="AW102" s="13" t="s">
        <v>142</v>
      </c>
      <c r="AX102" s="13" t="s">
        <v>24</v>
      </c>
      <c r="AY102" s="212" t="s">
        <v>131</v>
      </c>
    </row>
    <row r="103" spans="2:65" s="1" customFormat="1" ht="22.5" customHeight="1">
      <c r="B103" s="173"/>
      <c r="C103" s="174" t="s">
        <v>138</v>
      </c>
      <c r="D103" s="174" t="s">
        <v>133</v>
      </c>
      <c r="E103" s="175" t="s">
        <v>162</v>
      </c>
      <c r="F103" s="176" t="s">
        <v>163</v>
      </c>
      <c r="G103" s="177" t="s">
        <v>149</v>
      </c>
      <c r="H103" s="178">
        <v>56.826</v>
      </c>
      <c r="I103" s="179"/>
      <c r="J103" s="180">
        <f>ROUND(I103*H103,2)</f>
        <v>0</v>
      </c>
      <c r="K103" s="176" t="s">
        <v>150</v>
      </c>
      <c r="L103" s="40"/>
      <c r="M103" s="181" t="s">
        <v>5</v>
      </c>
      <c r="N103" s="182" t="s">
        <v>46</v>
      </c>
      <c r="O103" s="41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23" t="s">
        <v>138</v>
      </c>
      <c r="AT103" s="23" t="s">
        <v>133</v>
      </c>
      <c r="AU103" s="23" t="s">
        <v>84</v>
      </c>
      <c r="AY103" s="23" t="s">
        <v>131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23" t="s">
        <v>24</v>
      </c>
      <c r="BK103" s="185">
        <f>ROUND(I103*H103,2)</f>
        <v>0</v>
      </c>
      <c r="BL103" s="23" t="s">
        <v>138</v>
      </c>
      <c r="BM103" s="23" t="s">
        <v>164</v>
      </c>
    </row>
    <row r="104" spans="2:51" s="11" customFormat="1" ht="13.5">
      <c r="B104" s="186"/>
      <c r="D104" s="187" t="s">
        <v>140</v>
      </c>
      <c r="E104" s="188" t="s">
        <v>5</v>
      </c>
      <c r="F104" s="189" t="s">
        <v>165</v>
      </c>
      <c r="H104" s="190" t="s">
        <v>5</v>
      </c>
      <c r="I104" s="191"/>
      <c r="L104" s="186"/>
      <c r="M104" s="192"/>
      <c r="N104" s="193"/>
      <c r="O104" s="193"/>
      <c r="P104" s="193"/>
      <c r="Q104" s="193"/>
      <c r="R104" s="193"/>
      <c r="S104" s="193"/>
      <c r="T104" s="194"/>
      <c r="AT104" s="190" t="s">
        <v>140</v>
      </c>
      <c r="AU104" s="190" t="s">
        <v>84</v>
      </c>
      <c r="AV104" s="11" t="s">
        <v>24</v>
      </c>
      <c r="AW104" s="11" t="s">
        <v>142</v>
      </c>
      <c r="AX104" s="11" t="s">
        <v>75</v>
      </c>
      <c r="AY104" s="190" t="s">
        <v>131</v>
      </c>
    </row>
    <row r="105" spans="2:51" s="12" customFormat="1" ht="13.5">
      <c r="B105" s="195"/>
      <c r="D105" s="187" t="s">
        <v>140</v>
      </c>
      <c r="E105" s="196" t="s">
        <v>5</v>
      </c>
      <c r="F105" s="197" t="s">
        <v>166</v>
      </c>
      <c r="H105" s="198">
        <v>56.826</v>
      </c>
      <c r="I105" s="199"/>
      <c r="L105" s="195"/>
      <c r="M105" s="200"/>
      <c r="N105" s="201"/>
      <c r="O105" s="201"/>
      <c r="P105" s="201"/>
      <c r="Q105" s="201"/>
      <c r="R105" s="201"/>
      <c r="S105" s="201"/>
      <c r="T105" s="202"/>
      <c r="AT105" s="196" t="s">
        <v>140</v>
      </c>
      <c r="AU105" s="196" t="s">
        <v>84</v>
      </c>
      <c r="AV105" s="12" t="s">
        <v>84</v>
      </c>
      <c r="AW105" s="12" t="s">
        <v>142</v>
      </c>
      <c r="AX105" s="12" t="s">
        <v>75</v>
      </c>
      <c r="AY105" s="196" t="s">
        <v>131</v>
      </c>
    </row>
    <row r="106" spans="2:51" s="13" customFormat="1" ht="13.5">
      <c r="B106" s="203"/>
      <c r="D106" s="204" t="s">
        <v>140</v>
      </c>
      <c r="E106" s="205" t="s">
        <v>5</v>
      </c>
      <c r="F106" s="206" t="s">
        <v>146</v>
      </c>
      <c r="H106" s="207">
        <v>56.826</v>
      </c>
      <c r="I106" s="208"/>
      <c r="L106" s="203"/>
      <c r="M106" s="209"/>
      <c r="N106" s="210"/>
      <c r="O106" s="210"/>
      <c r="P106" s="210"/>
      <c r="Q106" s="210"/>
      <c r="R106" s="210"/>
      <c r="S106" s="210"/>
      <c r="T106" s="211"/>
      <c r="AT106" s="212" t="s">
        <v>140</v>
      </c>
      <c r="AU106" s="212" t="s">
        <v>84</v>
      </c>
      <c r="AV106" s="13" t="s">
        <v>138</v>
      </c>
      <c r="AW106" s="13" t="s">
        <v>142</v>
      </c>
      <c r="AX106" s="13" t="s">
        <v>24</v>
      </c>
      <c r="AY106" s="212" t="s">
        <v>131</v>
      </c>
    </row>
    <row r="107" spans="2:65" s="1" customFormat="1" ht="31.5" customHeight="1">
      <c r="B107" s="173"/>
      <c r="C107" s="174" t="s">
        <v>167</v>
      </c>
      <c r="D107" s="174" t="s">
        <v>133</v>
      </c>
      <c r="E107" s="175" t="s">
        <v>168</v>
      </c>
      <c r="F107" s="176" t="s">
        <v>169</v>
      </c>
      <c r="G107" s="177" t="s">
        <v>149</v>
      </c>
      <c r="H107" s="178">
        <v>475.089</v>
      </c>
      <c r="I107" s="179"/>
      <c r="J107" s="180">
        <f>ROUND(I107*H107,2)</f>
        <v>0</v>
      </c>
      <c r="K107" s="176" t="s">
        <v>5</v>
      </c>
      <c r="L107" s="40"/>
      <c r="M107" s="181" t="s">
        <v>5</v>
      </c>
      <c r="N107" s="182" t="s">
        <v>46</v>
      </c>
      <c r="O107" s="41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AR107" s="23" t="s">
        <v>138</v>
      </c>
      <c r="AT107" s="23" t="s">
        <v>133</v>
      </c>
      <c r="AU107" s="23" t="s">
        <v>84</v>
      </c>
      <c r="AY107" s="23" t="s">
        <v>131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23" t="s">
        <v>24</v>
      </c>
      <c r="BK107" s="185">
        <f>ROUND(I107*H107,2)</f>
        <v>0</v>
      </c>
      <c r="BL107" s="23" t="s">
        <v>138</v>
      </c>
      <c r="BM107" s="23" t="s">
        <v>170</v>
      </c>
    </row>
    <row r="108" spans="2:51" s="11" customFormat="1" ht="13.5">
      <c r="B108" s="186"/>
      <c r="D108" s="187" t="s">
        <v>140</v>
      </c>
      <c r="E108" s="188" t="s">
        <v>5</v>
      </c>
      <c r="F108" s="189" t="s">
        <v>152</v>
      </c>
      <c r="H108" s="190" t="s">
        <v>5</v>
      </c>
      <c r="I108" s="191"/>
      <c r="L108" s="186"/>
      <c r="M108" s="192"/>
      <c r="N108" s="193"/>
      <c r="O108" s="193"/>
      <c r="P108" s="193"/>
      <c r="Q108" s="193"/>
      <c r="R108" s="193"/>
      <c r="S108" s="193"/>
      <c r="T108" s="194"/>
      <c r="AT108" s="190" t="s">
        <v>140</v>
      </c>
      <c r="AU108" s="190" t="s">
        <v>84</v>
      </c>
      <c r="AV108" s="11" t="s">
        <v>24</v>
      </c>
      <c r="AW108" s="11" t="s">
        <v>142</v>
      </c>
      <c r="AX108" s="11" t="s">
        <v>75</v>
      </c>
      <c r="AY108" s="190" t="s">
        <v>131</v>
      </c>
    </row>
    <row r="109" spans="2:51" s="12" customFormat="1" ht="27">
      <c r="B109" s="195"/>
      <c r="D109" s="187" t="s">
        <v>140</v>
      </c>
      <c r="E109" s="196" t="s">
        <v>5</v>
      </c>
      <c r="F109" s="197" t="s">
        <v>153</v>
      </c>
      <c r="H109" s="198">
        <v>31.245315</v>
      </c>
      <c r="I109" s="199"/>
      <c r="L109" s="195"/>
      <c r="M109" s="200"/>
      <c r="N109" s="201"/>
      <c r="O109" s="201"/>
      <c r="P109" s="201"/>
      <c r="Q109" s="201"/>
      <c r="R109" s="201"/>
      <c r="S109" s="201"/>
      <c r="T109" s="202"/>
      <c r="AT109" s="196" t="s">
        <v>140</v>
      </c>
      <c r="AU109" s="196" t="s">
        <v>84</v>
      </c>
      <c r="AV109" s="12" t="s">
        <v>84</v>
      </c>
      <c r="AW109" s="12" t="s">
        <v>142</v>
      </c>
      <c r="AX109" s="12" t="s">
        <v>75</v>
      </c>
      <c r="AY109" s="196" t="s">
        <v>131</v>
      </c>
    </row>
    <row r="110" spans="2:51" s="11" customFormat="1" ht="13.5">
      <c r="B110" s="186"/>
      <c r="D110" s="187" t="s">
        <v>140</v>
      </c>
      <c r="E110" s="188" t="s">
        <v>5</v>
      </c>
      <c r="F110" s="189" t="s">
        <v>165</v>
      </c>
      <c r="H110" s="190" t="s">
        <v>5</v>
      </c>
      <c r="I110" s="191"/>
      <c r="L110" s="186"/>
      <c r="M110" s="192"/>
      <c r="N110" s="193"/>
      <c r="O110" s="193"/>
      <c r="P110" s="193"/>
      <c r="Q110" s="193"/>
      <c r="R110" s="193"/>
      <c r="S110" s="193"/>
      <c r="T110" s="194"/>
      <c r="AT110" s="190" t="s">
        <v>140</v>
      </c>
      <c r="AU110" s="190" t="s">
        <v>84</v>
      </c>
      <c r="AV110" s="11" t="s">
        <v>24</v>
      </c>
      <c r="AW110" s="11" t="s">
        <v>142</v>
      </c>
      <c r="AX110" s="11" t="s">
        <v>75</v>
      </c>
      <c r="AY110" s="190" t="s">
        <v>131</v>
      </c>
    </row>
    <row r="111" spans="2:51" s="12" customFormat="1" ht="13.5">
      <c r="B111" s="195"/>
      <c r="D111" s="187" t="s">
        <v>140</v>
      </c>
      <c r="E111" s="196" t="s">
        <v>5</v>
      </c>
      <c r="F111" s="197" t="s">
        <v>166</v>
      </c>
      <c r="H111" s="198">
        <v>56.826</v>
      </c>
      <c r="I111" s="199"/>
      <c r="L111" s="195"/>
      <c r="M111" s="200"/>
      <c r="N111" s="201"/>
      <c r="O111" s="201"/>
      <c r="P111" s="201"/>
      <c r="Q111" s="201"/>
      <c r="R111" s="201"/>
      <c r="S111" s="201"/>
      <c r="T111" s="202"/>
      <c r="AT111" s="196" t="s">
        <v>140</v>
      </c>
      <c r="AU111" s="196" t="s">
        <v>84</v>
      </c>
      <c r="AV111" s="12" t="s">
        <v>84</v>
      </c>
      <c r="AW111" s="12" t="s">
        <v>142</v>
      </c>
      <c r="AX111" s="12" t="s">
        <v>75</v>
      </c>
      <c r="AY111" s="196" t="s">
        <v>131</v>
      </c>
    </row>
    <row r="112" spans="2:51" s="11" customFormat="1" ht="13.5">
      <c r="B112" s="186"/>
      <c r="D112" s="187" t="s">
        <v>140</v>
      </c>
      <c r="E112" s="188" t="s">
        <v>5</v>
      </c>
      <c r="F112" s="189" t="s">
        <v>171</v>
      </c>
      <c r="H112" s="190" t="s">
        <v>5</v>
      </c>
      <c r="I112" s="191"/>
      <c r="L112" s="186"/>
      <c r="M112" s="192"/>
      <c r="N112" s="193"/>
      <c r="O112" s="193"/>
      <c r="P112" s="193"/>
      <c r="Q112" s="193"/>
      <c r="R112" s="193"/>
      <c r="S112" s="193"/>
      <c r="T112" s="194"/>
      <c r="AT112" s="190" t="s">
        <v>140</v>
      </c>
      <c r="AU112" s="190" t="s">
        <v>84</v>
      </c>
      <c r="AV112" s="11" t="s">
        <v>24</v>
      </c>
      <c r="AW112" s="11" t="s">
        <v>142</v>
      </c>
      <c r="AX112" s="11" t="s">
        <v>75</v>
      </c>
      <c r="AY112" s="190" t="s">
        <v>131</v>
      </c>
    </row>
    <row r="113" spans="2:51" s="12" customFormat="1" ht="13.5">
      <c r="B113" s="195"/>
      <c r="D113" s="187" t="s">
        <v>140</v>
      </c>
      <c r="E113" s="196" t="s">
        <v>5</v>
      </c>
      <c r="F113" s="197" t="s">
        <v>172</v>
      </c>
      <c r="H113" s="198">
        <v>-10.332</v>
      </c>
      <c r="I113" s="199"/>
      <c r="L113" s="195"/>
      <c r="M113" s="200"/>
      <c r="N113" s="201"/>
      <c r="O113" s="201"/>
      <c r="P113" s="201"/>
      <c r="Q113" s="201"/>
      <c r="R113" s="201"/>
      <c r="S113" s="201"/>
      <c r="T113" s="202"/>
      <c r="AT113" s="196" t="s">
        <v>140</v>
      </c>
      <c r="AU113" s="196" t="s">
        <v>84</v>
      </c>
      <c r="AV113" s="12" t="s">
        <v>84</v>
      </c>
      <c r="AW113" s="12" t="s">
        <v>142</v>
      </c>
      <c r="AX113" s="12" t="s">
        <v>75</v>
      </c>
      <c r="AY113" s="196" t="s">
        <v>131</v>
      </c>
    </row>
    <row r="114" spans="2:51" s="11" customFormat="1" ht="13.5">
      <c r="B114" s="186"/>
      <c r="D114" s="187" t="s">
        <v>140</v>
      </c>
      <c r="E114" s="188" t="s">
        <v>5</v>
      </c>
      <c r="F114" s="189" t="s">
        <v>154</v>
      </c>
      <c r="H114" s="190" t="s">
        <v>5</v>
      </c>
      <c r="I114" s="191"/>
      <c r="L114" s="186"/>
      <c r="M114" s="192"/>
      <c r="N114" s="193"/>
      <c r="O114" s="193"/>
      <c r="P114" s="193"/>
      <c r="Q114" s="193"/>
      <c r="R114" s="193"/>
      <c r="S114" s="193"/>
      <c r="T114" s="194"/>
      <c r="AT114" s="190" t="s">
        <v>140</v>
      </c>
      <c r="AU114" s="190" t="s">
        <v>84</v>
      </c>
      <c r="AV114" s="11" t="s">
        <v>24</v>
      </c>
      <c r="AW114" s="11" t="s">
        <v>142</v>
      </c>
      <c r="AX114" s="11" t="s">
        <v>75</v>
      </c>
      <c r="AY114" s="190" t="s">
        <v>131</v>
      </c>
    </row>
    <row r="115" spans="2:51" s="12" customFormat="1" ht="13.5">
      <c r="B115" s="195"/>
      <c r="D115" s="187" t="s">
        <v>140</v>
      </c>
      <c r="E115" s="196" t="s">
        <v>5</v>
      </c>
      <c r="F115" s="197" t="s">
        <v>155</v>
      </c>
      <c r="H115" s="198">
        <v>397.35</v>
      </c>
      <c r="I115" s="199"/>
      <c r="L115" s="195"/>
      <c r="M115" s="200"/>
      <c r="N115" s="201"/>
      <c r="O115" s="201"/>
      <c r="P115" s="201"/>
      <c r="Q115" s="201"/>
      <c r="R115" s="201"/>
      <c r="S115" s="201"/>
      <c r="T115" s="202"/>
      <c r="AT115" s="196" t="s">
        <v>140</v>
      </c>
      <c r="AU115" s="196" t="s">
        <v>84</v>
      </c>
      <c r="AV115" s="12" t="s">
        <v>84</v>
      </c>
      <c r="AW115" s="12" t="s">
        <v>142</v>
      </c>
      <c r="AX115" s="12" t="s">
        <v>75</v>
      </c>
      <c r="AY115" s="196" t="s">
        <v>131</v>
      </c>
    </row>
    <row r="116" spans="2:51" s="13" customFormat="1" ht="13.5">
      <c r="B116" s="203"/>
      <c r="D116" s="204" t="s">
        <v>140</v>
      </c>
      <c r="E116" s="205" t="s">
        <v>5</v>
      </c>
      <c r="F116" s="206" t="s">
        <v>146</v>
      </c>
      <c r="H116" s="207">
        <v>475.089315</v>
      </c>
      <c r="I116" s="208"/>
      <c r="L116" s="203"/>
      <c r="M116" s="209"/>
      <c r="N116" s="210"/>
      <c r="O116" s="210"/>
      <c r="P116" s="210"/>
      <c r="Q116" s="210"/>
      <c r="R116" s="210"/>
      <c r="S116" s="210"/>
      <c r="T116" s="211"/>
      <c r="AT116" s="212" t="s">
        <v>140</v>
      </c>
      <c r="AU116" s="212" t="s">
        <v>84</v>
      </c>
      <c r="AV116" s="13" t="s">
        <v>138</v>
      </c>
      <c r="AW116" s="13" t="s">
        <v>142</v>
      </c>
      <c r="AX116" s="13" t="s">
        <v>24</v>
      </c>
      <c r="AY116" s="212" t="s">
        <v>131</v>
      </c>
    </row>
    <row r="117" spans="2:65" s="1" customFormat="1" ht="22.5" customHeight="1">
      <c r="B117" s="173"/>
      <c r="C117" s="174" t="s">
        <v>173</v>
      </c>
      <c r="D117" s="174" t="s">
        <v>133</v>
      </c>
      <c r="E117" s="175" t="s">
        <v>174</v>
      </c>
      <c r="F117" s="176" t="s">
        <v>175</v>
      </c>
      <c r="G117" s="177" t="s">
        <v>176</v>
      </c>
      <c r="H117" s="178">
        <v>855.161</v>
      </c>
      <c r="I117" s="179"/>
      <c r="J117" s="180">
        <f>ROUND(I117*H117,2)</f>
        <v>0</v>
      </c>
      <c r="K117" s="176" t="s">
        <v>150</v>
      </c>
      <c r="L117" s="40"/>
      <c r="M117" s="181" t="s">
        <v>5</v>
      </c>
      <c r="N117" s="182" t="s">
        <v>46</v>
      </c>
      <c r="O117" s="41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AR117" s="23" t="s">
        <v>138</v>
      </c>
      <c r="AT117" s="23" t="s">
        <v>133</v>
      </c>
      <c r="AU117" s="23" t="s">
        <v>84</v>
      </c>
      <c r="AY117" s="23" t="s">
        <v>131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23" t="s">
        <v>24</v>
      </c>
      <c r="BK117" s="185">
        <f>ROUND(I117*H117,2)</f>
        <v>0</v>
      </c>
      <c r="BL117" s="23" t="s">
        <v>138</v>
      </c>
      <c r="BM117" s="23" t="s">
        <v>177</v>
      </c>
    </row>
    <row r="118" spans="2:51" s="11" customFormat="1" ht="13.5">
      <c r="B118" s="186"/>
      <c r="D118" s="187" t="s">
        <v>140</v>
      </c>
      <c r="E118" s="188" t="s">
        <v>5</v>
      </c>
      <c r="F118" s="189" t="s">
        <v>152</v>
      </c>
      <c r="H118" s="190" t="s">
        <v>5</v>
      </c>
      <c r="I118" s="191"/>
      <c r="L118" s="186"/>
      <c r="M118" s="192"/>
      <c r="N118" s="193"/>
      <c r="O118" s="193"/>
      <c r="P118" s="193"/>
      <c r="Q118" s="193"/>
      <c r="R118" s="193"/>
      <c r="S118" s="193"/>
      <c r="T118" s="194"/>
      <c r="AT118" s="190" t="s">
        <v>140</v>
      </c>
      <c r="AU118" s="190" t="s">
        <v>84</v>
      </c>
      <c r="AV118" s="11" t="s">
        <v>24</v>
      </c>
      <c r="AW118" s="11" t="s">
        <v>142</v>
      </c>
      <c r="AX118" s="11" t="s">
        <v>75</v>
      </c>
      <c r="AY118" s="190" t="s">
        <v>131</v>
      </c>
    </row>
    <row r="119" spans="2:51" s="12" customFormat="1" ht="27">
      <c r="B119" s="195"/>
      <c r="D119" s="187" t="s">
        <v>140</v>
      </c>
      <c r="E119" s="196" t="s">
        <v>5</v>
      </c>
      <c r="F119" s="197" t="s">
        <v>178</v>
      </c>
      <c r="H119" s="198">
        <v>56.241567</v>
      </c>
      <c r="I119" s="199"/>
      <c r="L119" s="195"/>
      <c r="M119" s="200"/>
      <c r="N119" s="201"/>
      <c r="O119" s="201"/>
      <c r="P119" s="201"/>
      <c r="Q119" s="201"/>
      <c r="R119" s="201"/>
      <c r="S119" s="201"/>
      <c r="T119" s="202"/>
      <c r="AT119" s="196" t="s">
        <v>140</v>
      </c>
      <c r="AU119" s="196" t="s">
        <v>84</v>
      </c>
      <c r="AV119" s="12" t="s">
        <v>84</v>
      </c>
      <c r="AW119" s="12" t="s">
        <v>142</v>
      </c>
      <c r="AX119" s="12" t="s">
        <v>75</v>
      </c>
      <c r="AY119" s="196" t="s">
        <v>131</v>
      </c>
    </row>
    <row r="120" spans="2:51" s="11" customFormat="1" ht="13.5">
      <c r="B120" s="186"/>
      <c r="D120" s="187" t="s">
        <v>140</v>
      </c>
      <c r="E120" s="188" t="s">
        <v>5</v>
      </c>
      <c r="F120" s="189" t="s">
        <v>165</v>
      </c>
      <c r="H120" s="190" t="s">
        <v>5</v>
      </c>
      <c r="I120" s="191"/>
      <c r="L120" s="186"/>
      <c r="M120" s="192"/>
      <c r="N120" s="193"/>
      <c r="O120" s="193"/>
      <c r="P120" s="193"/>
      <c r="Q120" s="193"/>
      <c r="R120" s="193"/>
      <c r="S120" s="193"/>
      <c r="T120" s="194"/>
      <c r="AT120" s="190" t="s">
        <v>140</v>
      </c>
      <c r="AU120" s="190" t="s">
        <v>84</v>
      </c>
      <c r="AV120" s="11" t="s">
        <v>24</v>
      </c>
      <c r="AW120" s="11" t="s">
        <v>142</v>
      </c>
      <c r="AX120" s="11" t="s">
        <v>75</v>
      </c>
      <c r="AY120" s="190" t="s">
        <v>131</v>
      </c>
    </row>
    <row r="121" spans="2:51" s="12" customFormat="1" ht="13.5">
      <c r="B121" s="195"/>
      <c r="D121" s="187" t="s">
        <v>140</v>
      </c>
      <c r="E121" s="196" t="s">
        <v>5</v>
      </c>
      <c r="F121" s="197" t="s">
        <v>179</v>
      </c>
      <c r="H121" s="198">
        <v>102.2868</v>
      </c>
      <c r="I121" s="199"/>
      <c r="L121" s="195"/>
      <c r="M121" s="200"/>
      <c r="N121" s="201"/>
      <c r="O121" s="201"/>
      <c r="P121" s="201"/>
      <c r="Q121" s="201"/>
      <c r="R121" s="201"/>
      <c r="S121" s="201"/>
      <c r="T121" s="202"/>
      <c r="AT121" s="196" t="s">
        <v>140</v>
      </c>
      <c r="AU121" s="196" t="s">
        <v>84</v>
      </c>
      <c r="AV121" s="12" t="s">
        <v>84</v>
      </c>
      <c r="AW121" s="12" t="s">
        <v>142</v>
      </c>
      <c r="AX121" s="12" t="s">
        <v>75</v>
      </c>
      <c r="AY121" s="196" t="s">
        <v>131</v>
      </c>
    </row>
    <row r="122" spans="2:51" s="11" customFormat="1" ht="13.5">
      <c r="B122" s="186"/>
      <c r="D122" s="187" t="s">
        <v>140</v>
      </c>
      <c r="E122" s="188" t="s">
        <v>5</v>
      </c>
      <c r="F122" s="189" t="s">
        <v>171</v>
      </c>
      <c r="H122" s="190" t="s">
        <v>5</v>
      </c>
      <c r="I122" s="191"/>
      <c r="L122" s="186"/>
      <c r="M122" s="192"/>
      <c r="N122" s="193"/>
      <c r="O122" s="193"/>
      <c r="P122" s="193"/>
      <c r="Q122" s="193"/>
      <c r="R122" s="193"/>
      <c r="S122" s="193"/>
      <c r="T122" s="194"/>
      <c r="AT122" s="190" t="s">
        <v>140</v>
      </c>
      <c r="AU122" s="190" t="s">
        <v>84</v>
      </c>
      <c r="AV122" s="11" t="s">
        <v>24</v>
      </c>
      <c r="AW122" s="11" t="s">
        <v>142</v>
      </c>
      <c r="AX122" s="11" t="s">
        <v>75</v>
      </c>
      <c r="AY122" s="190" t="s">
        <v>131</v>
      </c>
    </row>
    <row r="123" spans="2:51" s="12" customFormat="1" ht="13.5">
      <c r="B123" s="195"/>
      <c r="D123" s="187" t="s">
        <v>140</v>
      </c>
      <c r="E123" s="196" t="s">
        <v>5</v>
      </c>
      <c r="F123" s="197" t="s">
        <v>180</v>
      </c>
      <c r="H123" s="198">
        <v>-18.5976</v>
      </c>
      <c r="I123" s="199"/>
      <c r="L123" s="195"/>
      <c r="M123" s="200"/>
      <c r="N123" s="201"/>
      <c r="O123" s="201"/>
      <c r="P123" s="201"/>
      <c r="Q123" s="201"/>
      <c r="R123" s="201"/>
      <c r="S123" s="201"/>
      <c r="T123" s="202"/>
      <c r="AT123" s="196" t="s">
        <v>140</v>
      </c>
      <c r="AU123" s="196" t="s">
        <v>84</v>
      </c>
      <c r="AV123" s="12" t="s">
        <v>84</v>
      </c>
      <c r="AW123" s="12" t="s">
        <v>142</v>
      </c>
      <c r="AX123" s="12" t="s">
        <v>75</v>
      </c>
      <c r="AY123" s="196" t="s">
        <v>131</v>
      </c>
    </row>
    <row r="124" spans="2:51" s="11" customFormat="1" ht="13.5">
      <c r="B124" s="186"/>
      <c r="D124" s="187" t="s">
        <v>140</v>
      </c>
      <c r="E124" s="188" t="s">
        <v>5</v>
      </c>
      <c r="F124" s="189" t="s">
        <v>154</v>
      </c>
      <c r="H124" s="190" t="s">
        <v>5</v>
      </c>
      <c r="I124" s="191"/>
      <c r="L124" s="186"/>
      <c r="M124" s="192"/>
      <c r="N124" s="193"/>
      <c r="O124" s="193"/>
      <c r="P124" s="193"/>
      <c r="Q124" s="193"/>
      <c r="R124" s="193"/>
      <c r="S124" s="193"/>
      <c r="T124" s="194"/>
      <c r="AT124" s="190" t="s">
        <v>140</v>
      </c>
      <c r="AU124" s="190" t="s">
        <v>84</v>
      </c>
      <c r="AV124" s="11" t="s">
        <v>24</v>
      </c>
      <c r="AW124" s="11" t="s">
        <v>142</v>
      </c>
      <c r="AX124" s="11" t="s">
        <v>75</v>
      </c>
      <c r="AY124" s="190" t="s">
        <v>131</v>
      </c>
    </row>
    <row r="125" spans="2:51" s="12" customFormat="1" ht="13.5">
      <c r="B125" s="195"/>
      <c r="D125" s="187" t="s">
        <v>140</v>
      </c>
      <c r="E125" s="196" t="s">
        <v>5</v>
      </c>
      <c r="F125" s="197" t="s">
        <v>181</v>
      </c>
      <c r="H125" s="198">
        <v>715.23</v>
      </c>
      <c r="I125" s="199"/>
      <c r="L125" s="195"/>
      <c r="M125" s="200"/>
      <c r="N125" s="201"/>
      <c r="O125" s="201"/>
      <c r="P125" s="201"/>
      <c r="Q125" s="201"/>
      <c r="R125" s="201"/>
      <c r="S125" s="201"/>
      <c r="T125" s="202"/>
      <c r="AT125" s="196" t="s">
        <v>140</v>
      </c>
      <c r="AU125" s="196" t="s">
        <v>84</v>
      </c>
      <c r="AV125" s="12" t="s">
        <v>84</v>
      </c>
      <c r="AW125" s="12" t="s">
        <v>142</v>
      </c>
      <c r="AX125" s="12" t="s">
        <v>75</v>
      </c>
      <c r="AY125" s="196" t="s">
        <v>131</v>
      </c>
    </row>
    <row r="126" spans="2:51" s="13" customFormat="1" ht="13.5">
      <c r="B126" s="203"/>
      <c r="D126" s="204" t="s">
        <v>140</v>
      </c>
      <c r="E126" s="205" t="s">
        <v>5</v>
      </c>
      <c r="F126" s="206" t="s">
        <v>146</v>
      </c>
      <c r="H126" s="207">
        <v>855.160767</v>
      </c>
      <c r="I126" s="208"/>
      <c r="L126" s="203"/>
      <c r="M126" s="209"/>
      <c r="N126" s="210"/>
      <c r="O126" s="210"/>
      <c r="P126" s="210"/>
      <c r="Q126" s="210"/>
      <c r="R126" s="210"/>
      <c r="S126" s="210"/>
      <c r="T126" s="211"/>
      <c r="AT126" s="212" t="s">
        <v>140</v>
      </c>
      <c r="AU126" s="212" t="s">
        <v>84</v>
      </c>
      <c r="AV126" s="13" t="s">
        <v>138</v>
      </c>
      <c r="AW126" s="13" t="s">
        <v>142</v>
      </c>
      <c r="AX126" s="13" t="s">
        <v>24</v>
      </c>
      <c r="AY126" s="212" t="s">
        <v>131</v>
      </c>
    </row>
    <row r="127" spans="2:65" s="1" customFormat="1" ht="22.5" customHeight="1">
      <c r="B127" s="173"/>
      <c r="C127" s="174" t="s">
        <v>182</v>
      </c>
      <c r="D127" s="174" t="s">
        <v>133</v>
      </c>
      <c r="E127" s="175" t="s">
        <v>183</v>
      </c>
      <c r="F127" s="176" t="s">
        <v>184</v>
      </c>
      <c r="G127" s="177" t="s">
        <v>176</v>
      </c>
      <c r="H127" s="178">
        <v>35</v>
      </c>
      <c r="I127" s="179"/>
      <c r="J127" s="180">
        <f>ROUND(I127*H127,2)</f>
        <v>0</v>
      </c>
      <c r="K127" s="176" t="s">
        <v>5</v>
      </c>
      <c r="L127" s="40"/>
      <c r="M127" s="181" t="s">
        <v>5</v>
      </c>
      <c r="N127" s="182" t="s">
        <v>46</v>
      </c>
      <c r="O127" s="41"/>
      <c r="P127" s="183">
        <f>O127*H127</f>
        <v>0</v>
      </c>
      <c r="Q127" s="183">
        <v>1</v>
      </c>
      <c r="R127" s="183">
        <f>Q127*H127</f>
        <v>35</v>
      </c>
      <c r="S127" s="183">
        <v>0</v>
      </c>
      <c r="T127" s="184">
        <f>S127*H127</f>
        <v>0</v>
      </c>
      <c r="AR127" s="23" t="s">
        <v>138</v>
      </c>
      <c r="AT127" s="23" t="s">
        <v>133</v>
      </c>
      <c r="AU127" s="23" t="s">
        <v>84</v>
      </c>
      <c r="AY127" s="23" t="s">
        <v>131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23" t="s">
        <v>24</v>
      </c>
      <c r="BK127" s="185">
        <f>ROUND(I127*H127,2)</f>
        <v>0</v>
      </c>
      <c r="BL127" s="23" t="s">
        <v>138</v>
      </c>
      <c r="BM127" s="23" t="s">
        <v>185</v>
      </c>
    </row>
    <row r="128" spans="2:51" s="11" customFormat="1" ht="13.5">
      <c r="B128" s="186"/>
      <c r="D128" s="187" t="s">
        <v>140</v>
      </c>
      <c r="E128" s="188" t="s">
        <v>5</v>
      </c>
      <c r="F128" s="189" t="s">
        <v>186</v>
      </c>
      <c r="H128" s="190" t="s">
        <v>5</v>
      </c>
      <c r="I128" s="191"/>
      <c r="L128" s="186"/>
      <c r="M128" s="192"/>
      <c r="N128" s="193"/>
      <c r="O128" s="193"/>
      <c r="P128" s="193"/>
      <c r="Q128" s="193"/>
      <c r="R128" s="193"/>
      <c r="S128" s="193"/>
      <c r="T128" s="194"/>
      <c r="AT128" s="190" t="s">
        <v>140</v>
      </c>
      <c r="AU128" s="190" t="s">
        <v>84</v>
      </c>
      <c r="AV128" s="11" t="s">
        <v>24</v>
      </c>
      <c r="AW128" s="11" t="s">
        <v>142</v>
      </c>
      <c r="AX128" s="11" t="s">
        <v>75</v>
      </c>
      <c r="AY128" s="190" t="s">
        <v>131</v>
      </c>
    </row>
    <row r="129" spans="2:51" s="12" customFormat="1" ht="13.5">
      <c r="B129" s="195"/>
      <c r="D129" s="187" t="s">
        <v>140</v>
      </c>
      <c r="E129" s="196" t="s">
        <v>5</v>
      </c>
      <c r="F129" s="197" t="s">
        <v>187</v>
      </c>
      <c r="H129" s="198">
        <v>35</v>
      </c>
      <c r="I129" s="199"/>
      <c r="L129" s="195"/>
      <c r="M129" s="200"/>
      <c r="N129" s="201"/>
      <c r="O129" s="201"/>
      <c r="P129" s="201"/>
      <c r="Q129" s="201"/>
      <c r="R129" s="201"/>
      <c r="S129" s="201"/>
      <c r="T129" s="202"/>
      <c r="AT129" s="196" t="s">
        <v>140</v>
      </c>
      <c r="AU129" s="196" t="s">
        <v>84</v>
      </c>
      <c r="AV129" s="12" t="s">
        <v>84</v>
      </c>
      <c r="AW129" s="12" t="s">
        <v>142</v>
      </c>
      <c r="AX129" s="12" t="s">
        <v>75</v>
      </c>
      <c r="AY129" s="196" t="s">
        <v>131</v>
      </c>
    </row>
    <row r="130" spans="2:51" s="13" customFormat="1" ht="13.5">
      <c r="B130" s="203"/>
      <c r="D130" s="204" t="s">
        <v>140</v>
      </c>
      <c r="E130" s="205" t="s">
        <v>5</v>
      </c>
      <c r="F130" s="206" t="s">
        <v>146</v>
      </c>
      <c r="H130" s="207">
        <v>35</v>
      </c>
      <c r="I130" s="208"/>
      <c r="L130" s="203"/>
      <c r="M130" s="209"/>
      <c r="N130" s="210"/>
      <c r="O130" s="210"/>
      <c r="P130" s="210"/>
      <c r="Q130" s="210"/>
      <c r="R130" s="210"/>
      <c r="S130" s="210"/>
      <c r="T130" s="211"/>
      <c r="AT130" s="212" t="s">
        <v>140</v>
      </c>
      <c r="AU130" s="212" t="s">
        <v>84</v>
      </c>
      <c r="AV130" s="13" t="s">
        <v>138</v>
      </c>
      <c r="AW130" s="13" t="s">
        <v>142</v>
      </c>
      <c r="AX130" s="13" t="s">
        <v>24</v>
      </c>
      <c r="AY130" s="212" t="s">
        <v>131</v>
      </c>
    </row>
    <row r="131" spans="2:65" s="1" customFormat="1" ht="31.5" customHeight="1">
      <c r="B131" s="173"/>
      <c r="C131" s="174" t="s">
        <v>188</v>
      </c>
      <c r="D131" s="174" t="s">
        <v>133</v>
      </c>
      <c r="E131" s="175" t="s">
        <v>189</v>
      </c>
      <c r="F131" s="176" t="s">
        <v>190</v>
      </c>
      <c r="G131" s="177" t="s">
        <v>176</v>
      </c>
      <c r="H131" s="178">
        <v>296.73</v>
      </c>
      <c r="I131" s="179"/>
      <c r="J131" s="180">
        <f>ROUND(I131*H131,2)</f>
        <v>0</v>
      </c>
      <c r="K131" s="176" t="s">
        <v>5</v>
      </c>
      <c r="L131" s="40"/>
      <c r="M131" s="181" t="s">
        <v>5</v>
      </c>
      <c r="N131" s="182" t="s">
        <v>46</v>
      </c>
      <c r="O131" s="41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AR131" s="23" t="s">
        <v>138</v>
      </c>
      <c r="AT131" s="23" t="s">
        <v>133</v>
      </c>
      <c r="AU131" s="23" t="s">
        <v>84</v>
      </c>
      <c r="AY131" s="23" t="s">
        <v>131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23" t="s">
        <v>24</v>
      </c>
      <c r="BK131" s="185">
        <f>ROUND(I131*H131,2)</f>
        <v>0</v>
      </c>
      <c r="BL131" s="23" t="s">
        <v>138</v>
      </c>
      <c r="BM131" s="23" t="s">
        <v>191</v>
      </c>
    </row>
    <row r="132" spans="2:51" s="11" customFormat="1" ht="13.5">
      <c r="B132" s="186"/>
      <c r="D132" s="187" t="s">
        <v>140</v>
      </c>
      <c r="E132" s="188" t="s">
        <v>5</v>
      </c>
      <c r="F132" s="189" t="s">
        <v>192</v>
      </c>
      <c r="H132" s="190" t="s">
        <v>5</v>
      </c>
      <c r="I132" s="191"/>
      <c r="L132" s="186"/>
      <c r="M132" s="192"/>
      <c r="N132" s="193"/>
      <c r="O132" s="193"/>
      <c r="P132" s="193"/>
      <c r="Q132" s="193"/>
      <c r="R132" s="193"/>
      <c r="S132" s="193"/>
      <c r="T132" s="194"/>
      <c r="AT132" s="190" t="s">
        <v>140</v>
      </c>
      <c r="AU132" s="190" t="s">
        <v>84</v>
      </c>
      <c r="AV132" s="11" t="s">
        <v>24</v>
      </c>
      <c r="AW132" s="11" t="s">
        <v>142</v>
      </c>
      <c r="AX132" s="11" t="s">
        <v>75</v>
      </c>
      <c r="AY132" s="190" t="s">
        <v>131</v>
      </c>
    </row>
    <row r="133" spans="2:51" s="12" customFormat="1" ht="13.5">
      <c r="B133" s="195"/>
      <c r="D133" s="187" t="s">
        <v>140</v>
      </c>
      <c r="E133" s="196" t="s">
        <v>5</v>
      </c>
      <c r="F133" s="197" t="s">
        <v>193</v>
      </c>
      <c r="H133" s="198">
        <v>296.73</v>
      </c>
      <c r="I133" s="199"/>
      <c r="L133" s="195"/>
      <c r="M133" s="200"/>
      <c r="N133" s="201"/>
      <c r="O133" s="201"/>
      <c r="P133" s="201"/>
      <c r="Q133" s="201"/>
      <c r="R133" s="201"/>
      <c r="S133" s="201"/>
      <c r="T133" s="202"/>
      <c r="AT133" s="196" t="s">
        <v>140</v>
      </c>
      <c r="AU133" s="196" t="s">
        <v>84</v>
      </c>
      <c r="AV133" s="12" t="s">
        <v>84</v>
      </c>
      <c r="AW133" s="12" t="s">
        <v>142</v>
      </c>
      <c r="AX133" s="12" t="s">
        <v>75</v>
      </c>
      <c r="AY133" s="196" t="s">
        <v>131</v>
      </c>
    </row>
    <row r="134" spans="2:51" s="13" customFormat="1" ht="13.5">
      <c r="B134" s="203"/>
      <c r="D134" s="204" t="s">
        <v>140</v>
      </c>
      <c r="E134" s="205" t="s">
        <v>5</v>
      </c>
      <c r="F134" s="206" t="s">
        <v>146</v>
      </c>
      <c r="H134" s="207">
        <v>296.73</v>
      </c>
      <c r="I134" s="208"/>
      <c r="L134" s="203"/>
      <c r="M134" s="209"/>
      <c r="N134" s="210"/>
      <c r="O134" s="210"/>
      <c r="P134" s="210"/>
      <c r="Q134" s="210"/>
      <c r="R134" s="210"/>
      <c r="S134" s="210"/>
      <c r="T134" s="211"/>
      <c r="AT134" s="212" t="s">
        <v>140</v>
      </c>
      <c r="AU134" s="212" t="s">
        <v>84</v>
      </c>
      <c r="AV134" s="13" t="s">
        <v>138</v>
      </c>
      <c r="AW134" s="13" t="s">
        <v>142</v>
      </c>
      <c r="AX134" s="13" t="s">
        <v>24</v>
      </c>
      <c r="AY134" s="212" t="s">
        <v>131</v>
      </c>
    </row>
    <row r="135" spans="2:65" s="1" customFormat="1" ht="22.5" customHeight="1">
      <c r="B135" s="173"/>
      <c r="C135" s="174" t="s">
        <v>194</v>
      </c>
      <c r="D135" s="174" t="s">
        <v>133</v>
      </c>
      <c r="E135" s="175" t="s">
        <v>195</v>
      </c>
      <c r="F135" s="176" t="s">
        <v>196</v>
      </c>
      <c r="G135" s="177" t="s">
        <v>149</v>
      </c>
      <c r="H135" s="178">
        <v>10.332</v>
      </c>
      <c r="I135" s="179"/>
      <c r="J135" s="180">
        <f>ROUND(I135*H135,2)</f>
        <v>0</v>
      </c>
      <c r="K135" s="176" t="s">
        <v>150</v>
      </c>
      <c r="L135" s="40"/>
      <c r="M135" s="181" t="s">
        <v>5</v>
      </c>
      <c r="N135" s="182" t="s">
        <v>46</v>
      </c>
      <c r="O135" s="41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AR135" s="23" t="s">
        <v>138</v>
      </c>
      <c r="AT135" s="23" t="s">
        <v>133</v>
      </c>
      <c r="AU135" s="23" t="s">
        <v>84</v>
      </c>
      <c r="AY135" s="23" t="s">
        <v>131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23" t="s">
        <v>24</v>
      </c>
      <c r="BK135" s="185">
        <f>ROUND(I135*H135,2)</f>
        <v>0</v>
      </c>
      <c r="BL135" s="23" t="s">
        <v>138</v>
      </c>
      <c r="BM135" s="23" t="s">
        <v>197</v>
      </c>
    </row>
    <row r="136" spans="2:51" s="11" customFormat="1" ht="13.5">
      <c r="B136" s="186"/>
      <c r="D136" s="187" t="s">
        <v>140</v>
      </c>
      <c r="E136" s="188" t="s">
        <v>5</v>
      </c>
      <c r="F136" s="189" t="s">
        <v>198</v>
      </c>
      <c r="H136" s="190" t="s">
        <v>5</v>
      </c>
      <c r="I136" s="191"/>
      <c r="L136" s="186"/>
      <c r="M136" s="192"/>
      <c r="N136" s="193"/>
      <c r="O136" s="193"/>
      <c r="P136" s="193"/>
      <c r="Q136" s="193"/>
      <c r="R136" s="193"/>
      <c r="S136" s="193"/>
      <c r="T136" s="194"/>
      <c r="AT136" s="190" t="s">
        <v>140</v>
      </c>
      <c r="AU136" s="190" t="s">
        <v>84</v>
      </c>
      <c r="AV136" s="11" t="s">
        <v>24</v>
      </c>
      <c r="AW136" s="11" t="s">
        <v>142</v>
      </c>
      <c r="AX136" s="11" t="s">
        <v>75</v>
      </c>
      <c r="AY136" s="190" t="s">
        <v>131</v>
      </c>
    </row>
    <row r="137" spans="2:51" s="12" customFormat="1" ht="13.5">
      <c r="B137" s="195"/>
      <c r="D137" s="187" t="s">
        <v>140</v>
      </c>
      <c r="E137" s="196" t="s">
        <v>5</v>
      </c>
      <c r="F137" s="197" t="s">
        <v>199</v>
      </c>
      <c r="H137" s="198">
        <v>10.332</v>
      </c>
      <c r="I137" s="199"/>
      <c r="L137" s="195"/>
      <c r="M137" s="200"/>
      <c r="N137" s="201"/>
      <c r="O137" s="201"/>
      <c r="P137" s="201"/>
      <c r="Q137" s="201"/>
      <c r="R137" s="201"/>
      <c r="S137" s="201"/>
      <c r="T137" s="202"/>
      <c r="AT137" s="196" t="s">
        <v>140</v>
      </c>
      <c r="AU137" s="196" t="s">
        <v>84</v>
      </c>
      <c r="AV137" s="12" t="s">
        <v>84</v>
      </c>
      <c r="AW137" s="12" t="s">
        <v>142</v>
      </c>
      <c r="AX137" s="12" t="s">
        <v>75</v>
      </c>
      <c r="AY137" s="196" t="s">
        <v>131</v>
      </c>
    </row>
    <row r="138" spans="2:51" s="13" customFormat="1" ht="13.5">
      <c r="B138" s="203"/>
      <c r="D138" s="204" t="s">
        <v>140</v>
      </c>
      <c r="E138" s="205" t="s">
        <v>5</v>
      </c>
      <c r="F138" s="206" t="s">
        <v>146</v>
      </c>
      <c r="H138" s="207">
        <v>10.332</v>
      </c>
      <c r="I138" s="208"/>
      <c r="L138" s="203"/>
      <c r="M138" s="209"/>
      <c r="N138" s="210"/>
      <c r="O138" s="210"/>
      <c r="P138" s="210"/>
      <c r="Q138" s="210"/>
      <c r="R138" s="210"/>
      <c r="S138" s="210"/>
      <c r="T138" s="211"/>
      <c r="AT138" s="212" t="s">
        <v>140</v>
      </c>
      <c r="AU138" s="212" t="s">
        <v>84</v>
      </c>
      <c r="AV138" s="13" t="s">
        <v>138</v>
      </c>
      <c r="AW138" s="13" t="s">
        <v>142</v>
      </c>
      <c r="AX138" s="13" t="s">
        <v>24</v>
      </c>
      <c r="AY138" s="212" t="s">
        <v>131</v>
      </c>
    </row>
    <row r="139" spans="2:65" s="1" customFormat="1" ht="22.5" customHeight="1">
      <c r="B139" s="173"/>
      <c r="C139" s="213" t="s">
        <v>29</v>
      </c>
      <c r="D139" s="213" t="s">
        <v>200</v>
      </c>
      <c r="E139" s="214" t="s">
        <v>201</v>
      </c>
      <c r="F139" s="215" t="s">
        <v>202</v>
      </c>
      <c r="G139" s="216" t="s">
        <v>176</v>
      </c>
      <c r="H139" s="217">
        <v>37.913</v>
      </c>
      <c r="I139" s="218"/>
      <c r="J139" s="219">
        <f>ROUND(I139*H139,2)</f>
        <v>0</v>
      </c>
      <c r="K139" s="215" t="s">
        <v>5</v>
      </c>
      <c r="L139" s="220"/>
      <c r="M139" s="221" t="s">
        <v>5</v>
      </c>
      <c r="N139" s="222" t="s">
        <v>46</v>
      </c>
      <c r="O139" s="41"/>
      <c r="P139" s="183">
        <f>O139*H139</f>
        <v>0</v>
      </c>
      <c r="Q139" s="183">
        <v>1</v>
      </c>
      <c r="R139" s="183">
        <f>Q139*H139</f>
        <v>37.913</v>
      </c>
      <c r="S139" s="183">
        <v>0</v>
      </c>
      <c r="T139" s="184">
        <f>S139*H139</f>
        <v>0</v>
      </c>
      <c r="AR139" s="23" t="s">
        <v>188</v>
      </c>
      <c r="AT139" s="23" t="s">
        <v>200</v>
      </c>
      <c r="AU139" s="23" t="s">
        <v>84</v>
      </c>
      <c r="AY139" s="23" t="s">
        <v>131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23" t="s">
        <v>24</v>
      </c>
      <c r="BK139" s="185">
        <f>ROUND(I139*H139,2)</f>
        <v>0</v>
      </c>
      <c r="BL139" s="23" t="s">
        <v>138</v>
      </c>
      <c r="BM139" s="23" t="s">
        <v>203</v>
      </c>
    </row>
    <row r="140" spans="2:51" s="11" customFormat="1" ht="13.5">
      <c r="B140" s="186"/>
      <c r="D140" s="187" t="s">
        <v>140</v>
      </c>
      <c r="E140" s="188" t="s">
        <v>5</v>
      </c>
      <c r="F140" s="189" t="s">
        <v>204</v>
      </c>
      <c r="H140" s="190" t="s">
        <v>5</v>
      </c>
      <c r="I140" s="191"/>
      <c r="L140" s="186"/>
      <c r="M140" s="192"/>
      <c r="N140" s="193"/>
      <c r="O140" s="193"/>
      <c r="P140" s="193"/>
      <c r="Q140" s="193"/>
      <c r="R140" s="193"/>
      <c r="S140" s="193"/>
      <c r="T140" s="194"/>
      <c r="AT140" s="190" t="s">
        <v>140</v>
      </c>
      <c r="AU140" s="190" t="s">
        <v>84</v>
      </c>
      <c r="AV140" s="11" t="s">
        <v>24</v>
      </c>
      <c r="AW140" s="11" t="s">
        <v>142</v>
      </c>
      <c r="AX140" s="11" t="s">
        <v>75</v>
      </c>
      <c r="AY140" s="190" t="s">
        <v>131</v>
      </c>
    </row>
    <row r="141" spans="2:51" s="12" customFormat="1" ht="13.5">
      <c r="B141" s="195"/>
      <c r="D141" s="187" t="s">
        <v>140</v>
      </c>
      <c r="E141" s="196" t="s">
        <v>5</v>
      </c>
      <c r="F141" s="197" t="s">
        <v>205</v>
      </c>
      <c r="H141" s="198">
        <v>8.58</v>
      </c>
      <c r="I141" s="199"/>
      <c r="L141" s="195"/>
      <c r="M141" s="200"/>
      <c r="N141" s="201"/>
      <c r="O141" s="201"/>
      <c r="P141" s="201"/>
      <c r="Q141" s="201"/>
      <c r="R141" s="201"/>
      <c r="S141" s="201"/>
      <c r="T141" s="202"/>
      <c r="AT141" s="196" t="s">
        <v>140</v>
      </c>
      <c r="AU141" s="196" t="s">
        <v>84</v>
      </c>
      <c r="AV141" s="12" t="s">
        <v>84</v>
      </c>
      <c r="AW141" s="12" t="s">
        <v>142</v>
      </c>
      <c r="AX141" s="12" t="s">
        <v>75</v>
      </c>
      <c r="AY141" s="196" t="s">
        <v>131</v>
      </c>
    </row>
    <row r="142" spans="2:51" s="11" customFormat="1" ht="13.5">
      <c r="B142" s="186"/>
      <c r="D142" s="187" t="s">
        <v>140</v>
      </c>
      <c r="E142" s="188" t="s">
        <v>5</v>
      </c>
      <c r="F142" s="189" t="s">
        <v>206</v>
      </c>
      <c r="H142" s="190" t="s">
        <v>5</v>
      </c>
      <c r="I142" s="191"/>
      <c r="L142" s="186"/>
      <c r="M142" s="192"/>
      <c r="N142" s="193"/>
      <c r="O142" s="193"/>
      <c r="P142" s="193"/>
      <c r="Q142" s="193"/>
      <c r="R142" s="193"/>
      <c r="S142" s="193"/>
      <c r="T142" s="194"/>
      <c r="AT142" s="190" t="s">
        <v>140</v>
      </c>
      <c r="AU142" s="190" t="s">
        <v>84</v>
      </c>
      <c r="AV142" s="11" t="s">
        <v>24</v>
      </c>
      <c r="AW142" s="11" t="s">
        <v>142</v>
      </c>
      <c r="AX142" s="11" t="s">
        <v>75</v>
      </c>
      <c r="AY142" s="190" t="s">
        <v>131</v>
      </c>
    </row>
    <row r="143" spans="2:51" s="12" customFormat="1" ht="13.5">
      <c r="B143" s="195"/>
      <c r="D143" s="187" t="s">
        <v>140</v>
      </c>
      <c r="E143" s="196" t="s">
        <v>5</v>
      </c>
      <c r="F143" s="197" t="s">
        <v>207</v>
      </c>
      <c r="H143" s="198">
        <v>29.3332</v>
      </c>
      <c r="I143" s="199"/>
      <c r="L143" s="195"/>
      <c r="M143" s="200"/>
      <c r="N143" s="201"/>
      <c r="O143" s="201"/>
      <c r="P143" s="201"/>
      <c r="Q143" s="201"/>
      <c r="R143" s="201"/>
      <c r="S143" s="201"/>
      <c r="T143" s="202"/>
      <c r="AT143" s="196" t="s">
        <v>140</v>
      </c>
      <c r="AU143" s="196" t="s">
        <v>84</v>
      </c>
      <c r="AV143" s="12" t="s">
        <v>84</v>
      </c>
      <c r="AW143" s="12" t="s">
        <v>142</v>
      </c>
      <c r="AX143" s="12" t="s">
        <v>75</v>
      </c>
      <c r="AY143" s="196" t="s">
        <v>131</v>
      </c>
    </row>
    <row r="144" spans="2:51" s="13" customFormat="1" ht="13.5">
      <c r="B144" s="203"/>
      <c r="D144" s="204" t="s">
        <v>140</v>
      </c>
      <c r="E144" s="205" t="s">
        <v>5</v>
      </c>
      <c r="F144" s="206" t="s">
        <v>146</v>
      </c>
      <c r="H144" s="207">
        <v>37.9132</v>
      </c>
      <c r="I144" s="208"/>
      <c r="L144" s="203"/>
      <c r="M144" s="209"/>
      <c r="N144" s="210"/>
      <c r="O144" s="210"/>
      <c r="P144" s="210"/>
      <c r="Q144" s="210"/>
      <c r="R144" s="210"/>
      <c r="S144" s="210"/>
      <c r="T144" s="211"/>
      <c r="AT144" s="212" t="s">
        <v>140</v>
      </c>
      <c r="AU144" s="212" t="s">
        <v>84</v>
      </c>
      <c r="AV144" s="13" t="s">
        <v>138</v>
      </c>
      <c r="AW144" s="13" t="s">
        <v>142</v>
      </c>
      <c r="AX144" s="13" t="s">
        <v>24</v>
      </c>
      <c r="AY144" s="212" t="s">
        <v>131</v>
      </c>
    </row>
    <row r="145" spans="2:65" s="1" customFormat="1" ht="22.5" customHeight="1">
      <c r="B145" s="173"/>
      <c r="C145" s="174" t="s">
        <v>208</v>
      </c>
      <c r="D145" s="174" t="s">
        <v>133</v>
      </c>
      <c r="E145" s="175" t="s">
        <v>209</v>
      </c>
      <c r="F145" s="176" t="s">
        <v>210</v>
      </c>
      <c r="G145" s="177" t="s">
        <v>136</v>
      </c>
      <c r="H145" s="178">
        <v>1091.302</v>
      </c>
      <c r="I145" s="179"/>
      <c r="J145" s="180">
        <f>ROUND(I145*H145,2)</f>
        <v>0</v>
      </c>
      <c r="K145" s="176" t="s">
        <v>150</v>
      </c>
      <c r="L145" s="40"/>
      <c r="M145" s="181" t="s">
        <v>5</v>
      </c>
      <c r="N145" s="182" t="s">
        <v>46</v>
      </c>
      <c r="O145" s="41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AR145" s="23" t="s">
        <v>138</v>
      </c>
      <c r="AT145" s="23" t="s">
        <v>133</v>
      </c>
      <c r="AU145" s="23" t="s">
        <v>84</v>
      </c>
      <c r="AY145" s="23" t="s">
        <v>131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23" t="s">
        <v>24</v>
      </c>
      <c r="BK145" s="185">
        <f>ROUND(I145*H145,2)</f>
        <v>0</v>
      </c>
      <c r="BL145" s="23" t="s">
        <v>138</v>
      </c>
      <c r="BM145" s="23" t="s">
        <v>211</v>
      </c>
    </row>
    <row r="146" spans="2:51" s="11" customFormat="1" ht="13.5">
      <c r="B146" s="186"/>
      <c r="D146" s="187" t="s">
        <v>140</v>
      </c>
      <c r="E146" s="188" t="s">
        <v>5</v>
      </c>
      <c r="F146" s="189" t="s">
        <v>152</v>
      </c>
      <c r="H146" s="190" t="s">
        <v>5</v>
      </c>
      <c r="I146" s="191"/>
      <c r="L146" s="186"/>
      <c r="M146" s="192"/>
      <c r="N146" s="193"/>
      <c r="O146" s="193"/>
      <c r="P146" s="193"/>
      <c r="Q146" s="193"/>
      <c r="R146" s="193"/>
      <c r="S146" s="193"/>
      <c r="T146" s="194"/>
      <c r="AT146" s="190" t="s">
        <v>140</v>
      </c>
      <c r="AU146" s="190" t="s">
        <v>84</v>
      </c>
      <c r="AV146" s="11" t="s">
        <v>24</v>
      </c>
      <c r="AW146" s="11" t="s">
        <v>142</v>
      </c>
      <c r="AX146" s="11" t="s">
        <v>75</v>
      </c>
      <c r="AY146" s="190" t="s">
        <v>131</v>
      </c>
    </row>
    <row r="147" spans="2:51" s="12" customFormat="1" ht="27">
      <c r="B147" s="195"/>
      <c r="D147" s="187" t="s">
        <v>140</v>
      </c>
      <c r="E147" s="196" t="s">
        <v>5</v>
      </c>
      <c r="F147" s="197" t="s">
        <v>212</v>
      </c>
      <c r="H147" s="198">
        <v>208.3021</v>
      </c>
      <c r="I147" s="199"/>
      <c r="L147" s="195"/>
      <c r="M147" s="200"/>
      <c r="N147" s="201"/>
      <c r="O147" s="201"/>
      <c r="P147" s="201"/>
      <c r="Q147" s="201"/>
      <c r="R147" s="201"/>
      <c r="S147" s="201"/>
      <c r="T147" s="202"/>
      <c r="AT147" s="196" t="s">
        <v>140</v>
      </c>
      <c r="AU147" s="196" t="s">
        <v>84</v>
      </c>
      <c r="AV147" s="12" t="s">
        <v>84</v>
      </c>
      <c r="AW147" s="12" t="s">
        <v>142</v>
      </c>
      <c r="AX147" s="12" t="s">
        <v>75</v>
      </c>
      <c r="AY147" s="196" t="s">
        <v>131</v>
      </c>
    </row>
    <row r="148" spans="2:51" s="11" customFormat="1" ht="13.5">
      <c r="B148" s="186"/>
      <c r="D148" s="187" t="s">
        <v>140</v>
      </c>
      <c r="E148" s="188" t="s">
        <v>5</v>
      </c>
      <c r="F148" s="189" t="s">
        <v>154</v>
      </c>
      <c r="H148" s="190" t="s">
        <v>5</v>
      </c>
      <c r="I148" s="191"/>
      <c r="L148" s="186"/>
      <c r="M148" s="192"/>
      <c r="N148" s="193"/>
      <c r="O148" s="193"/>
      <c r="P148" s="193"/>
      <c r="Q148" s="193"/>
      <c r="R148" s="193"/>
      <c r="S148" s="193"/>
      <c r="T148" s="194"/>
      <c r="AT148" s="190" t="s">
        <v>140</v>
      </c>
      <c r="AU148" s="190" t="s">
        <v>84</v>
      </c>
      <c r="AV148" s="11" t="s">
        <v>24</v>
      </c>
      <c r="AW148" s="11" t="s">
        <v>142</v>
      </c>
      <c r="AX148" s="11" t="s">
        <v>75</v>
      </c>
      <c r="AY148" s="190" t="s">
        <v>131</v>
      </c>
    </row>
    <row r="149" spans="2:51" s="12" customFormat="1" ht="13.5">
      <c r="B149" s="195"/>
      <c r="D149" s="187" t="s">
        <v>140</v>
      </c>
      <c r="E149" s="196" t="s">
        <v>5</v>
      </c>
      <c r="F149" s="197" t="s">
        <v>213</v>
      </c>
      <c r="H149" s="198">
        <v>883</v>
      </c>
      <c r="I149" s="199"/>
      <c r="L149" s="195"/>
      <c r="M149" s="200"/>
      <c r="N149" s="201"/>
      <c r="O149" s="201"/>
      <c r="P149" s="201"/>
      <c r="Q149" s="201"/>
      <c r="R149" s="201"/>
      <c r="S149" s="201"/>
      <c r="T149" s="202"/>
      <c r="AT149" s="196" t="s">
        <v>140</v>
      </c>
      <c r="AU149" s="196" t="s">
        <v>84</v>
      </c>
      <c r="AV149" s="12" t="s">
        <v>84</v>
      </c>
      <c r="AW149" s="12" t="s">
        <v>142</v>
      </c>
      <c r="AX149" s="12" t="s">
        <v>75</v>
      </c>
      <c r="AY149" s="196" t="s">
        <v>131</v>
      </c>
    </row>
    <row r="150" spans="2:51" s="13" customFormat="1" ht="13.5">
      <c r="B150" s="203"/>
      <c r="D150" s="204" t="s">
        <v>140</v>
      </c>
      <c r="E150" s="205" t="s">
        <v>5</v>
      </c>
      <c r="F150" s="206" t="s">
        <v>146</v>
      </c>
      <c r="H150" s="207">
        <v>1091.3021</v>
      </c>
      <c r="I150" s="208"/>
      <c r="L150" s="203"/>
      <c r="M150" s="209"/>
      <c r="N150" s="210"/>
      <c r="O150" s="210"/>
      <c r="P150" s="210"/>
      <c r="Q150" s="210"/>
      <c r="R150" s="210"/>
      <c r="S150" s="210"/>
      <c r="T150" s="211"/>
      <c r="AT150" s="212" t="s">
        <v>140</v>
      </c>
      <c r="AU150" s="212" t="s">
        <v>84</v>
      </c>
      <c r="AV150" s="13" t="s">
        <v>138</v>
      </c>
      <c r="AW150" s="13" t="s">
        <v>142</v>
      </c>
      <c r="AX150" s="13" t="s">
        <v>24</v>
      </c>
      <c r="AY150" s="212" t="s">
        <v>131</v>
      </c>
    </row>
    <row r="151" spans="2:65" s="1" customFormat="1" ht="22.5" customHeight="1">
      <c r="B151" s="173"/>
      <c r="C151" s="174" t="s">
        <v>214</v>
      </c>
      <c r="D151" s="174" t="s">
        <v>133</v>
      </c>
      <c r="E151" s="175" t="s">
        <v>215</v>
      </c>
      <c r="F151" s="176" t="s">
        <v>216</v>
      </c>
      <c r="G151" s="177" t="s">
        <v>176</v>
      </c>
      <c r="H151" s="178">
        <v>38.4</v>
      </c>
      <c r="I151" s="179"/>
      <c r="J151" s="180">
        <f>ROUND(I151*H151,2)</f>
        <v>0</v>
      </c>
      <c r="K151" s="176" t="s">
        <v>137</v>
      </c>
      <c r="L151" s="40"/>
      <c r="M151" s="181" t="s">
        <v>5</v>
      </c>
      <c r="N151" s="182" t="s">
        <v>46</v>
      </c>
      <c r="O151" s="41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AR151" s="23" t="s">
        <v>138</v>
      </c>
      <c r="AT151" s="23" t="s">
        <v>133</v>
      </c>
      <c r="AU151" s="23" t="s">
        <v>84</v>
      </c>
      <c r="AY151" s="23" t="s">
        <v>131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23" t="s">
        <v>24</v>
      </c>
      <c r="BK151" s="185">
        <f>ROUND(I151*H151,2)</f>
        <v>0</v>
      </c>
      <c r="BL151" s="23" t="s">
        <v>138</v>
      </c>
      <c r="BM151" s="23" t="s">
        <v>217</v>
      </c>
    </row>
    <row r="152" spans="2:51" s="11" customFormat="1" ht="13.5">
      <c r="B152" s="186"/>
      <c r="D152" s="187" t="s">
        <v>140</v>
      </c>
      <c r="E152" s="188" t="s">
        <v>5</v>
      </c>
      <c r="F152" s="189" t="s">
        <v>218</v>
      </c>
      <c r="H152" s="190" t="s">
        <v>5</v>
      </c>
      <c r="I152" s="191"/>
      <c r="L152" s="186"/>
      <c r="M152" s="192"/>
      <c r="N152" s="193"/>
      <c r="O152" s="193"/>
      <c r="P152" s="193"/>
      <c r="Q152" s="193"/>
      <c r="R152" s="193"/>
      <c r="S152" s="193"/>
      <c r="T152" s="194"/>
      <c r="AT152" s="190" t="s">
        <v>140</v>
      </c>
      <c r="AU152" s="190" t="s">
        <v>84</v>
      </c>
      <c r="AV152" s="11" t="s">
        <v>24</v>
      </c>
      <c r="AW152" s="11" t="s">
        <v>142</v>
      </c>
      <c r="AX152" s="11" t="s">
        <v>75</v>
      </c>
      <c r="AY152" s="190" t="s">
        <v>131</v>
      </c>
    </row>
    <row r="153" spans="2:51" s="12" customFormat="1" ht="13.5">
      <c r="B153" s="195"/>
      <c r="D153" s="187" t="s">
        <v>140</v>
      </c>
      <c r="E153" s="196" t="s">
        <v>5</v>
      </c>
      <c r="F153" s="197" t="s">
        <v>219</v>
      </c>
      <c r="H153" s="198">
        <v>38.4</v>
      </c>
      <c r="I153" s="199"/>
      <c r="L153" s="195"/>
      <c r="M153" s="200"/>
      <c r="N153" s="201"/>
      <c r="O153" s="201"/>
      <c r="P153" s="201"/>
      <c r="Q153" s="201"/>
      <c r="R153" s="201"/>
      <c r="S153" s="201"/>
      <c r="T153" s="202"/>
      <c r="AT153" s="196" t="s">
        <v>140</v>
      </c>
      <c r="AU153" s="196" t="s">
        <v>84</v>
      </c>
      <c r="AV153" s="12" t="s">
        <v>84</v>
      </c>
      <c r="AW153" s="12" t="s">
        <v>142</v>
      </c>
      <c r="AX153" s="12" t="s">
        <v>75</v>
      </c>
      <c r="AY153" s="196" t="s">
        <v>131</v>
      </c>
    </row>
    <row r="154" spans="2:51" s="13" customFormat="1" ht="13.5">
      <c r="B154" s="203"/>
      <c r="D154" s="187" t="s">
        <v>140</v>
      </c>
      <c r="E154" s="223" t="s">
        <v>5</v>
      </c>
      <c r="F154" s="224" t="s">
        <v>146</v>
      </c>
      <c r="H154" s="225">
        <v>38.4</v>
      </c>
      <c r="I154" s="208"/>
      <c r="L154" s="203"/>
      <c r="M154" s="209"/>
      <c r="N154" s="210"/>
      <c r="O154" s="210"/>
      <c r="P154" s="210"/>
      <c r="Q154" s="210"/>
      <c r="R154" s="210"/>
      <c r="S154" s="210"/>
      <c r="T154" s="211"/>
      <c r="AT154" s="212" t="s">
        <v>140</v>
      </c>
      <c r="AU154" s="212" t="s">
        <v>84</v>
      </c>
      <c r="AV154" s="13" t="s">
        <v>138</v>
      </c>
      <c r="AW154" s="13" t="s">
        <v>142</v>
      </c>
      <c r="AX154" s="13" t="s">
        <v>24</v>
      </c>
      <c r="AY154" s="212" t="s">
        <v>131</v>
      </c>
    </row>
    <row r="155" spans="2:63" s="10" customFormat="1" ht="29.85" customHeight="1">
      <c r="B155" s="159"/>
      <c r="D155" s="170" t="s">
        <v>74</v>
      </c>
      <c r="E155" s="171" t="s">
        <v>156</v>
      </c>
      <c r="F155" s="171" t="s">
        <v>220</v>
      </c>
      <c r="I155" s="162"/>
      <c r="J155" s="172">
        <f>BK155</f>
        <v>0</v>
      </c>
      <c r="L155" s="159"/>
      <c r="M155" s="164"/>
      <c r="N155" s="165"/>
      <c r="O155" s="165"/>
      <c r="P155" s="166">
        <f>SUM(P156:P163)</f>
        <v>0</v>
      </c>
      <c r="Q155" s="165"/>
      <c r="R155" s="166">
        <f>SUM(R156:R163)</f>
        <v>0.33192</v>
      </c>
      <c r="S155" s="165"/>
      <c r="T155" s="167">
        <f>SUM(T156:T163)</f>
        <v>0.144</v>
      </c>
      <c r="AR155" s="160" t="s">
        <v>24</v>
      </c>
      <c r="AT155" s="168" t="s">
        <v>74</v>
      </c>
      <c r="AU155" s="168" t="s">
        <v>24</v>
      </c>
      <c r="AY155" s="160" t="s">
        <v>131</v>
      </c>
      <c r="BK155" s="169">
        <f>SUM(BK156:BK163)</f>
        <v>0</v>
      </c>
    </row>
    <row r="156" spans="2:65" s="1" customFormat="1" ht="44.25" customHeight="1">
      <c r="B156" s="173"/>
      <c r="C156" s="174" t="s">
        <v>221</v>
      </c>
      <c r="D156" s="174" t="s">
        <v>133</v>
      </c>
      <c r="E156" s="175" t="s">
        <v>222</v>
      </c>
      <c r="F156" s="176" t="s">
        <v>223</v>
      </c>
      <c r="G156" s="177" t="s">
        <v>224</v>
      </c>
      <c r="H156" s="178">
        <v>8</v>
      </c>
      <c r="I156" s="179"/>
      <c r="J156" s="180">
        <f>ROUND(I156*H156,2)</f>
        <v>0</v>
      </c>
      <c r="K156" s="176" t="s">
        <v>137</v>
      </c>
      <c r="L156" s="40"/>
      <c r="M156" s="181" t="s">
        <v>5</v>
      </c>
      <c r="N156" s="182" t="s">
        <v>46</v>
      </c>
      <c r="O156" s="41"/>
      <c r="P156" s="183">
        <f>O156*H156</f>
        <v>0</v>
      </c>
      <c r="Q156" s="183">
        <v>0.04141</v>
      </c>
      <c r="R156" s="183">
        <f>Q156*H156</f>
        <v>0.33128</v>
      </c>
      <c r="S156" s="183">
        <v>0</v>
      </c>
      <c r="T156" s="184">
        <f>S156*H156</f>
        <v>0</v>
      </c>
      <c r="AR156" s="23" t="s">
        <v>138</v>
      </c>
      <c r="AT156" s="23" t="s">
        <v>133</v>
      </c>
      <c r="AU156" s="23" t="s">
        <v>84</v>
      </c>
      <c r="AY156" s="23" t="s">
        <v>131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23" t="s">
        <v>24</v>
      </c>
      <c r="BK156" s="185">
        <f>ROUND(I156*H156,2)</f>
        <v>0</v>
      </c>
      <c r="BL156" s="23" t="s">
        <v>138</v>
      </c>
      <c r="BM156" s="23" t="s">
        <v>225</v>
      </c>
    </row>
    <row r="157" spans="2:51" s="11" customFormat="1" ht="13.5">
      <c r="B157" s="186"/>
      <c r="D157" s="187" t="s">
        <v>140</v>
      </c>
      <c r="E157" s="188" t="s">
        <v>5</v>
      </c>
      <c r="F157" s="189" t="s">
        <v>226</v>
      </c>
      <c r="H157" s="190" t="s">
        <v>5</v>
      </c>
      <c r="I157" s="191"/>
      <c r="L157" s="186"/>
      <c r="M157" s="192"/>
      <c r="N157" s="193"/>
      <c r="O157" s="193"/>
      <c r="P157" s="193"/>
      <c r="Q157" s="193"/>
      <c r="R157" s="193"/>
      <c r="S157" s="193"/>
      <c r="T157" s="194"/>
      <c r="AT157" s="190" t="s">
        <v>140</v>
      </c>
      <c r="AU157" s="190" t="s">
        <v>84</v>
      </c>
      <c r="AV157" s="11" t="s">
        <v>24</v>
      </c>
      <c r="AW157" s="11" t="s">
        <v>142</v>
      </c>
      <c r="AX157" s="11" t="s">
        <v>75</v>
      </c>
      <c r="AY157" s="190" t="s">
        <v>131</v>
      </c>
    </row>
    <row r="158" spans="2:51" s="12" customFormat="1" ht="13.5">
      <c r="B158" s="195"/>
      <c r="D158" s="187" t="s">
        <v>140</v>
      </c>
      <c r="E158" s="196" t="s">
        <v>5</v>
      </c>
      <c r="F158" s="197" t="s">
        <v>227</v>
      </c>
      <c r="H158" s="198">
        <v>8</v>
      </c>
      <c r="I158" s="199"/>
      <c r="L158" s="195"/>
      <c r="M158" s="200"/>
      <c r="N158" s="201"/>
      <c r="O158" s="201"/>
      <c r="P158" s="201"/>
      <c r="Q158" s="201"/>
      <c r="R158" s="201"/>
      <c r="S158" s="201"/>
      <c r="T158" s="202"/>
      <c r="AT158" s="196" t="s">
        <v>140</v>
      </c>
      <c r="AU158" s="196" t="s">
        <v>84</v>
      </c>
      <c r="AV158" s="12" t="s">
        <v>84</v>
      </c>
      <c r="AW158" s="12" t="s">
        <v>142</v>
      </c>
      <c r="AX158" s="12" t="s">
        <v>75</v>
      </c>
      <c r="AY158" s="196" t="s">
        <v>131</v>
      </c>
    </row>
    <row r="159" spans="2:51" s="13" customFormat="1" ht="13.5">
      <c r="B159" s="203"/>
      <c r="D159" s="204" t="s">
        <v>140</v>
      </c>
      <c r="E159" s="205" t="s">
        <v>5</v>
      </c>
      <c r="F159" s="206" t="s">
        <v>146</v>
      </c>
      <c r="H159" s="207">
        <v>8</v>
      </c>
      <c r="I159" s="208"/>
      <c r="L159" s="203"/>
      <c r="M159" s="209"/>
      <c r="N159" s="210"/>
      <c r="O159" s="210"/>
      <c r="P159" s="210"/>
      <c r="Q159" s="210"/>
      <c r="R159" s="210"/>
      <c r="S159" s="210"/>
      <c r="T159" s="211"/>
      <c r="AT159" s="212" t="s">
        <v>140</v>
      </c>
      <c r="AU159" s="212" t="s">
        <v>84</v>
      </c>
      <c r="AV159" s="13" t="s">
        <v>138</v>
      </c>
      <c r="AW159" s="13" t="s">
        <v>142</v>
      </c>
      <c r="AX159" s="13" t="s">
        <v>24</v>
      </c>
      <c r="AY159" s="212" t="s">
        <v>131</v>
      </c>
    </row>
    <row r="160" spans="2:65" s="1" customFormat="1" ht="22.5" customHeight="1">
      <c r="B160" s="173"/>
      <c r="C160" s="174" t="s">
        <v>228</v>
      </c>
      <c r="D160" s="174" t="s">
        <v>133</v>
      </c>
      <c r="E160" s="175" t="s">
        <v>229</v>
      </c>
      <c r="F160" s="176" t="s">
        <v>230</v>
      </c>
      <c r="G160" s="177" t="s">
        <v>224</v>
      </c>
      <c r="H160" s="178">
        <v>8</v>
      </c>
      <c r="I160" s="179"/>
      <c r="J160" s="180">
        <f>ROUND(I160*H160,2)</f>
        <v>0</v>
      </c>
      <c r="K160" s="176" t="s">
        <v>137</v>
      </c>
      <c r="L160" s="40"/>
      <c r="M160" s="181" t="s">
        <v>5</v>
      </c>
      <c r="N160" s="182" t="s">
        <v>46</v>
      </c>
      <c r="O160" s="41"/>
      <c r="P160" s="183">
        <f>O160*H160</f>
        <v>0</v>
      </c>
      <c r="Q160" s="183">
        <v>8E-05</v>
      </c>
      <c r="R160" s="183">
        <f>Q160*H160</f>
        <v>0.00064</v>
      </c>
      <c r="S160" s="183">
        <v>0.018</v>
      </c>
      <c r="T160" s="184">
        <f>S160*H160</f>
        <v>0.144</v>
      </c>
      <c r="AR160" s="23" t="s">
        <v>138</v>
      </c>
      <c r="AT160" s="23" t="s">
        <v>133</v>
      </c>
      <c r="AU160" s="23" t="s">
        <v>84</v>
      </c>
      <c r="AY160" s="23" t="s">
        <v>131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23" t="s">
        <v>24</v>
      </c>
      <c r="BK160" s="185">
        <f>ROUND(I160*H160,2)</f>
        <v>0</v>
      </c>
      <c r="BL160" s="23" t="s">
        <v>138</v>
      </c>
      <c r="BM160" s="23" t="s">
        <v>231</v>
      </c>
    </row>
    <row r="161" spans="2:51" s="11" customFormat="1" ht="13.5">
      <c r="B161" s="186"/>
      <c r="D161" s="187" t="s">
        <v>140</v>
      </c>
      <c r="E161" s="188" t="s">
        <v>5</v>
      </c>
      <c r="F161" s="189" t="s">
        <v>232</v>
      </c>
      <c r="H161" s="190" t="s">
        <v>5</v>
      </c>
      <c r="I161" s="191"/>
      <c r="L161" s="186"/>
      <c r="M161" s="192"/>
      <c r="N161" s="193"/>
      <c r="O161" s="193"/>
      <c r="P161" s="193"/>
      <c r="Q161" s="193"/>
      <c r="R161" s="193"/>
      <c r="S161" s="193"/>
      <c r="T161" s="194"/>
      <c r="AT161" s="190" t="s">
        <v>140</v>
      </c>
      <c r="AU161" s="190" t="s">
        <v>84</v>
      </c>
      <c r="AV161" s="11" t="s">
        <v>24</v>
      </c>
      <c r="AW161" s="11" t="s">
        <v>142</v>
      </c>
      <c r="AX161" s="11" t="s">
        <v>75</v>
      </c>
      <c r="AY161" s="190" t="s">
        <v>131</v>
      </c>
    </row>
    <row r="162" spans="2:51" s="12" customFormat="1" ht="13.5">
      <c r="B162" s="195"/>
      <c r="D162" s="187" t="s">
        <v>140</v>
      </c>
      <c r="E162" s="196" t="s">
        <v>5</v>
      </c>
      <c r="F162" s="197" t="s">
        <v>227</v>
      </c>
      <c r="H162" s="198">
        <v>8</v>
      </c>
      <c r="I162" s="199"/>
      <c r="L162" s="195"/>
      <c r="M162" s="200"/>
      <c r="N162" s="201"/>
      <c r="O162" s="201"/>
      <c r="P162" s="201"/>
      <c r="Q162" s="201"/>
      <c r="R162" s="201"/>
      <c r="S162" s="201"/>
      <c r="T162" s="202"/>
      <c r="AT162" s="196" t="s">
        <v>140</v>
      </c>
      <c r="AU162" s="196" t="s">
        <v>84</v>
      </c>
      <c r="AV162" s="12" t="s">
        <v>84</v>
      </c>
      <c r="AW162" s="12" t="s">
        <v>142</v>
      </c>
      <c r="AX162" s="12" t="s">
        <v>75</v>
      </c>
      <c r="AY162" s="196" t="s">
        <v>131</v>
      </c>
    </row>
    <row r="163" spans="2:51" s="13" customFormat="1" ht="13.5">
      <c r="B163" s="203"/>
      <c r="D163" s="187" t="s">
        <v>140</v>
      </c>
      <c r="E163" s="223" t="s">
        <v>5</v>
      </c>
      <c r="F163" s="224" t="s">
        <v>146</v>
      </c>
      <c r="H163" s="225">
        <v>8</v>
      </c>
      <c r="I163" s="208"/>
      <c r="L163" s="203"/>
      <c r="M163" s="209"/>
      <c r="N163" s="210"/>
      <c r="O163" s="210"/>
      <c r="P163" s="210"/>
      <c r="Q163" s="210"/>
      <c r="R163" s="210"/>
      <c r="S163" s="210"/>
      <c r="T163" s="211"/>
      <c r="AT163" s="212" t="s">
        <v>140</v>
      </c>
      <c r="AU163" s="212" t="s">
        <v>84</v>
      </c>
      <c r="AV163" s="13" t="s">
        <v>138</v>
      </c>
      <c r="AW163" s="13" t="s">
        <v>142</v>
      </c>
      <c r="AX163" s="13" t="s">
        <v>24</v>
      </c>
      <c r="AY163" s="212" t="s">
        <v>131</v>
      </c>
    </row>
    <row r="164" spans="2:63" s="10" customFormat="1" ht="29.85" customHeight="1">
      <c r="B164" s="159"/>
      <c r="D164" s="170" t="s">
        <v>74</v>
      </c>
      <c r="E164" s="171" t="s">
        <v>138</v>
      </c>
      <c r="F164" s="171" t="s">
        <v>233</v>
      </c>
      <c r="I164" s="162"/>
      <c r="J164" s="172">
        <f>BK164</f>
        <v>0</v>
      </c>
      <c r="L164" s="159"/>
      <c r="M164" s="164"/>
      <c r="N164" s="165"/>
      <c r="O164" s="165"/>
      <c r="P164" s="166">
        <f>SUM(P165:P176)</f>
        <v>0</v>
      </c>
      <c r="Q164" s="165"/>
      <c r="R164" s="166">
        <f>SUM(R165:R176)</f>
        <v>60.02461569999999</v>
      </c>
      <c r="S164" s="165"/>
      <c r="T164" s="167">
        <f>SUM(T165:T176)</f>
        <v>0</v>
      </c>
      <c r="AR164" s="160" t="s">
        <v>24</v>
      </c>
      <c r="AT164" s="168" t="s">
        <v>74</v>
      </c>
      <c r="AU164" s="168" t="s">
        <v>24</v>
      </c>
      <c r="AY164" s="160" t="s">
        <v>131</v>
      </c>
      <c r="BK164" s="169">
        <f>SUM(BK165:BK176)</f>
        <v>0</v>
      </c>
    </row>
    <row r="165" spans="2:65" s="1" customFormat="1" ht="22.5" customHeight="1">
      <c r="B165" s="173"/>
      <c r="C165" s="174" t="s">
        <v>11</v>
      </c>
      <c r="D165" s="174" t="s">
        <v>133</v>
      </c>
      <c r="E165" s="175" t="s">
        <v>234</v>
      </c>
      <c r="F165" s="176" t="s">
        <v>235</v>
      </c>
      <c r="G165" s="177" t="s">
        <v>136</v>
      </c>
      <c r="H165" s="178">
        <v>72.91</v>
      </c>
      <c r="I165" s="179"/>
      <c r="J165" s="180">
        <f>ROUND(I165*H165,2)</f>
        <v>0</v>
      </c>
      <c r="K165" s="176" t="s">
        <v>150</v>
      </c>
      <c r="L165" s="40"/>
      <c r="M165" s="181" t="s">
        <v>5</v>
      </c>
      <c r="N165" s="182" t="s">
        <v>46</v>
      </c>
      <c r="O165" s="41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AR165" s="23" t="s">
        <v>138</v>
      </c>
      <c r="AT165" s="23" t="s">
        <v>133</v>
      </c>
      <c r="AU165" s="23" t="s">
        <v>84</v>
      </c>
      <c r="AY165" s="23" t="s">
        <v>131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23" t="s">
        <v>24</v>
      </c>
      <c r="BK165" s="185">
        <f>ROUND(I165*H165,2)</f>
        <v>0</v>
      </c>
      <c r="BL165" s="23" t="s">
        <v>138</v>
      </c>
      <c r="BM165" s="23" t="s">
        <v>236</v>
      </c>
    </row>
    <row r="166" spans="2:51" s="11" customFormat="1" ht="13.5">
      <c r="B166" s="186"/>
      <c r="D166" s="187" t="s">
        <v>140</v>
      </c>
      <c r="E166" s="188" t="s">
        <v>5</v>
      </c>
      <c r="F166" s="189" t="s">
        <v>204</v>
      </c>
      <c r="H166" s="190" t="s">
        <v>5</v>
      </c>
      <c r="I166" s="191"/>
      <c r="L166" s="186"/>
      <c r="M166" s="192"/>
      <c r="N166" s="193"/>
      <c r="O166" s="193"/>
      <c r="P166" s="193"/>
      <c r="Q166" s="193"/>
      <c r="R166" s="193"/>
      <c r="S166" s="193"/>
      <c r="T166" s="194"/>
      <c r="AT166" s="190" t="s">
        <v>140</v>
      </c>
      <c r="AU166" s="190" t="s">
        <v>84</v>
      </c>
      <c r="AV166" s="11" t="s">
        <v>24</v>
      </c>
      <c r="AW166" s="11" t="s">
        <v>142</v>
      </c>
      <c r="AX166" s="11" t="s">
        <v>75</v>
      </c>
      <c r="AY166" s="190" t="s">
        <v>131</v>
      </c>
    </row>
    <row r="167" spans="2:51" s="12" customFormat="1" ht="13.5">
      <c r="B167" s="195"/>
      <c r="D167" s="187" t="s">
        <v>140</v>
      </c>
      <c r="E167" s="196" t="s">
        <v>5</v>
      </c>
      <c r="F167" s="197" t="s">
        <v>237</v>
      </c>
      <c r="H167" s="198">
        <v>16.5</v>
      </c>
      <c r="I167" s="199"/>
      <c r="L167" s="195"/>
      <c r="M167" s="200"/>
      <c r="N167" s="201"/>
      <c r="O167" s="201"/>
      <c r="P167" s="201"/>
      <c r="Q167" s="201"/>
      <c r="R167" s="201"/>
      <c r="S167" s="201"/>
      <c r="T167" s="202"/>
      <c r="AT167" s="196" t="s">
        <v>140</v>
      </c>
      <c r="AU167" s="196" t="s">
        <v>84</v>
      </c>
      <c r="AV167" s="12" t="s">
        <v>84</v>
      </c>
      <c r="AW167" s="12" t="s">
        <v>142</v>
      </c>
      <c r="AX167" s="12" t="s">
        <v>75</v>
      </c>
      <c r="AY167" s="196" t="s">
        <v>131</v>
      </c>
    </row>
    <row r="168" spans="2:51" s="11" customFormat="1" ht="13.5">
      <c r="B168" s="186"/>
      <c r="D168" s="187" t="s">
        <v>140</v>
      </c>
      <c r="E168" s="188" t="s">
        <v>5</v>
      </c>
      <c r="F168" s="189" t="s">
        <v>206</v>
      </c>
      <c r="H168" s="190" t="s">
        <v>5</v>
      </c>
      <c r="I168" s="191"/>
      <c r="L168" s="186"/>
      <c r="M168" s="192"/>
      <c r="N168" s="193"/>
      <c r="O168" s="193"/>
      <c r="P168" s="193"/>
      <c r="Q168" s="193"/>
      <c r="R168" s="193"/>
      <c r="S168" s="193"/>
      <c r="T168" s="194"/>
      <c r="AT168" s="190" t="s">
        <v>140</v>
      </c>
      <c r="AU168" s="190" t="s">
        <v>84</v>
      </c>
      <c r="AV168" s="11" t="s">
        <v>24</v>
      </c>
      <c r="AW168" s="11" t="s">
        <v>142</v>
      </c>
      <c r="AX168" s="11" t="s">
        <v>75</v>
      </c>
      <c r="AY168" s="190" t="s">
        <v>131</v>
      </c>
    </row>
    <row r="169" spans="2:51" s="12" customFormat="1" ht="13.5">
      <c r="B169" s="195"/>
      <c r="D169" s="187" t="s">
        <v>140</v>
      </c>
      <c r="E169" s="196" t="s">
        <v>5</v>
      </c>
      <c r="F169" s="197" t="s">
        <v>238</v>
      </c>
      <c r="H169" s="198">
        <v>56.41</v>
      </c>
      <c r="I169" s="199"/>
      <c r="L169" s="195"/>
      <c r="M169" s="200"/>
      <c r="N169" s="201"/>
      <c r="O169" s="201"/>
      <c r="P169" s="201"/>
      <c r="Q169" s="201"/>
      <c r="R169" s="201"/>
      <c r="S169" s="201"/>
      <c r="T169" s="202"/>
      <c r="AT169" s="196" t="s">
        <v>140</v>
      </c>
      <c r="AU169" s="196" t="s">
        <v>84</v>
      </c>
      <c r="AV169" s="12" t="s">
        <v>84</v>
      </c>
      <c r="AW169" s="12" t="s">
        <v>142</v>
      </c>
      <c r="AX169" s="12" t="s">
        <v>75</v>
      </c>
      <c r="AY169" s="196" t="s">
        <v>131</v>
      </c>
    </row>
    <row r="170" spans="2:51" s="13" customFormat="1" ht="13.5">
      <c r="B170" s="203"/>
      <c r="D170" s="204" t="s">
        <v>140</v>
      </c>
      <c r="E170" s="205" t="s">
        <v>5</v>
      </c>
      <c r="F170" s="206" t="s">
        <v>146</v>
      </c>
      <c r="H170" s="207">
        <v>72.91</v>
      </c>
      <c r="I170" s="208"/>
      <c r="L170" s="203"/>
      <c r="M170" s="209"/>
      <c r="N170" s="210"/>
      <c r="O170" s="210"/>
      <c r="P170" s="210"/>
      <c r="Q170" s="210"/>
      <c r="R170" s="210"/>
      <c r="S170" s="210"/>
      <c r="T170" s="211"/>
      <c r="AT170" s="212" t="s">
        <v>140</v>
      </c>
      <c r="AU170" s="212" t="s">
        <v>84</v>
      </c>
      <c r="AV170" s="13" t="s">
        <v>138</v>
      </c>
      <c r="AW170" s="13" t="s">
        <v>142</v>
      </c>
      <c r="AX170" s="13" t="s">
        <v>24</v>
      </c>
      <c r="AY170" s="212" t="s">
        <v>131</v>
      </c>
    </row>
    <row r="171" spans="2:65" s="1" customFormat="1" ht="31.5" customHeight="1">
      <c r="B171" s="173"/>
      <c r="C171" s="174" t="s">
        <v>239</v>
      </c>
      <c r="D171" s="174" t="s">
        <v>133</v>
      </c>
      <c r="E171" s="175" t="s">
        <v>240</v>
      </c>
      <c r="F171" s="176" t="s">
        <v>241</v>
      </c>
      <c r="G171" s="177" t="s">
        <v>136</v>
      </c>
      <c r="H171" s="178">
        <v>72.91</v>
      </c>
      <c r="I171" s="179"/>
      <c r="J171" s="180">
        <f>ROUND(I171*H171,2)</f>
        <v>0</v>
      </c>
      <c r="K171" s="176" t="s">
        <v>150</v>
      </c>
      <c r="L171" s="40"/>
      <c r="M171" s="181" t="s">
        <v>5</v>
      </c>
      <c r="N171" s="182" t="s">
        <v>46</v>
      </c>
      <c r="O171" s="41"/>
      <c r="P171" s="183">
        <f>O171*H171</f>
        <v>0</v>
      </c>
      <c r="Q171" s="183">
        <v>0.82327</v>
      </c>
      <c r="R171" s="183">
        <f>Q171*H171</f>
        <v>60.02461569999999</v>
      </c>
      <c r="S171" s="183">
        <v>0</v>
      </c>
      <c r="T171" s="184">
        <f>S171*H171</f>
        <v>0</v>
      </c>
      <c r="AR171" s="23" t="s">
        <v>138</v>
      </c>
      <c r="AT171" s="23" t="s">
        <v>133</v>
      </c>
      <c r="AU171" s="23" t="s">
        <v>84</v>
      </c>
      <c r="AY171" s="23" t="s">
        <v>131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23" t="s">
        <v>24</v>
      </c>
      <c r="BK171" s="185">
        <f>ROUND(I171*H171,2)</f>
        <v>0</v>
      </c>
      <c r="BL171" s="23" t="s">
        <v>138</v>
      </c>
      <c r="BM171" s="23" t="s">
        <v>242</v>
      </c>
    </row>
    <row r="172" spans="2:51" s="11" customFormat="1" ht="13.5">
      <c r="B172" s="186"/>
      <c r="D172" s="187" t="s">
        <v>140</v>
      </c>
      <c r="E172" s="188" t="s">
        <v>5</v>
      </c>
      <c r="F172" s="189" t="s">
        <v>204</v>
      </c>
      <c r="H172" s="190" t="s">
        <v>5</v>
      </c>
      <c r="I172" s="191"/>
      <c r="L172" s="186"/>
      <c r="M172" s="192"/>
      <c r="N172" s="193"/>
      <c r="O172" s="193"/>
      <c r="P172" s="193"/>
      <c r="Q172" s="193"/>
      <c r="R172" s="193"/>
      <c r="S172" s="193"/>
      <c r="T172" s="194"/>
      <c r="AT172" s="190" t="s">
        <v>140</v>
      </c>
      <c r="AU172" s="190" t="s">
        <v>84</v>
      </c>
      <c r="AV172" s="11" t="s">
        <v>24</v>
      </c>
      <c r="AW172" s="11" t="s">
        <v>142</v>
      </c>
      <c r="AX172" s="11" t="s">
        <v>75</v>
      </c>
      <c r="AY172" s="190" t="s">
        <v>131</v>
      </c>
    </row>
    <row r="173" spans="2:51" s="12" customFormat="1" ht="13.5">
      <c r="B173" s="195"/>
      <c r="D173" s="187" t="s">
        <v>140</v>
      </c>
      <c r="E173" s="196" t="s">
        <v>5</v>
      </c>
      <c r="F173" s="197" t="s">
        <v>237</v>
      </c>
      <c r="H173" s="198">
        <v>16.5</v>
      </c>
      <c r="I173" s="199"/>
      <c r="L173" s="195"/>
      <c r="M173" s="200"/>
      <c r="N173" s="201"/>
      <c r="O173" s="201"/>
      <c r="P173" s="201"/>
      <c r="Q173" s="201"/>
      <c r="R173" s="201"/>
      <c r="S173" s="201"/>
      <c r="T173" s="202"/>
      <c r="AT173" s="196" t="s">
        <v>140</v>
      </c>
      <c r="AU173" s="196" t="s">
        <v>84</v>
      </c>
      <c r="AV173" s="12" t="s">
        <v>84</v>
      </c>
      <c r="AW173" s="12" t="s">
        <v>142</v>
      </c>
      <c r="AX173" s="12" t="s">
        <v>75</v>
      </c>
      <c r="AY173" s="196" t="s">
        <v>131</v>
      </c>
    </row>
    <row r="174" spans="2:51" s="11" customFormat="1" ht="13.5">
      <c r="B174" s="186"/>
      <c r="D174" s="187" t="s">
        <v>140</v>
      </c>
      <c r="E174" s="188" t="s">
        <v>5</v>
      </c>
      <c r="F174" s="189" t="s">
        <v>206</v>
      </c>
      <c r="H174" s="190" t="s">
        <v>5</v>
      </c>
      <c r="I174" s="191"/>
      <c r="L174" s="186"/>
      <c r="M174" s="192"/>
      <c r="N174" s="193"/>
      <c r="O174" s="193"/>
      <c r="P174" s="193"/>
      <c r="Q174" s="193"/>
      <c r="R174" s="193"/>
      <c r="S174" s="193"/>
      <c r="T174" s="194"/>
      <c r="AT174" s="190" t="s">
        <v>140</v>
      </c>
      <c r="AU174" s="190" t="s">
        <v>84</v>
      </c>
      <c r="AV174" s="11" t="s">
        <v>24</v>
      </c>
      <c r="AW174" s="11" t="s">
        <v>142</v>
      </c>
      <c r="AX174" s="11" t="s">
        <v>75</v>
      </c>
      <c r="AY174" s="190" t="s">
        <v>131</v>
      </c>
    </row>
    <row r="175" spans="2:51" s="12" customFormat="1" ht="13.5">
      <c r="B175" s="195"/>
      <c r="D175" s="187" t="s">
        <v>140</v>
      </c>
      <c r="E175" s="196" t="s">
        <v>5</v>
      </c>
      <c r="F175" s="197" t="s">
        <v>238</v>
      </c>
      <c r="H175" s="198">
        <v>56.41</v>
      </c>
      <c r="I175" s="199"/>
      <c r="L175" s="195"/>
      <c r="M175" s="200"/>
      <c r="N175" s="201"/>
      <c r="O175" s="201"/>
      <c r="P175" s="201"/>
      <c r="Q175" s="201"/>
      <c r="R175" s="201"/>
      <c r="S175" s="201"/>
      <c r="T175" s="202"/>
      <c r="AT175" s="196" t="s">
        <v>140</v>
      </c>
      <c r="AU175" s="196" t="s">
        <v>84</v>
      </c>
      <c r="AV175" s="12" t="s">
        <v>84</v>
      </c>
      <c r="AW175" s="12" t="s">
        <v>142</v>
      </c>
      <c r="AX175" s="12" t="s">
        <v>75</v>
      </c>
      <c r="AY175" s="196" t="s">
        <v>131</v>
      </c>
    </row>
    <row r="176" spans="2:51" s="13" customFormat="1" ht="13.5">
      <c r="B176" s="203"/>
      <c r="D176" s="187" t="s">
        <v>140</v>
      </c>
      <c r="E176" s="223" t="s">
        <v>5</v>
      </c>
      <c r="F176" s="224" t="s">
        <v>146</v>
      </c>
      <c r="H176" s="225">
        <v>72.91</v>
      </c>
      <c r="I176" s="208"/>
      <c r="L176" s="203"/>
      <c r="M176" s="209"/>
      <c r="N176" s="210"/>
      <c r="O176" s="210"/>
      <c r="P176" s="210"/>
      <c r="Q176" s="210"/>
      <c r="R176" s="210"/>
      <c r="S176" s="210"/>
      <c r="T176" s="211"/>
      <c r="AT176" s="212" t="s">
        <v>140</v>
      </c>
      <c r="AU176" s="212" t="s">
        <v>84</v>
      </c>
      <c r="AV176" s="13" t="s">
        <v>138</v>
      </c>
      <c r="AW176" s="13" t="s">
        <v>142</v>
      </c>
      <c r="AX176" s="13" t="s">
        <v>24</v>
      </c>
      <c r="AY176" s="212" t="s">
        <v>131</v>
      </c>
    </row>
    <row r="177" spans="2:63" s="10" customFormat="1" ht="29.85" customHeight="1">
      <c r="B177" s="159"/>
      <c r="D177" s="170" t="s">
        <v>74</v>
      </c>
      <c r="E177" s="171" t="s">
        <v>167</v>
      </c>
      <c r="F177" s="171" t="s">
        <v>243</v>
      </c>
      <c r="I177" s="162"/>
      <c r="J177" s="172">
        <f>BK177</f>
        <v>0</v>
      </c>
      <c r="L177" s="159"/>
      <c r="M177" s="164"/>
      <c r="N177" s="165"/>
      <c r="O177" s="165"/>
      <c r="P177" s="166">
        <f>SUM(P178:P222)</f>
        <v>0</v>
      </c>
      <c r="Q177" s="165"/>
      <c r="R177" s="166">
        <f>SUM(R178:R222)</f>
        <v>521.55774</v>
      </c>
      <c r="S177" s="165"/>
      <c r="T177" s="167">
        <f>SUM(T178:T222)</f>
        <v>0</v>
      </c>
      <c r="AR177" s="160" t="s">
        <v>24</v>
      </c>
      <c r="AT177" s="168" t="s">
        <v>74</v>
      </c>
      <c r="AU177" s="168" t="s">
        <v>24</v>
      </c>
      <c r="AY177" s="160" t="s">
        <v>131</v>
      </c>
      <c r="BK177" s="169">
        <f>SUM(BK178:BK222)</f>
        <v>0</v>
      </c>
    </row>
    <row r="178" spans="2:65" s="1" customFormat="1" ht="22.5" customHeight="1">
      <c r="B178" s="173"/>
      <c r="C178" s="174" t="s">
        <v>244</v>
      </c>
      <c r="D178" s="174" t="s">
        <v>133</v>
      </c>
      <c r="E178" s="175" t="s">
        <v>245</v>
      </c>
      <c r="F178" s="176" t="s">
        <v>246</v>
      </c>
      <c r="G178" s="177" t="s">
        <v>136</v>
      </c>
      <c r="H178" s="178">
        <v>1778.915</v>
      </c>
      <c r="I178" s="179"/>
      <c r="J178" s="180">
        <f>ROUND(I178*H178,2)</f>
        <v>0</v>
      </c>
      <c r="K178" s="176" t="s">
        <v>137</v>
      </c>
      <c r="L178" s="40"/>
      <c r="M178" s="181" t="s">
        <v>5</v>
      </c>
      <c r="N178" s="182" t="s">
        <v>46</v>
      </c>
      <c r="O178" s="41"/>
      <c r="P178" s="183">
        <f>O178*H178</f>
        <v>0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AR178" s="23" t="s">
        <v>138</v>
      </c>
      <c r="AT178" s="23" t="s">
        <v>133</v>
      </c>
      <c r="AU178" s="23" t="s">
        <v>84</v>
      </c>
      <c r="AY178" s="23" t="s">
        <v>131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23" t="s">
        <v>24</v>
      </c>
      <c r="BK178" s="185">
        <f>ROUND(I178*H178,2)</f>
        <v>0</v>
      </c>
      <c r="BL178" s="23" t="s">
        <v>138</v>
      </c>
      <c r="BM178" s="23" t="s">
        <v>247</v>
      </c>
    </row>
    <row r="179" spans="2:51" s="11" customFormat="1" ht="13.5">
      <c r="B179" s="186"/>
      <c r="D179" s="187" t="s">
        <v>140</v>
      </c>
      <c r="E179" s="188" t="s">
        <v>5</v>
      </c>
      <c r="F179" s="189" t="s">
        <v>248</v>
      </c>
      <c r="H179" s="190" t="s">
        <v>5</v>
      </c>
      <c r="I179" s="191"/>
      <c r="L179" s="186"/>
      <c r="M179" s="192"/>
      <c r="N179" s="193"/>
      <c r="O179" s="193"/>
      <c r="P179" s="193"/>
      <c r="Q179" s="193"/>
      <c r="R179" s="193"/>
      <c r="S179" s="193"/>
      <c r="T179" s="194"/>
      <c r="AT179" s="190" t="s">
        <v>140</v>
      </c>
      <c r="AU179" s="190" t="s">
        <v>84</v>
      </c>
      <c r="AV179" s="11" t="s">
        <v>24</v>
      </c>
      <c r="AW179" s="11" t="s">
        <v>142</v>
      </c>
      <c r="AX179" s="11" t="s">
        <v>75</v>
      </c>
      <c r="AY179" s="190" t="s">
        <v>131</v>
      </c>
    </row>
    <row r="180" spans="2:51" s="11" customFormat="1" ht="13.5">
      <c r="B180" s="186"/>
      <c r="D180" s="187" t="s">
        <v>140</v>
      </c>
      <c r="E180" s="188" t="s">
        <v>5</v>
      </c>
      <c r="F180" s="189" t="s">
        <v>249</v>
      </c>
      <c r="H180" s="190" t="s">
        <v>5</v>
      </c>
      <c r="I180" s="191"/>
      <c r="L180" s="186"/>
      <c r="M180" s="192"/>
      <c r="N180" s="193"/>
      <c r="O180" s="193"/>
      <c r="P180" s="193"/>
      <c r="Q180" s="193"/>
      <c r="R180" s="193"/>
      <c r="S180" s="193"/>
      <c r="T180" s="194"/>
      <c r="AT180" s="190" t="s">
        <v>140</v>
      </c>
      <c r="AU180" s="190" t="s">
        <v>84</v>
      </c>
      <c r="AV180" s="11" t="s">
        <v>24</v>
      </c>
      <c r="AW180" s="11" t="s">
        <v>142</v>
      </c>
      <c r="AX180" s="11" t="s">
        <v>75</v>
      </c>
      <c r="AY180" s="190" t="s">
        <v>131</v>
      </c>
    </row>
    <row r="181" spans="2:51" s="12" customFormat="1" ht="13.5">
      <c r="B181" s="195"/>
      <c r="D181" s="187" t="s">
        <v>140</v>
      </c>
      <c r="E181" s="196" t="s">
        <v>5</v>
      </c>
      <c r="F181" s="197" t="s">
        <v>213</v>
      </c>
      <c r="H181" s="198">
        <v>883</v>
      </c>
      <c r="I181" s="199"/>
      <c r="L181" s="195"/>
      <c r="M181" s="200"/>
      <c r="N181" s="201"/>
      <c r="O181" s="201"/>
      <c r="P181" s="201"/>
      <c r="Q181" s="201"/>
      <c r="R181" s="201"/>
      <c r="S181" s="201"/>
      <c r="T181" s="202"/>
      <c r="AT181" s="196" t="s">
        <v>140</v>
      </c>
      <c r="AU181" s="196" t="s">
        <v>84</v>
      </c>
      <c r="AV181" s="12" t="s">
        <v>84</v>
      </c>
      <c r="AW181" s="12" t="s">
        <v>142</v>
      </c>
      <c r="AX181" s="12" t="s">
        <v>75</v>
      </c>
      <c r="AY181" s="196" t="s">
        <v>131</v>
      </c>
    </row>
    <row r="182" spans="2:51" s="11" customFormat="1" ht="13.5">
      <c r="B182" s="186"/>
      <c r="D182" s="187" t="s">
        <v>140</v>
      </c>
      <c r="E182" s="188" t="s">
        <v>5</v>
      </c>
      <c r="F182" s="189" t="s">
        <v>249</v>
      </c>
      <c r="H182" s="190" t="s">
        <v>5</v>
      </c>
      <c r="I182" s="191"/>
      <c r="L182" s="186"/>
      <c r="M182" s="192"/>
      <c r="N182" s="193"/>
      <c r="O182" s="193"/>
      <c r="P182" s="193"/>
      <c r="Q182" s="193"/>
      <c r="R182" s="193"/>
      <c r="S182" s="193"/>
      <c r="T182" s="194"/>
      <c r="AT182" s="190" t="s">
        <v>140</v>
      </c>
      <c r="AU182" s="190" t="s">
        <v>84</v>
      </c>
      <c r="AV182" s="11" t="s">
        <v>24</v>
      </c>
      <c r="AW182" s="11" t="s">
        <v>142</v>
      </c>
      <c r="AX182" s="11" t="s">
        <v>75</v>
      </c>
      <c r="AY182" s="190" t="s">
        <v>131</v>
      </c>
    </row>
    <row r="183" spans="2:51" s="12" customFormat="1" ht="13.5">
      <c r="B183" s="195"/>
      <c r="D183" s="187" t="s">
        <v>140</v>
      </c>
      <c r="E183" s="196" t="s">
        <v>5</v>
      </c>
      <c r="F183" s="197" t="s">
        <v>213</v>
      </c>
      <c r="H183" s="198">
        <v>883</v>
      </c>
      <c r="I183" s="199"/>
      <c r="L183" s="195"/>
      <c r="M183" s="200"/>
      <c r="N183" s="201"/>
      <c r="O183" s="201"/>
      <c r="P183" s="201"/>
      <c r="Q183" s="201"/>
      <c r="R183" s="201"/>
      <c r="S183" s="201"/>
      <c r="T183" s="202"/>
      <c r="AT183" s="196" t="s">
        <v>140</v>
      </c>
      <c r="AU183" s="196" t="s">
        <v>84</v>
      </c>
      <c r="AV183" s="12" t="s">
        <v>84</v>
      </c>
      <c r="AW183" s="12" t="s">
        <v>142</v>
      </c>
      <c r="AX183" s="12" t="s">
        <v>75</v>
      </c>
      <c r="AY183" s="196" t="s">
        <v>131</v>
      </c>
    </row>
    <row r="184" spans="2:51" s="11" customFormat="1" ht="13.5">
      <c r="B184" s="186"/>
      <c r="D184" s="187" t="s">
        <v>140</v>
      </c>
      <c r="E184" s="188" t="s">
        <v>5</v>
      </c>
      <c r="F184" s="189" t="s">
        <v>250</v>
      </c>
      <c r="H184" s="190" t="s">
        <v>5</v>
      </c>
      <c r="I184" s="191"/>
      <c r="L184" s="186"/>
      <c r="M184" s="192"/>
      <c r="N184" s="193"/>
      <c r="O184" s="193"/>
      <c r="P184" s="193"/>
      <c r="Q184" s="193"/>
      <c r="R184" s="193"/>
      <c r="S184" s="193"/>
      <c r="T184" s="194"/>
      <c r="AT184" s="190" t="s">
        <v>140</v>
      </c>
      <c r="AU184" s="190" t="s">
        <v>84</v>
      </c>
      <c r="AV184" s="11" t="s">
        <v>24</v>
      </c>
      <c r="AW184" s="11" t="s">
        <v>142</v>
      </c>
      <c r="AX184" s="11" t="s">
        <v>75</v>
      </c>
      <c r="AY184" s="190" t="s">
        <v>131</v>
      </c>
    </row>
    <row r="185" spans="2:51" s="12" customFormat="1" ht="13.5">
      <c r="B185" s="195"/>
      <c r="D185" s="187" t="s">
        <v>140</v>
      </c>
      <c r="E185" s="196" t="s">
        <v>5</v>
      </c>
      <c r="F185" s="197" t="s">
        <v>251</v>
      </c>
      <c r="H185" s="198">
        <v>12.915</v>
      </c>
      <c r="I185" s="199"/>
      <c r="L185" s="195"/>
      <c r="M185" s="200"/>
      <c r="N185" s="201"/>
      <c r="O185" s="201"/>
      <c r="P185" s="201"/>
      <c r="Q185" s="201"/>
      <c r="R185" s="201"/>
      <c r="S185" s="201"/>
      <c r="T185" s="202"/>
      <c r="AT185" s="196" t="s">
        <v>140</v>
      </c>
      <c r="AU185" s="196" t="s">
        <v>84</v>
      </c>
      <c r="AV185" s="12" t="s">
        <v>84</v>
      </c>
      <c r="AW185" s="12" t="s">
        <v>142</v>
      </c>
      <c r="AX185" s="12" t="s">
        <v>75</v>
      </c>
      <c r="AY185" s="196" t="s">
        <v>131</v>
      </c>
    </row>
    <row r="186" spans="2:51" s="13" customFormat="1" ht="13.5">
      <c r="B186" s="203"/>
      <c r="D186" s="204" t="s">
        <v>140</v>
      </c>
      <c r="E186" s="205" t="s">
        <v>5</v>
      </c>
      <c r="F186" s="206" t="s">
        <v>146</v>
      </c>
      <c r="H186" s="207">
        <v>1778.915</v>
      </c>
      <c r="I186" s="208"/>
      <c r="L186" s="203"/>
      <c r="M186" s="209"/>
      <c r="N186" s="210"/>
      <c r="O186" s="210"/>
      <c r="P186" s="210"/>
      <c r="Q186" s="210"/>
      <c r="R186" s="210"/>
      <c r="S186" s="210"/>
      <c r="T186" s="211"/>
      <c r="AT186" s="212" t="s">
        <v>140</v>
      </c>
      <c r="AU186" s="212" t="s">
        <v>84</v>
      </c>
      <c r="AV186" s="13" t="s">
        <v>138</v>
      </c>
      <c r="AW186" s="13" t="s">
        <v>142</v>
      </c>
      <c r="AX186" s="13" t="s">
        <v>24</v>
      </c>
      <c r="AY186" s="212" t="s">
        <v>131</v>
      </c>
    </row>
    <row r="187" spans="2:65" s="1" customFormat="1" ht="22.5" customHeight="1">
      <c r="B187" s="173"/>
      <c r="C187" s="174" t="s">
        <v>252</v>
      </c>
      <c r="D187" s="174" t="s">
        <v>133</v>
      </c>
      <c r="E187" s="175" t="s">
        <v>253</v>
      </c>
      <c r="F187" s="176" t="s">
        <v>254</v>
      </c>
      <c r="G187" s="177" t="s">
        <v>136</v>
      </c>
      <c r="H187" s="178">
        <v>1766</v>
      </c>
      <c r="I187" s="179"/>
      <c r="J187" s="180">
        <f>ROUND(I187*H187,2)</f>
        <v>0</v>
      </c>
      <c r="K187" s="176" t="s">
        <v>150</v>
      </c>
      <c r="L187" s="40"/>
      <c r="M187" s="181" t="s">
        <v>5</v>
      </c>
      <c r="N187" s="182" t="s">
        <v>46</v>
      </c>
      <c r="O187" s="41"/>
      <c r="P187" s="183">
        <f>O187*H187</f>
        <v>0</v>
      </c>
      <c r="Q187" s="183">
        <v>0</v>
      </c>
      <c r="R187" s="183">
        <f>Q187*H187</f>
        <v>0</v>
      </c>
      <c r="S187" s="183">
        <v>0</v>
      </c>
      <c r="T187" s="184">
        <f>S187*H187</f>
        <v>0</v>
      </c>
      <c r="AR187" s="23" t="s">
        <v>138</v>
      </c>
      <c r="AT187" s="23" t="s">
        <v>133</v>
      </c>
      <c r="AU187" s="23" t="s">
        <v>84</v>
      </c>
      <c r="AY187" s="23" t="s">
        <v>131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23" t="s">
        <v>24</v>
      </c>
      <c r="BK187" s="185">
        <f>ROUND(I187*H187,2)</f>
        <v>0</v>
      </c>
      <c r="BL187" s="23" t="s">
        <v>138</v>
      </c>
      <c r="BM187" s="23" t="s">
        <v>255</v>
      </c>
    </row>
    <row r="188" spans="2:51" s="11" customFormat="1" ht="13.5">
      <c r="B188" s="186"/>
      <c r="D188" s="187" t="s">
        <v>140</v>
      </c>
      <c r="E188" s="188" t="s">
        <v>5</v>
      </c>
      <c r="F188" s="189" t="s">
        <v>256</v>
      </c>
      <c r="H188" s="190" t="s">
        <v>5</v>
      </c>
      <c r="I188" s="191"/>
      <c r="L188" s="186"/>
      <c r="M188" s="192"/>
      <c r="N188" s="193"/>
      <c r="O188" s="193"/>
      <c r="P188" s="193"/>
      <c r="Q188" s="193"/>
      <c r="R188" s="193"/>
      <c r="S188" s="193"/>
      <c r="T188" s="194"/>
      <c r="AT188" s="190" t="s">
        <v>140</v>
      </c>
      <c r="AU188" s="190" t="s">
        <v>84</v>
      </c>
      <c r="AV188" s="11" t="s">
        <v>24</v>
      </c>
      <c r="AW188" s="11" t="s">
        <v>142</v>
      </c>
      <c r="AX188" s="11" t="s">
        <v>75</v>
      </c>
      <c r="AY188" s="190" t="s">
        <v>131</v>
      </c>
    </row>
    <row r="189" spans="2:51" s="11" customFormat="1" ht="13.5">
      <c r="B189" s="186"/>
      <c r="D189" s="187" t="s">
        <v>140</v>
      </c>
      <c r="E189" s="188" t="s">
        <v>5</v>
      </c>
      <c r="F189" s="189" t="s">
        <v>248</v>
      </c>
      <c r="H189" s="190" t="s">
        <v>5</v>
      </c>
      <c r="I189" s="191"/>
      <c r="L189" s="186"/>
      <c r="M189" s="192"/>
      <c r="N189" s="193"/>
      <c r="O189" s="193"/>
      <c r="P189" s="193"/>
      <c r="Q189" s="193"/>
      <c r="R189" s="193"/>
      <c r="S189" s="193"/>
      <c r="T189" s="194"/>
      <c r="AT189" s="190" t="s">
        <v>140</v>
      </c>
      <c r="AU189" s="190" t="s">
        <v>84</v>
      </c>
      <c r="AV189" s="11" t="s">
        <v>24</v>
      </c>
      <c r="AW189" s="11" t="s">
        <v>142</v>
      </c>
      <c r="AX189" s="11" t="s">
        <v>75</v>
      </c>
      <c r="AY189" s="190" t="s">
        <v>131</v>
      </c>
    </row>
    <row r="190" spans="2:51" s="12" customFormat="1" ht="13.5">
      <c r="B190" s="195"/>
      <c r="D190" s="187" t="s">
        <v>140</v>
      </c>
      <c r="E190" s="196" t="s">
        <v>5</v>
      </c>
      <c r="F190" s="197" t="s">
        <v>213</v>
      </c>
      <c r="H190" s="198">
        <v>883</v>
      </c>
      <c r="I190" s="199"/>
      <c r="L190" s="195"/>
      <c r="M190" s="200"/>
      <c r="N190" s="201"/>
      <c r="O190" s="201"/>
      <c r="P190" s="201"/>
      <c r="Q190" s="201"/>
      <c r="R190" s="201"/>
      <c r="S190" s="201"/>
      <c r="T190" s="202"/>
      <c r="AT190" s="196" t="s">
        <v>140</v>
      </c>
      <c r="AU190" s="196" t="s">
        <v>84</v>
      </c>
      <c r="AV190" s="12" t="s">
        <v>84</v>
      </c>
      <c r="AW190" s="12" t="s">
        <v>142</v>
      </c>
      <c r="AX190" s="12" t="s">
        <v>75</v>
      </c>
      <c r="AY190" s="196" t="s">
        <v>131</v>
      </c>
    </row>
    <row r="191" spans="2:51" s="11" customFormat="1" ht="13.5">
      <c r="B191" s="186"/>
      <c r="D191" s="187" t="s">
        <v>140</v>
      </c>
      <c r="E191" s="188" t="s">
        <v>5</v>
      </c>
      <c r="F191" s="189" t="s">
        <v>257</v>
      </c>
      <c r="H191" s="190" t="s">
        <v>5</v>
      </c>
      <c r="I191" s="191"/>
      <c r="L191" s="186"/>
      <c r="M191" s="192"/>
      <c r="N191" s="193"/>
      <c r="O191" s="193"/>
      <c r="P191" s="193"/>
      <c r="Q191" s="193"/>
      <c r="R191" s="193"/>
      <c r="S191" s="193"/>
      <c r="T191" s="194"/>
      <c r="AT191" s="190" t="s">
        <v>140</v>
      </c>
      <c r="AU191" s="190" t="s">
        <v>84</v>
      </c>
      <c r="AV191" s="11" t="s">
        <v>24</v>
      </c>
      <c r="AW191" s="11" t="s">
        <v>142</v>
      </c>
      <c r="AX191" s="11" t="s">
        <v>75</v>
      </c>
      <c r="AY191" s="190" t="s">
        <v>131</v>
      </c>
    </row>
    <row r="192" spans="2:51" s="12" customFormat="1" ht="13.5">
      <c r="B192" s="195"/>
      <c r="D192" s="187" t="s">
        <v>140</v>
      </c>
      <c r="E192" s="196" t="s">
        <v>5</v>
      </c>
      <c r="F192" s="197" t="s">
        <v>213</v>
      </c>
      <c r="H192" s="198">
        <v>883</v>
      </c>
      <c r="I192" s="199"/>
      <c r="L192" s="195"/>
      <c r="M192" s="200"/>
      <c r="N192" s="201"/>
      <c r="O192" s="201"/>
      <c r="P192" s="201"/>
      <c r="Q192" s="201"/>
      <c r="R192" s="201"/>
      <c r="S192" s="201"/>
      <c r="T192" s="202"/>
      <c r="AT192" s="196" t="s">
        <v>140</v>
      </c>
      <c r="AU192" s="196" t="s">
        <v>84</v>
      </c>
      <c r="AV192" s="12" t="s">
        <v>84</v>
      </c>
      <c r="AW192" s="12" t="s">
        <v>142</v>
      </c>
      <c r="AX192" s="12" t="s">
        <v>75</v>
      </c>
      <c r="AY192" s="196" t="s">
        <v>131</v>
      </c>
    </row>
    <row r="193" spans="2:51" s="13" customFormat="1" ht="13.5">
      <c r="B193" s="203"/>
      <c r="D193" s="204" t="s">
        <v>140</v>
      </c>
      <c r="E193" s="205" t="s">
        <v>5</v>
      </c>
      <c r="F193" s="206" t="s">
        <v>146</v>
      </c>
      <c r="H193" s="207">
        <v>1766</v>
      </c>
      <c r="I193" s="208"/>
      <c r="L193" s="203"/>
      <c r="M193" s="209"/>
      <c r="N193" s="210"/>
      <c r="O193" s="210"/>
      <c r="P193" s="210"/>
      <c r="Q193" s="210"/>
      <c r="R193" s="210"/>
      <c r="S193" s="210"/>
      <c r="T193" s="211"/>
      <c r="AT193" s="212" t="s">
        <v>140</v>
      </c>
      <c r="AU193" s="212" t="s">
        <v>84</v>
      </c>
      <c r="AV193" s="13" t="s">
        <v>138</v>
      </c>
      <c r="AW193" s="13" t="s">
        <v>142</v>
      </c>
      <c r="AX193" s="13" t="s">
        <v>24</v>
      </c>
      <c r="AY193" s="212" t="s">
        <v>131</v>
      </c>
    </row>
    <row r="194" spans="2:65" s="1" customFormat="1" ht="22.5" customHeight="1">
      <c r="B194" s="173"/>
      <c r="C194" s="174" t="s">
        <v>258</v>
      </c>
      <c r="D194" s="174" t="s">
        <v>133</v>
      </c>
      <c r="E194" s="175" t="s">
        <v>259</v>
      </c>
      <c r="F194" s="176" t="s">
        <v>260</v>
      </c>
      <c r="G194" s="177" t="s">
        <v>136</v>
      </c>
      <c r="H194" s="178">
        <v>2357.96</v>
      </c>
      <c r="I194" s="179"/>
      <c r="J194" s="180">
        <f>ROUND(I194*H194,2)</f>
        <v>0</v>
      </c>
      <c r="K194" s="176" t="s">
        <v>150</v>
      </c>
      <c r="L194" s="40"/>
      <c r="M194" s="181" t="s">
        <v>5</v>
      </c>
      <c r="N194" s="182" t="s">
        <v>46</v>
      </c>
      <c r="O194" s="41"/>
      <c r="P194" s="183">
        <f>O194*H194</f>
        <v>0</v>
      </c>
      <c r="Q194" s="183">
        <v>0.216</v>
      </c>
      <c r="R194" s="183">
        <f>Q194*H194</f>
        <v>509.31936</v>
      </c>
      <c r="S194" s="183">
        <v>0</v>
      </c>
      <c r="T194" s="184">
        <f>S194*H194</f>
        <v>0</v>
      </c>
      <c r="AR194" s="23" t="s">
        <v>138</v>
      </c>
      <c r="AT194" s="23" t="s">
        <v>133</v>
      </c>
      <c r="AU194" s="23" t="s">
        <v>84</v>
      </c>
      <c r="AY194" s="23" t="s">
        <v>131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23" t="s">
        <v>24</v>
      </c>
      <c r="BK194" s="185">
        <f>ROUND(I194*H194,2)</f>
        <v>0</v>
      </c>
      <c r="BL194" s="23" t="s">
        <v>138</v>
      </c>
      <c r="BM194" s="23" t="s">
        <v>261</v>
      </c>
    </row>
    <row r="195" spans="2:51" s="11" customFormat="1" ht="13.5">
      <c r="B195" s="186"/>
      <c r="D195" s="187" t="s">
        <v>140</v>
      </c>
      <c r="E195" s="188" t="s">
        <v>5</v>
      </c>
      <c r="F195" s="189" t="s">
        <v>262</v>
      </c>
      <c r="H195" s="190" t="s">
        <v>5</v>
      </c>
      <c r="I195" s="191"/>
      <c r="L195" s="186"/>
      <c r="M195" s="192"/>
      <c r="N195" s="193"/>
      <c r="O195" s="193"/>
      <c r="P195" s="193"/>
      <c r="Q195" s="193"/>
      <c r="R195" s="193"/>
      <c r="S195" s="193"/>
      <c r="T195" s="194"/>
      <c r="AT195" s="190" t="s">
        <v>140</v>
      </c>
      <c r="AU195" s="190" t="s">
        <v>84</v>
      </c>
      <c r="AV195" s="11" t="s">
        <v>24</v>
      </c>
      <c r="AW195" s="11" t="s">
        <v>142</v>
      </c>
      <c r="AX195" s="11" t="s">
        <v>75</v>
      </c>
      <c r="AY195" s="190" t="s">
        <v>131</v>
      </c>
    </row>
    <row r="196" spans="2:51" s="12" customFormat="1" ht="13.5">
      <c r="B196" s="195"/>
      <c r="D196" s="187" t="s">
        <v>140</v>
      </c>
      <c r="E196" s="196" t="s">
        <v>5</v>
      </c>
      <c r="F196" s="197" t="s">
        <v>263</v>
      </c>
      <c r="H196" s="198">
        <v>2357.96</v>
      </c>
      <c r="I196" s="199"/>
      <c r="L196" s="195"/>
      <c r="M196" s="200"/>
      <c r="N196" s="201"/>
      <c r="O196" s="201"/>
      <c r="P196" s="201"/>
      <c r="Q196" s="201"/>
      <c r="R196" s="201"/>
      <c r="S196" s="201"/>
      <c r="T196" s="202"/>
      <c r="AT196" s="196" t="s">
        <v>140</v>
      </c>
      <c r="AU196" s="196" t="s">
        <v>84</v>
      </c>
      <c r="AV196" s="12" t="s">
        <v>84</v>
      </c>
      <c r="AW196" s="12" t="s">
        <v>142</v>
      </c>
      <c r="AX196" s="12" t="s">
        <v>75</v>
      </c>
      <c r="AY196" s="196" t="s">
        <v>131</v>
      </c>
    </row>
    <row r="197" spans="2:51" s="13" customFormat="1" ht="13.5">
      <c r="B197" s="203"/>
      <c r="D197" s="204" t="s">
        <v>140</v>
      </c>
      <c r="E197" s="205" t="s">
        <v>5</v>
      </c>
      <c r="F197" s="206" t="s">
        <v>146</v>
      </c>
      <c r="H197" s="207">
        <v>2357.96</v>
      </c>
      <c r="I197" s="208"/>
      <c r="L197" s="203"/>
      <c r="M197" s="209"/>
      <c r="N197" s="210"/>
      <c r="O197" s="210"/>
      <c r="P197" s="210"/>
      <c r="Q197" s="210"/>
      <c r="R197" s="210"/>
      <c r="S197" s="210"/>
      <c r="T197" s="211"/>
      <c r="AT197" s="212" t="s">
        <v>140</v>
      </c>
      <c r="AU197" s="212" t="s">
        <v>84</v>
      </c>
      <c r="AV197" s="13" t="s">
        <v>138</v>
      </c>
      <c r="AW197" s="13" t="s">
        <v>142</v>
      </c>
      <c r="AX197" s="13" t="s">
        <v>24</v>
      </c>
      <c r="AY197" s="212" t="s">
        <v>131</v>
      </c>
    </row>
    <row r="198" spans="2:65" s="1" customFormat="1" ht="22.5" customHeight="1">
      <c r="B198" s="173"/>
      <c r="C198" s="174" t="s">
        <v>264</v>
      </c>
      <c r="D198" s="174" t="s">
        <v>133</v>
      </c>
      <c r="E198" s="175" t="s">
        <v>265</v>
      </c>
      <c r="F198" s="176" t="s">
        <v>266</v>
      </c>
      <c r="G198" s="177" t="s">
        <v>136</v>
      </c>
      <c r="H198" s="178">
        <v>13245.836</v>
      </c>
      <c r="I198" s="179"/>
      <c r="J198" s="180">
        <f>ROUND(I198*H198,2)</f>
        <v>0</v>
      </c>
      <c r="K198" s="176" t="s">
        <v>150</v>
      </c>
      <c r="L198" s="40"/>
      <c r="M198" s="181" t="s">
        <v>5</v>
      </c>
      <c r="N198" s="182" t="s">
        <v>46</v>
      </c>
      <c r="O198" s="41"/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AR198" s="23" t="s">
        <v>138</v>
      </c>
      <c r="AT198" s="23" t="s">
        <v>133</v>
      </c>
      <c r="AU198" s="23" t="s">
        <v>84</v>
      </c>
      <c r="AY198" s="23" t="s">
        <v>131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23" t="s">
        <v>24</v>
      </c>
      <c r="BK198" s="185">
        <f>ROUND(I198*H198,2)</f>
        <v>0</v>
      </c>
      <c r="BL198" s="23" t="s">
        <v>138</v>
      </c>
      <c r="BM198" s="23" t="s">
        <v>267</v>
      </c>
    </row>
    <row r="199" spans="2:51" s="11" customFormat="1" ht="13.5">
      <c r="B199" s="186"/>
      <c r="D199" s="187" t="s">
        <v>140</v>
      </c>
      <c r="E199" s="188" t="s">
        <v>5</v>
      </c>
      <c r="F199" s="189" t="s">
        <v>268</v>
      </c>
      <c r="H199" s="190" t="s">
        <v>5</v>
      </c>
      <c r="I199" s="191"/>
      <c r="L199" s="186"/>
      <c r="M199" s="192"/>
      <c r="N199" s="193"/>
      <c r="O199" s="193"/>
      <c r="P199" s="193"/>
      <c r="Q199" s="193"/>
      <c r="R199" s="193"/>
      <c r="S199" s="193"/>
      <c r="T199" s="194"/>
      <c r="AT199" s="190" t="s">
        <v>140</v>
      </c>
      <c r="AU199" s="190" t="s">
        <v>84</v>
      </c>
      <c r="AV199" s="11" t="s">
        <v>24</v>
      </c>
      <c r="AW199" s="11" t="s">
        <v>142</v>
      </c>
      <c r="AX199" s="11" t="s">
        <v>75</v>
      </c>
      <c r="AY199" s="190" t="s">
        <v>131</v>
      </c>
    </row>
    <row r="200" spans="2:51" s="12" customFormat="1" ht="13.5">
      <c r="B200" s="195"/>
      <c r="D200" s="187" t="s">
        <v>140</v>
      </c>
      <c r="E200" s="196" t="s">
        <v>5</v>
      </c>
      <c r="F200" s="197" t="s">
        <v>269</v>
      </c>
      <c r="H200" s="198">
        <v>13245.8363</v>
      </c>
      <c r="I200" s="199"/>
      <c r="L200" s="195"/>
      <c r="M200" s="200"/>
      <c r="N200" s="201"/>
      <c r="O200" s="201"/>
      <c r="P200" s="201"/>
      <c r="Q200" s="201"/>
      <c r="R200" s="201"/>
      <c r="S200" s="201"/>
      <c r="T200" s="202"/>
      <c r="AT200" s="196" t="s">
        <v>140</v>
      </c>
      <c r="AU200" s="196" t="s">
        <v>84</v>
      </c>
      <c r="AV200" s="12" t="s">
        <v>84</v>
      </c>
      <c r="AW200" s="12" t="s">
        <v>142</v>
      </c>
      <c r="AX200" s="12" t="s">
        <v>75</v>
      </c>
      <c r="AY200" s="196" t="s">
        <v>131</v>
      </c>
    </row>
    <row r="201" spans="2:51" s="13" customFormat="1" ht="13.5">
      <c r="B201" s="203"/>
      <c r="D201" s="204" t="s">
        <v>140</v>
      </c>
      <c r="E201" s="205" t="s">
        <v>5</v>
      </c>
      <c r="F201" s="206" t="s">
        <v>146</v>
      </c>
      <c r="H201" s="207">
        <v>13245.8363</v>
      </c>
      <c r="I201" s="208"/>
      <c r="L201" s="203"/>
      <c r="M201" s="209"/>
      <c r="N201" s="210"/>
      <c r="O201" s="210"/>
      <c r="P201" s="210"/>
      <c r="Q201" s="210"/>
      <c r="R201" s="210"/>
      <c r="S201" s="210"/>
      <c r="T201" s="211"/>
      <c r="AT201" s="212" t="s">
        <v>140</v>
      </c>
      <c r="AU201" s="212" t="s">
        <v>84</v>
      </c>
      <c r="AV201" s="13" t="s">
        <v>138</v>
      </c>
      <c r="AW201" s="13" t="s">
        <v>142</v>
      </c>
      <c r="AX201" s="13" t="s">
        <v>24</v>
      </c>
      <c r="AY201" s="212" t="s">
        <v>131</v>
      </c>
    </row>
    <row r="202" spans="2:65" s="1" customFormat="1" ht="22.5" customHeight="1">
      <c r="B202" s="173"/>
      <c r="C202" s="174" t="s">
        <v>10</v>
      </c>
      <c r="D202" s="174" t="s">
        <v>133</v>
      </c>
      <c r="E202" s="175" t="s">
        <v>270</v>
      </c>
      <c r="F202" s="176" t="s">
        <v>271</v>
      </c>
      <c r="G202" s="177" t="s">
        <v>136</v>
      </c>
      <c r="H202" s="178">
        <v>13245.836</v>
      </c>
      <c r="I202" s="179"/>
      <c r="J202" s="180">
        <f>ROUND(I202*H202,2)</f>
        <v>0</v>
      </c>
      <c r="K202" s="176" t="s">
        <v>150</v>
      </c>
      <c r="L202" s="40"/>
      <c r="M202" s="181" t="s">
        <v>5</v>
      </c>
      <c r="N202" s="182" t="s">
        <v>46</v>
      </c>
      <c r="O202" s="41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AR202" s="23" t="s">
        <v>138</v>
      </c>
      <c r="AT202" s="23" t="s">
        <v>133</v>
      </c>
      <c r="AU202" s="23" t="s">
        <v>84</v>
      </c>
      <c r="AY202" s="23" t="s">
        <v>131</v>
      </c>
      <c r="BE202" s="185">
        <f>IF(N202="základní",J202,0)</f>
        <v>0</v>
      </c>
      <c r="BF202" s="185">
        <f>IF(N202="snížená",J202,0)</f>
        <v>0</v>
      </c>
      <c r="BG202" s="185">
        <f>IF(N202="zákl. přenesená",J202,0)</f>
        <v>0</v>
      </c>
      <c r="BH202" s="185">
        <f>IF(N202="sníž. přenesená",J202,0)</f>
        <v>0</v>
      </c>
      <c r="BI202" s="185">
        <f>IF(N202="nulová",J202,0)</f>
        <v>0</v>
      </c>
      <c r="BJ202" s="23" t="s">
        <v>24</v>
      </c>
      <c r="BK202" s="185">
        <f>ROUND(I202*H202,2)</f>
        <v>0</v>
      </c>
      <c r="BL202" s="23" t="s">
        <v>138</v>
      </c>
      <c r="BM202" s="23" t="s">
        <v>272</v>
      </c>
    </row>
    <row r="203" spans="2:51" s="11" customFormat="1" ht="13.5">
      <c r="B203" s="186"/>
      <c r="D203" s="187" t="s">
        <v>140</v>
      </c>
      <c r="E203" s="188" t="s">
        <v>5</v>
      </c>
      <c r="F203" s="189" t="s">
        <v>268</v>
      </c>
      <c r="H203" s="190" t="s">
        <v>5</v>
      </c>
      <c r="I203" s="191"/>
      <c r="L203" s="186"/>
      <c r="M203" s="192"/>
      <c r="N203" s="193"/>
      <c r="O203" s="193"/>
      <c r="P203" s="193"/>
      <c r="Q203" s="193"/>
      <c r="R203" s="193"/>
      <c r="S203" s="193"/>
      <c r="T203" s="194"/>
      <c r="AT203" s="190" t="s">
        <v>140</v>
      </c>
      <c r="AU203" s="190" t="s">
        <v>84</v>
      </c>
      <c r="AV203" s="11" t="s">
        <v>24</v>
      </c>
      <c r="AW203" s="11" t="s">
        <v>142</v>
      </c>
      <c r="AX203" s="11" t="s">
        <v>75</v>
      </c>
      <c r="AY203" s="190" t="s">
        <v>131</v>
      </c>
    </row>
    <row r="204" spans="2:51" s="12" customFormat="1" ht="13.5">
      <c r="B204" s="195"/>
      <c r="D204" s="187" t="s">
        <v>140</v>
      </c>
      <c r="E204" s="196" t="s">
        <v>5</v>
      </c>
      <c r="F204" s="197" t="s">
        <v>269</v>
      </c>
      <c r="H204" s="198">
        <v>13245.8363</v>
      </c>
      <c r="I204" s="199"/>
      <c r="L204" s="195"/>
      <c r="M204" s="200"/>
      <c r="N204" s="201"/>
      <c r="O204" s="201"/>
      <c r="P204" s="201"/>
      <c r="Q204" s="201"/>
      <c r="R204" s="201"/>
      <c r="S204" s="201"/>
      <c r="T204" s="202"/>
      <c r="AT204" s="196" t="s">
        <v>140</v>
      </c>
      <c r="AU204" s="196" t="s">
        <v>84</v>
      </c>
      <c r="AV204" s="12" t="s">
        <v>84</v>
      </c>
      <c r="AW204" s="12" t="s">
        <v>142</v>
      </c>
      <c r="AX204" s="12" t="s">
        <v>75</v>
      </c>
      <c r="AY204" s="196" t="s">
        <v>131</v>
      </c>
    </row>
    <row r="205" spans="2:51" s="13" customFormat="1" ht="13.5">
      <c r="B205" s="203"/>
      <c r="D205" s="204" t="s">
        <v>140</v>
      </c>
      <c r="E205" s="205" t="s">
        <v>5</v>
      </c>
      <c r="F205" s="206" t="s">
        <v>146</v>
      </c>
      <c r="H205" s="207">
        <v>13245.8363</v>
      </c>
      <c r="I205" s="208"/>
      <c r="L205" s="203"/>
      <c r="M205" s="209"/>
      <c r="N205" s="210"/>
      <c r="O205" s="210"/>
      <c r="P205" s="210"/>
      <c r="Q205" s="210"/>
      <c r="R205" s="210"/>
      <c r="S205" s="210"/>
      <c r="T205" s="211"/>
      <c r="AT205" s="212" t="s">
        <v>140</v>
      </c>
      <c r="AU205" s="212" t="s">
        <v>84</v>
      </c>
      <c r="AV205" s="13" t="s">
        <v>138</v>
      </c>
      <c r="AW205" s="13" t="s">
        <v>142</v>
      </c>
      <c r="AX205" s="13" t="s">
        <v>24</v>
      </c>
      <c r="AY205" s="212" t="s">
        <v>131</v>
      </c>
    </row>
    <row r="206" spans="2:65" s="1" customFormat="1" ht="31.5" customHeight="1">
      <c r="B206" s="173"/>
      <c r="C206" s="174" t="s">
        <v>273</v>
      </c>
      <c r="D206" s="174" t="s">
        <v>133</v>
      </c>
      <c r="E206" s="175" t="s">
        <v>274</v>
      </c>
      <c r="F206" s="176" t="s">
        <v>275</v>
      </c>
      <c r="G206" s="177" t="s">
        <v>136</v>
      </c>
      <c r="H206" s="178">
        <v>13245.836</v>
      </c>
      <c r="I206" s="179"/>
      <c r="J206" s="180">
        <f>ROUND(I206*H206,2)</f>
        <v>0</v>
      </c>
      <c r="K206" s="176" t="s">
        <v>150</v>
      </c>
      <c r="L206" s="40"/>
      <c r="M206" s="181" t="s">
        <v>5</v>
      </c>
      <c r="N206" s="182" t="s">
        <v>46</v>
      </c>
      <c r="O206" s="41"/>
      <c r="P206" s="183">
        <f>O206*H206</f>
        <v>0</v>
      </c>
      <c r="Q206" s="183">
        <v>0</v>
      </c>
      <c r="R206" s="183">
        <f>Q206*H206</f>
        <v>0</v>
      </c>
      <c r="S206" s="183">
        <v>0</v>
      </c>
      <c r="T206" s="184">
        <f>S206*H206</f>
        <v>0</v>
      </c>
      <c r="AR206" s="23" t="s">
        <v>138</v>
      </c>
      <c r="AT206" s="23" t="s">
        <v>133</v>
      </c>
      <c r="AU206" s="23" t="s">
        <v>84</v>
      </c>
      <c r="AY206" s="23" t="s">
        <v>131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23" t="s">
        <v>24</v>
      </c>
      <c r="BK206" s="185">
        <f>ROUND(I206*H206,2)</f>
        <v>0</v>
      </c>
      <c r="BL206" s="23" t="s">
        <v>138</v>
      </c>
      <c r="BM206" s="23" t="s">
        <v>276</v>
      </c>
    </row>
    <row r="207" spans="2:51" s="11" customFormat="1" ht="13.5">
      <c r="B207" s="186"/>
      <c r="D207" s="187" t="s">
        <v>140</v>
      </c>
      <c r="E207" s="188" t="s">
        <v>5</v>
      </c>
      <c r="F207" s="189" t="s">
        <v>277</v>
      </c>
      <c r="H207" s="190" t="s">
        <v>5</v>
      </c>
      <c r="I207" s="191"/>
      <c r="L207" s="186"/>
      <c r="M207" s="192"/>
      <c r="N207" s="193"/>
      <c r="O207" s="193"/>
      <c r="P207" s="193"/>
      <c r="Q207" s="193"/>
      <c r="R207" s="193"/>
      <c r="S207" s="193"/>
      <c r="T207" s="194"/>
      <c r="AT207" s="190" t="s">
        <v>140</v>
      </c>
      <c r="AU207" s="190" t="s">
        <v>84</v>
      </c>
      <c r="AV207" s="11" t="s">
        <v>24</v>
      </c>
      <c r="AW207" s="11" t="s">
        <v>142</v>
      </c>
      <c r="AX207" s="11" t="s">
        <v>75</v>
      </c>
      <c r="AY207" s="190" t="s">
        <v>131</v>
      </c>
    </row>
    <row r="208" spans="2:51" s="12" customFormat="1" ht="13.5">
      <c r="B208" s="195"/>
      <c r="D208" s="187" t="s">
        <v>140</v>
      </c>
      <c r="E208" s="196" t="s">
        <v>5</v>
      </c>
      <c r="F208" s="197" t="s">
        <v>269</v>
      </c>
      <c r="H208" s="198">
        <v>13245.8363</v>
      </c>
      <c r="I208" s="199"/>
      <c r="L208" s="195"/>
      <c r="M208" s="200"/>
      <c r="N208" s="201"/>
      <c r="O208" s="201"/>
      <c r="P208" s="201"/>
      <c r="Q208" s="201"/>
      <c r="R208" s="201"/>
      <c r="S208" s="201"/>
      <c r="T208" s="202"/>
      <c r="AT208" s="196" t="s">
        <v>140</v>
      </c>
      <c r="AU208" s="196" t="s">
        <v>84</v>
      </c>
      <c r="AV208" s="12" t="s">
        <v>84</v>
      </c>
      <c r="AW208" s="12" t="s">
        <v>142</v>
      </c>
      <c r="AX208" s="12" t="s">
        <v>75</v>
      </c>
      <c r="AY208" s="196" t="s">
        <v>131</v>
      </c>
    </row>
    <row r="209" spans="2:51" s="13" customFormat="1" ht="13.5">
      <c r="B209" s="203"/>
      <c r="D209" s="204" t="s">
        <v>140</v>
      </c>
      <c r="E209" s="205" t="s">
        <v>5</v>
      </c>
      <c r="F209" s="206" t="s">
        <v>146</v>
      </c>
      <c r="H209" s="207">
        <v>13245.8363</v>
      </c>
      <c r="I209" s="208"/>
      <c r="L209" s="203"/>
      <c r="M209" s="209"/>
      <c r="N209" s="210"/>
      <c r="O209" s="210"/>
      <c r="P209" s="210"/>
      <c r="Q209" s="210"/>
      <c r="R209" s="210"/>
      <c r="S209" s="210"/>
      <c r="T209" s="211"/>
      <c r="AT209" s="212" t="s">
        <v>140</v>
      </c>
      <c r="AU209" s="212" t="s">
        <v>84</v>
      </c>
      <c r="AV209" s="13" t="s">
        <v>138</v>
      </c>
      <c r="AW209" s="13" t="s">
        <v>142</v>
      </c>
      <c r="AX209" s="13" t="s">
        <v>24</v>
      </c>
      <c r="AY209" s="212" t="s">
        <v>131</v>
      </c>
    </row>
    <row r="210" spans="2:65" s="1" customFormat="1" ht="31.5" customHeight="1">
      <c r="B210" s="173"/>
      <c r="C210" s="174" t="s">
        <v>278</v>
      </c>
      <c r="D210" s="174" t="s">
        <v>133</v>
      </c>
      <c r="E210" s="175" t="s">
        <v>279</v>
      </c>
      <c r="F210" s="176" t="s">
        <v>280</v>
      </c>
      <c r="G210" s="177" t="s">
        <v>136</v>
      </c>
      <c r="H210" s="178">
        <v>13245.836</v>
      </c>
      <c r="I210" s="179"/>
      <c r="J210" s="180">
        <f>ROUND(I210*H210,2)</f>
        <v>0</v>
      </c>
      <c r="K210" s="176" t="s">
        <v>137</v>
      </c>
      <c r="L210" s="40"/>
      <c r="M210" s="181" t="s">
        <v>5</v>
      </c>
      <c r="N210" s="182" t="s">
        <v>46</v>
      </c>
      <c r="O210" s="41"/>
      <c r="P210" s="183">
        <f>O210*H210</f>
        <v>0</v>
      </c>
      <c r="Q210" s="183">
        <v>0</v>
      </c>
      <c r="R210" s="183">
        <f>Q210*H210</f>
        <v>0</v>
      </c>
      <c r="S210" s="183">
        <v>0</v>
      </c>
      <c r="T210" s="184">
        <f>S210*H210</f>
        <v>0</v>
      </c>
      <c r="AR210" s="23" t="s">
        <v>138</v>
      </c>
      <c r="AT210" s="23" t="s">
        <v>133</v>
      </c>
      <c r="AU210" s="23" t="s">
        <v>84</v>
      </c>
      <c r="AY210" s="23" t="s">
        <v>131</v>
      </c>
      <c r="BE210" s="185">
        <f>IF(N210="základní",J210,0)</f>
        <v>0</v>
      </c>
      <c r="BF210" s="185">
        <f>IF(N210="snížená",J210,0)</f>
        <v>0</v>
      </c>
      <c r="BG210" s="185">
        <f>IF(N210="zákl. přenesená",J210,0)</f>
        <v>0</v>
      </c>
      <c r="BH210" s="185">
        <f>IF(N210="sníž. přenesená",J210,0)</f>
        <v>0</v>
      </c>
      <c r="BI210" s="185">
        <f>IF(N210="nulová",J210,0)</f>
        <v>0</v>
      </c>
      <c r="BJ210" s="23" t="s">
        <v>24</v>
      </c>
      <c r="BK210" s="185">
        <f>ROUND(I210*H210,2)</f>
        <v>0</v>
      </c>
      <c r="BL210" s="23" t="s">
        <v>138</v>
      </c>
      <c r="BM210" s="23" t="s">
        <v>281</v>
      </c>
    </row>
    <row r="211" spans="2:51" s="11" customFormat="1" ht="13.5">
      <c r="B211" s="186"/>
      <c r="D211" s="187" t="s">
        <v>140</v>
      </c>
      <c r="E211" s="188" t="s">
        <v>5</v>
      </c>
      <c r="F211" s="189" t="s">
        <v>282</v>
      </c>
      <c r="H211" s="190" t="s">
        <v>5</v>
      </c>
      <c r="I211" s="191"/>
      <c r="L211" s="186"/>
      <c r="M211" s="192"/>
      <c r="N211" s="193"/>
      <c r="O211" s="193"/>
      <c r="P211" s="193"/>
      <c r="Q211" s="193"/>
      <c r="R211" s="193"/>
      <c r="S211" s="193"/>
      <c r="T211" s="194"/>
      <c r="AT211" s="190" t="s">
        <v>140</v>
      </c>
      <c r="AU211" s="190" t="s">
        <v>84</v>
      </c>
      <c r="AV211" s="11" t="s">
        <v>24</v>
      </c>
      <c r="AW211" s="11" t="s">
        <v>142</v>
      </c>
      <c r="AX211" s="11" t="s">
        <v>75</v>
      </c>
      <c r="AY211" s="190" t="s">
        <v>131</v>
      </c>
    </row>
    <row r="212" spans="2:51" s="12" customFormat="1" ht="13.5">
      <c r="B212" s="195"/>
      <c r="D212" s="187" t="s">
        <v>140</v>
      </c>
      <c r="E212" s="196" t="s">
        <v>5</v>
      </c>
      <c r="F212" s="197" t="s">
        <v>269</v>
      </c>
      <c r="H212" s="198">
        <v>13245.8363</v>
      </c>
      <c r="I212" s="199"/>
      <c r="L212" s="195"/>
      <c r="M212" s="200"/>
      <c r="N212" s="201"/>
      <c r="O212" s="201"/>
      <c r="P212" s="201"/>
      <c r="Q212" s="201"/>
      <c r="R212" s="201"/>
      <c r="S212" s="201"/>
      <c r="T212" s="202"/>
      <c r="AT212" s="196" t="s">
        <v>140</v>
      </c>
      <c r="AU212" s="196" t="s">
        <v>84</v>
      </c>
      <c r="AV212" s="12" t="s">
        <v>84</v>
      </c>
      <c r="AW212" s="12" t="s">
        <v>142</v>
      </c>
      <c r="AX212" s="12" t="s">
        <v>75</v>
      </c>
      <c r="AY212" s="196" t="s">
        <v>131</v>
      </c>
    </row>
    <row r="213" spans="2:51" s="13" customFormat="1" ht="13.5">
      <c r="B213" s="203"/>
      <c r="D213" s="204" t="s">
        <v>140</v>
      </c>
      <c r="E213" s="205" t="s">
        <v>5</v>
      </c>
      <c r="F213" s="206" t="s">
        <v>146</v>
      </c>
      <c r="H213" s="207">
        <v>13245.8363</v>
      </c>
      <c r="I213" s="208"/>
      <c r="L213" s="203"/>
      <c r="M213" s="209"/>
      <c r="N213" s="210"/>
      <c r="O213" s="210"/>
      <c r="P213" s="210"/>
      <c r="Q213" s="210"/>
      <c r="R213" s="210"/>
      <c r="S213" s="210"/>
      <c r="T213" s="211"/>
      <c r="AT213" s="212" t="s">
        <v>140</v>
      </c>
      <c r="AU213" s="212" t="s">
        <v>84</v>
      </c>
      <c r="AV213" s="13" t="s">
        <v>138</v>
      </c>
      <c r="AW213" s="13" t="s">
        <v>142</v>
      </c>
      <c r="AX213" s="13" t="s">
        <v>24</v>
      </c>
      <c r="AY213" s="212" t="s">
        <v>131</v>
      </c>
    </row>
    <row r="214" spans="2:65" s="1" customFormat="1" ht="22.5" customHeight="1">
      <c r="B214" s="173"/>
      <c r="C214" s="174" t="s">
        <v>283</v>
      </c>
      <c r="D214" s="174" t="s">
        <v>133</v>
      </c>
      <c r="E214" s="175" t="s">
        <v>284</v>
      </c>
      <c r="F214" s="176" t="s">
        <v>285</v>
      </c>
      <c r="G214" s="177" t="s">
        <v>136</v>
      </c>
      <c r="H214" s="178">
        <v>208.302</v>
      </c>
      <c r="I214" s="179"/>
      <c r="J214" s="180">
        <f>ROUND(I214*H214,2)</f>
        <v>0</v>
      </c>
      <c r="K214" s="176" t="s">
        <v>150</v>
      </c>
      <c r="L214" s="40"/>
      <c r="M214" s="181" t="s">
        <v>5</v>
      </c>
      <c r="N214" s="182" t="s">
        <v>46</v>
      </c>
      <c r="O214" s="41"/>
      <c r="P214" s="183">
        <f>O214*H214</f>
        <v>0</v>
      </c>
      <c r="Q214" s="183">
        <v>0</v>
      </c>
      <c r="R214" s="183">
        <f>Q214*H214</f>
        <v>0</v>
      </c>
      <c r="S214" s="183">
        <v>0</v>
      </c>
      <c r="T214" s="184">
        <f>S214*H214</f>
        <v>0</v>
      </c>
      <c r="AR214" s="23" t="s">
        <v>138</v>
      </c>
      <c r="AT214" s="23" t="s">
        <v>133</v>
      </c>
      <c r="AU214" s="23" t="s">
        <v>84</v>
      </c>
      <c r="AY214" s="23" t="s">
        <v>131</v>
      </c>
      <c r="BE214" s="185">
        <f>IF(N214="základní",J214,0)</f>
        <v>0</v>
      </c>
      <c r="BF214" s="185">
        <f>IF(N214="snížená",J214,0)</f>
        <v>0</v>
      </c>
      <c r="BG214" s="185">
        <f>IF(N214="zákl. přenesená",J214,0)</f>
        <v>0</v>
      </c>
      <c r="BH214" s="185">
        <f>IF(N214="sníž. přenesená",J214,0)</f>
        <v>0</v>
      </c>
      <c r="BI214" s="185">
        <f>IF(N214="nulová",J214,0)</f>
        <v>0</v>
      </c>
      <c r="BJ214" s="23" t="s">
        <v>24</v>
      </c>
      <c r="BK214" s="185">
        <f>ROUND(I214*H214,2)</f>
        <v>0</v>
      </c>
      <c r="BL214" s="23" t="s">
        <v>138</v>
      </c>
      <c r="BM214" s="23" t="s">
        <v>286</v>
      </c>
    </row>
    <row r="215" spans="2:51" s="11" customFormat="1" ht="13.5">
      <c r="B215" s="186"/>
      <c r="D215" s="187" t="s">
        <v>140</v>
      </c>
      <c r="E215" s="188" t="s">
        <v>5</v>
      </c>
      <c r="F215" s="189" t="s">
        <v>287</v>
      </c>
      <c r="H215" s="190" t="s">
        <v>5</v>
      </c>
      <c r="I215" s="191"/>
      <c r="L215" s="186"/>
      <c r="M215" s="192"/>
      <c r="N215" s="193"/>
      <c r="O215" s="193"/>
      <c r="P215" s="193"/>
      <c r="Q215" s="193"/>
      <c r="R215" s="193"/>
      <c r="S215" s="193"/>
      <c r="T215" s="194"/>
      <c r="AT215" s="190" t="s">
        <v>140</v>
      </c>
      <c r="AU215" s="190" t="s">
        <v>84</v>
      </c>
      <c r="AV215" s="11" t="s">
        <v>24</v>
      </c>
      <c r="AW215" s="11" t="s">
        <v>142</v>
      </c>
      <c r="AX215" s="11" t="s">
        <v>75</v>
      </c>
      <c r="AY215" s="190" t="s">
        <v>131</v>
      </c>
    </row>
    <row r="216" spans="2:51" s="12" customFormat="1" ht="27">
      <c r="B216" s="195"/>
      <c r="D216" s="187" t="s">
        <v>140</v>
      </c>
      <c r="E216" s="196" t="s">
        <v>5</v>
      </c>
      <c r="F216" s="197" t="s">
        <v>212</v>
      </c>
      <c r="H216" s="198">
        <v>208.3021</v>
      </c>
      <c r="I216" s="199"/>
      <c r="L216" s="195"/>
      <c r="M216" s="200"/>
      <c r="N216" s="201"/>
      <c r="O216" s="201"/>
      <c r="P216" s="201"/>
      <c r="Q216" s="201"/>
      <c r="R216" s="201"/>
      <c r="S216" s="201"/>
      <c r="T216" s="202"/>
      <c r="AT216" s="196" t="s">
        <v>140</v>
      </c>
      <c r="AU216" s="196" t="s">
        <v>84</v>
      </c>
      <c r="AV216" s="12" t="s">
        <v>84</v>
      </c>
      <c r="AW216" s="12" t="s">
        <v>142</v>
      </c>
      <c r="AX216" s="12" t="s">
        <v>75</v>
      </c>
      <c r="AY216" s="196" t="s">
        <v>131</v>
      </c>
    </row>
    <row r="217" spans="2:51" s="13" customFormat="1" ht="13.5">
      <c r="B217" s="203"/>
      <c r="D217" s="204" t="s">
        <v>140</v>
      </c>
      <c r="E217" s="205" t="s">
        <v>5</v>
      </c>
      <c r="F217" s="206" t="s">
        <v>146</v>
      </c>
      <c r="H217" s="207">
        <v>208.3021</v>
      </c>
      <c r="I217" s="208"/>
      <c r="L217" s="203"/>
      <c r="M217" s="209"/>
      <c r="N217" s="210"/>
      <c r="O217" s="210"/>
      <c r="P217" s="210"/>
      <c r="Q217" s="210"/>
      <c r="R217" s="210"/>
      <c r="S217" s="210"/>
      <c r="T217" s="211"/>
      <c r="AT217" s="212" t="s">
        <v>140</v>
      </c>
      <c r="AU217" s="212" t="s">
        <v>84</v>
      </c>
      <c r="AV217" s="13" t="s">
        <v>138</v>
      </c>
      <c r="AW217" s="13" t="s">
        <v>142</v>
      </c>
      <c r="AX217" s="13" t="s">
        <v>24</v>
      </c>
      <c r="AY217" s="212" t="s">
        <v>131</v>
      </c>
    </row>
    <row r="218" spans="2:65" s="1" customFormat="1" ht="22.5" customHeight="1">
      <c r="B218" s="173"/>
      <c r="C218" s="174" t="s">
        <v>288</v>
      </c>
      <c r="D218" s="174" t="s">
        <v>133</v>
      </c>
      <c r="E218" s="175" t="s">
        <v>289</v>
      </c>
      <c r="F218" s="176" t="s">
        <v>290</v>
      </c>
      <c r="G218" s="177" t="s">
        <v>136</v>
      </c>
      <c r="H218" s="178">
        <v>883</v>
      </c>
      <c r="I218" s="179"/>
      <c r="J218" s="180">
        <f>ROUND(I218*H218,2)</f>
        <v>0</v>
      </c>
      <c r="K218" s="176" t="s">
        <v>137</v>
      </c>
      <c r="L218" s="40"/>
      <c r="M218" s="181" t="s">
        <v>5</v>
      </c>
      <c r="N218" s="182" t="s">
        <v>46</v>
      </c>
      <c r="O218" s="41"/>
      <c r="P218" s="183">
        <f>O218*H218</f>
        <v>0</v>
      </c>
      <c r="Q218" s="183">
        <v>0.01386</v>
      </c>
      <c r="R218" s="183">
        <f>Q218*H218</f>
        <v>12.238380000000001</v>
      </c>
      <c r="S218" s="183">
        <v>0</v>
      </c>
      <c r="T218" s="184">
        <f>S218*H218</f>
        <v>0</v>
      </c>
      <c r="AR218" s="23" t="s">
        <v>138</v>
      </c>
      <c r="AT218" s="23" t="s">
        <v>133</v>
      </c>
      <c r="AU218" s="23" t="s">
        <v>84</v>
      </c>
      <c r="AY218" s="23" t="s">
        <v>131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23" t="s">
        <v>24</v>
      </c>
      <c r="BK218" s="185">
        <f>ROUND(I218*H218,2)</f>
        <v>0</v>
      </c>
      <c r="BL218" s="23" t="s">
        <v>138</v>
      </c>
      <c r="BM218" s="23" t="s">
        <v>291</v>
      </c>
    </row>
    <row r="219" spans="2:51" s="11" customFormat="1" ht="13.5">
      <c r="B219" s="186"/>
      <c r="D219" s="187" t="s">
        <v>140</v>
      </c>
      <c r="E219" s="188" t="s">
        <v>5</v>
      </c>
      <c r="F219" s="189" t="s">
        <v>292</v>
      </c>
      <c r="H219" s="190" t="s">
        <v>5</v>
      </c>
      <c r="I219" s="191"/>
      <c r="L219" s="186"/>
      <c r="M219" s="192"/>
      <c r="N219" s="193"/>
      <c r="O219" s="193"/>
      <c r="P219" s="193"/>
      <c r="Q219" s="193"/>
      <c r="R219" s="193"/>
      <c r="S219" s="193"/>
      <c r="T219" s="194"/>
      <c r="AT219" s="190" t="s">
        <v>140</v>
      </c>
      <c r="AU219" s="190" t="s">
        <v>84</v>
      </c>
      <c r="AV219" s="11" t="s">
        <v>24</v>
      </c>
      <c r="AW219" s="11" t="s">
        <v>142</v>
      </c>
      <c r="AX219" s="11" t="s">
        <v>75</v>
      </c>
      <c r="AY219" s="190" t="s">
        <v>131</v>
      </c>
    </row>
    <row r="220" spans="2:51" s="11" customFormat="1" ht="13.5">
      <c r="B220" s="186"/>
      <c r="D220" s="187" t="s">
        <v>140</v>
      </c>
      <c r="E220" s="188" t="s">
        <v>5</v>
      </c>
      <c r="F220" s="189" t="s">
        <v>257</v>
      </c>
      <c r="H220" s="190" t="s">
        <v>5</v>
      </c>
      <c r="I220" s="191"/>
      <c r="L220" s="186"/>
      <c r="M220" s="192"/>
      <c r="N220" s="193"/>
      <c r="O220" s="193"/>
      <c r="P220" s="193"/>
      <c r="Q220" s="193"/>
      <c r="R220" s="193"/>
      <c r="S220" s="193"/>
      <c r="T220" s="194"/>
      <c r="AT220" s="190" t="s">
        <v>140</v>
      </c>
      <c r="AU220" s="190" t="s">
        <v>84</v>
      </c>
      <c r="AV220" s="11" t="s">
        <v>24</v>
      </c>
      <c r="AW220" s="11" t="s">
        <v>142</v>
      </c>
      <c r="AX220" s="11" t="s">
        <v>75</v>
      </c>
      <c r="AY220" s="190" t="s">
        <v>131</v>
      </c>
    </row>
    <row r="221" spans="2:51" s="12" customFormat="1" ht="13.5">
      <c r="B221" s="195"/>
      <c r="D221" s="187" t="s">
        <v>140</v>
      </c>
      <c r="E221" s="196" t="s">
        <v>5</v>
      </c>
      <c r="F221" s="197" t="s">
        <v>213</v>
      </c>
      <c r="H221" s="198">
        <v>883</v>
      </c>
      <c r="I221" s="199"/>
      <c r="L221" s="195"/>
      <c r="M221" s="200"/>
      <c r="N221" s="201"/>
      <c r="O221" s="201"/>
      <c r="P221" s="201"/>
      <c r="Q221" s="201"/>
      <c r="R221" s="201"/>
      <c r="S221" s="201"/>
      <c r="T221" s="202"/>
      <c r="AT221" s="196" t="s">
        <v>140</v>
      </c>
      <c r="AU221" s="196" t="s">
        <v>84</v>
      </c>
      <c r="AV221" s="12" t="s">
        <v>84</v>
      </c>
      <c r="AW221" s="12" t="s">
        <v>142</v>
      </c>
      <c r="AX221" s="12" t="s">
        <v>75</v>
      </c>
      <c r="AY221" s="196" t="s">
        <v>131</v>
      </c>
    </row>
    <row r="222" spans="2:51" s="13" customFormat="1" ht="13.5">
      <c r="B222" s="203"/>
      <c r="D222" s="187" t="s">
        <v>140</v>
      </c>
      <c r="E222" s="223" t="s">
        <v>5</v>
      </c>
      <c r="F222" s="224" t="s">
        <v>146</v>
      </c>
      <c r="H222" s="225">
        <v>883</v>
      </c>
      <c r="I222" s="208"/>
      <c r="L222" s="203"/>
      <c r="M222" s="209"/>
      <c r="N222" s="210"/>
      <c r="O222" s="210"/>
      <c r="P222" s="210"/>
      <c r="Q222" s="210"/>
      <c r="R222" s="210"/>
      <c r="S222" s="210"/>
      <c r="T222" s="211"/>
      <c r="AT222" s="212" t="s">
        <v>140</v>
      </c>
      <c r="AU222" s="212" t="s">
        <v>84</v>
      </c>
      <c r="AV222" s="13" t="s">
        <v>138</v>
      </c>
      <c r="AW222" s="13" t="s">
        <v>142</v>
      </c>
      <c r="AX222" s="13" t="s">
        <v>24</v>
      </c>
      <c r="AY222" s="212" t="s">
        <v>131</v>
      </c>
    </row>
    <row r="223" spans="2:63" s="10" customFormat="1" ht="29.85" customHeight="1">
      <c r="B223" s="159"/>
      <c r="D223" s="170" t="s">
        <v>74</v>
      </c>
      <c r="E223" s="171" t="s">
        <v>194</v>
      </c>
      <c r="F223" s="171" t="s">
        <v>293</v>
      </c>
      <c r="I223" s="162"/>
      <c r="J223" s="172">
        <f>BK223</f>
        <v>0</v>
      </c>
      <c r="L223" s="159"/>
      <c r="M223" s="164"/>
      <c r="N223" s="165"/>
      <c r="O223" s="165"/>
      <c r="P223" s="166">
        <f>P224+SUM(P225:P277)</f>
        <v>0</v>
      </c>
      <c r="Q223" s="165"/>
      <c r="R223" s="166">
        <f>R224+SUM(R225:R277)</f>
        <v>489.05178148999994</v>
      </c>
      <c r="S223" s="165"/>
      <c r="T223" s="167">
        <f>T224+SUM(T225:T277)</f>
        <v>335.13</v>
      </c>
      <c r="AR223" s="160" t="s">
        <v>24</v>
      </c>
      <c r="AT223" s="168" t="s">
        <v>74</v>
      </c>
      <c r="AU223" s="168" t="s">
        <v>24</v>
      </c>
      <c r="AY223" s="160" t="s">
        <v>131</v>
      </c>
      <c r="BK223" s="169">
        <f>BK224+SUM(BK225:BK277)</f>
        <v>0</v>
      </c>
    </row>
    <row r="224" spans="2:65" s="1" customFormat="1" ht="31.5" customHeight="1">
      <c r="B224" s="173"/>
      <c r="C224" s="174" t="s">
        <v>294</v>
      </c>
      <c r="D224" s="174" t="s">
        <v>133</v>
      </c>
      <c r="E224" s="175" t="s">
        <v>295</v>
      </c>
      <c r="F224" s="176" t="s">
        <v>296</v>
      </c>
      <c r="G224" s="177" t="s">
        <v>136</v>
      </c>
      <c r="H224" s="178">
        <v>13043.187</v>
      </c>
      <c r="I224" s="179"/>
      <c r="J224" s="180">
        <f>ROUND(I224*H224,2)</f>
        <v>0</v>
      </c>
      <c r="K224" s="176" t="s">
        <v>5</v>
      </c>
      <c r="L224" s="40"/>
      <c r="M224" s="181" t="s">
        <v>5</v>
      </c>
      <c r="N224" s="182" t="s">
        <v>46</v>
      </c>
      <c r="O224" s="41"/>
      <c r="P224" s="183">
        <f>O224*H224</f>
        <v>0</v>
      </c>
      <c r="Q224" s="183">
        <v>0</v>
      </c>
      <c r="R224" s="183">
        <f>Q224*H224</f>
        <v>0</v>
      </c>
      <c r="S224" s="183">
        <v>0</v>
      </c>
      <c r="T224" s="184">
        <f>S224*H224</f>
        <v>0</v>
      </c>
      <c r="AR224" s="23" t="s">
        <v>138</v>
      </c>
      <c r="AT224" s="23" t="s">
        <v>133</v>
      </c>
      <c r="AU224" s="23" t="s">
        <v>84</v>
      </c>
      <c r="AY224" s="23" t="s">
        <v>131</v>
      </c>
      <c r="BE224" s="185">
        <f>IF(N224="základní",J224,0)</f>
        <v>0</v>
      </c>
      <c r="BF224" s="185">
        <f>IF(N224="snížená",J224,0)</f>
        <v>0</v>
      </c>
      <c r="BG224" s="185">
        <f>IF(N224="zákl. přenesená",J224,0)</f>
        <v>0</v>
      </c>
      <c r="BH224" s="185">
        <f>IF(N224="sníž. přenesená",J224,0)</f>
        <v>0</v>
      </c>
      <c r="BI224" s="185">
        <f>IF(N224="nulová",J224,0)</f>
        <v>0</v>
      </c>
      <c r="BJ224" s="23" t="s">
        <v>24</v>
      </c>
      <c r="BK224" s="185">
        <f>ROUND(I224*H224,2)</f>
        <v>0</v>
      </c>
      <c r="BL224" s="23" t="s">
        <v>138</v>
      </c>
      <c r="BM224" s="23" t="s">
        <v>297</v>
      </c>
    </row>
    <row r="225" spans="2:51" s="11" customFormat="1" ht="13.5">
      <c r="B225" s="186"/>
      <c r="D225" s="187" t="s">
        <v>140</v>
      </c>
      <c r="E225" s="188" t="s">
        <v>5</v>
      </c>
      <c r="F225" s="189" t="s">
        <v>298</v>
      </c>
      <c r="H225" s="190" t="s">
        <v>5</v>
      </c>
      <c r="I225" s="191"/>
      <c r="L225" s="186"/>
      <c r="M225" s="192"/>
      <c r="N225" s="193"/>
      <c r="O225" s="193"/>
      <c r="P225" s="193"/>
      <c r="Q225" s="193"/>
      <c r="R225" s="193"/>
      <c r="S225" s="193"/>
      <c r="T225" s="194"/>
      <c r="AT225" s="190" t="s">
        <v>140</v>
      </c>
      <c r="AU225" s="190" t="s">
        <v>84</v>
      </c>
      <c r="AV225" s="11" t="s">
        <v>24</v>
      </c>
      <c r="AW225" s="11" t="s">
        <v>142</v>
      </c>
      <c r="AX225" s="11" t="s">
        <v>75</v>
      </c>
      <c r="AY225" s="190" t="s">
        <v>131</v>
      </c>
    </row>
    <row r="226" spans="2:51" s="12" customFormat="1" ht="13.5">
      <c r="B226" s="195"/>
      <c r="D226" s="187" t="s">
        <v>140</v>
      </c>
      <c r="E226" s="196" t="s">
        <v>5</v>
      </c>
      <c r="F226" s="197" t="s">
        <v>144</v>
      </c>
      <c r="H226" s="198">
        <v>1824.5195</v>
      </c>
      <c r="I226" s="199"/>
      <c r="L226" s="195"/>
      <c r="M226" s="200"/>
      <c r="N226" s="201"/>
      <c r="O226" s="201"/>
      <c r="P226" s="201"/>
      <c r="Q226" s="201"/>
      <c r="R226" s="201"/>
      <c r="S226" s="201"/>
      <c r="T226" s="202"/>
      <c r="AT226" s="196" t="s">
        <v>140</v>
      </c>
      <c r="AU226" s="196" t="s">
        <v>84</v>
      </c>
      <c r="AV226" s="12" t="s">
        <v>84</v>
      </c>
      <c r="AW226" s="12" t="s">
        <v>142</v>
      </c>
      <c r="AX226" s="12" t="s">
        <v>75</v>
      </c>
      <c r="AY226" s="196" t="s">
        <v>131</v>
      </c>
    </row>
    <row r="227" spans="2:51" s="12" customFormat="1" ht="13.5">
      <c r="B227" s="195"/>
      <c r="D227" s="187" t="s">
        <v>140</v>
      </c>
      <c r="E227" s="196" t="s">
        <v>5</v>
      </c>
      <c r="F227" s="197" t="s">
        <v>145</v>
      </c>
      <c r="H227" s="198">
        <v>11218.6675</v>
      </c>
      <c r="I227" s="199"/>
      <c r="L227" s="195"/>
      <c r="M227" s="200"/>
      <c r="N227" s="201"/>
      <c r="O227" s="201"/>
      <c r="P227" s="201"/>
      <c r="Q227" s="201"/>
      <c r="R227" s="201"/>
      <c r="S227" s="201"/>
      <c r="T227" s="202"/>
      <c r="AT227" s="196" t="s">
        <v>140</v>
      </c>
      <c r="AU227" s="196" t="s">
        <v>84</v>
      </c>
      <c r="AV227" s="12" t="s">
        <v>84</v>
      </c>
      <c r="AW227" s="12" t="s">
        <v>142</v>
      </c>
      <c r="AX227" s="12" t="s">
        <v>75</v>
      </c>
      <c r="AY227" s="196" t="s">
        <v>131</v>
      </c>
    </row>
    <row r="228" spans="2:51" s="13" customFormat="1" ht="13.5">
      <c r="B228" s="203"/>
      <c r="D228" s="204" t="s">
        <v>140</v>
      </c>
      <c r="E228" s="205" t="s">
        <v>5</v>
      </c>
      <c r="F228" s="206" t="s">
        <v>146</v>
      </c>
      <c r="H228" s="207">
        <v>13043.187</v>
      </c>
      <c r="I228" s="208"/>
      <c r="L228" s="203"/>
      <c r="M228" s="209"/>
      <c r="N228" s="210"/>
      <c r="O228" s="210"/>
      <c r="P228" s="210"/>
      <c r="Q228" s="210"/>
      <c r="R228" s="210"/>
      <c r="S228" s="210"/>
      <c r="T228" s="211"/>
      <c r="AT228" s="212" t="s">
        <v>140</v>
      </c>
      <c r="AU228" s="212" t="s">
        <v>84</v>
      </c>
      <c r="AV228" s="13" t="s">
        <v>138</v>
      </c>
      <c r="AW228" s="13" t="s">
        <v>142</v>
      </c>
      <c r="AX228" s="13" t="s">
        <v>24</v>
      </c>
      <c r="AY228" s="212" t="s">
        <v>131</v>
      </c>
    </row>
    <row r="229" spans="2:65" s="1" customFormat="1" ht="22.5" customHeight="1">
      <c r="B229" s="173"/>
      <c r="C229" s="174" t="s">
        <v>299</v>
      </c>
      <c r="D229" s="174" t="s">
        <v>133</v>
      </c>
      <c r="E229" s="175" t="s">
        <v>300</v>
      </c>
      <c r="F229" s="176" t="s">
        <v>301</v>
      </c>
      <c r="G229" s="177" t="s">
        <v>302</v>
      </c>
      <c r="H229" s="178">
        <v>4</v>
      </c>
      <c r="I229" s="179"/>
      <c r="J229" s="180">
        <f>ROUND(I229*H229,2)</f>
        <v>0</v>
      </c>
      <c r="K229" s="176" t="s">
        <v>5</v>
      </c>
      <c r="L229" s="40"/>
      <c r="M229" s="181" t="s">
        <v>5</v>
      </c>
      <c r="N229" s="182" t="s">
        <v>46</v>
      </c>
      <c r="O229" s="41"/>
      <c r="P229" s="183">
        <f>O229*H229</f>
        <v>0</v>
      </c>
      <c r="Q229" s="183">
        <v>0</v>
      </c>
      <c r="R229" s="183">
        <f>Q229*H229</f>
        <v>0</v>
      </c>
      <c r="S229" s="183">
        <v>0</v>
      </c>
      <c r="T229" s="184">
        <f>S229*H229</f>
        <v>0</v>
      </c>
      <c r="AR229" s="23" t="s">
        <v>138</v>
      </c>
      <c r="AT229" s="23" t="s">
        <v>133</v>
      </c>
      <c r="AU229" s="23" t="s">
        <v>84</v>
      </c>
      <c r="AY229" s="23" t="s">
        <v>131</v>
      </c>
      <c r="BE229" s="185">
        <f>IF(N229="základní",J229,0)</f>
        <v>0</v>
      </c>
      <c r="BF229" s="185">
        <f>IF(N229="snížená",J229,0)</f>
        <v>0</v>
      </c>
      <c r="BG229" s="185">
        <f>IF(N229="zákl. přenesená",J229,0)</f>
        <v>0</v>
      </c>
      <c r="BH229" s="185">
        <f>IF(N229="sníž. přenesená",J229,0)</f>
        <v>0</v>
      </c>
      <c r="BI229" s="185">
        <f>IF(N229="nulová",J229,0)</f>
        <v>0</v>
      </c>
      <c r="BJ229" s="23" t="s">
        <v>24</v>
      </c>
      <c r="BK229" s="185">
        <f>ROUND(I229*H229,2)</f>
        <v>0</v>
      </c>
      <c r="BL229" s="23" t="s">
        <v>138</v>
      </c>
      <c r="BM229" s="23" t="s">
        <v>303</v>
      </c>
    </row>
    <row r="230" spans="2:51" s="11" customFormat="1" ht="13.5">
      <c r="B230" s="186"/>
      <c r="D230" s="187" t="s">
        <v>140</v>
      </c>
      <c r="E230" s="188" t="s">
        <v>5</v>
      </c>
      <c r="F230" s="189" t="s">
        <v>304</v>
      </c>
      <c r="H230" s="190" t="s">
        <v>5</v>
      </c>
      <c r="I230" s="191"/>
      <c r="L230" s="186"/>
      <c r="M230" s="192"/>
      <c r="N230" s="193"/>
      <c r="O230" s="193"/>
      <c r="P230" s="193"/>
      <c r="Q230" s="193"/>
      <c r="R230" s="193"/>
      <c r="S230" s="193"/>
      <c r="T230" s="194"/>
      <c r="AT230" s="190" t="s">
        <v>140</v>
      </c>
      <c r="AU230" s="190" t="s">
        <v>84</v>
      </c>
      <c r="AV230" s="11" t="s">
        <v>24</v>
      </c>
      <c r="AW230" s="11" t="s">
        <v>142</v>
      </c>
      <c r="AX230" s="11" t="s">
        <v>75</v>
      </c>
      <c r="AY230" s="190" t="s">
        <v>131</v>
      </c>
    </row>
    <row r="231" spans="2:51" s="12" customFormat="1" ht="13.5">
      <c r="B231" s="195"/>
      <c r="D231" s="187" t="s">
        <v>140</v>
      </c>
      <c r="E231" s="196" t="s">
        <v>5</v>
      </c>
      <c r="F231" s="197" t="s">
        <v>305</v>
      </c>
      <c r="H231" s="198">
        <v>4</v>
      </c>
      <c r="I231" s="199"/>
      <c r="L231" s="195"/>
      <c r="M231" s="200"/>
      <c r="N231" s="201"/>
      <c r="O231" s="201"/>
      <c r="P231" s="201"/>
      <c r="Q231" s="201"/>
      <c r="R231" s="201"/>
      <c r="S231" s="201"/>
      <c r="T231" s="202"/>
      <c r="AT231" s="196" t="s">
        <v>140</v>
      </c>
      <c r="AU231" s="196" t="s">
        <v>84</v>
      </c>
      <c r="AV231" s="12" t="s">
        <v>84</v>
      </c>
      <c r="AW231" s="12" t="s">
        <v>142</v>
      </c>
      <c r="AX231" s="12" t="s">
        <v>75</v>
      </c>
      <c r="AY231" s="196" t="s">
        <v>131</v>
      </c>
    </row>
    <row r="232" spans="2:51" s="13" customFormat="1" ht="13.5">
      <c r="B232" s="203"/>
      <c r="D232" s="204" t="s">
        <v>140</v>
      </c>
      <c r="E232" s="205" t="s">
        <v>5</v>
      </c>
      <c r="F232" s="206" t="s">
        <v>146</v>
      </c>
      <c r="H232" s="207">
        <v>4</v>
      </c>
      <c r="I232" s="208"/>
      <c r="L232" s="203"/>
      <c r="M232" s="209"/>
      <c r="N232" s="210"/>
      <c r="O232" s="210"/>
      <c r="P232" s="210"/>
      <c r="Q232" s="210"/>
      <c r="R232" s="210"/>
      <c r="S232" s="210"/>
      <c r="T232" s="211"/>
      <c r="AT232" s="212" t="s">
        <v>140</v>
      </c>
      <c r="AU232" s="212" t="s">
        <v>84</v>
      </c>
      <c r="AV232" s="13" t="s">
        <v>138</v>
      </c>
      <c r="AW232" s="13" t="s">
        <v>142</v>
      </c>
      <c r="AX232" s="13" t="s">
        <v>24</v>
      </c>
      <c r="AY232" s="212" t="s">
        <v>131</v>
      </c>
    </row>
    <row r="233" spans="2:65" s="1" customFormat="1" ht="22.5" customHeight="1">
      <c r="B233" s="173"/>
      <c r="C233" s="174" t="s">
        <v>306</v>
      </c>
      <c r="D233" s="174" t="s">
        <v>133</v>
      </c>
      <c r="E233" s="175" t="s">
        <v>307</v>
      </c>
      <c r="F233" s="176" t="s">
        <v>308</v>
      </c>
      <c r="G233" s="177" t="s">
        <v>224</v>
      </c>
      <c r="H233" s="178">
        <v>4822.768</v>
      </c>
      <c r="I233" s="179"/>
      <c r="J233" s="180">
        <f>ROUND(I233*H233,2)</f>
        <v>0</v>
      </c>
      <c r="K233" s="176" t="s">
        <v>150</v>
      </c>
      <c r="L233" s="40"/>
      <c r="M233" s="181" t="s">
        <v>5</v>
      </c>
      <c r="N233" s="182" t="s">
        <v>46</v>
      </c>
      <c r="O233" s="41"/>
      <c r="P233" s="183">
        <f>O233*H233</f>
        <v>0</v>
      </c>
      <c r="Q233" s="183">
        <v>0.00011</v>
      </c>
      <c r="R233" s="183">
        <f>Q233*H233</f>
        <v>0.5305044800000001</v>
      </c>
      <c r="S233" s="183">
        <v>0</v>
      </c>
      <c r="T233" s="184">
        <f>S233*H233</f>
        <v>0</v>
      </c>
      <c r="AR233" s="23" t="s">
        <v>138</v>
      </c>
      <c r="AT233" s="23" t="s">
        <v>133</v>
      </c>
      <c r="AU233" s="23" t="s">
        <v>84</v>
      </c>
      <c r="AY233" s="23" t="s">
        <v>131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23" t="s">
        <v>24</v>
      </c>
      <c r="BK233" s="185">
        <f>ROUND(I233*H233,2)</f>
        <v>0</v>
      </c>
      <c r="BL233" s="23" t="s">
        <v>138</v>
      </c>
      <c r="BM233" s="23" t="s">
        <v>309</v>
      </c>
    </row>
    <row r="234" spans="2:51" s="11" customFormat="1" ht="13.5">
      <c r="B234" s="186"/>
      <c r="D234" s="187" t="s">
        <v>140</v>
      </c>
      <c r="E234" s="188" t="s">
        <v>5</v>
      </c>
      <c r="F234" s="189" t="s">
        <v>310</v>
      </c>
      <c r="H234" s="190" t="s">
        <v>5</v>
      </c>
      <c r="I234" s="191"/>
      <c r="L234" s="186"/>
      <c r="M234" s="192"/>
      <c r="N234" s="193"/>
      <c r="O234" s="193"/>
      <c r="P234" s="193"/>
      <c r="Q234" s="193"/>
      <c r="R234" s="193"/>
      <c r="S234" s="193"/>
      <c r="T234" s="194"/>
      <c r="AT234" s="190" t="s">
        <v>140</v>
      </c>
      <c r="AU234" s="190" t="s">
        <v>84</v>
      </c>
      <c r="AV234" s="11" t="s">
        <v>24</v>
      </c>
      <c r="AW234" s="11" t="s">
        <v>142</v>
      </c>
      <c r="AX234" s="11" t="s">
        <v>75</v>
      </c>
      <c r="AY234" s="190" t="s">
        <v>131</v>
      </c>
    </row>
    <row r="235" spans="2:51" s="12" customFormat="1" ht="13.5">
      <c r="B235" s="195"/>
      <c r="D235" s="187" t="s">
        <v>140</v>
      </c>
      <c r="E235" s="196" t="s">
        <v>5</v>
      </c>
      <c r="F235" s="197" t="s">
        <v>311</v>
      </c>
      <c r="H235" s="198">
        <v>4822.768</v>
      </c>
      <c r="I235" s="199"/>
      <c r="L235" s="195"/>
      <c r="M235" s="200"/>
      <c r="N235" s="201"/>
      <c r="O235" s="201"/>
      <c r="P235" s="201"/>
      <c r="Q235" s="201"/>
      <c r="R235" s="201"/>
      <c r="S235" s="201"/>
      <c r="T235" s="202"/>
      <c r="AT235" s="196" t="s">
        <v>140</v>
      </c>
      <c r="AU235" s="196" t="s">
        <v>84</v>
      </c>
      <c r="AV235" s="12" t="s">
        <v>84</v>
      </c>
      <c r="AW235" s="12" t="s">
        <v>142</v>
      </c>
      <c r="AX235" s="12" t="s">
        <v>75</v>
      </c>
      <c r="AY235" s="196" t="s">
        <v>131</v>
      </c>
    </row>
    <row r="236" spans="2:51" s="13" customFormat="1" ht="13.5">
      <c r="B236" s="203"/>
      <c r="D236" s="204" t="s">
        <v>140</v>
      </c>
      <c r="E236" s="205" t="s">
        <v>5</v>
      </c>
      <c r="F236" s="206" t="s">
        <v>146</v>
      </c>
      <c r="H236" s="207">
        <v>4822.768</v>
      </c>
      <c r="I236" s="208"/>
      <c r="L236" s="203"/>
      <c r="M236" s="209"/>
      <c r="N236" s="210"/>
      <c r="O236" s="210"/>
      <c r="P236" s="210"/>
      <c r="Q236" s="210"/>
      <c r="R236" s="210"/>
      <c r="S236" s="210"/>
      <c r="T236" s="211"/>
      <c r="AT236" s="212" t="s">
        <v>140</v>
      </c>
      <c r="AU236" s="212" t="s">
        <v>84</v>
      </c>
      <c r="AV236" s="13" t="s">
        <v>138</v>
      </c>
      <c r="AW236" s="13" t="s">
        <v>142</v>
      </c>
      <c r="AX236" s="13" t="s">
        <v>24</v>
      </c>
      <c r="AY236" s="212" t="s">
        <v>131</v>
      </c>
    </row>
    <row r="237" spans="2:65" s="1" customFormat="1" ht="31.5" customHeight="1">
      <c r="B237" s="173"/>
      <c r="C237" s="174" t="s">
        <v>312</v>
      </c>
      <c r="D237" s="174" t="s">
        <v>133</v>
      </c>
      <c r="E237" s="175" t="s">
        <v>313</v>
      </c>
      <c r="F237" s="176" t="s">
        <v>314</v>
      </c>
      <c r="G237" s="177" t="s">
        <v>224</v>
      </c>
      <c r="H237" s="178">
        <v>4822.768</v>
      </c>
      <c r="I237" s="179"/>
      <c r="J237" s="180">
        <f>ROUND(I237*H237,2)</f>
        <v>0</v>
      </c>
      <c r="K237" s="176" t="s">
        <v>137</v>
      </c>
      <c r="L237" s="40"/>
      <c r="M237" s="181" t="s">
        <v>5</v>
      </c>
      <c r="N237" s="182" t="s">
        <v>46</v>
      </c>
      <c r="O237" s="41"/>
      <c r="P237" s="183">
        <f>O237*H237</f>
        <v>0</v>
      </c>
      <c r="Q237" s="183">
        <v>0</v>
      </c>
      <c r="R237" s="183">
        <f>Q237*H237</f>
        <v>0</v>
      </c>
      <c r="S237" s="183">
        <v>0</v>
      </c>
      <c r="T237" s="184">
        <f>S237*H237</f>
        <v>0</v>
      </c>
      <c r="AR237" s="23" t="s">
        <v>138</v>
      </c>
      <c r="AT237" s="23" t="s">
        <v>133</v>
      </c>
      <c r="AU237" s="23" t="s">
        <v>84</v>
      </c>
      <c r="AY237" s="23" t="s">
        <v>131</v>
      </c>
      <c r="BE237" s="185">
        <f>IF(N237="základní",J237,0)</f>
        <v>0</v>
      </c>
      <c r="BF237" s="185">
        <f>IF(N237="snížená",J237,0)</f>
        <v>0</v>
      </c>
      <c r="BG237" s="185">
        <f>IF(N237="zákl. přenesená",J237,0)</f>
        <v>0</v>
      </c>
      <c r="BH237" s="185">
        <f>IF(N237="sníž. přenesená",J237,0)</f>
        <v>0</v>
      </c>
      <c r="BI237" s="185">
        <f>IF(N237="nulová",J237,0)</f>
        <v>0</v>
      </c>
      <c r="BJ237" s="23" t="s">
        <v>24</v>
      </c>
      <c r="BK237" s="185">
        <f>ROUND(I237*H237,2)</f>
        <v>0</v>
      </c>
      <c r="BL237" s="23" t="s">
        <v>138</v>
      </c>
      <c r="BM237" s="23" t="s">
        <v>315</v>
      </c>
    </row>
    <row r="238" spans="2:51" s="11" customFormat="1" ht="13.5">
      <c r="B238" s="186"/>
      <c r="D238" s="187" t="s">
        <v>140</v>
      </c>
      <c r="E238" s="188" t="s">
        <v>5</v>
      </c>
      <c r="F238" s="189" t="s">
        <v>316</v>
      </c>
      <c r="H238" s="190" t="s">
        <v>5</v>
      </c>
      <c r="I238" s="191"/>
      <c r="L238" s="186"/>
      <c r="M238" s="192"/>
      <c r="N238" s="193"/>
      <c r="O238" s="193"/>
      <c r="P238" s="193"/>
      <c r="Q238" s="193"/>
      <c r="R238" s="193"/>
      <c r="S238" s="193"/>
      <c r="T238" s="194"/>
      <c r="AT238" s="190" t="s">
        <v>140</v>
      </c>
      <c r="AU238" s="190" t="s">
        <v>84</v>
      </c>
      <c r="AV238" s="11" t="s">
        <v>24</v>
      </c>
      <c r="AW238" s="11" t="s">
        <v>142</v>
      </c>
      <c r="AX238" s="11" t="s">
        <v>75</v>
      </c>
      <c r="AY238" s="190" t="s">
        <v>131</v>
      </c>
    </row>
    <row r="239" spans="2:51" s="12" customFormat="1" ht="13.5">
      <c r="B239" s="195"/>
      <c r="D239" s="187" t="s">
        <v>140</v>
      </c>
      <c r="E239" s="196" t="s">
        <v>5</v>
      </c>
      <c r="F239" s="197" t="s">
        <v>311</v>
      </c>
      <c r="H239" s="198">
        <v>4822.768</v>
      </c>
      <c r="I239" s="199"/>
      <c r="L239" s="195"/>
      <c r="M239" s="200"/>
      <c r="N239" s="201"/>
      <c r="O239" s="201"/>
      <c r="P239" s="201"/>
      <c r="Q239" s="201"/>
      <c r="R239" s="201"/>
      <c r="S239" s="201"/>
      <c r="T239" s="202"/>
      <c r="AT239" s="196" t="s">
        <v>140</v>
      </c>
      <c r="AU239" s="196" t="s">
        <v>84</v>
      </c>
      <c r="AV239" s="12" t="s">
        <v>84</v>
      </c>
      <c r="AW239" s="12" t="s">
        <v>142</v>
      </c>
      <c r="AX239" s="12" t="s">
        <v>75</v>
      </c>
      <c r="AY239" s="196" t="s">
        <v>131</v>
      </c>
    </row>
    <row r="240" spans="2:51" s="13" customFormat="1" ht="13.5">
      <c r="B240" s="203"/>
      <c r="D240" s="204" t="s">
        <v>140</v>
      </c>
      <c r="E240" s="205" t="s">
        <v>5</v>
      </c>
      <c r="F240" s="206" t="s">
        <v>146</v>
      </c>
      <c r="H240" s="207">
        <v>4822.768</v>
      </c>
      <c r="I240" s="208"/>
      <c r="L240" s="203"/>
      <c r="M240" s="209"/>
      <c r="N240" s="210"/>
      <c r="O240" s="210"/>
      <c r="P240" s="210"/>
      <c r="Q240" s="210"/>
      <c r="R240" s="210"/>
      <c r="S240" s="210"/>
      <c r="T240" s="211"/>
      <c r="AT240" s="212" t="s">
        <v>140</v>
      </c>
      <c r="AU240" s="212" t="s">
        <v>84</v>
      </c>
      <c r="AV240" s="13" t="s">
        <v>138</v>
      </c>
      <c r="AW240" s="13" t="s">
        <v>142</v>
      </c>
      <c r="AX240" s="13" t="s">
        <v>24</v>
      </c>
      <c r="AY240" s="212" t="s">
        <v>131</v>
      </c>
    </row>
    <row r="241" spans="2:65" s="1" customFormat="1" ht="22.5" customHeight="1">
      <c r="B241" s="173"/>
      <c r="C241" s="174" t="s">
        <v>317</v>
      </c>
      <c r="D241" s="174" t="s">
        <v>133</v>
      </c>
      <c r="E241" s="175" t="s">
        <v>318</v>
      </c>
      <c r="F241" s="176" t="s">
        <v>319</v>
      </c>
      <c r="G241" s="177" t="s">
        <v>302</v>
      </c>
      <c r="H241" s="178">
        <v>16</v>
      </c>
      <c r="I241" s="179"/>
      <c r="J241" s="180">
        <f>ROUND(I241*H241,2)</f>
        <v>0</v>
      </c>
      <c r="K241" s="176" t="s">
        <v>150</v>
      </c>
      <c r="L241" s="40"/>
      <c r="M241" s="181" t="s">
        <v>5</v>
      </c>
      <c r="N241" s="182" t="s">
        <v>46</v>
      </c>
      <c r="O241" s="41"/>
      <c r="P241" s="183">
        <f>O241*H241</f>
        <v>0</v>
      </c>
      <c r="Q241" s="183">
        <v>16.75142</v>
      </c>
      <c r="R241" s="183">
        <f>Q241*H241</f>
        <v>268.02272</v>
      </c>
      <c r="S241" s="183">
        <v>0</v>
      </c>
      <c r="T241" s="184">
        <f>S241*H241</f>
        <v>0</v>
      </c>
      <c r="AR241" s="23" t="s">
        <v>138</v>
      </c>
      <c r="AT241" s="23" t="s">
        <v>133</v>
      </c>
      <c r="AU241" s="23" t="s">
        <v>84</v>
      </c>
      <c r="AY241" s="23" t="s">
        <v>131</v>
      </c>
      <c r="BE241" s="185">
        <f>IF(N241="základní",J241,0)</f>
        <v>0</v>
      </c>
      <c r="BF241" s="185">
        <f>IF(N241="snížená",J241,0)</f>
        <v>0</v>
      </c>
      <c r="BG241" s="185">
        <f>IF(N241="zákl. přenesená",J241,0)</f>
        <v>0</v>
      </c>
      <c r="BH241" s="185">
        <f>IF(N241="sníž. přenesená",J241,0)</f>
        <v>0</v>
      </c>
      <c r="BI241" s="185">
        <f>IF(N241="nulová",J241,0)</f>
        <v>0</v>
      </c>
      <c r="BJ241" s="23" t="s">
        <v>24</v>
      </c>
      <c r="BK241" s="185">
        <f>ROUND(I241*H241,2)</f>
        <v>0</v>
      </c>
      <c r="BL241" s="23" t="s">
        <v>138</v>
      </c>
      <c r="BM241" s="23" t="s">
        <v>320</v>
      </c>
    </row>
    <row r="242" spans="2:51" s="11" customFormat="1" ht="13.5">
      <c r="B242" s="186"/>
      <c r="D242" s="187" t="s">
        <v>140</v>
      </c>
      <c r="E242" s="188" t="s">
        <v>5</v>
      </c>
      <c r="F242" s="189" t="s">
        <v>321</v>
      </c>
      <c r="H242" s="190" t="s">
        <v>5</v>
      </c>
      <c r="I242" s="191"/>
      <c r="L242" s="186"/>
      <c r="M242" s="192"/>
      <c r="N242" s="193"/>
      <c r="O242" s="193"/>
      <c r="P242" s="193"/>
      <c r="Q242" s="193"/>
      <c r="R242" s="193"/>
      <c r="S242" s="193"/>
      <c r="T242" s="194"/>
      <c r="AT242" s="190" t="s">
        <v>140</v>
      </c>
      <c r="AU242" s="190" t="s">
        <v>84</v>
      </c>
      <c r="AV242" s="11" t="s">
        <v>24</v>
      </c>
      <c r="AW242" s="11" t="s">
        <v>142</v>
      </c>
      <c r="AX242" s="11" t="s">
        <v>75</v>
      </c>
      <c r="AY242" s="190" t="s">
        <v>131</v>
      </c>
    </row>
    <row r="243" spans="2:51" s="12" customFormat="1" ht="13.5">
      <c r="B243" s="195"/>
      <c r="D243" s="187" t="s">
        <v>140</v>
      </c>
      <c r="E243" s="196" t="s">
        <v>5</v>
      </c>
      <c r="F243" s="197" t="s">
        <v>322</v>
      </c>
      <c r="H243" s="198">
        <v>16</v>
      </c>
      <c r="I243" s="199"/>
      <c r="L243" s="195"/>
      <c r="M243" s="200"/>
      <c r="N243" s="201"/>
      <c r="O243" s="201"/>
      <c r="P243" s="201"/>
      <c r="Q243" s="201"/>
      <c r="R243" s="201"/>
      <c r="S243" s="201"/>
      <c r="T243" s="202"/>
      <c r="AT243" s="196" t="s">
        <v>140</v>
      </c>
      <c r="AU243" s="196" t="s">
        <v>84</v>
      </c>
      <c r="AV243" s="12" t="s">
        <v>84</v>
      </c>
      <c r="AW243" s="12" t="s">
        <v>142</v>
      </c>
      <c r="AX243" s="12" t="s">
        <v>75</v>
      </c>
      <c r="AY243" s="196" t="s">
        <v>131</v>
      </c>
    </row>
    <row r="244" spans="2:51" s="13" customFormat="1" ht="13.5">
      <c r="B244" s="203"/>
      <c r="D244" s="204" t="s">
        <v>140</v>
      </c>
      <c r="E244" s="205" t="s">
        <v>5</v>
      </c>
      <c r="F244" s="206" t="s">
        <v>146</v>
      </c>
      <c r="H244" s="207">
        <v>16</v>
      </c>
      <c r="I244" s="208"/>
      <c r="L244" s="203"/>
      <c r="M244" s="209"/>
      <c r="N244" s="210"/>
      <c r="O244" s="210"/>
      <c r="P244" s="210"/>
      <c r="Q244" s="210"/>
      <c r="R244" s="210"/>
      <c r="S244" s="210"/>
      <c r="T244" s="211"/>
      <c r="AT244" s="212" t="s">
        <v>140</v>
      </c>
      <c r="AU244" s="212" t="s">
        <v>84</v>
      </c>
      <c r="AV244" s="13" t="s">
        <v>138</v>
      </c>
      <c r="AW244" s="13" t="s">
        <v>142</v>
      </c>
      <c r="AX244" s="13" t="s">
        <v>24</v>
      </c>
      <c r="AY244" s="212" t="s">
        <v>131</v>
      </c>
    </row>
    <row r="245" spans="2:65" s="1" customFormat="1" ht="22.5" customHeight="1">
      <c r="B245" s="173"/>
      <c r="C245" s="174" t="s">
        <v>323</v>
      </c>
      <c r="D245" s="174" t="s">
        <v>133</v>
      </c>
      <c r="E245" s="175" t="s">
        <v>324</v>
      </c>
      <c r="F245" s="176" t="s">
        <v>325</v>
      </c>
      <c r="G245" s="177" t="s">
        <v>224</v>
      </c>
      <c r="H245" s="178">
        <v>5.5</v>
      </c>
      <c r="I245" s="179"/>
      <c r="J245" s="180">
        <f>ROUND(I245*H245,2)</f>
        <v>0</v>
      </c>
      <c r="K245" s="176" t="s">
        <v>150</v>
      </c>
      <c r="L245" s="40"/>
      <c r="M245" s="181" t="s">
        <v>5</v>
      </c>
      <c r="N245" s="182" t="s">
        <v>46</v>
      </c>
      <c r="O245" s="41"/>
      <c r="P245" s="183">
        <f>O245*H245</f>
        <v>0</v>
      </c>
      <c r="Q245" s="183">
        <v>0</v>
      </c>
      <c r="R245" s="183">
        <f>Q245*H245</f>
        <v>0</v>
      </c>
      <c r="S245" s="183">
        <v>0</v>
      </c>
      <c r="T245" s="184">
        <f>S245*H245</f>
        <v>0</v>
      </c>
      <c r="AR245" s="23" t="s">
        <v>138</v>
      </c>
      <c r="AT245" s="23" t="s">
        <v>133</v>
      </c>
      <c r="AU245" s="23" t="s">
        <v>84</v>
      </c>
      <c r="AY245" s="23" t="s">
        <v>131</v>
      </c>
      <c r="BE245" s="185">
        <f>IF(N245="základní",J245,0)</f>
        <v>0</v>
      </c>
      <c r="BF245" s="185">
        <f>IF(N245="snížená",J245,0)</f>
        <v>0</v>
      </c>
      <c r="BG245" s="185">
        <f>IF(N245="zákl. přenesená",J245,0)</f>
        <v>0</v>
      </c>
      <c r="BH245" s="185">
        <f>IF(N245="sníž. přenesená",J245,0)</f>
        <v>0</v>
      </c>
      <c r="BI245" s="185">
        <f>IF(N245="nulová",J245,0)</f>
        <v>0</v>
      </c>
      <c r="BJ245" s="23" t="s">
        <v>24</v>
      </c>
      <c r="BK245" s="185">
        <f>ROUND(I245*H245,2)</f>
        <v>0</v>
      </c>
      <c r="BL245" s="23" t="s">
        <v>138</v>
      </c>
      <c r="BM245" s="23" t="s">
        <v>326</v>
      </c>
    </row>
    <row r="246" spans="2:51" s="11" customFormat="1" ht="13.5">
      <c r="B246" s="186"/>
      <c r="D246" s="187" t="s">
        <v>140</v>
      </c>
      <c r="E246" s="188" t="s">
        <v>5</v>
      </c>
      <c r="F246" s="189" t="s">
        <v>327</v>
      </c>
      <c r="H246" s="190" t="s">
        <v>5</v>
      </c>
      <c r="I246" s="191"/>
      <c r="L246" s="186"/>
      <c r="M246" s="192"/>
      <c r="N246" s="193"/>
      <c r="O246" s="193"/>
      <c r="P246" s="193"/>
      <c r="Q246" s="193"/>
      <c r="R246" s="193"/>
      <c r="S246" s="193"/>
      <c r="T246" s="194"/>
      <c r="AT246" s="190" t="s">
        <v>140</v>
      </c>
      <c r="AU246" s="190" t="s">
        <v>84</v>
      </c>
      <c r="AV246" s="11" t="s">
        <v>24</v>
      </c>
      <c r="AW246" s="11" t="s">
        <v>142</v>
      </c>
      <c r="AX246" s="11" t="s">
        <v>75</v>
      </c>
      <c r="AY246" s="190" t="s">
        <v>131</v>
      </c>
    </row>
    <row r="247" spans="2:51" s="12" customFormat="1" ht="13.5">
      <c r="B247" s="195"/>
      <c r="D247" s="187" t="s">
        <v>140</v>
      </c>
      <c r="E247" s="196" t="s">
        <v>5</v>
      </c>
      <c r="F247" s="197" t="s">
        <v>328</v>
      </c>
      <c r="H247" s="198">
        <v>5.5</v>
      </c>
      <c r="I247" s="199"/>
      <c r="L247" s="195"/>
      <c r="M247" s="200"/>
      <c r="N247" s="201"/>
      <c r="O247" s="201"/>
      <c r="P247" s="201"/>
      <c r="Q247" s="201"/>
      <c r="R247" s="201"/>
      <c r="S247" s="201"/>
      <c r="T247" s="202"/>
      <c r="AT247" s="196" t="s">
        <v>140</v>
      </c>
      <c r="AU247" s="196" t="s">
        <v>84</v>
      </c>
      <c r="AV247" s="12" t="s">
        <v>84</v>
      </c>
      <c r="AW247" s="12" t="s">
        <v>142</v>
      </c>
      <c r="AX247" s="12" t="s">
        <v>75</v>
      </c>
      <c r="AY247" s="196" t="s">
        <v>131</v>
      </c>
    </row>
    <row r="248" spans="2:51" s="13" customFormat="1" ht="13.5">
      <c r="B248" s="203"/>
      <c r="D248" s="204" t="s">
        <v>140</v>
      </c>
      <c r="E248" s="205" t="s">
        <v>5</v>
      </c>
      <c r="F248" s="206" t="s">
        <v>146</v>
      </c>
      <c r="H248" s="207">
        <v>5.5</v>
      </c>
      <c r="I248" s="208"/>
      <c r="L248" s="203"/>
      <c r="M248" s="209"/>
      <c r="N248" s="210"/>
      <c r="O248" s="210"/>
      <c r="P248" s="210"/>
      <c r="Q248" s="210"/>
      <c r="R248" s="210"/>
      <c r="S248" s="210"/>
      <c r="T248" s="211"/>
      <c r="AT248" s="212" t="s">
        <v>140</v>
      </c>
      <c r="AU248" s="212" t="s">
        <v>84</v>
      </c>
      <c r="AV248" s="13" t="s">
        <v>138</v>
      </c>
      <c r="AW248" s="13" t="s">
        <v>142</v>
      </c>
      <c r="AX248" s="13" t="s">
        <v>24</v>
      </c>
      <c r="AY248" s="212" t="s">
        <v>131</v>
      </c>
    </row>
    <row r="249" spans="2:65" s="1" customFormat="1" ht="22.5" customHeight="1">
      <c r="B249" s="173"/>
      <c r="C249" s="174" t="s">
        <v>329</v>
      </c>
      <c r="D249" s="174" t="s">
        <v>133</v>
      </c>
      <c r="E249" s="175" t="s">
        <v>330</v>
      </c>
      <c r="F249" s="176" t="s">
        <v>331</v>
      </c>
      <c r="G249" s="177" t="s">
        <v>224</v>
      </c>
      <c r="H249" s="178">
        <v>2416.5</v>
      </c>
      <c r="I249" s="179"/>
      <c r="J249" s="180">
        <f>ROUND(I249*H249,2)</f>
        <v>0</v>
      </c>
      <c r="K249" s="176" t="s">
        <v>150</v>
      </c>
      <c r="L249" s="40"/>
      <c r="M249" s="181" t="s">
        <v>5</v>
      </c>
      <c r="N249" s="182" t="s">
        <v>46</v>
      </c>
      <c r="O249" s="41"/>
      <c r="P249" s="183">
        <f>O249*H249</f>
        <v>0</v>
      </c>
      <c r="Q249" s="183">
        <v>0.00028</v>
      </c>
      <c r="R249" s="183">
        <f>Q249*H249</f>
        <v>0.6766199999999999</v>
      </c>
      <c r="S249" s="183">
        <v>0</v>
      </c>
      <c r="T249" s="184">
        <f>S249*H249</f>
        <v>0</v>
      </c>
      <c r="AR249" s="23" t="s">
        <v>138</v>
      </c>
      <c r="AT249" s="23" t="s">
        <v>133</v>
      </c>
      <c r="AU249" s="23" t="s">
        <v>84</v>
      </c>
      <c r="AY249" s="23" t="s">
        <v>131</v>
      </c>
      <c r="BE249" s="185">
        <f>IF(N249="základní",J249,0)</f>
        <v>0</v>
      </c>
      <c r="BF249" s="185">
        <f>IF(N249="snížená",J249,0)</f>
        <v>0</v>
      </c>
      <c r="BG249" s="185">
        <f>IF(N249="zákl. přenesená",J249,0)</f>
        <v>0</v>
      </c>
      <c r="BH249" s="185">
        <f>IF(N249="sníž. přenesená",J249,0)</f>
        <v>0</v>
      </c>
      <c r="BI249" s="185">
        <f>IF(N249="nulová",J249,0)</f>
        <v>0</v>
      </c>
      <c r="BJ249" s="23" t="s">
        <v>24</v>
      </c>
      <c r="BK249" s="185">
        <f>ROUND(I249*H249,2)</f>
        <v>0</v>
      </c>
      <c r="BL249" s="23" t="s">
        <v>138</v>
      </c>
      <c r="BM249" s="23" t="s">
        <v>332</v>
      </c>
    </row>
    <row r="250" spans="2:51" s="11" customFormat="1" ht="13.5">
      <c r="B250" s="186"/>
      <c r="D250" s="187" t="s">
        <v>140</v>
      </c>
      <c r="E250" s="188" t="s">
        <v>5</v>
      </c>
      <c r="F250" s="189" t="s">
        <v>333</v>
      </c>
      <c r="H250" s="190" t="s">
        <v>5</v>
      </c>
      <c r="I250" s="191"/>
      <c r="L250" s="186"/>
      <c r="M250" s="192"/>
      <c r="N250" s="193"/>
      <c r="O250" s="193"/>
      <c r="P250" s="193"/>
      <c r="Q250" s="193"/>
      <c r="R250" s="193"/>
      <c r="S250" s="193"/>
      <c r="T250" s="194"/>
      <c r="AT250" s="190" t="s">
        <v>140</v>
      </c>
      <c r="AU250" s="190" t="s">
        <v>84</v>
      </c>
      <c r="AV250" s="11" t="s">
        <v>24</v>
      </c>
      <c r="AW250" s="11" t="s">
        <v>142</v>
      </c>
      <c r="AX250" s="11" t="s">
        <v>75</v>
      </c>
      <c r="AY250" s="190" t="s">
        <v>131</v>
      </c>
    </row>
    <row r="251" spans="2:51" s="12" customFormat="1" ht="13.5">
      <c r="B251" s="195"/>
      <c r="D251" s="187" t="s">
        <v>140</v>
      </c>
      <c r="E251" s="196" t="s">
        <v>5</v>
      </c>
      <c r="F251" s="197" t="s">
        <v>334</v>
      </c>
      <c r="H251" s="198">
        <v>2416.5</v>
      </c>
      <c r="I251" s="199"/>
      <c r="L251" s="195"/>
      <c r="M251" s="200"/>
      <c r="N251" s="201"/>
      <c r="O251" s="201"/>
      <c r="P251" s="201"/>
      <c r="Q251" s="201"/>
      <c r="R251" s="201"/>
      <c r="S251" s="201"/>
      <c r="T251" s="202"/>
      <c r="AT251" s="196" t="s">
        <v>140</v>
      </c>
      <c r="AU251" s="196" t="s">
        <v>84</v>
      </c>
      <c r="AV251" s="12" t="s">
        <v>84</v>
      </c>
      <c r="AW251" s="12" t="s">
        <v>142</v>
      </c>
      <c r="AX251" s="12" t="s">
        <v>75</v>
      </c>
      <c r="AY251" s="196" t="s">
        <v>131</v>
      </c>
    </row>
    <row r="252" spans="2:51" s="13" customFormat="1" ht="13.5">
      <c r="B252" s="203"/>
      <c r="D252" s="204" t="s">
        <v>140</v>
      </c>
      <c r="E252" s="205" t="s">
        <v>5</v>
      </c>
      <c r="F252" s="206" t="s">
        <v>146</v>
      </c>
      <c r="H252" s="207">
        <v>2416.5</v>
      </c>
      <c r="I252" s="208"/>
      <c r="L252" s="203"/>
      <c r="M252" s="209"/>
      <c r="N252" s="210"/>
      <c r="O252" s="210"/>
      <c r="P252" s="210"/>
      <c r="Q252" s="210"/>
      <c r="R252" s="210"/>
      <c r="S252" s="210"/>
      <c r="T252" s="211"/>
      <c r="AT252" s="212" t="s">
        <v>140</v>
      </c>
      <c r="AU252" s="212" t="s">
        <v>84</v>
      </c>
      <c r="AV252" s="13" t="s">
        <v>138</v>
      </c>
      <c r="AW252" s="13" t="s">
        <v>142</v>
      </c>
      <c r="AX252" s="13" t="s">
        <v>24</v>
      </c>
      <c r="AY252" s="212" t="s">
        <v>131</v>
      </c>
    </row>
    <row r="253" spans="2:65" s="1" customFormat="1" ht="22.5" customHeight="1">
      <c r="B253" s="173"/>
      <c r="C253" s="174" t="s">
        <v>335</v>
      </c>
      <c r="D253" s="174" t="s">
        <v>133</v>
      </c>
      <c r="E253" s="175" t="s">
        <v>336</v>
      </c>
      <c r="F253" s="176" t="s">
        <v>337</v>
      </c>
      <c r="G253" s="177" t="s">
        <v>302</v>
      </c>
      <c r="H253" s="178">
        <v>22</v>
      </c>
      <c r="I253" s="179"/>
      <c r="J253" s="180">
        <f>ROUND(I253*H253,2)</f>
        <v>0</v>
      </c>
      <c r="K253" s="176" t="s">
        <v>150</v>
      </c>
      <c r="L253" s="40"/>
      <c r="M253" s="181" t="s">
        <v>5</v>
      </c>
      <c r="N253" s="182" t="s">
        <v>46</v>
      </c>
      <c r="O253" s="41"/>
      <c r="P253" s="183">
        <f>O253*H253</f>
        <v>0</v>
      </c>
      <c r="Q253" s="183">
        <v>7.00566</v>
      </c>
      <c r="R253" s="183">
        <f>Q253*H253</f>
        <v>154.12452</v>
      </c>
      <c r="S253" s="183">
        <v>0</v>
      </c>
      <c r="T253" s="184">
        <f>S253*H253</f>
        <v>0</v>
      </c>
      <c r="AR253" s="23" t="s">
        <v>138</v>
      </c>
      <c r="AT253" s="23" t="s">
        <v>133</v>
      </c>
      <c r="AU253" s="23" t="s">
        <v>84</v>
      </c>
      <c r="AY253" s="23" t="s">
        <v>131</v>
      </c>
      <c r="BE253" s="185">
        <f>IF(N253="základní",J253,0)</f>
        <v>0</v>
      </c>
      <c r="BF253" s="185">
        <f>IF(N253="snížená",J253,0)</f>
        <v>0</v>
      </c>
      <c r="BG253" s="185">
        <f>IF(N253="zákl. přenesená",J253,0)</f>
        <v>0</v>
      </c>
      <c r="BH253" s="185">
        <f>IF(N253="sníž. přenesená",J253,0)</f>
        <v>0</v>
      </c>
      <c r="BI253" s="185">
        <f>IF(N253="nulová",J253,0)</f>
        <v>0</v>
      </c>
      <c r="BJ253" s="23" t="s">
        <v>24</v>
      </c>
      <c r="BK253" s="185">
        <f>ROUND(I253*H253,2)</f>
        <v>0</v>
      </c>
      <c r="BL253" s="23" t="s">
        <v>138</v>
      </c>
      <c r="BM253" s="23" t="s">
        <v>338</v>
      </c>
    </row>
    <row r="254" spans="2:51" s="11" customFormat="1" ht="13.5">
      <c r="B254" s="186"/>
      <c r="D254" s="187" t="s">
        <v>140</v>
      </c>
      <c r="E254" s="188" t="s">
        <v>5</v>
      </c>
      <c r="F254" s="189" t="s">
        <v>339</v>
      </c>
      <c r="H254" s="190" t="s">
        <v>5</v>
      </c>
      <c r="I254" s="191"/>
      <c r="L254" s="186"/>
      <c r="M254" s="192"/>
      <c r="N254" s="193"/>
      <c r="O254" s="193"/>
      <c r="P254" s="193"/>
      <c r="Q254" s="193"/>
      <c r="R254" s="193"/>
      <c r="S254" s="193"/>
      <c r="T254" s="194"/>
      <c r="AT254" s="190" t="s">
        <v>140</v>
      </c>
      <c r="AU254" s="190" t="s">
        <v>84</v>
      </c>
      <c r="AV254" s="11" t="s">
        <v>24</v>
      </c>
      <c r="AW254" s="11" t="s">
        <v>142</v>
      </c>
      <c r="AX254" s="11" t="s">
        <v>75</v>
      </c>
      <c r="AY254" s="190" t="s">
        <v>131</v>
      </c>
    </row>
    <row r="255" spans="2:51" s="12" customFormat="1" ht="13.5">
      <c r="B255" s="195"/>
      <c r="D255" s="187" t="s">
        <v>140</v>
      </c>
      <c r="E255" s="196" t="s">
        <v>5</v>
      </c>
      <c r="F255" s="197" t="s">
        <v>340</v>
      </c>
      <c r="H255" s="198">
        <v>22</v>
      </c>
      <c r="I255" s="199"/>
      <c r="L255" s="195"/>
      <c r="M255" s="200"/>
      <c r="N255" s="201"/>
      <c r="O255" s="201"/>
      <c r="P255" s="201"/>
      <c r="Q255" s="201"/>
      <c r="R255" s="201"/>
      <c r="S255" s="201"/>
      <c r="T255" s="202"/>
      <c r="AT255" s="196" t="s">
        <v>140</v>
      </c>
      <c r="AU255" s="196" t="s">
        <v>84</v>
      </c>
      <c r="AV255" s="12" t="s">
        <v>84</v>
      </c>
      <c r="AW255" s="12" t="s">
        <v>142</v>
      </c>
      <c r="AX255" s="12" t="s">
        <v>75</v>
      </c>
      <c r="AY255" s="196" t="s">
        <v>131</v>
      </c>
    </row>
    <row r="256" spans="2:51" s="13" customFormat="1" ht="13.5">
      <c r="B256" s="203"/>
      <c r="D256" s="204" t="s">
        <v>140</v>
      </c>
      <c r="E256" s="205" t="s">
        <v>5</v>
      </c>
      <c r="F256" s="206" t="s">
        <v>146</v>
      </c>
      <c r="H256" s="207">
        <v>22</v>
      </c>
      <c r="I256" s="208"/>
      <c r="L256" s="203"/>
      <c r="M256" s="209"/>
      <c r="N256" s="210"/>
      <c r="O256" s="210"/>
      <c r="P256" s="210"/>
      <c r="Q256" s="210"/>
      <c r="R256" s="210"/>
      <c r="S256" s="210"/>
      <c r="T256" s="211"/>
      <c r="AT256" s="212" t="s">
        <v>140</v>
      </c>
      <c r="AU256" s="212" t="s">
        <v>84</v>
      </c>
      <c r="AV256" s="13" t="s">
        <v>138</v>
      </c>
      <c r="AW256" s="13" t="s">
        <v>142</v>
      </c>
      <c r="AX256" s="13" t="s">
        <v>24</v>
      </c>
      <c r="AY256" s="212" t="s">
        <v>131</v>
      </c>
    </row>
    <row r="257" spans="2:65" s="1" customFormat="1" ht="22.5" customHeight="1">
      <c r="B257" s="173"/>
      <c r="C257" s="174" t="s">
        <v>341</v>
      </c>
      <c r="D257" s="174" t="s">
        <v>133</v>
      </c>
      <c r="E257" s="175" t="s">
        <v>342</v>
      </c>
      <c r="F257" s="176" t="s">
        <v>343</v>
      </c>
      <c r="G257" s="177" t="s">
        <v>302</v>
      </c>
      <c r="H257" s="178">
        <v>22</v>
      </c>
      <c r="I257" s="179"/>
      <c r="J257" s="180">
        <f>ROUND(I257*H257,2)</f>
        <v>0</v>
      </c>
      <c r="K257" s="176" t="s">
        <v>5</v>
      </c>
      <c r="L257" s="40"/>
      <c r="M257" s="181" t="s">
        <v>5</v>
      </c>
      <c r="N257" s="182" t="s">
        <v>46</v>
      </c>
      <c r="O257" s="41"/>
      <c r="P257" s="183">
        <f>O257*H257</f>
        <v>0</v>
      </c>
      <c r="Q257" s="183">
        <v>0.007</v>
      </c>
      <c r="R257" s="183">
        <f>Q257*H257</f>
        <v>0.154</v>
      </c>
      <c r="S257" s="183">
        <v>0</v>
      </c>
      <c r="T257" s="184">
        <f>S257*H257</f>
        <v>0</v>
      </c>
      <c r="AR257" s="23" t="s">
        <v>138</v>
      </c>
      <c r="AT257" s="23" t="s">
        <v>133</v>
      </c>
      <c r="AU257" s="23" t="s">
        <v>84</v>
      </c>
      <c r="AY257" s="23" t="s">
        <v>131</v>
      </c>
      <c r="BE257" s="185">
        <f>IF(N257="základní",J257,0)</f>
        <v>0</v>
      </c>
      <c r="BF257" s="185">
        <f>IF(N257="snížená",J257,0)</f>
        <v>0</v>
      </c>
      <c r="BG257" s="185">
        <f>IF(N257="zákl. přenesená",J257,0)</f>
        <v>0</v>
      </c>
      <c r="BH257" s="185">
        <f>IF(N257="sníž. přenesená",J257,0)</f>
        <v>0</v>
      </c>
      <c r="BI257" s="185">
        <f>IF(N257="nulová",J257,0)</f>
        <v>0</v>
      </c>
      <c r="BJ257" s="23" t="s">
        <v>24</v>
      </c>
      <c r="BK257" s="185">
        <f>ROUND(I257*H257,2)</f>
        <v>0</v>
      </c>
      <c r="BL257" s="23" t="s">
        <v>138</v>
      </c>
      <c r="BM257" s="23" t="s">
        <v>344</v>
      </c>
    </row>
    <row r="258" spans="2:51" s="11" customFormat="1" ht="13.5">
      <c r="B258" s="186"/>
      <c r="D258" s="187" t="s">
        <v>140</v>
      </c>
      <c r="E258" s="188" t="s">
        <v>5</v>
      </c>
      <c r="F258" s="189" t="s">
        <v>345</v>
      </c>
      <c r="H258" s="190" t="s">
        <v>5</v>
      </c>
      <c r="I258" s="191"/>
      <c r="L258" s="186"/>
      <c r="M258" s="192"/>
      <c r="N258" s="193"/>
      <c r="O258" s="193"/>
      <c r="P258" s="193"/>
      <c r="Q258" s="193"/>
      <c r="R258" s="193"/>
      <c r="S258" s="193"/>
      <c r="T258" s="194"/>
      <c r="AT258" s="190" t="s">
        <v>140</v>
      </c>
      <c r="AU258" s="190" t="s">
        <v>84</v>
      </c>
      <c r="AV258" s="11" t="s">
        <v>24</v>
      </c>
      <c r="AW258" s="11" t="s">
        <v>142</v>
      </c>
      <c r="AX258" s="11" t="s">
        <v>75</v>
      </c>
      <c r="AY258" s="190" t="s">
        <v>131</v>
      </c>
    </row>
    <row r="259" spans="2:51" s="12" customFormat="1" ht="13.5">
      <c r="B259" s="195"/>
      <c r="D259" s="187" t="s">
        <v>140</v>
      </c>
      <c r="E259" s="196" t="s">
        <v>5</v>
      </c>
      <c r="F259" s="197" t="s">
        <v>340</v>
      </c>
      <c r="H259" s="198">
        <v>22</v>
      </c>
      <c r="I259" s="199"/>
      <c r="L259" s="195"/>
      <c r="M259" s="200"/>
      <c r="N259" s="201"/>
      <c r="O259" s="201"/>
      <c r="P259" s="201"/>
      <c r="Q259" s="201"/>
      <c r="R259" s="201"/>
      <c r="S259" s="201"/>
      <c r="T259" s="202"/>
      <c r="AT259" s="196" t="s">
        <v>140</v>
      </c>
      <c r="AU259" s="196" t="s">
        <v>84</v>
      </c>
      <c r="AV259" s="12" t="s">
        <v>84</v>
      </c>
      <c r="AW259" s="12" t="s">
        <v>142</v>
      </c>
      <c r="AX259" s="12" t="s">
        <v>75</v>
      </c>
      <c r="AY259" s="196" t="s">
        <v>131</v>
      </c>
    </row>
    <row r="260" spans="2:51" s="13" customFormat="1" ht="13.5">
      <c r="B260" s="203"/>
      <c r="D260" s="204" t="s">
        <v>140</v>
      </c>
      <c r="E260" s="205" t="s">
        <v>5</v>
      </c>
      <c r="F260" s="206" t="s">
        <v>146</v>
      </c>
      <c r="H260" s="207">
        <v>22</v>
      </c>
      <c r="I260" s="208"/>
      <c r="L260" s="203"/>
      <c r="M260" s="209"/>
      <c r="N260" s="210"/>
      <c r="O260" s="210"/>
      <c r="P260" s="210"/>
      <c r="Q260" s="210"/>
      <c r="R260" s="210"/>
      <c r="S260" s="210"/>
      <c r="T260" s="211"/>
      <c r="AT260" s="212" t="s">
        <v>140</v>
      </c>
      <c r="AU260" s="212" t="s">
        <v>84</v>
      </c>
      <c r="AV260" s="13" t="s">
        <v>138</v>
      </c>
      <c r="AW260" s="13" t="s">
        <v>142</v>
      </c>
      <c r="AX260" s="13" t="s">
        <v>24</v>
      </c>
      <c r="AY260" s="212" t="s">
        <v>131</v>
      </c>
    </row>
    <row r="261" spans="2:65" s="1" customFormat="1" ht="22.5" customHeight="1">
      <c r="B261" s="173"/>
      <c r="C261" s="174" t="s">
        <v>346</v>
      </c>
      <c r="D261" s="174" t="s">
        <v>133</v>
      </c>
      <c r="E261" s="175" t="s">
        <v>347</v>
      </c>
      <c r="F261" s="176" t="s">
        <v>348</v>
      </c>
      <c r="G261" s="177" t="s">
        <v>149</v>
      </c>
      <c r="H261" s="178">
        <v>19.803</v>
      </c>
      <c r="I261" s="179"/>
      <c r="J261" s="180">
        <f>ROUND(I261*H261,2)</f>
        <v>0</v>
      </c>
      <c r="K261" s="176" t="s">
        <v>150</v>
      </c>
      <c r="L261" s="40"/>
      <c r="M261" s="181" t="s">
        <v>5</v>
      </c>
      <c r="N261" s="182" t="s">
        <v>46</v>
      </c>
      <c r="O261" s="41"/>
      <c r="P261" s="183">
        <f>O261*H261</f>
        <v>0</v>
      </c>
      <c r="Q261" s="183">
        <v>2.46367</v>
      </c>
      <c r="R261" s="183">
        <f>Q261*H261</f>
        <v>48.78805701</v>
      </c>
      <c r="S261" s="183">
        <v>0</v>
      </c>
      <c r="T261" s="184">
        <f>S261*H261</f>
        <v>0</v>
      </c>
      <c r="AR261" s="23" t="s">
        <v>138</v>
      </c>
      <c r="AT261" s="23" t="s">
        <v>133</v>
      </c>
      <c r="AU261" s="23" t="s">
        <v>84</v>
      </c>
      <c r="AY261" s="23" t="s">
        <v>131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23" t="s">
        <v>24</v>
      </c>
      <c r="BK261" s="185">
        <f>ROUND(I261*H261,2)</f>
        <v>0</v>
      </c>
      <c r="BL261" s="23" t="s">
        <v>138</v>
      </c>
      <c r="BM261" s="23" t="s">
        <v>349</v>
      </c>
    </row>
    <row r="262" spans="2:51" s="11" customFormat="1" ht="13.5">
      <c r="B262" s="186"/>
      <c r="D262" s="187" t="s">
        <v>140</v>
      </c>
      <c r="E262" s="188" t="s">
        <v>5</v>
      </c>
      <c r="F262" s="189" t="s">
        <v>350</v>
      </c>
      <c r="H262" s="190" t="s">
        <v>5</v>
      </c>
      <c r="I262" s="191"/>
      <c r="L262" s="186"/>
      <c r="M262" s="192"/>
      <c r="N262" s="193"/>
      <c r="O262" s="193"/>
      <c r="P262" s="193"/>
      <c r="Q262" s="193"/>
      <c r="R262" s="193"/>
      <c r="S262" s="193"/>
      <c r="T262" s="194"/>
      <c r="AT262" s="190" t="s">
        <v>140</v>
      </c>
      <c r="AU262" s="190" t="s">
        <v>84</v>
      </c>
      <c r="AV262" s="11" t="s">
        <v>24</v>
      </c>
      <c r="AW262" s="11" t="s">
        <v>142</v>
      </c>
      <c r="AX262" s="11" t="s">
        <v>75</v>
      </c>
      <c r="AY262" s="190" t="s">
        <v>131</v>
      </c>
    </row>
    <row r="263" spans="2:51" s="12" customFormat="1" ht="13.5">
      <c r="B263" s="195"/>
      <c r="D263" s="187" t="s">
        <v>140</v>
      </c>
      <c r="E263" s="196" t="s">
        <v>5</v>
      </c>
      <c r="F263" s="197" t="s">
        <v>351</v>
      </c>
      <c r="H263" s="198">
        <v>19.803</v>
      </c>
      <c r="I263" s="199"/>
      <c r="L263" s="195"/>
      <c r="M263" s="200"/>
      <c r="N263" s="201"/>
      <c r="O263" s="201"/>
      <c r="P263" s="201"/>
      <c r="Q263" s="201"/>
      <c r="R263" s="201"/>
      <c r="S263" s="201"/>
      <c r="T263" s="202"/>
      <c r="AT263" s="196" t="s">
        <v>140</v>
      </c>
      <c r="AU263" s="196" t="s">
        <v>84</v>
      </c>
      <c r="AV263" s="12" t="s">
        <v>84</v>
      </c>
      <c r="AW263" s="12" t="s">
        <v>142</v>
      </c>
      <c r="AX263" s="12" t="s">
        <v>75</v>
      </c>
      <c r="AY263" s="196" t="s">
        <v>131</v>
      </c>
    </row>
    <row r="264" spans="2:51" s="13" customFormat="1" ht="13.5">
      <c r="B264" s="203"/>
      <c r="D264" s="204" t="s">
        <v>140</v>
      </c>
      <c r="E264" s="205" t="s">
        <v>5</v>
      </c>
      <c r="F264" s="206" t="s">
        <v>146</v>
      </c>
      <c r="H264" s="207">
        <v>19.803</v>
      </c>
      <c r="I264" s="208"/>
      <c r="L264" s="203"/>
      <c r="M264" s="209"/>
      <c r="N264" s="210"/>
      <c r="O264" s="210"/>
      <c r="P264" s="210"/>
      <c r="Q264" s="210"/>
      <c r="R264" s="210"/>
      <c r="S264" s="210"/>
      <c r="T264" s="211"/>
      <c r="AT264" s="212" t="s">
        <v>140</v>
      </c>
      <c r="AU264" s="212" t="s">
        <v>84</v>
      </c>
      <c r="AV264" s="13" t="s">
        <v>138</v>
      </c>
      <c r="AW264" s="13" t="s">
        <v>142</v>
      </c>
      <c r="AX264" s="13" t="s">
        <v>24</v>
      </c>
      <c r="AY264" s="212" t="s">
        <v>131</v>
      </c>
    </row>
    <row r="265" spans="2:65" s="1" customFormat="1" ht="22.5" customHeight="1">
      <c r="B265" s="173"/>
      <c r="C265" s="174" t="s">
        <v>352</v>
      </c>
      <c r="D265" s="174" t="s">
        <v>133</v>
      </c>
      <c r="E265" s="175" t="s">
        <v>353</v>
      </c>
      <c r="F265" s="176" t="s">
        <v>354</v>
      </c>
      <c r="G265" s="177" t="s">
        <v>302</v>
      </c>
      <c r="H265" s="178">
        <v>8</v>
      </c>
      <c r="I265" s="179"/>
      <c r="J265" s="180">
        <f>ROUND(I265*H265,2)</f>
        <v>0</v>
      </c>
      <c r="K265" s="176" t="s">
        <v>5</v>
      </c>
      <c r="L265" s="40"/>
      <c r="M265" s="181" t="s">
        <v>5</v>
      </c>
      <c r="N265" s="182" t="s">
        <v>46</v>
      </c>
      <c r="O265" s="41"/>
      <c r="P265" s="183">
        <f>O265*H265</f>
        <v>0</v>
      </c>
      <c r="Q265" s="183">
        <v>1.8</v>
      </c>
      <c r="R265" s="183">
        <f>Q265*H265</f>
        <v>14.4</v>
      </c>
      <c r="S265" s="183">
        <v>0</v>
      </c>
      <c r="T265" s="184">
        <f>S265*H265</f>
        <v>0</v>
      </c>
      <c r="AR265" s="23" t="s">
        <v>138</v>
      </c>
      <c r="AT265" s="23" t="s">
        <v>133</v>
      </c>
      <c r="AU265" s="23" t="s">
        <v>84</v>
      </c>
      <c r="AY265" s="23" t="s">
        <v>131</v>
      </c>
      <c r="BE265" s="185">
        <f>IF(N265="základní",J265,0)</f>
        <v>0</v>
      </c>
      <c r="BF265" s="185">
        <f>IF(N265="snížená",J265,0)</f>
        <v>0</v>
      </c>
      <c r="BG265" s="185">
        <f>IF(N265="zákl. přenesená",J265,0)</f>
        <v>0</v>
      </c>
      <c r="BH265" s="185">
        <f>IF(N265="sníž. přenesená",J265,0)</f>
        <v>0</v>
      </c>
      <c r="BI265" s="185">
        <f>IF(N265="nulová",J265,0)</f>
        <v>0</v>
      </c>
      <c r="BJ265" s="23" t="s">
        <v>24</v>
      </c>
      <c r="BK265" s="185">
        <f>ROUND(I265*H265,2)</f>
        <v>0</v>
      </c>
      <c r="BL265" s="23" t="s">
        <v>138</v>
      </c>
      <c r="BM265" s="23" t="s">
        <v>355</v>
      </c>
    </row>
    <row r="266" spans="2:51" s="11" customFormat="1" ht="13.5">
      <c r="B266" s="186"/>
      <c r="D266" s="187" t="s">
        <v>140</v>
      </c>
      <c r="E266" s="188" t="s">
        <v>5</v>
      </c>
      <c r="F266" s="189" t="s">
        <v>356</v>
      </c>
      <c r="H266" s="190" t="s">
        <v>5</v>
      </c>
      <c r="I266" s="191"/>
      <c r="L266" s="186"/>
      <c r="M266" s="192"/>
      <c r="N266" s="193"/>
      <c r="O266" s="193"/>
      <c r="P266" s="193"/>
      <c r="Q266" s="193"/>
      <c r="R266" s="193"/>
      <c r="S266" s="193"/>
      <c r="T266" s="194"/>
      <c r="AT266" s="190" t="s">
        <v>140</v>
      </c>
      <c r="AU266" s="190" t="s">
        <v>84</v>
      </c>
      <c r="AV266" s="11" t="s">
        <v>24</v>
      </c>
      <c r="AW266" s="11" t="s">
        <v>142</v>
      </c>
      <c r="AX266" s="11" t="s">
        <v>75</v>
      </c>
      <c r="AY266" s="190" t="s">
        <v>131</v>
      </c>
    </row>
    <row r="267" spans="2:51" s="12" customFormat="1" ht="13.5">
      <c r="B267" s="195"/>
      <c r="D267" s="187" t="s">
        <v>140</v>
      </c>
      <c r="E267" s="196" t="s">
        <v>5</v>
      </c>
      <c r="F267" s="197" t="s">
        <v>188</v>
      </c>
      <c r="H267" s="198">
        <v>8</v>
      </c>
      <c r="I267" s="199"/>
      <c r="L267" s="195"/>
      <c r="M267" s="200"/>
      <c r="N267" s="201"/>
      <c r="O267" s="201"/>
      <c r="P267" s="201"/>
      <c r="Q267" s="201"/>
      <c r="R267" s="201"/>
      <c r="S267" s="201"/>
      <c r="T267" s="202"/>
      <c r="AT267" s="196" t="s">
        <v>140</v>
      </c>
      <c r="AU267" s="196" t="s">
        <v>84</v>
      </c>
      <c r="AV267" s="12" t="s">
        <v>84</v>
      </c>
      <c r="AW267" s="12" t="s">
        <v>142</v>
      </c>
      <c r="AX267" s="12" t="s">
        <v>75</v>
      </c>
      <c r="AY267" s="196" t="s">
        <v>131</v>
      </c>
    </row>
    <row r="268" spans="2:51" s="13" customFormat="1" ht="13.5">
      <c r="B268" s="203"/>
      <c r="D268" s="204" t="s">
        <v>140</v>
      </c>
      <c r="E268" s="205" t="s">
        <v>5</v>
      </c>
      <c r="F268" s="206" t="s">
        <v>146</v>
      </c>
      <c r="H268" s="207">
        <v>8</v>
      </c>
      <c r="I268" s="208"/>
      <c r="L268" s="203"/>
      <c r="M268" s="209"/>
      <c r="N268" s="210"/>
      <c r="O268" s="210"/>
      <c r="P268" s="210"/>
      <c r="Q268" s="210"/>
      <c r="R268" s="210"/>
      <c r="S268" s="210"/>
      <c r="T268" s="211"/>
      <c r="AT268" s="212" t="s">
        <v>140</v>
      </c>
      <c r="AU268" s="212" t="s">
        <v>84</v>
      </c>
      <c r="AV268" s="13" t="s">
        <v>138</v>
      </c>
      <c r="AW268" s="13" t="s">
        <v>142</v>
      </c>
      <c r="AX268" s="13" t="s">
        <v>24</v>
      </c>
      <c r="AY268" s="212" t="s">
        <v>131</v>
      </c>
    </row>
    <row r="269" spans="2:65" s="1" customFormat="1" ht="44.25" customHeight="1">
      <c r="B269" s="173"/>
      <c r="C269" s="174" t="s">
        <v>357</v>
      </c>
      <c r="D269" s="174" t="s">
        <v>133</v>
      </c>
      <c r="E269" s="175" t="s">
        <v>358</v>
      </c>
      <c r="F269" s="176" t="s">
        <v>359</v>
      </c>
      <c r="G269" s="177" t="s">
        <v>136</v>
      </c>
      <c r="H269" s="178">
        <v>2355</v>
      </c>
      <c r="I269" s="179"/>
      <c r="J269" s="180">
        <f>ROUND(I269*H269,2)</f>
        <v>0</v>
      </c>
      <c r="K269" s="176" t="s">
        <v>137</v>
      </c>
      <c r="L269" s="40"/>
      <c r="M269" s="181" t="s">
        <v>5</v>
      </c>
      <c r="N269" s="182" t="s">
        <v>46</v>
      </c>
      <c r="O269" s="41"/>
      <c r="P269" s="183">
        <f>O269*H269</f>
        <v>0</v>
      </c>
      <c r="Q269" s="183">
        <v>0</v>
      </c>
      <c r="R269" s="183">
        <f>Q269*H269</f>
        <v>0</v>
      </c>
      <c r="S269" s="183">
        <v>0.126</v>
      </c>
      <c r="T269" s="184">
        <f>S269*H269</f>
        <v>296.73</v>
      </c>
      <c r="AR269" s="23" t="s">
        <v>138</v>
      </c>
      <c r="AT269" s="23" t="s">
        <v>133</v>
      </c>
      <c r="AU269" s="23" t="s">
        <v>84</v>
      </c>
      <c r="AY269" s="23" t="s">
        <v>131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23" t="s">
        <v>24</v>
      </c>
      <c r="BK269" s="185">
        <f>ROUND(I269*H269,2)</f>
        <v>0</v>
      </c>
      <c r="BL269" s="23" t="s">
        <v>138</v>
      </c>
      <c r="BM269" s="23" t="s">
        <v>360</v>
      </c>
    </row>
    <row r="270" spans="2:51" s="11" customFormat="1" ht="13.5">
      <c r="B270" s="186"/>
      <c r="D270" s="187" t="s">
        <v>140</v>
      </c>
      <c r="E270" s="188" t="s">
        <v>5</v>
      </c>
      <c r="F270" s="189" t="s">
        <v>262</v>
      </c>
      <c r="H270" s="190" t="s">
        <v>5</v>
      </c>
      <c r="I270" s="191"/>
      <c r="L270" s="186"/>
      <c r="M270" s="192"/>
      <c r="N270" s="193"/>
      <c r="O270" s="193"/>
      <c r="P270" s="193"/>
      <c r="Q270" s="193"/>
      <c r="R270" s="193"/>
      <c r="S270" s="193"/>
      <c r="T270" s="194"/>
      <c r="AT270" s="190" t="s">
        <v>140</v>
      </c>
      <c r="AU270" s="190" t="s">
        <v>84</v>
      </c>
      <c r="AV270" s="11" t="s">
        <v>24</v>
      </c>
      <c r="AW270" s="11" t="s">
        <v>142</v>
      </c>
      <c r="AX270" s="11" t="s">
        <v>75</v>
      </c>
      <c r="AY270" s="190" t="s">
        <v>131</v>
      </c>
    </row>
    <row r="271" spans="2:51" s="12" customFormat="1" ht="13.5">
      <c r="B271" s="195"/>
      <c r="D271" s="187" t="s">
        <v>140</v>
      </c>
      <c r="E271" s="196" t="s">
        <v>5</v>
      </c>
      <c r="F271" s="197" t="s">
        <v>361</v>
      </c>
      <c r="H271" s="198">
        <v>2355</v>
      </c>
      <c r="I271" s="199"/>
      <c r="L271" s="195"/>
      <c r="M271" s="200"/>
      <c r="N271" s="201"/>
      <c r="O271" s="201"/>
      <c r="P271" s="201"/>
      <c r="Q271" s="201"/>
      <c r="R271" s="201"/>
      <c r="S271" s="201"/>
      <c r="T271" s="202"/>
      <c r="AT271" s="196" t="s">
        <v>140</v>
      </c>
      <c r="AU271" s="196" t="s">
        <v>84</v>
      </c>
      <c r="AV271" s="12" t="s">
        <v>84</v>
      </c>
      <c r="AW271" s="12" t="s">
        <v>142</v>
      </c>
      <c r="AX271" s="12" t="s">
        <v>75</v>
      </c>
      <c r="AY271" s="196" t="s">
        <v>131</v>
      </c>
    </row>
    <row r="272" spans="2:51" s="13" customFormat="1" ht="13.5">
      <c r="B272" s="203"/>
      <c r="D272" s="204" t="s">
        <v>140</v>
      </c>
      <c r="E272" s="205" t="s">
        <v>5</v>
      </c>
      <c r="F272" s="206" t="s">
        <v>146</v>
      </c>
      <c r="H272" s="207">
        <v>2355</v>
      </c>
      <c r="I272" s="208"/>
      <c r="L272" s="203"/>
      <c r="M272" s="209"/>
      <c r="N272" s="210"/>
      <c r="O272" s="210"/>
      <c r="P272" s="210"/>
      <c r="Q272" s="210"/>
      <c r="R272" s="210"/>
      <c r="S272" s="210"/>
      <c r="T272" s="211"/>
      <c r="AT272" s="212" t="s">
        <v>140</v>
      </c>
      <c r="AU272" s="212" t="s">
        <v>84</v>
      </c>
      <c r="AV272" s="13" t="s">
        <v>138</v>
      </c>
      <c r="AW272" s="13" t="s">
        <v>142</v>
      </c>
      <c r="AX272" s="13" t="s">
        <v>24</v>
      </c>
      <c r="AY272" s="212" t="s">
        <v>131</v>
      </c>
    </row>
    <row r="273" spans="2:65" s="1" customFormat="1" ht="22.5" customHeight="1">
      <c r="B273" s="173"/>
      <c r="C273" s="174" t="s">
        <v>362</v>
      </c>
      <c r="D273" s="174" t="s">
        <v>133</v>
      </c>
      <c r="E273" s="175" t="s">
        <v>363</v>
      </c>
      <c r="F273" s="176" t="s">
        <v>364</v>
      </c>
      <c r="G273" s="177" t="s">
        <v>149</v>
      </c>
      <c r="H273" s="178">
        <v>16</v>
      </c>
      <c r="I273" s="179"/>
      <c r="J273" s="180">
        <f>ROUND(I273*H273,2)</f>
        <v>0</v>
      </c>
      <c r="K273" s="176" t="s">
        <v>137</v>
      </c>
      <c r="L273" s="40"/>
      <c r="M273" s="181" t="s">
        <v>5</v>
      </c>
      <c r="N273" s="182" t="s">
        <v>46</v>
      </c>
      <c r="O273" s="41"/>
      <c r="P273" s="183">
        <f>O273*H273</f>
        <v>0</v>
      </c>
      <c r="Q273" s="183">
        <v>0.12171</v>
      </c>
      <c r="R273" s="183">
        <f>Q273*H273</f>
        <v>1.94736</v>
      </c>
      <c r="S273" s="183">
        <v>2.4</v>
      </c>
      <c r="T273" s="184">
        <f>S273*H273</f>
        <v>38.4</v>
      </c>
      <c r="AR273" s="23" t="s">
        <v>138</v>
      </c>
      <c r="AT273" s="23" t="s">
        <v>133</v>
      </c>
      <c r="AU273" s="23" t="s">
        <v>84</v>
      </c>
      <c r="AY273" s="23" t="s">
        <v>131</v>
      </c>
      <c r="BE273" s="185">
        <f>IF(N273="základní",J273,0)</f>
        <v>0</v>
      </c>
      <c r="BF273" s="185">
        <f>IF(N273="snížená",J273,0)</f>
        <v>0</v>
      </c>
      <c r="BG273" s="185">
        <f>IF(N273="zákl. přenesená",J273,0)</f>
        <v>0</v>
      </c>
      <c r="BH273" s="185">
        <f>IF(N273="sníž. přenesená",J273,0)</f>
        <v>0</v>
      </c>
      <c r="BI273" s="185">
        <f>IF(N273="nulová",J273,0)</f>
        <v>0</v>
      </c>
      <c r="BJ273" s="23" t="s">
        <v>24</v>
      </c>
      <c r="BK273" s="185">
        <f>ROUND(I273*H273,2)</f>
        <v>0</v>
      </c>
      <c r="BL273" s="23" t="s">
        <v>138</v>
      </c>
      <c r="BM273" s="23" t="s">
        <v>365</v>
      </c>
    </row>
    <row r="274" spans="2:51" s="11" customFormat="1" ht="13.5">
      <c r="B274" s="186"/>
      <c r="D274" s="187" t="s">
        <v>140</v>
      </c>
      <c r="E274" s="188" t="s">
        <v>5</v>
      </c>
      <c r="F274" s="189" t="s">
        <v>366</v>
      </c>
      <c r="H274" s="190" t="s">
        <v>5</v>
      </c>
      <c r="I274" s="191"/>
      <c r="L274" s="186"/>
      <c r="M274" s="192"/>
      <c r="N274" s="193"/>
      <c r="O274" s="193"/>
      <c r="P274" s="193"/>
      <c r="Q274" s="193"/>
      <c r="R274" s="193"/>
      <c r="S274" s="193"/>
      <c r="T274" s="194"/>
      <c r="AT274" s="190" t="s">
        <v>140</v>
      </c>
      <c r="AU274" s="190" t="s">
        <v>84</v>
      </c>
      <c r="AV274" s="11" t="s">
        <v>24</v>
      </c>
      <c r="AW274" s="11" t="s">
        <v>142</v>
      </c>
      <c r="AX274" s="11" t="s">
        <v>75</v>
      </c>
      <c r="AY274" s="190" t="s">
        <v>131</v>
      </c>
    </row>
    <row r="275" spans="2:51" s="12" customFormat="1" ht="13.5">
      <c r="B275" s="195"/>
      <c r="D275" s="187" t="s">
        <v>140</v>
      </c>
      <c r="E275" s="196" t="s">
        <v>5</v>
      </c>
      <c r="F275" s="197" t="s">
        <v>367</v>
      </c>
      <c r="H275" s="198">
        <v>16</v>
      </c>
      <c r="I275" s="199"/>
      <c r="L275" s="195"/>
      <c r="M275" s="200"/>
      <c r="N275" s="201"/>
      <c r="O275" s="201"/>
      <c r="P275" s="201"/>
      <c r="Q275" s="201"/>
      <c r="R275" s="201"/>
      <c r="S275" s="201"/>
      <c r="T275" s="202"/>
      <c r="AT275" s="196" t="s">
        <v>140</v>
      </c>
      <c r="AU275" s="196" t="s">
        <v>84</v>
      </c>
      <c r="AV275" s="12" t="s">
        <v>84</v>
      </c>
      <c r="AW275" s="12" t="s">
        <v>142</v>
      </c>
      <c r="AX275" s="12" t="s">
        <v>75</v>
      </c>
      <c r="AY275" s="196" t="s">
        <v>131</v>
      </c>
    </row>
    <row r="276" spans="2:51" s="13" customFormat="1" ht="13.5">
      <c r="B276" s="203"/>
      <c r="D276" s="187" t="s">
        <v>140</v>
      </c>
      <c r="E276" s="223" t="s">
        <v>5</v>
      </c>
      <c r="F276" s="224" t="s">
        <v>146</v>
      </c>
      <c r="H276" s="225">
        <v>16</v>
      </c>
      <c r="I276" s="208"/>
      <c r="L276" s="203"/>
      <c r="M276" s="209"/>
      <c r="N276" s="210"/>
      <c r="O276" s="210"/>
      <c r="P276" s="210"/>
      <c r="Q276" s="210"/>
      <c r="R276" s="210"/>
      <c r="S276" s="210"/>
      <c r="T276" s="211"/>
      <c r="AT276" s="212" t="s">
        <v>140</v>
      </c>
      <c r="AU276" s="212" t="s">
        <v>84</v>
      </c>
      <c r="AV276" s="13" t="s">
        <v>138</v>
      </c>
      <c r="AW276" s="13" t="s">
        <v>142</v>
      </c>
      <c r="AX276" s="13" t="s">
        <v>24</v>
      </c>
      <c r="AY276" s="212" t="s">
        <v>131</v>
      </c>
    </row>
    <row r="277" spans="2:63" s="10" customFormat="1" ht="22.35" customHeight="1">
      <c r="B277" s="159"/>
      <c r="D277" s="170" t="s">
        <v>74</v>
      </c>
      <c r="E277" s="171" t="s">
        <v>368</v>
      </c>
      <c r="F277" s="171" t="s">
        <v>369</v>
      </c>
      <c r="I277" s="162"/>
      <c r="J277" s="172">
        <f>BK277</f>
        <v>0</v>
      </c>
      <c r="L277" s="159"/>
      <c r="M277" s="164"/>
      <c r="N277" s="165"/>
      <c r="O277" s="165"/>
      <c r="P277" s="166">
        <f>SUM(P278:P295)</f>
        <v>0</v>
      </c>
      <c r="Q277" s="165"/>
      <c r="R277" s="166">
        <f>SUM(R278:R295)</f>
        <v>0.40800000000000003</v>
      </c>
      <c r="S277" s="165"/>
      <c r="T277" s="167">
        <f>SUM(T278:T295)</f>
        <v>0</v>
      </c>
      <c r="AR277" s="160" t="s">
        <v>24</v>
      </c>
      <c r="AT277" s="168" t="s">
        <v>74</v>
      </c>
      <c r="AU277" s="168" t="s">
        <v>84</v>
      </c>
      <c r="AY277" s="160" t="s">
        <v>131</v>
      </c>
      <c r="BK277" s="169">
        <f>SUM(BK278:BK295)</f>
        <v>0</v>
      </c>
    </row>
    <row r="278" spans="2:65" s="1" customFormat="1" ht="31.5" customHeight="1">
      <c r="B278" s="173"/>
      <c r="C278" s="174" t="s">
        <v>370</v>
      </c>
      <c r="D278" s="174" t="s">
        <v>133</v>
      </c>
      <c r="E278" s="175" t="s">
        <v>371</v>
      </c>
      <c r="F278" s="176" t="s">
        <v>372</v>
      </c>
      <c r="G278" s="177" t="s">
        <v>224</v>
      </c>
      <c r="H278" s="178">
        <v>86.1</v>
      </c>
      <c r="I278" s="179"/>
      <c r="J278" s="180">
        <f>ROUND(I278*H278,2)</f>
        <v>0</v>
      </c>
      <c r="K278" s="176" t="s">
        <v>137</v>
      </c>
      <c r="L278" s="40"/>
      <c r="M278" s="181" t="s">
        <v>5</v>
      </c>
      <c r="N278" s="182" t="s">
        <v>46</v>
      </c>
      <c r="O278" s="41"/>
      <c r="P278" s="183">
        <f>O278*H278</f>
        <v>0</v>
      </c>
      <c r="Q278" s="183">
        <v>0</v>
      </c>
      <c r="R278" s="183">
        <f>Q278*H278</f>
        <v>0</v>
      </c>
      <c r="S278" s="183">
        <v>0</v>
      </c>
      <c r="T278" s="184">
        <f>S278*H278</f>
        <v>0</v>
      </c>
      <c r="AR278" s="23" t="s">
        <v>138</v>
      </c>
      <c r="AT278" s="23" t="s">
        <v>133</v>
      </c>
      <c r="AU278" s="23" t="s">
        <v>156</v>
      </c>
      <c r="AY278" s="23" t="s">
        <v>131</v>
      </c>
      <c r="BE278" s="185">
        <f>IF(N278="základní",J278,0)</f>
        <v>0</v>
      </c>
      <c r="BF278" s="185">
        <f>IF(N278="snížená",J278,0)</f>
        <v>0</v>
      </c>
      <c r="BG278" s="185">
        <f>IF(N278="zákl. přenesená",J278,0)</f>
        <v>0</v>
      </c>
      <c r="BH278" s="185">
        <f>IF(N278="sníž. přenesená",J278,0)</f>
        <v>0</v>
      </c>
      <c r="BI278" s="185">
        <f>IF(N278="nulová",J278,0)</f>
        <v>0</v>
      </c>
      <c r="BJ278" s="23" t="s">
        <v>24</v>
      </c>
      <c r="BK278" s="185">
        <f>ROUND(I278*H278,2)</f>
        <v>0</v>
      </c>
      <c r="BL278" s="23" t="s">
        <v>138</v>
      </c>
      <c r="BM278" s="23" t="s">
        <v>373</v>
      </c>
    </row>
    <row r="279" spans="2:51" s="11" customFormat="1" ht="13.5">
      <c r="B279" s="186"/>
      <c r="D279" s="187" t="s">
        <v>140</v>
      </c>
      <c r="E279" s="188" t="s">
        <v>5</v>
      </c>
      <c r="F279" s="189" t="s">
        <v>250</v>
      </c>
      <c r="H279" s="190" t="s">
        <v>5</v>
      </c>
      <c r="I279" s="191"/>
      <c r="L279" s="186"/>
      <c r="M279" s="192"/>
      <c r="N279" s="193"/>
      <c r="O279" s="193"/>
      <c r="P279" s="193"/>
      <c r="Q279" s="193"/>
      <c r="R279" s="193"/>
      <c r="S279" s="193"/>
      <c r="T279" s="194"/>
      <c r="AT279" s="190" t="s">
        <v>140</v>
      </c>
      <c r="AU279" s="190" t="s">
        <v>156</v>
      </c>
      <c r="AV279" s="11" t="s">
        <v>24</v>
      </c>
      <c r="AW279" s="11" t="s">
        <v>142</v>
      </c>
      <c r="AX279" s="11" t="s">
        <v>75</v>
      </c>
      <c r="AY279" s="190" t="s">
        <v>131</v>
      </c>
    </row>
    <row r="280" spans="2:51" s="12" customFormat="1" ht="13.5">
      <c r="B280" s="195"/>
      <c r="D280" s="187" t="s">
        <v>140</v>
      </c>
      <c r="E280" s="196" t="s">
        <v>5</v>
      </c>
      <c r="F280" s="197" t="s">
        <v>374</v>
      </c>
      <c r="H280" s="198">
        <v>86.1</v>
      </c>
      <c r="I280" s="199"/>
      <c r="L280" s="195"/>
      <c r="M280" s="200"/>
      <c r="N280" s="201"/>
      <c r="O280" s="201"/>
      <c r="P280" s="201"/>
      <c r="Q280" s="201"/>
      <c r="R280" s="201"/>
      <c r="S280" s="201"/>
      <c r="T280" s="202"/>
      <c r="AT280" s="196" t="s">
        <v>140</v>
      </c>
      <c r="AU280" s="196" t="s">
        <v>156</v>
      </c>
      <c r="AV280" s="12" t="s">
        <v>84</v>
      </c>
      <c r="AW280" s="12" t="s">
        <v>142</v>
      </c>
      <c r="AX280" s="12" t="s">
        <v>75</v>
      </c>
      <c r="AY280" s="196" t="s">
        <v>131</v>
      </c>
    </row>
    <row r="281" spans="2:51" s="13" customFormat="1" ht="13.5">
      <c r="B281" s="203"/>
      <c r="D281" s="204" t="s">
        <v>140</v>
      </c>
      <c r="E281" s="205" t="s">
        <v>5</v>
      </c>
      <c r="F281" s="206" t="s">
        <v>146</v>
      </c>
      <c r="H281" s="207">
        <v>86.1</v>
      </c>
      <c r="I281" s="208"/>
      <c r="L281" s="203"/>
      <c r="M281" s="209"/>
      <c r="N281" s="210"/>
      <c r="O281" s="210"/>
      <c r="P281" s="210"/>
      <c r="Q281" s="210"/>
      <c r="R281" s="210"/>
      <c r="S281" s="210"/>
      <c r="T281" s="211"/>
      <c r="AT281" s="212" t="s">
        <v>140</v>
      </c>
      <c r="AU281" s="212" t="s">
        <v>156</v>
      </c>
      <c r="AV281" s="13" t="s">
        <v>138</v>
      </c>
      <c r="AW281" s="13" t="s">
        <v>142</v>
      </c>
      <c r="AX281" s="13" t="s">
        <v>24</v>
      </c>
      <c r="AY281" s="212" t="s">
        <v>131</v>
      </c>
    </row>
    <row r="282" spans="2:65" s="1" customFormat="1" ht="22.5" customHeight="1">
      <c r="B282" s="173"/>
      <c r="C282" s="213" t="s">
        <v>375</v>
      </c>
      <c r="D282" s="213" t="s">
        <v>200</v>
      </c>
      <c r="E282" s="214" t="s">
        <v>376</v>
      </c>
      <c r="F282" s="215" t="s">
        <v>377</v>
      </c>
      <c r="G282" s="216" t="s">
        <v>302</v>
      </c>
      <c r="H282" s="217">
        <v>17</v>
      </c>
      <c r="I282" s="218"/>
      <c r="J282" s="219">
        <f>ROUND(I282*H282,2)</f>
        <v>0</v>
      </c>
      <c r="K282" s="215" t="s">
        <v>137</v>
      </c>
      <c r="L282" s="220"/>
      <c r="M282" s="221" t="s">
        <v>5</v>
      </c>
      <c r="N282" s="222" t="s">
        <v>46</v>
      </c>
      <c r="O282" s="41"/>
      <c r="P282" s="183">
        <f>O282*H282</f>
        <v>0</v>
      </c>
      <c r="Q282" s="183">
        <v>0.024</v>
      </c>
      <c r="R282" s="183">
        <f>Q282*H282</f>
        <v>0.40800000000000003</v>
      </c>
      <c r="S282" s="183">
        <v>0</v>
      </c>
      <c r="T282" s="184">
        <f>S282*H282</f>
        <v>0</v>
      </c>
      <c r="AR282" s="23" t="s">
        <v>188</v>
      </c>
      <c r="AT282" s="23" t="s">
        <v>200</v>
      </c>
      <c r="AU282" s="23" t="s">
        <v>156</v>
      </c>
      <c r="AY282" s="23" t="s">
        <v>131</v>
      </c>
      <c r="BE282" s="185">
        <f>IF(N282="základní",J282,0)</f>
        <v>0</v>
      </c>
      <c r="BF282" s="185">
        <f>IF(N282="snížená",J282,0)</f>
        <v>0</v>
      </c>
      <c r="BG282" s="185">
        <f>IF(N282="zákl. přenesená",J282,0)</f>
        <v>0</v>
      </c>
      <c r="BH282" s="185">
        <f>IF(N282="sníž. přenesená",J282,0)</f>
        <v>0</v>
      </c>
      <c r="BI282" s="185">
        <f>IF(N282="nulová",J282,0)</f>
        <v>0</v>
      </c>
      <c r="BJ282" s="23" t="s">
        <v>24</v>
      </c>
      <c r="BK282" s="185">
        <f>ROUND(I282*H282,2)</f>
        <v>0</v>
      </c>
      <c r="BL282" s="23" t="s">
        <v>138</v>
      </c>
      <c r="BM282" s="23" t="s">
        <v>378</v>
      </c>
    </row>
    <row r="283" spans="2:51" s="11" customFormat="1" ht="13.5">
      <c r="B283" s="186"/>
      <c r="D283" s="187" t="s">
        <v>140</v>
      </c>
      <c r="E283" s="188" t="s">
        <v>5</v>
      </c>
      <c r="F283" s="189" t="s">
        <v>379</v>
      </c>
      <c r="H283" s="190" t="s">
        <v>5</v>
      </c>
      <c r="I283" s="191"/>
      <c r="L283" s="186"/>
      <c r="M283" s="192"/>
      <c r="N283" s="193"/>
      <c r="O283" s="193"/>
      <c r="P283" s="193"/>
      <c r="Q283" s="193"/>
      <c r="R283" s="193"/>
      <c r="S283" s="193"/>
      <c r="T283" s="194"/>
      <c r="AT283" s="190" t="s">
        <v>140</v>
      </c>
      <c r="AU283" s="190" t="s">
        <v>156</v>
      </c>
      <c r="AV283" s="11" t="s">
        <v>24</v>
      </c>
      <c r="AW283" s="11" t="s">
        <v>142</v>
      </c>
      <c r="AX283" s="11" t="s">
        <v>75</v>
      </c>
      <c r="AY283" s="190" t="s">
        <v>131</v>
      </c>
    </row>
    <row r="284" spans="2:51" s="12" customFormat="1" ht="13.5">
      <c r="B284" s="195"/>
      <c r="D284" s="187" t="s">
        <v>140</v>
      </c>
      <c r="E284" s="196" t="s">
        <v>5</v>
      </c>
      <c r="F284" s="197" t="s">
        <v>380</v>
      </c>
      <c r="H284" s="198">
        <v>17</v>
      </c>
      <c r="I284" s="199"/>
      <c r="L284" s="195"/>
      <c r="M284" s="200"/>
      <c r="N284" s="201"/>
      <c r="O284" s="201"/>
      <c r="P284" s="201"/>
      <c r="Q284" s="201"/>
      <c r="R284" s="201"/>
      <c r="S284" s="201"/>
      <c r="T284" s="202"/>
      <c r="AT284" s="196" t="s">
        <v>140</v>
      </c>
      <c r="AU284" s="196" t="s">
        <v>156</v>
      </c>
      <c r="AV284" s="12" t="s">
        <v>84</v>
      </c>
      <c r="AW284" s="12" t="s">
        <v>142</v>
      </c>
      <c r="AX284" s="12" t="s">
        <v>75</v>
      </c>
      <c r="AY284" s="196" t="s">
        <v>131</v>
      </c>
    </row>
    <row r="285" spans="2:51" s="13" customFormat="1" ht="13.5">
      <c r="B285" s="203"/>
      <c r="D285" s="204" t="s">
        <v>140</v>
      </c>
      <c r="E285" s="205" t="s">
        <v>5</v>
      </c>
      <c r="F285" s="206" t="s">
        <v>146</v>
      </c>
      <c r="H285" s="207">
        <v>17</v>
      </c>
      <c r="I285" s="208"/>
      <c r="L285" s="203"/>
      <c r="M285" s="209"/>
      <c r="N285" s="210"/>
      <c r="O285" s="210"/>
      <c r="P285" s="210"/>
      <c r="Q285" s="210"/>
      <c r="R285" s="210"/>
      <c r="S285" s="210"/>
      <c r="T285" s="211"/>
      <c r="AT285" s="212" t="s">
        <v>140</v>
      </c>
      <c r="AU285" s="212" t="s">
        <v>156</v>
      </c>
      <c r="AV285" s="13" t="s">
        <v>138</v>
      </c>
      <c r="AW285" s="13" t="s">
        <v>142</v>
      </c>
      <c r="AX285" s="13" t="s">
        <v>24</v>
      </c>
      <c r="AY285" s="212" t="s">
        <v>131</v>
      </c>
    </row>
    <row r="286" spans="2:65" s="1" customFormat="1" ht="22.5" customHeight="1">
      <c r="B286" s="173"/>
      <c r="C286" s="174" t="s">
        <v>381</v>
      </c>
      <c r="D286" s="174" t="s">
        <v>133</v>
      </c>
      <c r="E286" s="175" t="s">
        <v>382</v>
      </c>
      <c r="F286" s="176" t="s">
        <v>383</v>
      </c>
      <c r="G286" s="177" t="s">
        <v>176</v>
      </c>
      <c r="H286" s="178">
        <v>5298.366</v>
      </c>
      <c r="I286" s="179"/>
      <c r="J286" s="180">
        <f>ROUND(I286*H286,2)</f>
        <v>0</v>
      </c>
      <c r="K286" s="176" t="s">
        <v>150</v>
      </c>
      <c r="L286" s="40"/>
      <c r="M286" s="181" t="s">
        <v>5</v>
      </c>
      <c r="N286" s="182" t="s">
        <v>46</v>
      </c>
      <c r="O286" s="41"/>
      <c r="P286" s="183">
        <f>O286*H286</f>
        <v>0</v>
      </c>
      <c r="Q286" s="183">
        <v>0</v>
      </c>
      <c r="R286" s="183">
        <f>Q286*H286</f>
        <v>0</v>
      </c>
      <c r="S286" s="183">
        <v>0</v>
      </c>
      <c r="T286" s="184">
        <f>S286*H286</f>
        <v>0</v>
      </c>
      <c r="AR286" s="23" t="s">
        <v>138</v>
      </c>
      <c r="AT286" s="23" t="s">
        <v>133</v>
      </c>
      <c r="AU286" s="23" t="s">
        <v>156</v>
      </c>
      <c r="AY286" s="23" t="s">
        <v>131</v>
      </c>
      <c r="BE286" s="185">
        <f>IF(N286="základní",J286,0)</f>
        <v>0</v>
      </c>
      <c r="BF286" s="185">
        <f>IF(N286="snížená",J286,0)</f>
        <v>0</v>
      </c>
      <c r="BG286" s="185">
        <f>IF(N286="zákl. přenesená",J286,0)</f>
        <v>0</v>
      </c>
      <c r="BH286" s="185">
        <f>IF(N286="sníž. přenesená",J286,0)</f>
        <v>0</v>
      </c>
      <c r="BI286" s="185">
        <f>IF(N286="nulová",J286,0)</f>
        <v>0</v>
      </c>
      <c r="BJ286" s="23" t="s">
        <v>24</v>
      </c>
      <c r="BK286" s="185">
        <f>ROUND(I286*H286,2)</f>
        <v>0</v>
      </c>
      <c r="BL286" s="23" t="s">
        <v>138</v>
      </c>
      <c r="BM286" s="23" t="s">
        <v>384</v>
      </c>
    </row>
    <row r="287" spans="2:51" s="11" customFormat="1" ht="13.5">
      <c r="B287" s="186"/>
      <c r="D287" s="187" t="s">
        <v>140</v>
      </c>
      <c r="E287" s="188" t="s">
        <v>5</v>
      </c>
      <c r="F287" s="189" t="s">
        <v>385</v>
      </c>
      <c r="H287" s="190" t="s">
        <v>5</v>
      </c>
      <c r="I287" s="191"/>
      <c r="L287" s="186"/>
      <c r="M287" s="192"/>
      <c r="N287" s="193"/>
      <c r="O287" s="193"/>
      <c r="P287" s="193"/>
      <c r="Q287" s="193"/>
      <c r="R287" s="193"/>
      <c r="S287" s="193"/>
      <c r="T287" s="194"/>
      <c r="AT287" s="190" t="s">
        <v>140</v>
      </c>
      <c r="AU287" s="190" t="s">
        <v>156</v>
      </c>
      <c r="AV287" s="11" t="s">
        <v>24</v>
      </c>
      <c r="AW287" s="11" t="s">
        <v>142</v>
      </c>
      <c r="AX287" s="11" t="s">
        <v>75</v>
      </c>
      <c r="AY287" s="190" t="s">
        <v>131</v>
      </c>
    </row>
    <row r="288" spans="2:51" s="12" customFormat="1" ht="13.5">
      <c r="B288" s="195"/>
      <c r="D288" s="187" t="s">
        <v>140</v>
      </c>
      <c r="E288" s="196" t="s">
        <v>5</v>
      </c>
      <c r="F288" s="197" t="s">
        <v>386</v>
      </c>
      <c r="H288" s="198">
        <v>497.99</v>
      </c>
      <c r="I288" s="199"/>
      <c r="L288" s="195"/>
      <c r="M288" s="200"/>
      <c r="N288" s="201"/>
      <c r="O288" s="201"/>
      <c r="P288" s="201"/>
      <c r="Q288" s="201"/>
      <c r="R288" s="201"/>
      <c r="S288" s="201"/>
      <c r="T288" s="202"/>
      <c r="AT288" s="196" t="s">
        <v>140</v>
      </c>
      <c r="AU288" s="196" t="s">
        <v>156</v>
      </c>
      <c r="AV288" s="12" t="s">
        <v>84</v>
      </c>
      <c r="AW288" s="12" t="s">
        <v>142</v>
      </c>
      <c r="AX288" s="12" t="s">
        <v>75</v>
      </c>
      <c r="AY288" s="196" t="s">
        <v>131</v>
      </c>
    </row>
    <row r="289" spans="2:51" s="11" customFormat="1" ht="13.5">
      <c r="B289" s="186"/>
      <c r="D289" s="187" t="s">
        <v>140</v>
      </c>
      <c r="E289" s="188" t="s">
        <v>5</v>
      </c>
      <c r="F289" s="189" t="s">
        <v>387</v>
      </c>
      <c r="H289" s="190" t="s">
        <v>5</v>
      </c>
      <c r="I289" s="191"/>
      <c r="L289" s="186"/>
      <c r="M289" s="192"/>
      <c r="N289" s="193"/>
      <c r="O289" s="193"/>
      <c r="P289" s="193"/>
      <c r="Q289" s="193"/>
      <c r="R289" s="193"/>
      <c r="S289" s="193"/>
      <c r="T289" s="194"/>
      <c r="AT289" s="190" t="s">
        <v>140</v>
      </c>
      <c r="AU289" s="190" t="s">
        <v>156</v>
      </c>
      <c r="AV289" s="11" t="s">
        <v>24</v>
      </c>
      <c r="AW289" s="11" t="s">
        <v>142</v>
      </c>
      <c r="AX289" s="11" t="s">
        <v>75</v>
      </c>
      <c r="AY289" s="190" t="s">
        <v>131</v>
      </c>
    </row>
    <row r="290" spans="2:51" s="12" customFormat="1" ht="13.5">
      <c r="B290" s="195"/>
      <c r="D290" s="187" t="s">
        <v>140</v>
      </c>
      <c r="E290" s="196" t="s">
        <v>5</v>
      </c>
      <c r="F290" s="197" t="s">
        <v>388</v>
      </c>
      <c r="H290" s="198">
        <v>4690.2</v>
      </c>
      <c r="I290" s="199"/>
      <c r="L290" s="195"/>
      <c r="M290" s="200"/>
      <c r="N290" s="201"/>
      <c r="O290" s="201"/>
      <c r="P290" s="201"/>
      <c r="Q290" s="201"/>
      <c r="R290" s="201"/>
      <c r="S290" s="201"/>
      <c r="T290" s="202"/>
      <c r="AT290" s="196" t="s">
        <v>140</v>
      </c>
      <c r="AU290" s="196" t="s">
        <v>156</v>
      </c>
      <c r="AV290" s="12" t="s">
        <v>84</v>
      </c>
      <c r="AW290" s="12" t="s">
        <v>142</v>
      </c>
      <c r="AX290" s="12" t="s">
        <v>75</v>
      </c>
      <c r="AY290" s="196" t="s">
        <v>131</v>
      </c>
    </row>
    <row r="291" spans="2:51" s="11" customFormat="1" ht="13.5">
      <c r="B291" s="186"/>
      <c r="D291" s="187" t="s">
        <v>140</v>
      </c>
      <c r="E291" s="188" t="s">
        <v>5</v>
      </c>
      <c r="F291" s="189" t="s">
        <v>389</v>
      </c>
      <c r="H291" s="190" t="s">
        <v>5</v>
      </c>
      <c r="I291" s="191"/>
      <c r="L291" s="186"/>
      <c r="M291" s="192"/>
      <c r="N291" s="193"/>
      <c r="O291" s="193"/>
      <c r="P291" s="193"/>
      <c r="Q291" s="193"/>
      <c r="R291" s="193"/>
      <c r="S291" s="193"/>
      <c r="T291" s="194"/>
      <c r="AT291" s="190" t="s">
        <v>140</v>
      </c>
      <c r="AU291" s="190" t="s">
        <v>156</v>
      </c>
      <c r="AV291" s="11" t="s">
        <v>24</v>
      </c>
      <c r="AW291" s="11" t="s">
        <v>142</v>
      </c>
      <c r="AX291" s="11" t="s">
        <v>75</v>
      </c>
      <c r="AY291" s="190" t="s">
        <v>131</v>
      </c>
    </row>
    <row r="292" spans="2:51" s="12" customFormat="1" ht="13.5">
      <c r="B292" s="195"/>
      <c r="D292" s="187" t="s">
        <v>140</v>
      </c>
      <c r="E292" s="196" t="s">
        <v>5</v>
      </c>
      <c r="F292" s="197" t="s">
        <v>390</v>
      </c>
      <c r="H292" s="198">
        <v>12.238</v>
      </c>
      <c r="I292" s="199"/>
      <c r="L292" s="195"/>
      <c r="M292" s="200"/>
      <c r="N292" s="201"/>
      <c r="O292" s="201"/>
      <c r="P292" s="201"/>
      <c r="Q292" s="201"/>
      <c r="R292" s="201"/>
      <c r="S292" s="201"/>
      <c r="T292" s="202"/>
      <c r="AT292" s="196" t="s">
        <v>140</v>
      </c>
      <c r="AU292" s="196" t="s">
        <v>156</v>
      </c>
      <c r="AV292" s="12" t="s">
        <v>84</v>
      </c>
      <c r="AW292" s="12" t="s">
        <v>142</v>
      </c>
      <c r="AX292" s="12" t="s">
        <v>75</v>
      </c>
      <c r="AY292" s="196" t="s">
        <v>131</v>
      </c>
    </row>
    <row r="293" spans="2:51" s="11" customFormat="1" ht="13.5">
      <c r="B293" s="186"/>
      <c r="D293" s="187" t="s">
        <v>140</v>
      </c>
      <c r="E293" s="188" t="s">
        <v>5</v>
      </c>
      <c r="F293" s="189" t="s">
        <v>391</v>
      </c>
      <c r="H293" s="190" t="s">
        <v>5</v>
      </c>
      <c r="I293" s="191"/>
      <c r="L293" s="186"/>
      <c r="M293" s="192"/>
      <c r="N293" s="193"/>
      <c r="O293" s="193"/>
      <c r="P293" s="193"/>
      <c r="Q293" s="193"/>
      <c r="R293" s="193"/>
      <c r="S293" s="193"/>
      <c r="T293" s="194"/>
      <c r="AT293" s="190" t="s">
        <v>140</v>
      </c>
      <c r="AU293" s="190" t="s">
        <v>156</v>
      </c>
      <c r="AV293" s="11" t="s">
        <v>24</v>
      </c>
      <c r="AW293" s="11" t="s">
        <v>142</v>
      </c>
      <c r="AX293" s="11" t="s">
        <v>75</v>
      </c>
      <c r="AY293" s="190" t="s">
        <v>131</v>
      </c>
    </row>
    <row r="294" spans="2:51" s="12" customFormat="1" ht="13.5">
      <c r="B294" s="195"/>
      <c r="D294" s="187" t="s">
        <v>140</v>
      </c>
      <c r="E294" s="196" t="s">
        <v>5</v>
      </c>
      <c r="F294" s="197" t="s">
        <v>392</v>
      </c>
      <c r="H294" s="198">
        <v>97.938</v>
      </c>
      <c r="I294" s="199"/>
      <c r="L294" s="195"/>
      <c r="M294" s="200"/>
      <c r="N294" s="201"/>
      <c r="O294" s="201"/>
      <c r="P294" s="201"/>
      <c r="Q294" s="201"/>
      <c r="R294" s="201"/>
      <c r="S294" s="201"/>
      <c r="T294" s="202"/>
      <c r="AT294" s="196" t="s">
        <v>140</v>
      </c>
      <c r="AU294" s="196" t="s">
        <v>156</v>
      </c>
      <c r="AV294" s="12" t="s">
        <v>84</v>
      </c>
      <c r="AW294" s="12" t="s">
        <v>142</v>
      </c>
      <c r="AX294" s="12" t="s">
        <v>75</v>
      </c>
      <c r="AY294" s="196" t="s">
        <v>131</v>
      </c>
    </row>
    <row r="295" spans="2:51" s="13" customFormat="1" ht="13.5">
      <c r="B295" s="203"/>
      <c r="D295" s="187" t="s">
        <v>140</v>
      </c>
      <c r="E295" s="223" t="s">
        <v>5</v>
      </c>
      <c r="F295" s="224" t="s">
        <v>146</v>
      </c>
      <c r="H295" s="225">
        <v>5298.366</v>
      </c>
      <c r="I295" s="208"/>
      <c r="L295" s="203"/>
      <c r="M295" s="209"/>
      <c r="N295" s="210"/>
      <c r="O295" s="210"/>
      <c r="P295" s="210"/>
      <c r="Q295" s="210"/>
      <c r="R295" s="210"/>
      <c r="S295" s="210"/>
      <c r="T295" s="211"/>
      <c r="AT295" s="212" t="s">
        <v>140</v>
      </c>
      <c r="AU295" s="212" t="s">
        <v>156</v>
      </c>
      <c r="AV295" s="13" t="s">
        <v>138</v>
      </c>
      <c r="AW295" s="13" t="s">
        <v>142</v>
      </c>
      <c r="AX295" s="13" t="s">
        <v>24</v>
      </c>
      <c r="AY295" s="212" t="s">
        <v>131</v>
      </c>
    </row>
    <row r="296" spans="2:63" s="10" customFormat="1" ht="29.85" customHeight="1">
      <c r="B296" s="159"/>
      <c r="D296" s="170" t="s">
        <v>74</v>
      </c>
      <c r="E296" s="171" t="s">
        <v>393</v>
      </c>
      <c r="F296" s="171" t="s">
        <v>394</v>
      </c>
      <c r="I296" s="162"/>
      <c r="J296" s="172">
        <f>BK296</f>
        <v>0</v>
      </c>
      <c r="L296" s="159"/>
      <c r="M296" s="164"/>
      <c r="N296" s="165"/>
      <c r="O296" s="165"/>
      <c r="P296" s="166">
        <f>SUM(P297:P312)</f>
        <v>0</v>
      </c>
      <c r="Q296" s="165"/>
      <c r="R296" s="166">
        <f>SUM(R297:R312)</f>
        <v>0</v>
      </c>
      <c r="S296" s="165"/>
      <c r="T296" s="167">
        <f>SUM(T297:T312)</f>
        <v>0</v>
      </c>
      <c r="AR296" s="160" t="s">
        <v>24</v>
      </c>
      <c r="AT296" s="168" t="s">
        <v>74</v>
      </c>
      <c r="AU296" s="168" t="s">
        <v>24</v>
      </c>
      <c r="AY296" s="160" t="s">
        <v>131</v>
      </c>
      <c r="BK296" s="169">
        <f>SUM(BK297:BK312)</f>
        <v>0</v>
      </c>
    </row>
    <row r="297" spans="2:65" s="1" customFormat="1" ht="22.5" customHeight="1">
      <c r="B297" s="173"/>
      <c r="C297" s="174" t="s">
        <v>395</v>
      </c>
      <c r="D297" s="174" t="s">
        <v>133</v>
      </c>
      <c r="E297" s="175" t="s">
        <v>396</v>
      </c>
      <c r="F297" s="176" t="s">
        <v>397</v>
      </c>
      <c r="G297" s="177" t="s">
        <v>176</v>
      </c>
      <c r="H297" s="178">
        <v>370.13</v>
      </c>
      <c r="I297" s="179"/>
      <c r="J297" s="180">
        <f>ROUND(I297*H297,2)</f>
        <v>0</v>
      </c>
      <c r="K297" s="176" t="s">
        <v>150</v>
      </c>
      <c r="L297" s="40"/>
      <c r="M297" s="181" t="s">
        <v>5</v>
      </c>
      <c r="N297" s="182" t="s">
        <v>46</v>
      </c>
      <c r="O297" s="41"/>
      <c r="P297" s="183">
        <f>O297*H297</f>
        <v>0</v>
      </c>
      <c r="Q297" s="183">
        <v>0</v>
      </c>
      <c r="R297" s="183">
        <f>Q297*H297</f>
        <v>0</v>
      </c>
      <c r="S297" s="183">
        <v>0</v>
      </c>
      <c r="T297" s="184">
        <f>S297*H297</f>
        <v>0</v>
      </c>
      <c r="AR297" s="23" t="s">
        <v>138</v>
      </c>
      <c r="AT297" s="23" t="s">
        <v>133</v>
      </c>
      <c r="AU297" s="23" t="s">
        <v>84</v>
      </c>
      <c r="AY297" s="23" t="s">
        <v>131</v>
      </c>
      <c r="BE297" s="185">
        <f>IF(N297="základní",J297,0)</f>
        <v>0</v>
      </c>
      <c r="BF297" s="185">
        <f>IF(N297="snížená",J297,0)</f>
        <v>0</v>
      </c>
      <c r="BG297" s="185">
        <f>IF(N297="zákl. přenesená",J297,0)</f>
        <v>0</v>
      </c>
      <c r="BH297" s="185">
        <f>IF(N297="sníž. přenesená",J297,0)</f>
        <v>0</v>
      </c>
      <c r="BI297" s="185">
        <f>IF(N297="nulová",J297,0)</f>
        <v>0</v>
      </c>
      <c r="BJ297" s="23" t="s">
        <v>24</v>
      </c>
      <c r="BK297" s="185">
        <f>ROUND(I297*H297,2)</f>
        <v>0</v>
      </c>
      <c r="BL297" s="23" t="s">
        <v>138</v>
      </c>
      <c r="BM297" s="23" t="s">
        <v>398</v>
      </c>
    </row>
    <row r="298" spans="2:51" s="11" customFormat="1" ht="13.5">
      <c r="B298" s="186"/>
      <c r="D298" s="187" t="s">
        <v>140</v>
      </c>
      <c r="E298" s="188" t="s">
        <v>5</v>
      </c>
      <c r="F298" s="189" t="s">
        <v>262</v>
      </c>
      <c r="H298" s="190" t="s">
        <v>5</v>
      </c>
      <c r="I298" s="191"/>
      <c r="L298" s="186"/>
      <c r="M298" s="192"/>
      <c r="N298" s="193"/>
      <c r="O298" s="193"/>
      <c r="P298" s="193"/>
      <c r="Q298" s="193"/>
      <c r="R298" s="193"/>
      <c r="S298" s="193"/>
      <c r="T298" s="194"/>
      <c r="AT298" s="190" t="s">
        <v>140</v>
      </c>
      <c r="AU298" s="190" t="s">
        <v>84</v>
      </c>
      <c r="AV298" s="11" t="s">
        <v>24</v>
      </c>
      <c r="AW298" s="11" t="s">
        <v>142</v>
      </c>
      <c r="AX298" s="11" t="s">
        <v>75</v>
      </c>
      <c r="AY298" s="190" t="s">
        <v>131</v>
      </c>
    </row>
    <row r="299" spans="2:51" s="12" customFormat="1" ht="13.5">
      <c r="B299" s="195"/>
      <c r="D299" s="187" t="s">
        <v>140</v>
      </c>
      <c r="E299" s="196" t="s">
        <v>5</v>
      </c>
      <c r="F299" s="197" t="s">
        <v>193</v>
      </c>
      <c r="H299" s="198">
        <v>296.73</v>
      </c>
      <c r="I299" s="199"/>
      <c r="L299" s="195"/>
      <c r="M299" s="200"/>
      <c r="N299" s="201"/>
      <c r="O299" s="201"/>
      <c r="P299" s="201"/>
      <c r="Q299" s="201"/>
      <c r="R299" s="201"/>
      <c r="S299" s="201"/>
      <c r="T299" s="202"/>
      <c r="AT299" s="196" t="s">
        <v>140</v>
      </c>
      <c r="AU299" s="196" t="s">
        <v>84</v>
      </c>
      <c r="AV299" s="12" t="s">
        <v>84</v>
      </c>
      <c r="AW299" s="12" t="s">
        <v>142</v>
      </c>
      <c r="AX299" s="12" t="s">
        <v>75</v>
      </c>
      <c r="AY299" s="196" t="s">
        <v>131</v>
      </c>
    </row>
    <row r="300" spans="2:51" s="11" customFormat="1" ht="13.5">
      <c r="B300" s="186"/>
      <c r="D300" s="187" t="s">
        <v>140</v>
      </c>
      <c r="E300" s="188" t="s">
        <v>5</v>
      </c>
      <c r="F300" s="189" t="s">
        <v>399</v>
      </c>
      <c r="H300" s="190" t="s">
        <v>5</v>
      </c>
      <c r="I300" s="191"/>
      <c r="L300" s="186"/>
      <c r="M300" s="192"/>
      <c r="N300" s="193"/>
      <c r="O300" s="193"/>
      <c r="P300" s="193"/>
      <c r="Q300" s="193"/>
      <c r="R300" s="193"/>
      <c r="S300" s="193"/>
      <c r="T300" s="194"/>
      <c r="AT300" s="190" t="s">
        <v>140</v>
      </c>
      <c r="AU300" s="190" t="s">
        <v>84</v>
      </c>
      <c r="AV300" s="11" t="s">
        <v>24</v>
      </c>
      <c r="AW300" s="11" t="s">
        <v>142</v>
      </c>
      <c r="AX300" s="11" t="s">
        <v>75</v>
      </c>
      <c r="AY300" s="190" t="s">
        <v>131</v>
      </c>
    </row>
    <row r="301" spans="2:51" s="12" customFormat="1" ht="13.5">
      <c r="B301" s="195"/>
      <c r="D301" s="187" t="s">
        <v>140</v>
      </c>
      <c r="E301" s="196" t="s">
        <v>5</v>
      </c>
      <c r="F301" s="197" t="s">
        <v>346</v>
      </c>
      <c r="H301" s="198">
        <v>35</v>
      </c>
      <c r="I301" s="199"/>
      <c r="L301" s="195"/>
      <c r="M301" s="200"/>
      <c r="N301" s="201"/>
      <c r="O301" s="201"/>
      <c r="P301" s="201"/>
      <c r="Q301" s="201"/>
      <c r="R301" s="201"/>
      <c r="S301" s="201"/>
      <c r="T301" s="202"/>
      <c r="AT301" s="196" t="s">
        <v>140</v>
      </c>
      <c r="AU301" s="196" t="s">
        <v>84</v>
      </c>
      <c r="AV301" s="12" t="s">
        <v>84</v>
      </c>
      <c r="AW301" s="12" t="s">
        <v>142</v>
      </c>
      <c r="AX301" s="12" t="s">
        <v>75</v>
      </c>
      <c r="AY301" s="196" t="s">
        <v>131</v>
      </c>
    </row>
    <row r="302" spans="2:51" s="11" customFormat="1" ht="13.5">
      <c r="B302" s="186"/>
      <c r="D302" s="187" t="s">
        <v>140</v>
      </c>
      <c r="E302" s="188" t="s">
        <v>5</v>
      </c>
      <c r="F302" s="189" t="s">
        <v>400</v>
      </c>
      <c r="H302" s="190" t="s">
        <v>5</v>
      </c>
      <c r="I302" s="191"/>
      <c r="L302" s="186"/>
      <c r="M302" s="192"/>
      <c r="N302" s="193"/>
      <c r="O302" s="193"/>
      <c r="P302" s="193"/>
      <c r="Q302" s="193"/>
      <c r="R302" s="193"/>
      <c r="S302" s="193"/>
      <c r="T302" s="194"/>
      <c r="AT302" s="190" t="s">
        <v>140</v>
      </c>
      <c r="AU302" s="190" t="s">
        <v>84</v>
      </c>
      <c r="AV302" s="11" t="s">
        <v>24</v>
      </c>
      <c r="AW302" s="11" t="s">
        <v>142</v>
      </c>
      <c r="AX302" s="11" t="s">
        <v>75</v>
      </c>
      <c r="AY302" s="190" t="s">
        <v>131</v>
      </c>
    </row>
    <row r="303" spans="2:51" s="12" customFormat="1" ht="13.5">
      <c r="B303" s="195"/>
      <c r="D303" s="187" t="s">
        <v>140</v>
      </c>
      <c r="E303" s="196" t="s">
        <v>5</v>
      </c>
      <c r="F303" s="197" t="s">
        <v>219</v>
      </c>
      <c r="H303" s="198">
        <v>38.4</v>
      </c>
      <c r="I303" s="199"/>
      <c r="L303" s="195"/>
      <c r="M303" s="200"/>
      <c r="N303" s="201"/>
      <c r="O303" s="201"/>
      <c r="P303" s="201"/>
      <c r="Q303" s="201"/>
      <c r="R303" s="201"/>
      <c r="S303" s="201"/>
      <c r="T303" s="202"/>
      <c r="AT303" s="196" t="s">
        <v>140</v>
      </c>
      <c r="AU303" s="196" t="s">
        <v>84</v>
      </c>
      <c r="AV303" s="12" t="s">
        <v>84</v>
      </c>
      <c r="AW303" s="12" t="s">
        <v>142</v>
      </c>
      <c r="AX303" s="12" t="s">
        <v>75</v>
      </c>
      <c r="AY303" s="196" t="s">
        <v>131</v>
      </c>
    </row>
    <row r="304" spans="2:51" s="13" customFormat="1" ht="13.5">
      <c r="B304" s="203"/>
      <c r="D304" s="204" t="s">
        <v>140</v>
      </c>
      <c r="E304" s="205" t="s">
        <v>5</v>
      </c>
      <c r="F304" s="206" t="s">
        <v>146</v>
      </c>
      <c r="H304" s="207">
        <v>370.13</v>
      </c>
      <c r="I304" s="208"/>
      <c r="L304" s="203"/>
      <c r="M304" s="209"/>
      <c r="N304" s="210"/>
      <c r="O304" s="210"/>
      <c r="P304" s="210"/>
      <c r="Q304" s="210"/>
      <c r="R304" s="210"/>
      <c r="S304" s="210"/>
      <c r="T304" s="211"/>
      <c r="AT304" s="212" t="s">
        <v>140</v>
      </c>
      <c r="AU304" s="212" t="s">
        <v>84</v>
      </c>
      <c r="AV304" s="13" t="s">
        <v>138</v>
      </c>
      <c r="AW304" s="13" t="s">
        <v>142</v>
      </c>
      <c r="AX304" s="13" t="s">
        <v>24</v>
      </c>
      <c r="AY304" s="212" t="s">
        <v>131</v>
      </c>
    </row>
    <row r="305" spans="2:65" s="1" customFormat="1" ht="22.5" customHeight="1">
      <c r="B305" s="173"/>
      <c r="C305" s="174" t="s">
        <v>401</v>
      </c>
      <c r="D305" s="174" t="s">
        <v>133</v>
      </c>
      <c r="E305" s="175" t="s">
        <v>402</v>
      </c>
      <c r="F305" s="176" t="s">
        <v>403</v>
      </c>
      <c r="G305" s="177" t="s">
        <v>176</v>
      </c>
      <c r="H305" s="178">
        <v>8883.12</v>
      </c>
      <c r="I305" s="179"/>
      <c r="J305" s="180">
        <f>ROUND(I305*H305,2)</f>
        <v>0</v>
      </c>
      <c r="K305" s="176" t="s">
        <v>150</v>
      </c>
      <c r="L305" s="40"/>
      <c r="M305" s="181" t="s">
        <v>5</v>
      </c>
      <c r="N305" s="182" t="s">
        <v>46</v>
      </c>
      <c r="O305" s="41"/>
      <c r="P305" s="183">
        <f>O305*H305</f>
        <v>0</v>
      </c>
      <c r="Q305" s="183">
        <v>0</v>
      </c>
      <c r="R305" s="183">
        <f>Q305*H305</f>
        <v>0</v>
      </c>
      <c r="S305" s="183">
        <v>0</v>
      </c>
      <c r="T305" s="184">
        <f>S305*H305</f>
        <v>0</v>
      </c>
      <c r="AR305" s="23" t="s">
        <v>138</v>
      </c>
      <c r="AT305" s="23" t="s">
        <v>133</v>
      </c>
      <c r="AU305" s="23" t="s">
        <v>84</v>
      </c>
      <c r="AY305" s="23" t="s">
        <v>131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23" t="s">
        <v>24</v>
      </c>
      <c r="BK305" s="185">
        <f>ROUND(I305*H305,2)</f>
        <v>0</v>
      </c>
      <c r="BL305" s="23" t="s">
        <v>138</v>
      </c>
      <c r="BM305" s="23" t="s">
        <v>404</v>
      </c>
    </row>
    <row r="306" spans="2:51" s="11" customFormat="1" ht="13.5">
      <c r="B306" s="186"/>
      <c r="D306" s="187" t="s">
        <v>140</v>
      </c>
      <c r="E306" s="188" t="s">
        <v>5</v>
      </c>
      <c r="F306" s="189" t="s">
        <v>262</v>
      </c>
      <c r="H306" s="190" t="s">
        <v>5</v>
      </c>
      <c r="I306" s="191"/>
      <c r="L306" s="186"/>
      <c r="M306" s="192"/>
      <c r="N306" s="193"/>
      <c r="O306" s="193"/>
      <c r="P306" s="193"/>
      <c r="Q306" s="193"/>
      <c r="R306" s="193"/>
      <c r="S306" s="193"/>
      <c r="T306" s="194"/>
      <c r="AT306" s="190" t="s">
        <v>140</v>
      </c>
      <c r="AU306" s="190" t="s">
        <v>84</v>
      </c>
      <c r="AV306" s="11" t="s">
        <v>24</v>
      </c>
      <c r="AW306" s="11" t="s">
        <v>142</v>
      </c>
      <c r="AX306" s="11" t="s">
        <v>75</v>
      </c>
      <c r="AY306" s="190" t="s">
        <v>131</v>
      </c>
    </row>
    <row r="307" spans="2:51" s="12" customFormat="1" ht="13.5">
      <c r="B307" s="195"/>
      <c r="D307" s="187" t="s">
        <v>140</v>
      </c>
      <c r="E307" s="196" t="s">
        <v>5</v>
      </c>
      <c r="F307" s="197" t="s">
        <v>405</v>
      </c>
      <c r="H307" s="198">
        <v>7121.52</v>
      </c>
      <c r="I307" s="199"/>
      <c r="L307" s="195"/>
      <c r="M307" s="200"/>
      <c r="N307" s="201"/>
      <c r="O307" s="201"/>
      <c r="P307" s="201"/>
      <c r="Q307" s="201"/>
      <c r="R307" s="201"/>
      <c r="S307" s="201"/>
      <c r="T307" s="202"/>
      <c r="AT307" s="196" t="s">
        <v>140</v>
      </c>
      <c r="AU307" s="196" t="s">
        <v>84</v>
      </c>
      <c r="AV307" s="12" t="s">
        <v>84</v>
      </c>
      <c r="AW307" s="12" t="s">
        <v>142</v>
      </c>
      <c r="AX307" s="12" t="s">
        <v>75</v>
      </c>
      <c r="AY307" s="196" t="s">
        <v>131</v>
      </c>
    </row>
    <row r="308" spans="2:51" s="11" customFormat="1" ht="13.5">
      <c r="B308" s="186"/>
      <c r="D308" s="187" t="s">
        <v>140</v>
      </c>
      <c r="E308" s="188" t="s">
        <v>5</v>
      </c>
      <c r="F308" s="189" t="s">
        <v>399</v>
      </c>
      <c r="H308" s="190" t="s">
        <v>5</v>
      </c>
      <c r="I308" s="191"/>
      <c r="L308" s="186"/>
      <c r="M308" s="192"/>
      <c r="N308" s="193"/>
      <c r="O308" s="193"/>
      <c r="P308" s="193"/>
      <c r="Q308" s="193"/>
      <c r="R308" s="193"/>
      <c r="S308" s="193"/>
      <c r="T308" s="194"/>
      <c r="AT308" s="190" t="s">
        <v>140</v>
      </c>
      <c r="AU308" s="190" t="s">
        <v>84</v>
      </c>
      <c r="AV308" s="11" t="s">
        <v>24</v>
      </c>
      <c r="AW308" s="11" t="s">
        <v>142</v>
      </c>
      <c r="AX308" s="11" t="s">
        <v>75</v>
      </c>
      <c r="AY308" s="190" t="s">
        <v>131</v>
      </c>
    </row>
    <row r="309" spans="2:51" s="12" customFormat="1" ht="13.5">
      <c r="B309" s="195"/>
      <c r="D309" s="187" t="s">
        <v>140</v>
      </c>
      <c r="E309" s="196" t="s">
        <v>5</v>
      </c>
      <c r="F309" s="197" t="s">
        <v>406</v>
      </c>
      <c r="H309" s="198">
        <v>840</v>
      </c>
      <c r="I309" s="199"/>
      <c r="L309" s="195"/>
      <c r="M309" s="200"/>
      <c r="N309" s="201"/>
      <c r="O309" s="201"/>
      <c r="P309" s="201"/>
      <c r="Q309" s="201"/>
      <c r="R309" s="201"/>
      <c r="S309" s="201"/>
      <c r="T309" s="202"/>
      <c r="AT309" s="196" t="s">
        <v>140</v>
      </c>
      <c r="AU309" s="196" t="s">
        <v>84</v>
      </c>
      <c r="AV309" s="12" t="s">
        <v>84</v>
      </c>
      <c r="AW309" s="12" t="s">
        <v>142</v>
      </c>
      <c r="AX309" s="12" t="s">
        <v>75</v>
      </c>
      <c r="AY309" s="196" t="s">
        <v>131</v>
      </c>
    </row>
    <row r="310" spans="2:51" s="11" customFormat="1" ht="13.5">
      <c r="B310" s="186"/>
      <c r="D310" s="187" t="s">
        <v>140</v>
      </c>
      <c r="E310" s="188" t="s">
        <v>5</v>
      </c>
      <c r="F310" s="189" t="s">
        <v>400</v>
      </c>
      <c r="H310" s="190" t="s">
        <v>5</v>
      </c>
      <c r="I310" s="191"/>
      <c r="L310" s="186"/>
      <c r="M310" s="192"/>
      <c r="N310" s="193"/>
      <c r="O310" s="193"/>
      <c r="P310" s="193"/>
      <c r="Q310" s="193"/>
      <c r="R310" s="193"/>
      <c r="S310" s="193"/>
      <c r="T310" s="194"/>
      <c r="AT310" s="190" t="s">
        <v>140</v>
      </c>
      <c r="AU310" s="190" t="s">
        <v>84</v>
      </c>
      <c r="AV310" s="11" t="s">
        <v>24</v>
      </c>
      <c r="AW310" s="11" t="s">
        <v>142</v>
      </c>
      <c r="AX310" s="11" t="s">
        <v>75</v>
      </c>
      <c r="AY310" s="190" t="s">
        <v>131</v>
      </c>
    </row>
    <row r="311" spans="2:51" s="12" customFormat="1" ht="13.5">
      <c r="B311" s="195"/>
      <c r="D311" s="187" t="s">
        <v>140</v>
      </c>
      <c r="E311" s="196" t="s">
        <v>5</v>
      </c>
      <c r="F311" s="197" t="s">
        <v>407</v>
      </c>
      <c r="H311" s="198">
        <v>921.6</v>
      </c>
      <c r="I311" s="199"/>
      <c r="L311" s="195"/>
      <c r="M311" s="200"/>
      <c r="N311" s="201"/>
      <c r="O311" s="201"/>
      <c r="P311" s="201"/>
      <c r="Q311" s="201"/>
      <c r="R311" s="201"/>
      <c r="S311" s="201"/>
      <c r="T311" s="202"/>
      <c r="AT311" s="196" t="s">
        <v>140</v>
      </c>
      <c r="AU311" s="196" t="s">
        <v>84</v>
      </c>
      <c r="AV311" s="12" t="s">
        <v>84</v>
      </c>
      <c r="AW311" s="12" t="s">
        <v>142</v>
      </c>
      <c r="AX311" s="12" t="s">
        <v>75</v>
      </c>
      <c r="AY311" s="196" t="s">
        <v>131</v>
      </c>
    </row>
    <row r="312" spans="2:51" s="13" customFormat="1" ht="13.5">
      <c r="B312" s="203"/>
      <c r="D312" s="187" t="s">
        <v>140</v>
      </c>
      <c r="E312" s="223" t="s">
        <v>5</v>
      </c>
      <c r="F312" s="224" t="s">
        <v>146</v>
      </c>
      <c r="H312" s="225">
        <v>8883.12</v>
      </c>
      <c r="I312" s="208"/>
      <c r="L312" s="203"/>
      <c r="M312" s="226"/>
      <c r="N312" s="227"/>
      <c r="O312" s="227"/>
      <c r="P312" s="227"/>
      <c r="Q312" s="227"/>
      <c r="R312" s="227"/>
      <c r="S312" s="227"/>
      <c r="T312" s="228"/>
      <c r="AT312" s="212" t="s">
        <v>140</v>
      </c>
      <c r="AU312" s="212" t="s">
        <v>84</v>
      </c>
      <c r="AV312" s="13" t="s">
        <v>138</v>
      </c>
      <c r="AW312" s="13" t="s">
        <v>142</v>
      </c>
      <c r="AX312" s="13" t="s">
        <v>24</v>
      </c>
      <c r="AY312" s="212" t="s">
        <v>131</v>
      </c>
    </row>
    <row r="313" spans="2:12" s="1" customFormat="1" ht="6.95" customHeight="1">
      <c r="B313" s="55"/>
      <c r="C313" s="56"/>
      <c r="D313" s="56"/>
      <c r="E313" s="56"/>
      <c r="F313" s="56"/>
      <c r="G313" s="56"/>
      <c r="H313" s="56"/>
      <c r="I313" s="126"/>
      <c r="J313" s="56"/>
      <c r="K313" s="56"/>
      <c r="L313" s="40"/>
    </row>
  </sheetData>
  <autoFilter ref="C83:K312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7"/>
  <sheetViews>
    <sheetView showGridLines="0" workbookViewId="0" topLeftCell="A1">
      <pane ySplit="1" topLeftCell="A16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94</v>
      </c>
      <c r="G1" s="350" t="s">
        <v>95</v>
      </c>
      <c r="H1" s="350"/>
      <c r="I1" s="102"/>
      <c r="J1" s="101" t="s">
        <v>96</v>
      </c>
      <c r="K1" s="100" t="s">
        <v>97</v>
      </c>
      <c r="L1" s="101" t="s">
        <v>98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3" t="s">
        <v>87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84</v>
      </c>
    </row>
    <row r="4" spans="2:46" ht="36.95" customHeight="1">
      <c r="B4" s="27"/>
      <c r="C4" s="28"/>
      <c r="D4" s="29" t="s">
        <v>99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51" t="str">
        <f>'Rekapitulace stavby'!K6</f>
        <v>II/230 Přeštice - Mantov (úsek Černotín - Mantov)</v>
      </c>
      <c r="F7" s="352"/>
      <c r="G7" s="352"/>
      <c r="H7" s="352"/>
      <c r="I7" s="104"/>
      <c r="J7" s="28"/>
      <c r="K7" s="30"/>
    </row>
    <row r="8" spans="2:11" s="1" customFormat="1" ht="15">
      <c r="B8" s="40"/>
      <c r="C8" s="41"/>
      <c r="D8" s="36" t="s">
        <v>100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53" t="s">
        <v>408</v>
      </c>
      <c r="F9" s="354"/>
      <c r="G9" s="354"/>
      <c r="H9" s="354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stavby'!AN8</f>
        <v>27.8.2017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06" t="s">
        <v>34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43" t="s">
        <v>5</v>
      </c>
      <c r="F24" s="343"/>
      <c r="G24" s="343"/>
      <c r="H24" s="343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41</v>
      </c>
      <c r="E27" s="41"/>
      <c r="F27" s="41"/>
      <c r="G27" s="41"/>
      <c r="H27" s="41"/>
      <c r="I27" s="105"/>
      <c r="J27" s="115">
        <f>ROUND(J82,2)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16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17">
        <f>ROUND(SUM(BE82:BE216),2)</f>
        <v>0</v>
      </c>
      <c r="G30" s="41"/>
      <c r="H30" s="41"/>
      <c r="I30" s="118">
        <v>0.21</v>
      </c>
      <c r="J30" s="117">
        <f>ROUND(ROUND((SUM(BE82:BE216)),2)*I30,2)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17">
        <f>ROUND(SUM(BF82:BF216),2)</f>
        <v>0</v>
      </c>
      <c r="G31" s="41"/>
      <c r="H31" s="41"/>
      <c r="I31" s="118">
        <v>0.15</v>
      </c>
      <c r="J31" s="117">
        <f>ROUND(ROUND((SUM(BF82:BF216)),2)*I31,2)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17">
        <f>ROUND(SUM(BG82:BG216),2)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17">
        <f>ROUND(SUM(BH82:BH216),2)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17">
        <f>ROUND(SUM(BI82:BI216),2)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51</v>
      </c>
      <c r="E36" s="70"/>
      <c r="F36" s="70"/>
      <c r="G36" s="121" t="s">
        <v>52</v>
      </c>
      <c r="H36" s="122" t="s">
        <v>53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102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51" t="str">
        <f>E7</f>
        <v>II/230 Přeštice - Mantov (úsek Černotín - Mantov)</v>
      </c>
      <c r="F45" s="352"/>
      <c r="G45" s="352"/>
      <c r="H45" s="352"/>
      <c r="I45" s="105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53" t="str">
        <f>E9</f>
        <v>SO 102 - 2. ÚSEK</v>
      </c>
      <c r="F47" s="354"/>
      <c r="G47" s="354"/>
      <c r="H47" s="354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06" t="s">
        <v>27</v>
      </c>
      <c r="J49" s="107" t="str">
        <f>IF(J12="","",J12)</f>
        <v>27.8.2017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Správa a údržba silnic Plzeňského kraje</v>
      </c>
      <c r="G51" s="41"/>
      <c r="H51" s="41"/>
      <c r="I51" s="106" t="s">
        <v>37</v>
      </c>
      <c r="J51" s="34" t="str">
        <f>E21</f>
        <v>Bc. Jan Touš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103</v>
      </c>
      <c r="D54" s="119"/>
      <c r="E54" s="119"/>
      <c r="F54" s="119"/>
      <c r="G54" s="119"/>
      <c r="H54" s="119"/>
      <c r="I54" s="130"/>
      <c r="J54" s="131" t="s">
        <v>104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105</v>
      </c>
      <c r="D56" s="41"/>
      <c r="E56" s="41"/>
      <c r="F56" s="41"/>
      <c r="G56" s="41"/>
      <c r="H56" s="41"/>
      <c r="I56" s="105"/>
      <c r="J56" s="115">
        <f>J82</f>
        <v>0</v>
      </c>
      <c r="K56" s="44"/>
      <c r="AU56" s="23" t="s">
        <v>106</v>
      </c>
    </row>
    <row r="57" spans="2:11" s="7" customFormat="1" ht="24.95" customHeight="1">
      <c r="B57" s="134"/>
      <c r="C57" s="135"/>
      <c r="D57" s="136" t="s">
        <v>107</v>
      </c>
      <c r="E57" s="137"/>
      <c r="F57" s="137"/>
      <c r="G57" s="137"/>
      <c r="H57" s="137"/>
      <c r="I57" s="138"/>
      <c r="J57" s="139">
        <f>J83</f>
        <v>0</v>
      </c>
      <c r="K57" s="140"/>
    </row>
    <row r="58" spans="2:11" s="8" customFormat="1" ht="19.9" customHeight="1">
      <c r="B58" s="141"/>
      <c r="C58" s="142"/>
      <c r="D58" s="143" t="s">
        <v>108</v>
      </c>
      <c r="E58" s="144"/>
      <c r="F58" s="144"/>
      <c r="G58" s="144"/>
      <c r="H58" s="144"/>
      <c r="I58" s="145"/>
      <c r="J58" s="146">
        <f>J84</f>
        <v>0</v>
      </c>
      <c r="K58" s="147"/>
    </row>
    <row r="59" spans="2:11" s="8" customFormat="1" ht="19.9" customHeight="1">
      <c r="B59" s="141"/>
      <c r="C59" s="142"/>
      <c r="D59" s="143" t="s">
        <v>111</v>
      </c>
      <c r="E59" s="144"/>
      <c r="F59" s="144"/>
      <c r="G59" s="144"/>
      <c r="H59" s="144"/>
      <c r="I59" s="145"/>
      <c r="J59" s="146">
        <f>J122</f>
        <v>0</v>
      </c>
      <c r="K59" s="147"/>
    </row>
    <row r="60" spans="2:11" s="8" customFormat="1" ht="19.9" customHeight="1">
      <c r="B60" s="141"/>
      <c r="C60" s="142"/>
      <c r="D60" s="143" t="s">
        <v>112</v>
      </c>
      <c r="E60" s="144"/>
      <c r="F60" s="144"/>
      <c r="G60" s="144"/>
      <c r="H60" s="144"/>
      <c r="I60" s="145"/>
      <c r="J60" s="146">
        <f>J166</f>
        <v>0</v>
      </c>
      <c r="K60" s="147"/>
    </row>
    <row r="61" spans="2:11" s="8" customFormat="1" ht="14.85" customHeight="1">
      <c r="B61" s="141"/>
      <c r="C61" s="142"/>
      <c r="D61" s="143" t="s">
        <v>113</v>
      </c>
      <c r="E61" s="144"/>
      <c r="F61" s="144"/>
      <c r="G61" s="144"/>
      <c r="H61" s="144"/>
      <c r="I61" s="145"/>
      <c r="J61" s="146">
        <f>J195</f>
        <v>0</v>
      </c>
      <c r="K61" s="147"/>
    </row>
    <row r="62" spans="2:11" s="8" customFormat="1" ht="19.9" customHeight="1">
      <c r="B62" s="141"/>
      <c r="C62" s="142"/>
      <c r="D62" s="143" t="s">
        <v>114</v>
      </c>
      <c r="E62" s="144"/>
      <c r="F62" s="144"/>
      <c r="G62" s="144"/>
      <c r="H62" s="144"/>
      <c r="I62" s="145"/>
      <c r="J62" s="146">
        <f>J204</f>
        <v>0</v>
      </c>
      <c r="K62" s="147"/>
    </row>
    <row r="63" spans="2:11" s="1" customFormat="1" ht="21.75" customHeight="1">
      <c r="B63" s="40"/>
      <c r="C63" s="41"/>
      <c r="D63" s="41"/>
      <c r="E63" s="41"/>
      <c r="F63" s="41"/>
      <c r="G63" s="41"/>
      <c r="H63" s="41"/>
      <c r="I63" s="105"/>
      <c r="J63" s="41"/>
      <c r="K63" s="44"/>
    </row>
    <row r="64" spans="2:11" s="1" customFormat="1" ht="6.95" customHeight="1">
      <c r="B64" s="55"/>
      <c r="C64" s="56"/>
      <c r="D64" s="56"/>
      <c r="E64" s="56"/>
      <c r="F64" s="56"/>
      <c r="G64" s="56"/>
      <c r="H64" s="56"/>
      <c r="I64" s="126"/>
      <c r="J64" s="56"/>
      <c r="K64" s="57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27"/>
      <c r="J68" s="59"/>
      <c r="K68" s="59"/>
      <c r="L68" s="40"/>
    </row>
    <row r="69" spans="2:12" s="1" customFormat="1" ht="36.95" customHeight="1">
      <c r="B69" s="40"/>
      <c r="C69" s="60" t="s">
        <v>115</v>
      </c>
      <c r="L69" s="40"/>
    </row>
    <row r="70" spans="2:12" s="1" customFormat="1" ht="6.95" customHeight="1">
      <c r="B70" s="40"/>
      <c r="L70" s="40"/>
    </row>
    <row r="71" spans="2:12" s="1" customFormat="1" ht="14.45" customHeight="1">
      <c r="B71" s="40"/>
      <c r="C71" s="62" t="s">
        <v>19</v>
      </c>
      <c r="L71" s="40"/>
    </row>
    <row r="72" spans="2:12" s="1" customFormat="1" ht="22.5" customHeight="1">
      <c r="B72" s="40"/>
      <c r="E72" s="347" t="str">
        <f>E7</f>
        <v>II/230 Přeštice - Mantov (úsek Černotín - Mantov)</v>
      </c>
      <c r="F72" s="348"/>
      <c r="G72" s="348"/>
      <c r="H72" s="348"/>
      <c r="L72" s="40"/>
    </row>
    <row r="73" spans="2:12" s="1" customFormat="1" ht="14.45" customHeight="1">
      <c r="B73" s="40"/>
      <c r="C73" s="62" t="s">
        <v>100</v>
      </c>
      <c r="L73" s="40"/>
    </row>
    <row r="74" spans="2:12" s="1" customFormat="1" ht="23.25" customHeight="1">
      <c r="B74" s="40"/>
      <c r="E74" s="316" t="str">
        <f>E9</f>
        <v>SO 102 - 2. ÚSEK</v>
      </c>
      <c r="F74" s="349"/>
      <c r="G74" s="349"/>
      <c r="H74" s="349"/>
      <c r="L74" s="40"/>
    </row>
    <row r="75" spans="2:12" s="1" customFormat="1" ht="6.95" customHeight="1">
      <c r="B75" s="40"/>
      <c r="L75" s="40"/>
    </row>
    <row r="76" spans="2:12" s="1" customFormat="1" ht="18" customHeight="1">
      <c r="B76" s="40"/>
      <c r="C76" s="62" t="s">
        <v>25</v>
      </c>
      <c r="F76" s="148" t="str">
        <f>F12</f>
        <v xml:space="preserve"> </v>
      </c>
      <c r="I76" s="149" t="s">
        <v>27</v>
      </c>
      <c r="J76" s="66" t="str">
        <f>IF(J12="","",J12)</f>
        <v>27.8.2017</v>
      </c>
      <c r="L76" s="40"/>
    </row>
    <row r="77" spans="2:12" s="1" customFormat="1" ht="6.95" customHeight="1">
      <c r="B77" s="40"/>
      <c r="L77" s="40"/>
    </row>
    <row r="78" spans="2:12" s="1" customFormat="1" ht="15">
      <c r="B78" s="40"/>
      <c r="C78" s="62" t="s">
        <v>31</v>
      </c>
      <c r="F78" s="148" t="str">
        <f>E15</f>
        <v>Správa a údržba silnic Plzeňského kraje</v>
      </c>
      <c r="I78" s="149" t="s">
        <v>37</v>
      </c>
      <c r="J78" s="148" t="str">
        <f>E21</f>
        <v>Bc. Jan Touš</v>
      </c>
      <c r="L78" s="40"/>
    </row>
    <row r="79" spans="2:12" s="1" customFormat="1" ht="14.45" customHeight="1">
      <c r="B79" s="40"/>
      <c r="C79" s="62" t="s">
        <v>35</v>
      </c>
      <c r="F79" s="148" t="str">
        <f>IF(E18="","",E18)</f>
        <v/>
      </c>
      <c r="L79" s="40"/>
    </row>
    <row r="80" spans="2:12" s="1" customFormat="1" ht="10.35" customHeight="1">
      <c r="B80" s="40"/>
      <c r="L80" s="40"/>
    </row>
    <row r="81" spans="2:20" s="9" customFormat="1" ht="29.25" customHeight="1">
      <c r="B81" s="150"/>
      <c r="C81" s="151" t="s">
        <v>116</v>
      </c>
      <c r="D81" s="152" t="s">
        <v>60</v>
      </c>
      <c r="E81" s="152" t="s">
        <v>56</v>
      </c>
      <c r="F81" s="152" t="s">
        <v>117</v>
      </c>
      <c r="G81" s="152" t="s">
        <v>118</v>
      </c>
      <c r="H81" s="152" t="s">
        <v>119</v>
      </c>
      <c r="I81" s="153" t="s">
        <v>120</v>
      </c>
      <c r="J81" s="152" t="s">
        <v>104</v>
      </c>
      <c r="K81" s="154" t="s">
        <v>121</v>
      </c>
      <c r="L81" s="150"/>
      <c r="M81" s="72" t="s">
        <v>122</v>
      </c>
      <c r="N81" s="73" t="s">
        <v>45</v>
      </c>
      <c r="O81" s="73" t="s">
        <v>123</v>
      </c>
      <c r="P81" s="73" t="s">
        <v>124</v>
      </c>
      <c r="Q81" s="73" t="s">
        <v>125</v>
      </c>
      <c r="R81" s="73" t="s">
        <v>126</v>
      </c>
      <c r="S81" s="73" t="s">
        <v>127</v>
      </c>
      <c r="T81" s="74" t="s">
        <v>128</v>
      </c>
    </row>
    <row r="82" spans="2:63" s="1" customFormat="1" ht="29.25" customHeight="1">
      <c r="B82" s="40"/>
      <c r="C82" s="76" t="s">
        <v>105</v>
      </c>
      <c r="J82" s="155">
        <f>BK82</f>
        <v>0</v>
      </c>
      <c r="L82" s="40"/>
      <c r="M82" s="75"/>
      <c r="N82" s="67"/>
      <c r="O82" s="67"/>
      <c r="P82" s="156">
        <f>P83</f>
        <v>0</v>
      </c>
      <c r="Q82" s="67"/>
      <c r="R82" s="156">
        <f>R83</f>
        <v>115.28760457</v>
      </c>
      <c r="S82" s="67"/>
      <c r="T82" s="157">
        <f>T83</f>
        <v>987.1544</v>
      </c>
      <c r="AT82" s="23" t="s">
        <v>74</v>
      </c>
      <c r="AU82" s="23" t="s">
        <v>106</v>
      </c>
      <c r="BK82" s="158">
        <f>BK83</f>
        <v>0</v>
      </c>
    </row>
    <row r="83" spans="2:63" s="10" customFormat="1" ht="37.35" customHeight="1">
      <c r="B83" s="159"/>
      <c r="D83" s="160" t="s">
        <v>74</v>
      </c>
      <c r="E83" s="161" t="s">
        <v>129</v>
      </c>
      <c r="F83" s="161" t="s">
        <v>130</v>
      </c>
      <c r="I83" s="162"/>
      <c r="J83" s="163">
        <f>BK83</f>
        <v>0</v>
      </c>
      <c r="L83" s="159"/>
      <c r="M83" s="164"/>
      <c r="N83" s="165"/>
      <c r="O83" s="165"/>
      <c r="P83" s="166">
        <f>P84+P122+P166+P204</f>
        <v>0</v>
      </c>
      <c r="Q83" s="165"/>
      <c r="R83" s="166">
        <f>R84+R122+R166+R204</f>
        <v>115.28760457</v>
      </c>
      <c r="S83" s="165"/>
      <c r="T83" s="167">
        <f>T84+T122+T166+T204</f>
        <v>987.1544</v>
      </c>
      <c r="AR83" s="160" t="s">
        <v>24</v>
      </c>
      <c r="AT83" s="168" t="s">
        <v>74</v>
      </c>
      <c r="AU83" s="168" t="s">
        <v>75</v>
      </c>
      <c r="AY83" s="160" t="s">
        <v>131</v>
      </c>
      <c r="BK83" s="169">
        <f>BK84+BK122+BK166+BK204</f>
        <v>0</v>
      </c>
    </row>
    <row r="84" spans="2:63" s="10" customFormat="1" ht="19.9" customHeight="1">
      <c r="B84" s="159"/>
      <c r="D84" s="170" t="s">
        <v>74</v>
      </c>
      <c r="E84" s="171" t="s">
        <v>24</v>
      </c>
      <c r="F84" s="171" t="s">
        <v>132</v>
      </c>
      <c r="I84" s="162"/>
      <c r="J84" s="172">
        <f>BK84</f>
        <v>0</v>
      </c>
      <c r="L84" s="159"/>
      <c r="M84" s="164"/>
      <c r="N84" s="165"/>
      <c r="O84" s="165"/>
      <c r="P84" s="166">
        <f>SUM(P85:P121)</f>
        <v>0</v>
      </c>
      <c r="Q84" s="165"/>
      <c r="R84" s="166">
        <f>SUM(R85:R121)</f>
        <v>6.469937</v>
      </c>
      <c r="S84" s="165"/>
      <c r="T84" s="167">
        <f>SUM(T85:T121)</f>
        <v>925.4144</v>
      </c>
      <c r="AR84" s="160" t="s">
        <v>24</v>
      </c>
      <c r="AT84" s="168" t="s">
        <v>74</v>
      </c>
      <c r="AU84" s="168" t="s">
        <v>24</v>
      </c>
      <c r="AY84" s="160" t="s">
        <v>131</v>
      </c>
      <c r="BK84" s="169">
        <f>SUM(BK85:BK121)</f>
        <v>0</v>
      </c>
    </row>
    <row r="85" spans="2:65" s="1" customFormat="1" ht="44.25" customHeight="1">
      <c r="B85" s="173"/>
      <c r="C85" s="174" t="s">
        <v>24</v>
      </c>
      <c r="D85" s="174" t="s">
        <v>133</v>
      </c>
      <c r="E85" s="175" t="s">
        <v>409</v>
      </c>
      <c r="F85" s="176" t="s">
        <v>410</v>
      </c>
      <c r="G85" s="177" t="s">
        <v>136</v>
      </c>
      <c r="H85" s="178">
        <v>3614.9</v>
      </c>
      <c r="I85" s="179"/>
      <c r="J85" s="180">
        <f>ROUND(I85*H85,2)</f>
        <v>0</v>
      </c>
      <c r="K85" s="176" t="s">
        <v>137</v>
      </c>
      <c r="L85" s="40"/>
      <c r="M85" s="181" t="s">
        <v>5</v>
      </c>
      <c r="N85" s="182" t="s">
        <v>46</v>
      </c>
      <c r="O85" s="41"/>
      <c r="P85" s="183">
        <f>O85*H85</f>
        <v>0</v>
      </c>
      <c r="Q85" s="183">
        <v>0.00013</v>
      </c>
      <c r="R85" s="183">
        <f>Q85*H85</f>
        <v>0.469937</v>
      </c>
      <c r="S85" s="183">
        <v>0.256</v>
      </c>
      <c r="T85" s="184">
        <f>S85*H85</f>
        <v>925.4144</v>
      </c>
      <c r="AR85" s="23" t="s">
        <v>138</v>
      </c>
      <c r="AT85" s="23" t="s">
        <v>133</v>
      </c>
      <c r="AU85" s="23" t="s">
        <v>84</v>
      </c>
      <c r="AY85" s="23" t="s">
        <v>131</v>
      </c>
      <c r="BE85" s="185">
        <f>IF(N85="základní",J85,0)</f>
        <v>0</v>
      </c>
      <c r="BF85" s="185">
        <f>IF(N85="snížená",J85,0)</f>
        <v>0</v>
      </c>
      <c r="BG85" s="185">
        <f>IF(N85="zákl. přenesená",J85,0)</f>
        <v>0</v>
      </c>
      <c r="BH85" s="185">
        <f>IF(N85="sníž. přenesená",J85,0)</f>
        <v>0</v>
      </c>
      <c r="BI85" s="185">
        <f>IF(N85="nulová",J85,0)</f>
        <v>0</v>
      </c>
      <c r="BJ85" s="23" t="s">
        <v>24</v>
      </c>
      <c r="BK85" s="185">
        <f>ROUND(I85*H85,2)</f>
        <v>0</v>
      </c>
      <c r="BL85" s="23" t="s">
        <v>138</v>
      </c>
      <c r="BM85" s="23" t="s">
        <v>411</v>
      </c>
    </row>
    <row r="86" spans="2:51" s="11" customFormat="1" ht="13.5">
      <c r="B86" s="186"/>
      <c r="D86" s="187" t="s">
        <v>140</v>
      </c>
      <c r="E86" s="188" t="s">
        <v>5</v>
      </c>
      <c r="F86" s="189" t="s">
        <v>412</v>
      </c>
      <c r="H86" s="190" t="s">
        <v>5</v>
      </c>
      <c r="I86" s="191"/>
      <c r="L86" s="186"/>
      <c r="M86" s="192"/>
      <c r="N86" s="193"/>
      <c r="O86" s="193"/>
      <c r="P86" s="193"/>
      <c r="Q86" s="193"/>
      <c r="R86" s="193"/>
      <c r="S86" s="193"/>
      <c r="T86" s="194"/>
      <c r="AT86" s="190" t="s">
        <v>140</v>
      </c>
      <c r="AU86" s="190" t="s">
        <v>84</v>
      </c>
      <c r="AV86" s="11" t="s">
        <v>24</v>
      </c>
      <c r="AW86" s="11" t="s">
        <v>142</v>
      </c>
      <c r="AX86" s="11" t="s">
        <v>75</v>
      </c>
      <c r="AY86" s="190" t="s">
        <v>131</v>
      </c>
    </row>
    <row r="87" spans="2:51" s="11" customFormat="1" ht="13.5">
      <c r="B87" s="186"/>
      <c r="D87" s="187" t="s">
        <v>140</v>
      </c>
      <c r="E87" s="188" t="s">
        <v>5</v>
      </c>
      <c r="F87" s="189" t="s">
        <v>143</v>
      </c>
      <c r="H87" s="190" t="s">
        <v>5</v>
      </c>
      <c r="I87" s="191"/>
      <c r="L87" s="186"/>
      <c r="M87" s="192"/>
      <c r="N87" s="193"/>
      <c r="O87" s="193"/>
      <c r="P87" s="193"/>
      <c r="Q87" s="193"/>
      <c r="R87" s="193"/>
      <c r="S87" s="193"/>
      <c r="T87" s="194"/>
      <c r="AT87" s="190" t="s">
        <v>140</v>
      </c>
      <c r="AU87" s="190" t="s">
        <v>84</v>
      </c>
      <c r="AV87" s="11" t="s">
        <v>24</v>
      </c>
      <c r="AW87" s="11" t="s">
        <v>142</v>
      </c>
      <c r="AX87" s="11" t="s">
        <v>75</v>
      </c>
      <c r="AY87" s="190" t="s">
        <v>131</v>
      </c>
    </row>
    <row r="88" spans="2:51" s="12" customFormat="1" ht="13.5">
      <c r="B88" s="195"/>
      <c r="D88" s="187" t="s">
        <v>140</v>
      </c>
      <c r="E88" s="196" t="s">
        <v>5</v>
      </c>
      <c r="F88" s="197" t="s">
        <v>413</v>
      </c>
      <c r="H88" s="198">
        <v>3614.9</v>
      </c>
      <c r="I88" s="199"/>
      <c r="L88" s="195"/>
      <c r="M88" s="200"/>
      <c r="N88" s="201"/>
      <c r="O88" s="201"/>
      <c r="P88" s="201"/>
      <c r="Q88" s="201"/>
      <c r="R88" s="201"/>
      <c r="S88" s="201"/>
      <c r="T88" s="202"/>
      <c r="AT88" s="196" t="s">
        <v>140</v>
      </c>
      <c r="AU88" s="196" t="s">
        <v>84</v>
      </c>
      <c r="AV88" s="12" t="s">
        <v>84</v>
      </c>
      <c r="AW88" s="12" t="s">
        <v>142</v>
      </c>
      <c r="AX88" s="12" t="s">
        <v>75</v>
      </c>
      <c r="AY88" s="196" t="s">
        <v>131</v>
      </c>
    </row>
    <row r="89" spans="2:51" s="13" customFormat="1" ht="13.5">
      <c r="B89" s="203"/>
      <c r="D89" s="204" t="s">
        <v>140</v>
      </c>
      <c r="E89" s="205" t="s">
        <v>5</v>
      </c>
      <c r="F89" s="206" t="s">
        <v>146</v>
      </c>
      <c r="H89" s="207">
        <v>3614.9</v>
      </c>
      <c r="I89" s="208"/>
      <c r="L89" s="203"/>
      <c r="M89" s="209"/>
      <c r="N89" s="210"/>
      <c r="O89" s="210"/>
      <c r="P89" s="210"/>
      <c r="Q89" s="210"/>
      <c r="R89" s="210"/>
      <c r="S89" s="210"/>
      <c r="T89" s="211"/>
      <c r="AT89" s="212" t="s">
        <v>140</v>
      </c>
      <c r="AU89" s="212" t="s">
        <v>84</v>
      </c>
      <c r="AV89" s="13" t="s">
        <v>138</v>
      </c>
      <c r="AW89" s="13" t="s">
        <v>142</v>
      </c>
      <c r="AX89" s="13" t="s">
        <v>24</v>
      </c>
      <c r="AY89" s="212" t="s">
        <v>131</v>
      </c>
    </row>
    <row r="90" spans="2:65" s="1" customFormat="1" ht="22.5" customHeight="1">
      <c r="B90" s="173"/>
      <c r="C90" s="174" t="s">
        <v>84</v>
      </c>
      <c r="D90" s="174" t="s">
        <v>133</v>
      </c>
      <c r="E90" s="175" t="s">
        <v>147</v>
      </c>
      <c r="F90" s="176" t="s">
        <v>148</v>
      </c>
      <c r="G90" s="177" t="s">
        <v>149</v>
      </c>
      <c r="H90" s="178">
        <v>84.777</v>
      </c>
      <c r="I90" s="179"/>
      <c r="J90" s="180">
        <f>ROUND(I90*H90,2)</f>
        <v>0</v>
      </c>
      <c r="K90" s="176" t="s">
        <v>150</v>
      </c>
      <c r="L90" s="40"/>
      <c r="M90" s="181" t="s">
        <v>5</v>
      </c>
      <c r="N90" s="182" t="s">
        <v>46</v>
      </c>
      <c r="O90" s="41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AR90" s="23" t="s">
        <v>138</v>
      </c>
      <c r="AT90" s="23" t="s">
        <v>133</v>
      </c>
      <c r="AU90" s="23" t="s">
        <v>84</v>
      </c>
      <c r="AY90" s="23" t="s">
        <v>131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23" t="s">
        <v>24</v>
      </c>
      <c r="BK90" s="185">
        <f>ROUND(I90*H90,2)</f>
        <v>0</v>
      </c>
      <c r="BL90" s="23" t="s">
        <v>138</v>
      </c>
      <c r="BM90" s="23" t="s">
        <v>414</v>
      </c>
    </row>
    <row r="91" spans="2:51" s="11" customFormat="1" ht="13.5">
      <c r="B91" s="186"/>
      <c r="D91" s="187" t="s">
        <v>140</v>
      </c>
      <c r="E91" s="188" t="s">
        <v>5</v>
      </c>
      <c r="F91" s="189" t="s">
        <v>287</v>
      </c>
      <c r="H91" s="190" t="s">
        <v>5</v>
      </c>
      <c r="I91" s="191"/>
      <c r="L91" s="186"/>
      <c r="M91" s="192"/>
      <c r="N91" s="193"/>
      <c r="O91" s="193"/>
      <c r="P91" s="193"/>
      <c r="Q91" s="193"/>
      <c r="R91" s="193"/>
      <c r="S91" s="193"/>
      <c r="T91" s="194"/>
      <c r="AT91" s="190" t="s">
        <v>140</v>
      </c>
      <c r="AU91" s="190" t="s">
        <v>84</v>
      </c>
      <c r="AV91" s="11" t="s">
        <v>24</v>
      </c>
      <c r="AW91" s="11" t="s">
        <v>142</v>
      </c>
      <c r="AX91" s="11" t="s">
        <v>75</v>
      </c>
      <c r="AY91" s="190" t="s">
        <v>131</v>
      </c>
    </row>
    <row r="92" spans="2:51" s="12" customFormat="1" ht="13.5">
      <c r="B92" s="195"/>
      <c r="D92" s="187" t="s">
        <v>140</v>
      </c>
      <c r="E92" s="196" t="s">
        <v>5</v>
      </c>
      <c r="F92" s="197" t="s">
        <v>415</v>
      </c>
      <c r="H92" s="198">
        <v>35.277</v>
      </c>
      <c r="I92" s="199"/>
      <c r="L92" s="195"/>
      <c r="M92" s="200"/>
      <c r="N92" s="201"/>
      <c r="O92" s="201"/>
      <c r="P92" s="201"/>
      <c r="Q92" s="201"/>
      <c r="R92" s="201"/>
      <c r="S92" s="201"/>
      <c r="T92" s="202"/>
      <c r="AT92" s="196" t="s">
        <v>140</v>
      </c>
      <c r="AU92" s="196" t="s">
        <v>84</v>
      </c>
      <c r="AV92" s="12" t="s">
        <v>84</v>
      </c>
      <c r="AW92" s="12" t="s">
        <v>142</v>
      </c>
      <c r="AX92" s="12" t="s">
        <v>75</v>
      </c>
      <c r="AY92" s="196" t="s">
        <v>131</v>
      </c>
    </row>
    <row r="93" spans="2:51" s="11" customFormat="1" ht="13.5">
      <c r="B93" s="186"/>
      <c r="D93" s="187" t="s">
        <v>140</v>
      </c>
      <c r="E93" s="188" t="s">
        <v>5</v>
      </c>
      <c r="F93" s="189" t="s">
        <v>154</v>
      </c>
      <c r="H93" s="190" t="s">
        <v>5</v>
      </c>
      <c r="I93" s="191"/>
      <c r="L93" s="186"/>
      <c r="M93" s="192"/>
      <c r="N93" s="193"/>
      <c r="O93" s="193"/>
      <c r="P93" s="193"/>
      <c r="Q93" s="193"/>
      <c r="R93" s="193"/>
      <c r="S93" s="193"/>
      <c r="T93" s="194"/>
      <c r="AT93" s="190" t="s">
        <v>140</v>
      </c>
      <c r="AU93" s="190" t="s">
        <v>84</v>
      </c>
      <c r="AV93" s="11" t="s">
        <v>24</v>
      </c>
      <c r="AW93" s="11" t="s">
        <v>142</v>
      </c>
      <c r="AX93" s="11" t="s">
        <v>75</v>
      </c>
      <c r="AY93" s="190" t="s">
        <v>131</v>
      </c>
    </row>
    <row r="94" spans="2:51" s="12" customFormat="1" ht="13.5">
      <c r="B94" s="195"/>
      <c r="D94" s="187" t="s">
        <v>140</v>
      </c>
      <c r="E94" s="196" t="s">
        <v>5</v>
      </c>
      <c r="F94" s="197" t="s">
        <v>416</v>
      </c>
      <c r="H94" s="198">
        <v>49.5</v>
      </c>
      <c r="I94" s="199"/>
      <c r="L94" s="195"/>
      <c r="M94" s="200"/>
      <c r="N94" s="201"/>
      <c r="O94" s="201"/>
      <c r="P94" s="201"/>
      <c r="Q94" s="201"/>
      <c r="R94" s="201"/>
      <c r="S94" s="201"/>
      <c r="T94" s="202"/>
      <c r="AT94" s="196" t="s">
        <v>140</v>
      </c>
      <c r="AU94" s="196" t="s">
        <v>84</v>
      </c>
      <c r="AV94" s="12" t="s">
        <v>84</v>
      </c>
      <c r="AW94" s="12" t="s">
        <v>142</v>
      </c>
      <c r="AX94" s="12" t="s">
        <v>75</v>
      </c>
      <c r="AY94" s="196" t="s">
        <v>131</v>
      </c>
    </row>
    <row r="95" spans="2:51" s="13" customFormat="1" ht="13.5">
      <c r="B95" s="203"/>
      <c r="D95" s="204" t="s">
        <v>140</v>
      </c>
      <c r="E95" s="205" t="s">
        <v>5</v>
      </c>
      <c r="F95" s="206" t="s">
        <v>146</v>
      </c>
      <c r="H95" s="207">
        <v>84.777</v>
      </c>
      <c r="I95" s="208"/>
      <c r="L95" s="203"/>
      <c r="M95" s="209"/>
      <c r="N95" s="210"/>
      <c r="O95" s="210"/>
      <c r="P95" s="210"/>
      <c r="Q95" s="210"/>
      <c r="R95" s="210"/>
      <c r="S95" s="210"/>
      <c r="T95" s="211"/>
      <c r="AT95" s="212" t="s">
        <v>140</v>
      </c>
      <c r="AU95" s="212" t="s">
        <v>84</v>
      </c>
      <c r="AV95" s="13" t="s">
        <v>138</v>
      </c>
      <c r="AW95" s="13" t="s">
        <v>142</v>
      </c>
      <c r="AX95" s="13" t="s">
        <v>24</v>
      </c>
      <c r="AY95" s="212" t="s">
        <v>131</v>
      </c>
    </row>
    <row r="96" spans="2:65" s="1" customFormat="1" ht="22.5" customHeight="1">
      <c r="B96" s="173"/>
      <c r="C96" s="174" t="s">
        <v>156</v>
      </c>
      <c r="D96" s="174" t="s">
        <v>133</v>
      </c>
      <c r="E96" s="175" t="s">
        <v>157</v>
      </c>
      <c r="F96" s="176" t="s">
        <v>158</v>
      </c>
      <c r="G96" s="177" t="s">
        <v>149</v>
      </c>
      <c r="H96" s="178">
        <v>3.427</v>
      </c>
      <c r="I96" s="179"/>
      <c r="J96" s="180">
        <f>ROUND(I96*H96,2)</f>
        <v>0</v>
      </c>
      <c r="K96" s="176" t="s">
        <v>5</v>
      </c>
      <c r="L96" s="40"/>
      <c r="M96" s="181" t="s">
        <v>5</v>
      </c>
      <c r="N96" s="182" t="s">
        <v>46</v>
      </c>
      <c r="O96" s="41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AR96" s="23" t="s">
        <v>138</v>
      </c>
      <c r="AT96" s="23" t="s">
        <v>133</v>
      </c>
      <c r="AU96" s="23" t="s">
        <v>84</v>
      </c>
      <c r="AY96" s="23" t="s">
        <v>131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23" t="s">
        <v>24</v>
      </c>
      <c r="BK96" s="185">
        <f>ROUND(I96*H96,2)</f>
        <v>0</v>
      </c>
      <c r="BL96" s="23" t="s">
        <v>138</v>
      </c>
      <c r="BM96" s="23" t="s">
        <v>417</v>
      </c>
    </row>
    <row r="97" spans="2:51" s="11" customFormat="1" ht="13.5">
      <c r="B97" s="186"/>
      <c r="D97" s="187" t="s">
        <v>140</v>
      </c>
      <c r="E97" s="188" t="s">
        <v>5</v>
      </c>
      <c r="F97" s="189" t="s">
        <v>418</v>
      </c>
      <c r="H97" s="190" t="s">
        <v>5</v>
      </c>
      <c r="I97" s="191"/>
      <c r="L97" s="186"/>
      <c r="M97" s="192"/>
      <c r="N97" s="193"/>
      <c r="O97" s="193"/>
      <c r="P97" s="193"/>
      <c r="Q97" s="193"/>
      <c r="R97" s="193"/>
      <c r="S97" s="193"/>
      <c r="T97" s="194"/>
      <c r="AT97" s="190" t="s">
        <v>140</v>
      </c>
      <c r="AU97" s="190" t="s">
        <v>84</v>
      </c>
      <c r="AV97" s="11" t="s">
        <v>24</v>
      </c>
      <c r="AW97" s="11" t="s">
        <v>142</v>
      </c>
      <c r="AX97" s="11" t="s">
        <v>75</v>
      </c>
      <c r="AY97" s="190" t="s">
        <v>131</v>
      </c>
    </row>
    <row r="98" spans="2:51" s="12" customFormat="1" ht="13.5">
      <c r="B98" s="195"/>
      <c r="D98" s="187" t="s">
        <v>140</v>
      </c>
      <c r="E98" s="196" t="s">
        <v>5</v>
      </c>
      <c r="F98" s="197" t="s">
        <v>419</v>
      </c>
      <c r="H98" s="198">
        <v>3.42675</v>
      </c>
      <c r="I98" s="199"/>
      <c r="L98" s="195"/>
      <c r="M98" s="200"/>
      <c r="N98" s="201"/>
      <c r="O98" s="201"/>
      <c r="P98" s="201"/>
      <c r="Q98" s="201"/>
      <c r="R98" s="201"/>
      <c r="S98" s="201"/>
      <c r="T98" s="202"/>
      <c r="AT98" s="196" t="s">
        <v>140</v>
      </c>
      <c r="AU98" s="196" t="s">
        <v>84</v>
      </c>
      <c r="AV98" s="12" t="s">
        <v>84</v>
      </c>
      <c r="AW98" s="12" t="s">
        <v>142</v>
      </c>
      <c r="AX98" s="12" t="s">
        <v>75</v>
      </c>
      <c r="AY98" s="196" t="s">
        <v>131</v>
      </c>
    </row>
    <row r="99" spans="2:51" s="13" customFormat="1" ht="13.5">
      <c r="B99" s="203"/>
      <c r="D99" s="204" t="s">
        <v>140</v>
      </c>
      <c r="E99" s="205" t="s">
        <v>5</v>
      </c>
      <c r="F99" s="206" t="s">
        <v>146</v>
      </c>
      <c r="H99" s="207">
        <v>3.42675</v>
      </c>
      <c r="I99" s="208"/>
      <c r="L99" s="203"/>
      <c r="M99" s="209"/>
      <c r="N99" s="210"/>
      <c r="O99" s="210"/>
      <c r="P99" s="210"/>
      <c r="Q99" s="210"/>
      <c r="R99" s="210"/>
      <c r="S99" s="210"/>
      <c r="T99" s="211"/>
      <c r="AT99" s="212" t="s">
        <v>140</v>
      </c>
      <c r="AU99" s="212" t="s">
        <v>84</v>
      </c>
      <c r="AV99" s="13" t="s">
        <v>138</v>
      </c>
      <c r="AW99" s="13" t="s">
        <v>142</v>
      </c>
      <c r="AX99" s="13" t="s">
        <v>24</v>
      </c>
      <c r="AY99" s="212" t="s">
        <v>131</v>
      </c>
    </row>
    <row r="100" spans="2:65" s="1" customFormat="1" ht="31.5" customHeight="1">
      <c r="B100" s="173"/>
      <c r="C100" s="174" t="s">
        <v>138</v>
      </c>
      <c r="D100" s="174" t="s">
        <v>133</v>
      </c>
      <c r="E100" s="175" t="s">
        <v>168</v>
      </c>
      <c r="F100" s="176" t="s">
        <v>169</v>
      </c>
      <c r="G100" s="177" t="s">
        <v>149</v>
      </c>
      <c r="H100" s="178">
        <v>35.277</v>
      </c>
      <c r="I100" s="179"/>
      <c r="J100" s="180">
        <f>ROUND(I100*H100,2)</f>
        <v>0</v>
      </c>
      <c r="K100" s="176" t="s">
        <v>5</v>
      </c>
      <c r="L100" s="40"/>
      <c r="M100" s="181" t="s">
        <v>5</v>
      </c>
      <c r="N100" s="182" t="s">
        <v>46</v>
      </c>
      <c r="O100" s="41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AR100" s="23" t="s">
        <v>138</v>
      </c>
      <c r="AT100" s="23" t="s">
        <v>133</v>
      </c>
      <c r="AU100" s="23" t="s">
        <v>84</v>
      </c>
      <c r="AY100" s="23" t="s">
        <v>131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3" t="s">
        <v>24</v>
      </c>
      <c r="BK100" s="185">
        <f>ROUND(I100*H100,2)</f>
        <v>0</v>
      </c>
      <c r="BL100" s="23" t="s">
        <v>138</v>
      </c>
      <c r="BM100" s="23" t="s">
        <v>420</v>
      </c>
    </row>
    <row r="101" spans="2:51" s="11" customFormat="1" ht="13.5">
      <c r="B101" s="186"/>
      <c r="D101" s="187" t="s">
        <v>140</v>
      </c>
      <c r="E101" s="188" t="s">
        <v>5</v>
      </c>
      <c r="F101" s="189" t="s">
        <v>287</v>
      </c>
      <c r="H101" s="190" t="s">
        <v>5</v>
      </c>
      <c r="I101" s="191"/>
      <c r="L101" s="186"/>
      <c r="M101" s="192"/>
      <c r="N101" s="193"/>
      <c r="O101" s="193"/>
      <c r="P101" s="193"/>
      <c r="Q101" s="193"/>
      <c r="R101" s="193"/>
      <c r="S101" s="193"/>
      <c r="T101" s="194"/>
      <c r="AT101" s="190" t="s">
        <v>140</v>
      </c>
      <c r="AU101" s="190" t="s">
        <v>84</v>
      </c>
      <c r="AV101" s="11" t="s">
        <v>24</v>
      </c>
      <c r="AW101" s="11" t="s">
        <v>142</v>
      </c>
      <c r="AX101" s="11" t="s">
        <v>75</v>
      </c>
      <c r="AY101" s="190" t="s">
        <v>131</v>
      </c>
    </row>
    <row r="102" spans="2:51" s="12" customFormat="1" ht="13.5">
      <c r="B102" s="195"/>
      <c r="D102" s="187" t="s">
        <v>140</v>
      </c>
      <c r="E102" s="196" t="s">
        <v>5</v>
      </c>
      <c r="F102" s="197" t="s">
        <v>415</v>
      </c>
      <c r="H102" s="198">
        <v>35.277</v>
      </c>
      <c r="I102" s="199"/>
      <c r="L102" s="195"/>
      <c r="M102" s="200"/>
      <c r="N102" s="201"/>
      <c r="O102" s="201"/>
      <c r="P102" s="201"/>
      <c r="Q102" s="201"/>
      <c r="R102" s="201"/>
      <c r="S102" s="201"/>
      <c r="T102" s="202"/>
      <c r="AT102" s="196" t="s">
        <v>140</v>
      </c>
      <c r="AU102" s="196" t="s">
        <v>84</v>
      </c>
      <c r="AV102" s="12" t="s">
        <v>84</v>
      </c>
      <c r="AW102" s="12" t="s">
        <v>142</v>
      </c>
      <c r="AX102" s="12" t="s">
        <v>75</v>
      </c>
      <c r="AY102" s="196" t="s">
        <v>131</v>
      </c>
    </row>
    <row r="103" spans="2:51" s="13" customFormat="1" ht="13.5">
      <c r="B103" s="203"/>
      <c r="D103" s="204" t="s">
        <v>140</v>
      </c>
      <c r="E103" s="205" t="s">
        <v>5</v>
      </c>
      <c r="F103" s="206" t="s">
        <v>146</v>
      </c>
      <c r="H103" s="207">
        <v>35.277</v>
      </c>
      <c r="I103" s="208"/>
      <c r="L103" s="203"/>
      <c r="M103" s="209"/>
      <c r="N103" s="210"/>
      <c r="O103" s="210"/>
      <c r="P103" s="210"/>
      <c r="Q103" s="210"/>
      <c r="R103" s="210"/>
      <c r="S103" s="210"/>
      <c r="T103" s="211"/>
      <c r="AT103" s="212" t="s">
        <v>140</v>
      </c>
      <c r="AU103" s="212" t="s">
        <v>84</v>
      </c>
      <c r="AV103" s="13" t="s">
        <v>138</v>
      </c>
      <c r="AW103" s="13" t="s">
        <v>142</v>
      </c>
      <c r="AX103" s="13" t="s">
        <v>24</v>
      </c>
      <c r="AY103" s="212" t="s">
        <v>131</v>
      </c>
    </row>
    <row r="104" spans="2:65" s="1" customFormat="1" ht="22.5" customHeight="1">
      <c r="B104" s="173"/>
      <c r="C104" s="174" t="s">
        <v>167</v>
      </c>
      <c r="D104" s="174" t="s">
        <v>133</v>
      </c>
      <c r="E104" s="175" t="s">
        <v>174</v>
      </c>
      <c r="F104" s="176" t="s">
        <v>175</v>
      </c>
      <c r="G104" s="177" t="s">
        <v>176</v>
      </c>
      <c r="H104" s="178">
        <v>63.499</v>
      </c>
      <c r="I104" s="179"/>
      <c r="J104" s="180">
        <f>ROUND(I104*H104,2)</f>
        <v>0</v>
      </c>
      <c r="K104" s="176" t="s">
        <v>150</v>
      </c>
      <c r="L104" s="40"/>
      <c r="M104" s="181" t="s">
        <v>5</v>
      </c>
      <c r="N104" s="182" t="s">
        <v>46</v>
      </c>
      <c r="O104" s="41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AR104" s="23" t="s">
        <v>138</v>
      </c>
      <c r="AT104" s="23" t="s">
        <v>133</v>
      </c>
      <c r="AU104" s="23" t="s">
        <v>84</v>
      </c>
      <c r="AY104" s="23" t="s">
        <v>131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23" t="s">
        <v>24</v>
      </c>
      <c r="BK104" s="185">
        <f>ROUND(I104*H104,2)</f>
        <v>0</v>
      </c>
      <c r="BL104" s="23" t="s">
        <v>138</v>
      </c>
      <c r="BM104" s="23" t="s">
        <v>421</v>
      </c>
    </row>
    <row r="105" spans="2:51" s="11" customFormat="1" ht="13.5">
      <c r="B105" s="186"/>
      <c r="D105" s="187" t="s">
        <v>140</v>
      </c>
      <c r="E105" s="188" t="s">
        <v>5</v>
      </c>
      <c r="F105" s="189" t="s">
        <v>152</v>
      </c>
      <c r="H105" s="190" t="s">
        <v>5</v>
      </c>
      <c r="I105" s="191"/>
      <c r="L105" s="186"/>
      <c r="M105" s="192"/>
      <c r="N105" s="193"/>
      <c r="O105" s="193"/>
      <c r="P105" s="193"/>
      <c r="Q105" s="193"/>
      <c r="R105" s="193"/>
      <c r="S105" s="193"/>
      <c r="T105" s="194"/>
      <c r="AT105" s="190" t="s">
        <v>140</v>
      </c>
      <c r="AU105" s="190" t="s">
        <v>84</v>
      </c>
      <c r="AV105" s="11" t="s">
        <v>24</v>
      </c>
      <c r="AW105" s="11" t="s">
        <v>142</v>
      </c>
      <c r="AX105" s="11" t="s">
        <v>75</v>
      </c>
      <c r="AY105" s="190" t="s">
        <v>131</v>
      </c>
    </row>
    <row r="106" spans="2:51" s="12" customFormat="1" ht="13.5">
      <c r="B106" s="195"/>
      <c r="D106" s="187" t="s">
        <v>140</v>
      </c>
      <c r="E106" s="196" t="s">
        <v>5</v>
      </c>
      <c r="F106" s="197" t="s">
        <v>422</v>
      </c>
      <c r="H106" s="198">
        <v>63.4986</v>
      </c>
      <c r="I106" s="199"/>
      <c r="L106" s="195"/>
      <c r="M106" s="200"/>
      <c r="N106" s="201"/>
      <c r="O106" s="201"/>
      <c r="P106" s="201"/>
      <c r="Q106" s="201"/>
      <c r="R106" s="201"/>
      <c r="S106" s="201"/>
      <c r="T106" s="202"/>
      <c r="AT106" s="196" t="s">
        <v>140</v>
      </c>
      <c r="AU106" s="196" t="s">
        <v>84</v>
      </c>
      <c r="AV106" s="12" t="s">
        <v>84</v>
      </c>
      <c r="AW106" s="12" t="s">
        <v>142</v>
      </c>
      <c r="AX106" s="12" t="s">
        <v>75</v>
      </c>
      <c r="AY106" s="196" t="s">
        <v>131</v>
      </c>
    </row>
    <row r="107" spans="2:51" s="13" customFormat="1" ht="13.5">
      <c r="B107" s="203"/>
      <c r="D107" s="204" t="s">
        <v>140</v>
      </c>
      <c r="E107" s="205" t="s">
        <v>5</v>
      </c>
      <c r="F107" s="206" t="s">
        <v>146</v>
      </c>
      <c r="H107" s="207">
        <v>63.4986</v>
      </c>
      <c r="I107" s="208"/>
      <c r="L107" s="203"/>
      <c r="M107" s="209"/>
      <c r="N107" s="210"/>
      <c r="O107" s="210"/>
      <c r="P107" s="210"/>
      <c r="Q107" s="210"/>
      <c r="R107" s="210"/>
      <c r="S107" s="210"/>
      <c r="T107" s="211"/>
      <c r="AT107" s="212" t="s">
        <v>140</v>
      </c>
      <c r="AU107" s="212" t="s">
        <v>84</v>
      </c>
      <c r="AV107" s="13" t="s">
        <v>138</v>
      </c>
      <c r="AW107" s="13" t="s">
        <v>142</v>
      </c>
      <c r="AX107" s="13" t="s">
        <v>24</v>
      </c>
      <c r="AY107" s="212" t="s">
        <v>131</v>
      </c>
    </row>
    <row r="108" spans="2:65" s="1" customFormat="1" ht="22.5" customHeight="1">
      <c r="B108" s="173"/>
      <c r="C108" s="174" t="s">
        <v>173</v>
      </c>
      <c r="D108" s="174" t="s">
        <v>133</v>
      </c>
      <c r="E108" s="175" t="s">
        <v>183</v>
      </c>
      <c r="F108" s="176" t="s">
        <v>184</v>
      </c>
      <c r="G108" s="177" t="s">
        <v>176</v>
      </c>
      <c r="H108" s="178">
        <v>6</v>
      </c>
      <c r="I108" s="179"/>
      <c r="J108" s="180">
        <f>ROUND(I108*H108,2)</f>
        <v>0</v>
      </c>
      <c r="K108" s="176" t="s">
        <v>5</v>
      </c>
      <c r="L108" s="40"/>
      <c r="M108" s="181" t="s">
        <v>5</v>
      </c>
      <c r="N108" s="182" t="s">
        <v>46</v>
      </c>
      <c r="O108" s="41"/>
      <c r="P108" s="183">
        <f>O108*H108</f>
        <v>0</v>
      </c>
      <c r="Q108" s="183">
        <v>1</v>
      </c>
      <c r="R108" s="183">
        <f>Q108*H108</f>
        <v>6</v>
      </c>
      <c r="S108" s="183">
        <v>0</v>
      </c>
      <c r="T108" s="184">
        <f>S108*H108</f>
        <v>0</v>
      </c>
      <c r="AR108" s="23" t="s">
        <v>138</v>
      </c>
      <c r="AT108" s="23" t="s">
        <v>133</v>
      </c>
      <c r="AU108" s="23" t="s">
        <v>84</v>
      </c>
      <c r="AY108" s="23" t="s">
        <v>131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23" t="s">
        <v>24</v>
      </c>
      <c r="BK108" s="185">
        <f>ROUND(I108*H108,2)</f>
        <v>0</v>
      </c>
      <c r="BL108" s="23" t="s">
        <v>138</v>
      </c>
      <c r="BM108" s="23" t="s">
        <v>423</v>
      </c>
    </row>
    <row r="109" spans="2:51" s="11" customFormat="1" ht="13.5">
      <c r="B109" s="186"/>
      <c r="D109" s="187" t="s">
        <v>140</v>
      </c>
      <c r="E109" s="188" t="s">
        <v>5</v>
      </c>
      <c r="F109" s="189" t="s">
        <v>186</v>
      </c>
      <c r="H109" s="190" t="s">
        <v>5</v>
      </c>
      <c r="I109" s="191"/>
      <c r="L109" s="186"/>
      <c r="M109" s="192"/>
      <c r="N109" s="193"/>
      <c r="O109" s="193"/>
      <c r="P109" s="193"/>
      <c r="Q109" s="193"/>
      <c r="R109" s="193"/>
      <c r="S109" s="193"/>
      <c r="T109" s="194"/>
      <c r="AT109" s="190" t="s">
        <v>140</v>
      </c>
      <c r="AU109" s="190" t="s">
        <v>84</v>
      </c>
      <c r="AV109" s="11" t="s">
        <v>24</v>
      </c>
      <c r="AW109" s="11" t="s">
        <v>142</v>
      </c>
      <c r="AX109" s="11" t="s">
        <v>75</v>
      </c>
      <c r="AY109" s="190" t="s">
        <v>131</v>
      </c>
    </row>
    <row r="110" spans="2:51" s="12" customFormat="1" ht="13.5">
      <c r="B110" s="195"/>
      <c r="D110" s="187" t="s">
        <v>140</v>
      </c>
      <c r="E110" s="196" t="s">
        <v>5</v>
      </c>
      <c r="F110" s="197" t="s">
        <v>173</v>
      </c>
      <c r="H110" s="198">
        <v>6</v>
      </c>
      <c r="I110" s="199"/>
      <c r="L110" s="195"/>
      <c r="M110" s="200"/>
      <c r="N110" s="201"/>
      <c r="O110" s="201"/>
      <c r="P110" s="201"/>
      <c r="Q110" s="201"/>
      <c r="R110" s="201"/>
      <c r="S110" s="201"/>
      <c r="T110" s="202"/>
      <c r="AT110" s="196" t="s">
        <v>140</v>
      </c>
      <c r="AU110" s="196" t="s">
        <v>84</v>
      </c>
      <c r="AV110" s="12" t="s">
        <v>84</v>
      </c>
      <c r="AW110" s="12" t="s">
        <v>142</v>
      </c>
      <c r="AX110" s="12" t="s">
        <v>75</v>
      </c>
      <c r="AY110" s="196" t="s">
        <v>131</v>
      </c>
    </row>
    <row r="111" spans="2:51" s="13" customFormat="1" ht="13.5">
      <c r="B111" s="203"/>
      <c r="D111" s="204" t="s">
        <v>140</v>
      </c>
      <c r="E111" s="205" t="s">
        <v>5</v>
      </c>
      <c r="F111" s="206" t="s">
        <v>146</v>
      </c>
      <c r="H111" s="207">
        <v>6</v>
      </c>
      <c r="I111" s="208"/>
      <c r="L111" s="203"/>
      <c r="M111" s="209"/>
      <c r="N111" s="210"/>
      <c r="O111" s="210"/>
      <c r="P111" s="210"/>
      <c r="Q111" s="210"/>
      <c r="R111" s="210"/>
      <c r="S111" s="210"/>
      <c r="T111" s="211"/>
      <c r="AT111" s="212" t="s">
        <v>140</v>
      </c>
      <c r="AU111" s="212" t="s">
        <v>84</v>
      </c>
      <c r="AV111" s="13" t="s">
        <v>138</v>
      </c>
      <c r="AW111" s="13" t="s">
        <v>142</v>
      </c>
      <c r="AX111" s="13" t="s">
        <v>24</v>
      </c>
      <c r="AY111" s="212" t="s">
        <v>131</v>
      </c>
    </row>
    <row r="112" spans="2:65" s="1" customFormat="1" ht="31.5" customHeight="1">
      <c r="B112" s="173"/>
      <c r="C112" s="174" t="s">
        <v>182</v>
      </c>
      <c r="D112" s="174" t="s">
        <v>133</v>
      </c>
      <c r="E112" s="175" t="s">
        <v>189</v>
      </c>
      <c r="F112" s="176" t="s">
        <v>190</v>
      </c>
      <c r="G112" s="177" t="s">
        <v>176</v>
      </c>
      <c r="H112" s="178">
        <v>61.74</v>
      </c>
      <c r="I112" s="179"/>
      <c r="J112" s="180">
        <f>ROUND(I112*H112,2)</f>
        <v>0</v>
      </c>
      <c r="K112" s="176" t="s">
        <v>5</v>
      </c>
      <c r="L112" s="40"/>
      <c r="M112" s="181" t="s">
        <v>5</v>
      </c>
      <c r="N112" s="182" t="s">
        <v>46</v>
      </c>
      <c r="O112" s="41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AR112" s="23" t="s">
        <v>138</v>
      </c>
      <c r="AT112" s="23" t="s">
        <v>133</v>
      </c>
      <c r="AU112" s="23" t="s">
        <v>84</v>
      </c>
      <c r="AY112" s="23" t="s">
        <v>131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23" t="s">
        <v>24</v>
      </c>
      <c r="BK112" s="185">
        <f>ROUND(I112*H112,2)</f>
        <v>0</v>
      </c>
      <c r="BL112" s="23" t="s">
        <v>138</v>
      </c>
      <c r="BM112" s="23" t="s">
        <v>424</v>
      </c>
    </row>
    <row r="113" spans="2:51" s="11" customFormat="1" ht="13.5">
      <c r="B113" s="186"/>
      <c r="D113" s="187" t="s">
        <v>140</v>
      </c>
      <c r="E113" s="188" t="s">
        <v>5</v>
      </c>
      <c r="F113" s="189" t="s">
        <v>425</v>
      </c>
      <c r="H113" s="190" t="s">
        <v>5</v>
      </c>
      <c r="I113" s="191"/>
      <c r="L113" s="186"/>
      <c r="M113" s="192"/>
      <c r="N113" s="193"/>
      <c r="O113" s="193"/>
      <c r="P113" s="193"/>
      <c r="Q113" s="193"/>
      <c r="R113" s="193"/>
      <c r="S113" s="193"/>
      <c r="T113" s="194"/>
      <c r="AT113" s="190" t="s">
        <v>140</v>
      </c>
      <c r="AU113" s="190" t="s">
        <v>84</v>
      </c>
      <c r="AV113" s="11" t="s">
        <v>24</v>
      </c>
      <c r="AW113" s="11" t="s">
        <v>142</v>
      </c>
      <c r="AX113" s="11" t="s">
        <v>75</v>
      </c>
      <c r="AY113" s="190" t="s">
        <v>131</v>
      </c>
    </row>
    <row r="114" spans="2:51" s="12" customFormat="1" ht="13.5">
      <c r="B114" s="195"/>
      <c r="D114" s="187" t="s">
        <v>140</v>
      </c>
      <c r="E114" s="196" t="s">
        <v>5</v>
      </c>
      <c r="F114" s="197" t="s">
        <v>426</v>
      </c>
      <c r="H114" s="198">
        <v>61.74</v>
      </c>
      <c r="I114" s="199"/>
      <c r="L114" s="195"/>
      <c r="M114" s="200"/>
      <c r="N114" s="201"/>
      <c r="O114" s="201"/>
      <c r="P114" s="201"/>
      <c r="Q114" s="201"/>
      <c r="R114" s="201"/>
      <c r="S114" s="201"/>
      <c r="T114" s="202"/>
      <c r="AT114" s="196" t="s">
        <v>140</v>
      </c>
      <c r="AU114" s="196" t="s">
        <v>84</v>
      </c>
      <c r="AV114" s="12" t="s">
        <v>84</v>
      </c>
      <c r="AW114" s="12" t="s">
        <v>142</v>
      </c>
      <c r="AX114" s="12" t="s">
        <v>75</v>
      </c>
      <c r="AY114" s="196" t="s">
        <v>131</v>
      </c>
    </row>
    <row r="115" spans="2:51" s="13" customFormat="1" ht="13.5">
      <c r="B115" s="203"/>
      <c r="D115" s="204" t="s">
        <v>140</v>
      </c>
      <c r="E115" s="205" t="s">
        <v>5</v>
      </c>
      <c r="F115" s="206" t="s">
        <v>146</v>
      </c>
      <c r="H115" s="207">
        <v>61.74</v>
      </c>
      <c r="I115" s="208"/>
      <c r="L115" s="203"/>
      <c r="M115" s="209"/>
      <c r="N115" s="210"/>
      <c r="O115" s="210"/>
      <c r="P115" s="210"/>
      <c r="Q115" s="210"/>
      <c r="R115" s="210"/>
      <c r="S115" s="210"/>
      <c r="T115" s="211"/>
      <c r="AT115" s="212" t="s">
        <v>140</v>
      </c>
      <c r="AU115" s="212" t="s">
        <v>84</v>
      </c>
      <c r="AV115" s="13" t="s">
        <v>138</v>
      </c>
      <c r="AW115" s="13" t="s">
        <v>142</v>
      </c>
      <c r="AX115" s="13" t="s">
        <v>24</v>
      </c>
      <c r="AY115" s="212" t="s">
        <v>131</v>
      </c>
    </row>
    <row r="116" spans="2:65" s="1" customFormat="1" ht="22.5" customHeight="1">
      <c r="B116" s="173"/>
      <c r="C116" s="174" t="s">
        <v>188</v>
      </c>
      <c r="D116" s="174" t="s">
        <v>133</v>
      </c>
      <c r="E116" s="175" t="s">
        <v>209</v>
      </c>
      <c r="F116" s="176" t="s">
        <v>210</v>
      </c>
      <c r="G116" s="177" t="s">
        <v>136</v>
      </c>
      <c r="H116" s="178">
        <v>345.18</v>
      </c>
      <c r="I116" s="179"/>
      <c r="J116" s="180">
        <f>ROUND(I116*H116,2)</f>
        <v>0</v>
      </c>
      <c r="K116" s="176" t="s">
        <v>150</v>
      </c>
      <c r="L116" s="40"/>
      <c r="M116" s="181" t="s">
        <v>5</v>
      </c>
      <c r="N116" s="182" t="s">
        <v>46</v>
      </c>
      <c r="O116" s="41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AR116" s="23" t="s">
        <v>138</v>
      </c>
      <c r="AT116" s="23" t="s">
        <v>133</v>
      </c>
      <c r="AU116" s="23" t="s">
        <v>84</v>
      </c>
      <c r="AY116" s="23" t="s">
        <v>131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23" t="s">
        <v>24</v>
      </c>
      <c r="BK116" s="185">
        <f>ROUND(I116*H116,2)</f>
        <v>0</v>
      </c>
      <c r="BL116" s="23" t="s">
        <v>138</v>
      </c>
      <c r="BM116" s="23" t="s">
        <v>427</v>
      </c>
    </row>
    <row r="117" spans="2:51" s="11" customFormat="1" ht="13.5">
      <c r="B117" s="186"/>
      <c r="D117" s="187" t="s">
        <v>140</v>
      </c>
      <c r="E117" s="188" t="s">
        <v>5</v>
      </c>
      <c r="F117" s="189" t="s">
        <v>287</v>
      </c>
      <c r="H117" s="190" t="s">
        <v>5</v>
      </c>
      <c r="I117" s="191"/>
      <c r="L117" s="186"/>
      <c r="M117" s="192"/>
      <c r="N117" s="193"/>
      <c r="O117" s="193"/>
      <c r="P117" s="193"/>
      <c r="Q117" s="193"/>
      <c r="R117" s="193"/>
      <c r="S117" s="193"/>
      <c r="T117" s="194"/>
      <c r="AT117" s="190" t="s">
        <v>140</v>
      </c>
      <c r="AU117" s="190" t="s">
        <v>84</v>
      </c>
      <c r="AV117" s="11" t="s">
        <v>24</v>
      </c>
      <c r="AW117" s="11" t="s">
        <v>142</v>
      </c>
      <c r="AX117" s="11" t="s">
        <v>75</v>
      </c>
      <c r="AY117" s="190" t="s">
        <v>131</v>
      </c>
    </row>
    <row r="118" spans="2:51" s="12" customFormat="1" ht="13.5">
      <c r="B118" s="195"/>
      <c r="D118" s="187" t="s">
        <v>140</v>
      </c>
      <c r="E118" s="196" t="s">
        <v>5</v>
      </c>
      <c r="F118" s="197" t="s">
        <v>428</v>
      </c>
      <c r="H118" s="198">
        <v>235.18</v>
      </c>
      <c r="I118" s="199"/>
      <c r="L118" s="195"/>
      <c r="M118" s="200"/>
      <c r="N118" s="201"/>
      <c r="O118" s="201"/>
      <c r="P118" s="201"/>
      <c r="Q118" s="201"/>
      <c r="R118" s="201"/>
      <c r="S118" s="201"/>
      <c r="T118" s="202"/>
      <c r="AT118" s="196" t="s">
        <v>140</v>
      </c>
      <c r="AU118" s="196" t="s">
        <v>84</v>
      </c>
      <c r="AV118" s="12" t="s">
        <v>84</v>
      </c>
      <c r="AW118" s="12" t="s">
        <v>142</v>
      </c>
      <c r="AX118" s="12" t="s">
        <v>75</v>
      </c>
      <c r="AY118" s="196" t="s">
        <v>131</v>
      </c>
    </row>
    <row r="119" spans="2:51" s="11" customFormat="1" ht="13.5">
      <c r="B119" s="186"/>
      <c r="D119" s="187" t="s">
        <v>140</v>
      </c>
      <c r="E119" s="188" t="s">
        <v>5</v>
      </c>
      <c r="F119" s="189" t="s">
        <v>154</v>
      </c>
      <c r="H119" s="190" t="s">
        <v>5</v>
      </c>
      <c r="I119" s="191"/>
      <c r="L119" s="186"/>
      <c r="M119" s="192"/>
      <c r="N119" s="193"/>
      <c r="O119" s="193"/>
      <c r="P119" s="193"/>
      <c r="Q119" s="193"/>
      <c r="R119" s="193"/>
      <c r="S119" s="193"/>
      <c r="T119" s="194"/>
      <c r="AT119" s="190" t="s">
        <v>140</v>
      </c>
      <c r="AU119" s="190" t="s">
        <v>84</v>
      </c>
      <c r="AV119" s="11" t="s">
        <v>24</v>
      </c>
      <c r="AW119" s="11" t="s">
        <v>142</v>
      </c>
      <c r="AX119" s="11" t="s">
        <v>75</v>
      </c>
      <c r="AY119" s="190" t="s">
        <v>131</v>
      </c>
    </row>
    <row r="120" spans="2:51" s="12" customFormat="1" ht="13.5">
      <c r="B120" s="195"/>
      <c r="D120" s="187" t="s">
        <v>140</v>
      </c>
      <c r="E120" s="196" t="s">
        <v>5</v>
      </c>
      <c r="F120" s="197" t="s">
        <v>429</v>
      </c>
      <c r="H120" s="198">
        <v>110</v>
      </c>
      <c r="I120" s="199"/>
      <c r="L120" s="195"/>
      <c r="M120" s="200"/>
      <c r="N120" s="201"/>
      <c r="O120" s="201"/>
      <c r="P120" s="201"/>
      <c r="Q120" s="201"/>
      <c r="R120" s="201"/>
      <c r="S120" s="201"/>
      <c r="T120" s="202"/>
      <c r="AT120" s="196" t="s">
        <v>140</v>
      </c>
      <c r="AU120" s="196" t="s">
        <v>84</v>
      </c>
      <c r="AV120" s="12" t="s">
        <v>84</v>
      </c>
      <c r="AW120" s="12" t="s">
        <v>142</v>
      </c>
      <c r="AX120" s="12" t="s">
        <v>75</v>
      </c>
      <c r="AY120" s="196" t="s">
        <v>131</v>
      </c>
    </row>
    <row r="121" spans="2:51" s="13" customFormat="1" ht="13.5">
      <c r="B121" s="203"/>
      <c r="D121" s="187" t="s">
        <v>140</v>
      </c>
      <c r="E121" s="223" t="s">
        <v>5</v>
      </c>
      <c r="F121" s="224" t="s">
        <v>146</v>
      </c>
      <c r="H121" s="225">
        <v>345.18</v>
      </c>
      <c r="I121" s="208"/>
      <c r="L121" s="203"/>
      <c r="M121" s="209"/>
      <c r="N121" s="210"/>
      <c r="O121" s="210"/>
      <c r="P121" s="210"/>
      <c r="Q121" s="210"/>
      <c r="R121" s="210"/>
      <c r="S121" s="210"/>
      <c r="T121" s="211"/>
      <c r="AT121" s="212" t="s">
        <v>140</v>
      </c>
      <c r="AU121" s="212" t="s">
        <v>84</v>
      </c>
      <c r="AV121" s="13" t="s">
        <v>138</v>
      </c>
      <c r="AW121" s="13" t="s">
        <v>142</v>
      </c>
      <c r="AX121" s="13" t="s">
        <v>24</v>
      </c>
      <c r="AY121" s="212" t="s">
        <v>131</v>
      </c>
    </row>
    <row r="122" spans="2:63" s="10" customFormat="1" ht="29.85" customHeight="1">
      <c r="B122" s="159"/>
      <c r="D122" s="170" t="s">
        <v>74</v>
      </c>
      <c r="E122" s="171" t="s">
        <v>167</v>
      </c>
      <c r="F122" s="171" t="s">
        <v>243</v>
      </c>
      <c r="I122" s="162"/>
      <c r="J122" s="172">
        <f>BK122</f>
        <v>0</v>
      </c>
      <c r="L122" s="159"/>
      <c r="M122" s="164"/>
      <c r="N122" s="165"/>
      <c r="O122" s="165"/>
      <c r="P122" s="166">
        <f>SUM(P123:P165)</f>
        <v>0</v>
      </c>
      <c r="Q122" s="165"/>
      <c r="R122" s="166">
        <f>SUM(R123:R165)</f>
        <v>108.50076</v>
      </c>
      <c r="S122" s="165"/>
      <c r="T122" s="167">
        <f>SUM(T123:T165)</f>
        <v>0</v>
      </c>
      <c r="AR122" s="160" t="s">
        <v>24</v>
      </c>
      <c r="AT122" s="168" t="s">
        <v>74</v>
      </c>
      <c r="AU122" s="168" t="s">
        <v>24</v>
      </c>
      <c r="AY122" s="160" t="s">
        <v>131</v>
      </c>
      <c r="BK122" s="169">
        <f>SUM(BK123:BK165)</f>
        <v>0</v>
      </c>
    </row>
    <row r="123" spans="2:65" s="1" customFormat="1" ht="22.5" customHeight="1">
      <c r="B123" s="173"/>
      <c r="C123" s="174" t="s">
        <v>194</v>
      </c>
      <c r="D123" s="174" t="s">
        <v>133</v>
      </c>
      <c r="E123" s="175" t="s">
        <v>245</v>
      </c>
      <c r="F123" s="176" t="s">
        <v>246</v>
      </c>
      <c r="G123" s="177" t="s">
        <v>136</v>
      </c>
      <c r="H123" s="178">
        <v>220</v>
      </c>
      <c r="I123" s="179"/>
      <c r="J123" s="180">
        <f>ROUND(I123*H123,2)</f>
        <v>0</v>
      </c>
      <c r="K123" s="176" t="s">
        <v>137</v>
      </c>
      <c r="L123" s="40"/>
      <c r="M123" s="181" t="s">
        <v>5</v>
      </c>
      <c r="N123" s="182" t="s">
        <v>46</v>
      </c>
      <c r="O123" s="41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AR123" s="23" t="s">
        <v>138</v>
      </c>
      <c r="AT123" s="23" t="s">
        <v>133</v>
      </c>
      <c r="AU123" s="23" t="s">
        <v>84</v>
      </c>
      <c r="AY123" s="23" t="s">
        <v>131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23" t="s">
        <v>24</v>
      </c>
      <c r="BK123" s="185">
        <f>ROUND(I123*H123,2)</f>
        <v>0</v>
      </c>
      <c r="BL123" s="23" t="s">
        <v>138</v>
      </c>
      <c r="BM123" s="23" t="s">
        <v>430</v>
      </c>
    </row>
    <row r="124" spans="2:51" s="11" customFormat="1" ht="13.5">
      <c r="B124" s="186"/>
      <c r="D124" s="187" t="s">
        <v>140</v>
      </c>
      <c r="E124" s="188" t="s">
        <v>5</v>
      </c>
      <c r="F124" s="189" t="s">
        <v>431</v>
      </c>
      <c r="H124" s="190" t="s">
        <v>5</v>
      </c>
      <c r="I124" s="191"/>
      <c r="L124" s="186"/>
      <c r="M124" s="192"/>
      <c r="N124" s="193"/>
      <c r="O124" s="193"/>
      <c r="P124" s="193"/>
      <c r="Q124" s="193"/>
      <c r="R124" s="193"/>
      <c r="S124" s="193"/>
      <c r="T124" s="194"/>
      <c r="AT124" s="190" t="s">
        <v>140</v>
      </c>
      <c r="AU124" s="190" t="s">
        <v>84</v>
      </c>
      <c r="AV124" s="11" t="s">
        <v>24</v>
      </c>
      <c r="AW124" s="11" t="s">
        <v>142</v>
      </c>
      <c r="AX124" s="11" t="s">
        <v>75</v>
      </c>
      <c r="AY124" s="190" t="s">
        <v>131</v>
      </c>
    </row>
    <row r="125" spans="2:51" s="11" customFormat="1" ht="13.5">
      <c r="B125" s="186"/>
      <c r="D125" s="187" t="s">
        <v>140</v>
      </c>
      <c r="E125" s="188" t="s">
        <v>5</v>
      </c>
      <c r="F125" s="189" t="s">
        <v>249</v>
      </c>
      <c r="H125" s="190" t="s">
        <v>5</v>
      </c>
      <c r="I125" s="191"/>
      <c r="L125" s="186"/>
      <c r="M125" s="192"/>
      <c r="N125" s="193"/>
      <c r="O125" s="193"/>
      <c r="P125" s="193"/>
      <c r="Q125" s="193"/>
      <c r="R125" s="193"/>
      <c r="S125" s="193"/>
      <c r="T125" s="194"/>
      <c r="AT125" s="190" t="s">
        <v>140</v>
      </c>
      <c r="AU125" s="190" t="s">
        <v>84</v>
      </c>
      <c r="AV125" s="11" t="s">
        <v>24</v>
      </c>
      <c r="AW125" s="11" t="s">
        <v>142</v>
      </c>
      <c r="AX125" s="11" t="s">
        <v>75</v>
      </c>
      <c r="AY125" s="190" t="s">
        <v>131</v>
      </c>
    </row>
    <row r="126" spans="2:51" s="12" customFormat="1" ht="13.5">
      <c r="B126" s="195"/>
      <c r="D126" s="187" t="s">
        <v>140</v>
      </c>
      <c r="E126" s="196" t="s">
        <v>5</v>
      </c>
      <c r="F126" s="197" t="s">
        <v>429</v>
      </c>
      <c r="H126" s="198">
        <v>110</v>
      </c>
      <c r="I126" s="199"/>
      <c r="L126" s="195"/>
      <c r="M126" s="200"/>
      <c r="N126" s="201"/>
      <c r="O126" s="201"/>
      <c r="P126" s="201"/>
      <c r="Q126" s="201"/>
      <c r="R126" s="201"/>
      <c r="S126" s="201"/>
      <c r="T126" s="202"/>
      <c r="AT126" s="196" t="s">
        <v>140</v>
      </c>
      <c r="AU126" s="196" t="s">
        <v>84</v>
      </c>
      <c r="AV126" s="12" t="s">
        <v>84</v>
      </c>
      <c r="AW126" s="12" t="s">
        <v>142</v>
      </c>
      <c r="AX126" s="12" t="s">
        <v>75</v>
      </c>
      <c r="AY126" s="196" t="s">
        <v>131</v>
      </c>
    </row>
    <row r="127" spans="2:51" s="11" customFormat="1" ht="13.5">
      <c r="B127" s="186"/>
      <c r="D127" s="187" t="s">
        <v>140</v>
      </c>
      <c r="E127" s="188" t="s">
        <v>5</v>
      </c>
      <c r="F127" s="189" t="s">
        <v>249</v>
      </c>
      <c r="H127" s="190" t="s">
        <v>5</v>
      </c>
      <c r="I127" s="191"/>
      <c r="L127" s="186"/>
      <c r="M127" s="192"/>
      <c r="N127" s="193"/>
      <c r="O127" s="193"/>
      <c r="P127" s="193"/>
      <c r="Q127" s="193"/>
      <c r="R127" s="193"/>
      <c r="S127" s="193"/>
      <c r="T127" s="194"/>
      <c r="AT127" s="190" t="s">
        <v>140</v>
      </c>
      <c r="AU127" s="190" t="s">
        <v>84</v>
      </c>
      <c r="AV127" s="11" t="s">
        <v>24</v>
      </c>
      <c r="AW127" s="11" t="s">
        <v>142</v>
      </c>
      <c r="AX127" s="11" t="s">
        <v>75</v>
      </c>
      <c r="AY127" s="190" t="s">
        <v>131</v>
      </c>
    </row>
    <row r="128" spans="2:51" s="12" customFormat="1" ht="13.5">
      <c r="B128" s="195"/>
      <c r="D128" s="187" t="s">
        <v>140</v>
      </c>
      <c r="E128" s="196" t="s">
        <v>5</v>
      </c>
      <c r="F128" s="197" t="s">
        <v>429</v>
      </c>
      <c r="H128" s="198">
        <v>110</v>
      </c>
      <c r="I128" s="199"/>
      <c r="L128" s="195"/>
      <c r="M128" s="200"/>
      <c r="N128" s="201"/>
      <c r="O128" s="201"/>
      <c r="P128" s="201"/>
      <c r="Q128" s="201"/>
      <c r="R128" s="201"/>
      <c r="S128" s="201"/>
      <c r="T128" s="202"/>
      <c r="AT128" s="196" t="s">
        <v>140</v>
      </c>
      <c r="AU128" s="196" t="s">
        <v>84</v>
      </c>
      <c r="AV128" s="12" t="s">
        <v>84</v>
      </c>
      <c r="AW128" s="12" t="s">
        <v>142</v>
      </c>
      <c r="AX128" s="12" t="s">
        <v>75</v>
      </c>
      <c r="AY128" s="196" t="s">
        <v>131</v>
      </c>
    </row>
    <row r="129" spans="2:51" s="13" customFormat="1" ht="13.5">
      <c r="B129" s="203"/>
      <c r="D129" s="204" t="s">
        <v>140</v>
      </c>
      <c r="E129" s="205" t="s">
        <v>5</v>
      </c>
      <c r="F129" s="206" t="s">
        <v>146</v>
      </c>
      <c r="H129" s="207">
        <v>220</v>
      </c>
      <c r="I129" s="208"/>
      <c r="L129" s="203"/>
      <c r="M129" s="209"/>
      <c r="N129" s="210"/>
      <c r="O129" s="210"/>
      <c r="P129" s="210"/>
      <c r="Q129" s="210"/>
      <c r="R129" s="210"/>
      <c r="S129" s="210"/>
      <c r="T129" s="211"/>
      <c r="AT129" s="212" t="s">
        <v>140</v>
      </c>
      <c r="AU129" s="212" t="s">
        <v>84</v>
      </c>
      <c r="AV129" s="13" t="s">
        <v>138</v>
      </c>
      <c r="AW129" s="13" t="s">
        <v>142</v>
      </c>
      <c r="AX129" s="13" t="s">
        <v>24</v>
      </c>
      <c r="AY129" s="212" t="s">
        <v>131</v>
      </c>
    </row>
    <row r="130" spans="2:65" s="1" customFormat="1" ht="22.5" customHeight="1">
      <c r="B130" s="173"/>
      <c r="C130" s="174" t="s">
        <v>29</v>
      </c>
      <c r="D130" s="174" t="s">
        <v>133</v>
      </c>
      <c r="E130" s="175" t="s">
        <v>253</v>
      </c>
      <c r="F130" s="176" t="s">
        <v>254</v>
      </c>
      <c r="G130" s="177" t="s">
        <v>136</v>
      </c>
      <c r="H130" s="178">
        <v>220</v>
      </c>
      <c r="I130" s="179"/>
      <c r="J130" s="180">
        <f>ROUND(I130*H130,2)</f>
        <v>0</v>
      </c>
      <c r="K130" s="176" t="s">
        <v>150</v>
      </c>
      <c r="L130" s="40"/>
      <c r="M130" s="181" t="s">
        <v>5</v>
      </c>
      <c r="N130" s="182" t="s">
        <v>46</v>
      </c>
      <c r="O130" s="41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AR130" s="23" t="s">
        <v>138</v>
      </c>
      <c r="AT130" s="23" t="s">
        <v>133</v>
      </c>
      <c r="AU130" s="23" t="s">
        <v>84</v>
      </c>
      <c r="AY130" s="23" t="s">
        <v>131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23" t="s">
        <v>24</v>
      </c>
      <c r="BK130" s="185">
        <f>ROUND(I130*H130,2)</f>
        <v>0</v>
      </c>
      <c r="BL130" s="23" t="s">
        <v>138</v>
      </c>
      <c r="BM130" s="23" t="s">
        <v>432</v>
      </c>
    </row>
    <row r="131" spans="2:51" s="11" customFormat="1" ht="13.5">
      <c r="B131" s="186"/>
      <c r="D131" s="187" t="s">
        <v>140</v>
      </c>
      <c r="E131" s="188" t="s">
        <v>5</v>
      </c>
      <c r="F131" s="189" t="s">
        <v>256</v>
      </c>
      <c r="H131" s="190" t="s">
        <v>5</v>
      </c>
      <c r="I131" s="191"/>
      <c r="L131" s="186"/>
      <c r="M131" s="192"/>
      <c r="N131" s="193"/>
      <c r="O131" s="193"/>
      <c r="P131" s="193"/>
      <c r="Q131" s="193"/>
      <c r="R131" s="193"/>
      <c r="S131" s="193"/>
      <c r="T131" s="194"/>
      <c r="AT131" s="190" t="s">
        <v>140</v>
      </c>
      <c r="AU131" s="190" t="s">
        <v>84</v>
      </c>
      <c r="AV131" s="11" t="s">
        <v>24</v>
      </c>
      <c r="AW131" s="11" t="s">
        <v>142</v>
      </c>
      <c r="AX131" s="11" t="s">
        <v>75</v>
      </c>
      <c r="AY131" s="190" t="s">
        <v>131</v>
      </c>
    </row>
    <row r="132" spans="2:51" s="11" customFormat="1" ht="13.5">
      <c r="B132" s="186"/>
      <c r="D132" s="187" t="s">
        <v>140</v>
      </c>
      <c r="E132" s="188" t="s">
        <v>5</v>
      </c>
      <c r="F132" s="189" t="s">
        <v>248</v>
      </c>
      <c r="H132" s="190" t="s">
        <v>5</v>
      </c>
      <c r="I132" s="191"/>
      <c r="L132" s="186"/>
      <c r="M132" s="192"/>
      <c r="N132" s="193"/>
      <c r="O132" s="193"/>
      <c r="P132" s="193"/>
      <c r="Q132" s="193"/>
      <c r="R132" s="193"/>
      <c r="S132" s="193"/>
      <c r="T132" s="194"/>
      <c r="AT132" s="190" t="s">
        <v>140</v>
      </c>
      <c r="AU132" s="190" t="s">
        <v>84</v>
      </c>
      <c r="AV132" s="11" t="s">
        <v>24</v>
      </c>
      <c r="AW132" s="11" t="s">
        <v>142</v>
      </c>
      <c r="AX132" s="11" t="s">
        <v>75</v>
      </c>
      <c r="AY132" s="190" t="s">
        <v>131</v>
      </c>
    </row>
    <row r="133" spans="2:51" s="12" customFormat="1" ht="13.5">
      <c r="B133" s="195"/>
      <c r="D133" s="187" t="s">
        <v>140</v>
      </c>
      <c r="E133" s="196" t="s">
        <v>5</v>
      </c>
      <c r="F133" s="197" t="s">
        <v>429</v>
      </c>
      <c r="H133" s="198">
        <v>110</v>
      </c>
      <c r="I133" s="199"/>
      <c r="L133" s="195"/>
      <c r="M133" s="200"/>
      <c r="N133" s="201"/>
      <c r="O133" s="201"/>
      <c r="P133" s="201"/>
      <c r="Q133" s="201"/>
      <c r="R133" s="201"/>
      <c r="S133" s="201"/>
      <c r="T133" s="202"/>
      <c r="AT133" s="196" t="s">
        <v>140</v>
      </c>
      <c r="AU133" s="196" t="s">
        <v>84</v>
      </c>
      <c r="AV133" s="12" t="s">
        <v>84</v>
      </c>
      <c r="AW133" s="12" t="s">
        <v>142</v>
      </c>
      <c r="AX133" s="12" t="s">
        <v>75</v>
      </c>
      <c r="AY133" s="196" t="s">
        <v>131</v>
      </c>
    </row>
    <row r="134" spans="2:51" s="11" customFormat="1" ht="13.5">
      <c r="B134" s="186"/>
      <c r="D134" s="187" t="s">
        <v>140</v>
      </c>
      <c r="E134" s="188" t="s">
        <v>5</v>
      </c>
      <c r="F134" s="189" t="s">
        <v>257</v>
      </c>
      <c r="H134" s="190" t="s">
        <v>5</v>
      </c>
      <c r="I134" s="191"/>
      <c r="L134" s="186"/>
      <c r="M134" s="192"/>
      <c r="N134" s="193"/>
      <c r="O134" s="193"/>
      <c r="P134" s="193"/>
      <c r="Q134" s="193"/>
      <c r="R134" s="193"/>
      <c r="S134" s="193"/>
      <c r="T134" s="194"/>
      <c r="AT134" s="190" t="s">
        <v>140</v>
      </c>
      <c r="AU134" s="190" t="s">
        <v>84</v>
      </c>
      <c r="AV134" s="11" t="s">
        <v>24</v>
      </c>
      <c r="AW134" s="11" t="s">
        <v>142</v>
      </c>
      <c r="AX134" s="11" t="s">
        <v>75</v>
      </c>
      <c r="AY134" s="190" t="s">
        <v>131</v>
      </c>
    </row>
    <row r="135" spans="2:51" s="12" customFormat="1" ht="13.5">
      <c r="B135" s="195"/>
      <c r="D135" s="187" t="s">
        <v>140</v>
      </c>
      <c r="E135" s="196" t="s">
        <v>5</v>
      </c>
      <c r="F135" s="197" t="s">
        <v>429</v>
      </c>
      <c r="H135" s="198">
        <v>110</v>
      </c>
      <c r="I135" s="199"/>
      <c r="L135" s="195"/>
      <c r="M135" s="200"/>
      <c r="N135" s="201"/>
      <c r="O135" s="201"/>
      <c r="P135" s="201"/>
      <c r="Q135" s="201"/>
      <c r="R135" s="201"/>
      <c r="S135" s="201"/>
      <c r="T135" s="202"/>
      <c r="AT135" s="196" t="s">
        <v>140</v>
      </c>
      <c r="AU135" s="196" t="s">
        <v>84</v>
      </c>
      <c r="AV135" s="12" t="s">
        <v>84</v>
      </c>
      <c r="AW135" s="12" t="s">
        <v>142</v>
      </c>
      <c r="AX135" s="12" t="s">
        <v>75</v>
      </c>
      <c r="AY135" s="196" t="s">
        <v>131</v>
      </c>
    </row>
    <row r="136" spans="2:51" s="13" customFormat="1" ht="13.5">
      <c r="B136" s="203"/>
      <c r="D136" s="204" t="s">
        <v>140</v>
      </c>
      <c r="E136" s="205" t="s">
        <v>5</v>
      </c>
      <c r="F136" s="206" t="s">
        <v>146</v>
      </c>
      <c r="H136" s="207">
        <v>220</v>
      </c>
      <c r="I136" s="208"/>
      <c r="L136" s="203"/>
      <c r="M136" s="209"/>
      <c r="N136" s="210"/>
      <c r="O136" s="210"/>
      <c r="P136" s="210"/>
      <c r="Q136" s="210"/>
      <c r="R136" s="210"/>
      <c r="S136" s="210"/>
      <c r="T136" s="211"/>
      <c r="AT136" s="212" t="s">
        <v>140</v>
      </c>
      <c r="AU136" s="212" t="s">
        <v>84</v>
      </c>
      <c r="AV136" s="13" t="s">
        <v>138</v>
      </c>
      <c r="AW136" s="13" t="s">
        <v>142</v>
      </c>
      <c r="AX136" s="13" t="s">
        <v>24</v>
      </c>
      <c r="AY136" s="212" t="s">
        <v>131</v>
      </c>
    </row>
    <row r="137" spans="2:65" s="1" customFormat="1" ht="22.5" customHeight="1">
      <c r="B137" s="173"/>
      <c r="C137" s="174" t="s">
        <v>208</v>
      </c>
      <c r="D137" s="174" t="s">
        <v>133</v>
      </c>
      <c r="E137" s="175" t="s">
        <v>259</v>
      </c>
      <c r="F137" s="176" t="s">
        <v>260</v>
      </c>
      <c r="G137" s="177" t="s">
        <v>136</v>
      </c>
      <c r="H137" s="178">
        <v>495.26</v>
      </c>
      <c r="I137" s="179"/>
      <c r="J137" s="180">
        <f>ROUND(I137*H137,2)</f>
        <v>0</v>
      </c>
      <c r="K137" s="176" t="s">
        <v>150</v>
      </c>
      <c r="L137" s="40"/>
      <c r="M137" s="181" t="s">
        <v>5</v>
      </c>
      <c r="N137" s="182" t="s">
        <v>46</v>
      </c>
      <c r="O137" s="41"/>
      <c r="P137" s="183">
        <f>O137*H137</f>
        <v>0</v>
      </c>
      <c r="Q137" s="183">
        <v>0.216</v>
      </c>
      <c r="R137" s="183">
        <f>Q137*H137</f>
        <v>106.97616</v>
      </c>
      <c r="S137" s="183">
        <v>0</v>
      </c>
      <c r="T137" s="184">
        <f>S137*H137</f>
        <v>0</v>
      </c>
      <c r="AR137" s="23" t="s">
        <v>138</v>
      </c>
      <c r="AT137" s="23" t="s">
        <v>133</v>
      </c>
      <c r="AU137" s="23" t="s">
        <v>84</v>
      </c>
      <c r="AY137" s="23" t="s">
        <v>131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23" t="s">
        <v>24</v>
      </c>
      <c r="BK137" s="185">
        <f>ROUND(I137*H137,2)</f>
        <v>0</v>
      </c>
      <c r="BL137" s="23" t="s">
        <v>138</v>
      </c>
      <c r="BM137" s="23" t="s">
        <v>433</v>
      </c>
    </row>
    <row r="138" spans="2:51" s="11" customFormat="1" ht="13.5">
      <c r="B138" s="186"/>
      <c r="D138" s="187" t="s">
        <v>140</v>
      </c>
      <c r="E138" s="188" t="s">
        <v>5</v>
      </c>
      <c r="F138" s="189" t="s">
        <v>262</v>
      </c>
      <c r="H138" s="190" t="s">
        <v>5</v>
      </c>
      <c r="I138" s="191"/>
      <c r="L138" s="186"/>
      <c r="M138" s="192"/>
      <c r="N138" s="193"/>
      <c r="O138" s="193"/>
      <c r="P138" s="193"/>
      <c r="Q138" s="193"/>
      <c r="R138" s="193"/>
      <c r="S138" s="193"/>
      <c r="T138" s="194"/>
      <c r="AT138" s="190" t="s">
        <v>140</v>
      </c>
      <c r="AU138" s="190" t="s">
        <v>84</v>
      </c>
      <c r="AV138" s="11" t="s">
        <v>24</v>
      </c>
      <c r="AW138" s="11" t="s">
        <v>142</v>
      </c>
      <c r="AX138" s="11" t="s">
        <v>75</v>
      </c>
      <c r="AY138" s="190" t="s">
        <v>131</v>
      </c>
    </row>
    <row r="139" spans="2:51" s="12" customFormat="1" ht="13.5">
      <c r="B139" s="195"/>
      <c r="D139" s="187" t="s">
        <v>140</v>
      </c>
      <c r="E139" s="196" t="s">
        <v>5</v>
      </c>
      <c r="F139" s="197" t="s">
        <v>434</v>
      </c>
      <c r="H139" s="198">
        <v>495.26</v>
      </c>
      <c r="I139" s="199"/>
      <c r="L139" s="195"/>
      <c r="M139" s="200"/>
      <c r="N139" s="201"/>
      <c r="O139" s="201"/>
      <c r="P139" s="201"/>
      <c r="Q139" s="201"/>
      <c r="R139" s="201"/>
      <c r="S139" s="201"/>
      <c r="T139" s="202"/>
      <c r="AT139" s="196" t="s">
        <v>140</v>
      </c>
      <c r="AU139" s="196" t="s">
        <v>84</v>
      </c>
      <c r="AV139" s="12" t="s">
        <v>84</v>
      </c>
      <c r="AW139" s="12" t="s">
        <v>142</v>
      </c>
      <c r="AX139" s="12" t="s">
        <v>75</v>
      </c>
      <c r="AY139" s="196" t="s">
        <v>131</v>
      </c>
    </row>
    <row r="140" spans="2:51" s="13" customFormat="1" ht="13.5">
      <c r="B140" s="203"/>
      <c r="D140" s="204" t="s">
        <v>140</v>
      </c>
      <c r="E140" s="205" t="s">
        <v>5</v>
      </c>
      <c r="F140" s="206" t="s">
        <v>146</v>
      </c>
      <c r="H140" s="207">
        <v>495.26</v>
      </c>
      <c r="I140" s="208"/>
      <c r="L140" s="203"/>
      <c r="M140" s="209"/>
      <c r="N140" s="210"/>
      <c r="O140" s="210"/>
      <c r="P140" s="210"/>
      <c r="Q140" s="210"/>
      <c r="R140" s="210"/>
      <c r="S140" s="210"/>
      <c r="T140" s="211"/>
      <c r="AT140" s="212" t="s">
        <v>140</v>
      </c>
      <c r="AU140" s="212" t="s">
        <v>84</v>
      </c>
      <c r="AV140" s="13" t="s">
        <v>138</v>
      </c>
      <c r="AW140" s="13" t="s">
        <v>142</v>
      </c>
      <c r="AX140" s="13" t="s">
        <v>24</v>
      </c>
      <c r="AY140" s="212" t="s">
        <v>131</v>
      </c>
    </row>
    <row r="141" spans="2:65" s="1" customFormat="1" ht="22.5" customHeight="1">
      <c r="B141" s="173"/>
      <c r="C141" s="174" t="s">
        <v>214</v>
      </c>
      <c r="D141" s="174" t="s">
        <v>133</v>
      </c>
      <c r="E141" s="175" t="s">
        <v>265</v>
      </c>
      <c r="F141" s="176" t="s">
        <v>266</v>
      </c>
      <c r="G141" s="177" t="s">
        <v>136</v>
      </c>
      <c r="H141" s="178">
        <v>3556.245</v>
      </c>
      <c r="I141" s="179"/>
      <c r="J141" s="180">
        <f>ROUND(I141*H141,2)</f>
        <v>0</v>
      </c>
      <c r="K141" s="176" t="s">
        <v>150</v>
      </c>
      <c r="L141" s="40"/>
      <c r="M141" s="181" t="s">
        <v>5</v>
      </c>
      <c r="N141" s="182" t="s">
        <v>46</v>
      </c>
      <c r="O141" s="41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AR141" s="23" t="s">
        <v>138</v>
      </c>
      <c r="AT141" s="23" t="s">
        <v>133</v>
      </c>
      <c r="AU141" s="23" t="s">
        <v>84</v>
      </c>
      <c r="AY141" s="23" t="s">
        <v>131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23" t="s">
        <v>24</v>
      </c>
      <c r="BK141" s="185">
        <f>ROUND(I141*H141,2)</f>
        <v>0</v>
      </c>
      <c r="BL141" s="23" t="s">
        <v>138</v>
      </c>
      <c r="BM141" s="23" t="s">
        <v>435</v>
      </c>
    </row>
    <row r="142" spans="2:51" s="11" customFormat="1" ht="13.5">
      <c r="B142" s="186"/>
      <c r="D142" s="187" t="s">
        <v>140</v>
      </c>
      <c r="E142" s="188" t="s">
        <v>5</v>
      </c>
      <c r="F142" s="189" t="s">
        <v>436</v>
      </c>
      <c r="H142" s="190" t="s">
        <v>5</v>
      </c>
      <c r="I142" s="191"/>
      <c r="L142" s="186"/>
      <c r="M142" s="192"/>
      <c r="N142" s="193"/>
      <c r="O142" s="193"/>
      <c r="P142" s="193"/>
      <c r="Q142" s="193"/>
      <c r="R142" s="193"/>
      <c r="S142" s="193"/>
      <c r="T142" s="194"/>
      <c r="AT142" s="190" t="s">
        <v>140</v>
      </c>
      <c r="AU142" s="190" t="s">
        <v>84</v>
      </c>
      <c r="AV142" s="11" t="s">
        <v>24</v>
      </c>
      <c r="AW142" s="11" t="s">
        <v>142</v>
      </c>
      <c r="AX142" s="11" t="s">
        <v>75</v>
      </c>
      <c r="AY142" s="190" t="s">
        <v>131</v>
      </c>
    </row>
    <row r="143" spans="2:51" s="12" customFormat="1" ht="13.5">
      <c r="B143" s="195"/>
      <c r="D143" s="187" t="s">
        <v>140</v>
      </c>
      <c r="E143" s="196" t="s">
        <v>5</v>
      </c>
      <c r="F143" s="197" t="s">
        <v>437</v>
      </c>
      <c r="H143" s="198">
        <v>3556.245</v>
      </c>
      <c r="I143" s="199"/>
      <c r="L143" s="195"/>
      <c r="M143" s="200"/>
      <c r="N143" s="201"/>
      <c r="O143" s="201"/>
      <c r="P143" s="201"/>
      <c r="Q143" s="201"/>
      <c r="R143" s="201"/>
      <c r="S143" s="201"/>
      <c r="T143" s="202"/>
      <c r="AT143" s="196" t="s">
        <v>140</v>
      </c>
      <c r="AU143" s="196" t="s">
        <v>84</v>
      </c>
      <c r="AV143" s="12" t="s">
        <v>84</v>
      </c>
      <c r="AW143" s="12" t="s">
        <v>142</v>
      </c>
      <c r="AX143" s="12" t="s">
        <v>75</v>
      </c>
      <c r="AY143" s="196" t="s">
        <v>131</v>
      </c>
    </row>
    <row r="144" spans="2:51" s="13" customFormat="1" ht="13.5">
      <c r="B144" s="203"/>
      <c r="D144" s="204" t="s">
        <v>140</v>
      </c>
      <c r="E144" s="205" t="s">
        <v>5</v>
      </c>
      <c r="F144" s="206" t="s">
        <v>146</v>
      </c>
      <c r="H144" s="207">
        <v>3556.245</v>
      </c>
      <c r="I144" s="208"/>
      <c r="L144" s="203"/>
      <c r="M144" s="209"/>
      <c r="N144" s="210"/>
      <c r="O144" s="210"/>
      <c r="P144" s="210"/>
      <c r="Q144" s="210"/>
      <c r="R144" s="210"/>
      <c r="S144" s="210"/>
      <c r="T144" s="211"/>
      <c r="AT144" s="212" t="s">
        <v>140</v>
      </c>
      <c r="AU144" s="212" t="s">
        <v>84</v>
      </c>
      <c r="AV144" s="13" t="s">
        <v>138</v>
      </c>
      <c r="AW144" s="13" t="s">
        <v>142</v>
      </c>
      <c r="AX144" s="13" t="s">
        <v>24</v>
      </c>
      <c r="AY144" s="212" t="s">
        <v>131</v>
      </c>
    </row>
    <row r="145" spans="2:65" s="1" customFormat="1" ht="22.5" customHeight="1">
      <c r="B145" s="173"/>
      <c r="C145" s="174" t="s">
        <v>221</v>
      </c>
      <c r="D145" s="174" t="s">
        <v>133</v>
      </c>
      <c r="E145" s="175" t="s">
        <v>270</v>
      </c>
      <c r="F145" s="176" t="s">
        <v>271</v>
      </c>
      <c r="G145" s="177" t="s">
        <v>136</v>
      </c>
      <c r="H145" s="178">
        <v>3556.245</v>
      </c>
      <c r="I145" s="179"/>
      <c r="J145" s="180">
        <f>ROUND(I145*H145,2)</f>
        <v>0</v>
      </c>
      <c r="K145" s="176" t="s">
        <v>150</v>
      </c>
      <c r="L145" s="40"/>
      <c r="M145" s="181" t="s">
        <v>5</v>
      </c>
      <c r="N145" s="182" t="s">
        <v>46</v>
      </c>
      <c r="O145" s="41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AR145" s="23" t="s">
        <v>138</v>
      </c>
      <c r="AT145" s="23" t="s">
        <v>133</v>
      </c>
      <c r="AU145" s="23" t="s">
        <v>84</v>
      </c>
      <c r="AY145" s="23" t="s">
        <v>131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23" t="s">
        <v>24</v>
      </c>
      <c r="BK145" s="185">
        <f>ROUND(I145*H145,2)</f>
        <v>0</v>
      </c>
      <c r="BL145" s="23" t="s">
        <v>138</v>
      </c>
      <c r="BM145" s="23" t="s">
        <v>438</v>
      </c>
    </row>
    <row r="146" spans="2:51" s="11" customFormat="1" ht="13.5">
      <c r="B146" s="186"/>
      <c r="D146" s="187" t="s">
        <v>140</v>
      </c>
      <c r="E146" s="188" t="s">
        <v>5</v>
      </c>
      <c r="F146" s="189" t="s">
        <v>439</v>
      </c>
      <c r="H146" s="190" t="s">
        <v>5</v>
      </c>
      <c r="I146" s="191"/>
      <c r="L146" s="186"/>
      <c r="M146" s="192"/>
      <c r="N146" s="193"/>
      <c r="O146" s="193"/>
      <c r="P146" s="193"/>
      <c r="Q146" s="193"/>
      <c r="R146" s="193"/>
      <c r="S146" s="193"/>
      <c r="T146" s="194"/>
      <c r="AT146" s="190" t="s">
        <v>140</v>
      </c>
      <c r="AU146" s="190" t="s">
        <v>84</v>
      </c>
      <c r="AV146" s="11" t="s">
        <v>24</v>
      </c>
      <c r="AW146" s="11" t="s">
        <v>142</v>
      </c>
      <c r="AX146" s="11" t="s">
        <v>75</v>
      </c>
      <c r="AY146" s="190" t="s">
        <v>131</v>
      </c>
    </row>
    <row r="147" spans="2:51" s="12" customFormat="1" ht="13.5">
      <c r="B147" s="195"/>
      <c r="D147" s="187" t="s">
        <v>140</v>
      </c>
      <c r="E147" s="196" t="s">
        <v>5</v>
      </c>
      <c r="F147" s="197" t="s">
        <v>437</v>
      </c>
      <c r="H147" s="198">
        <v>3556.245</v>
      </c>
      <c r="I147" s="199"/>
      <c r="L147" s="195"/>
      <c r="M147" s="200"/>
      <c r="N147" s="201"/>
      <c r="O147" s="201"/>
      <c r="P147" s="201"/>
      <c r="Q147" s="201"/>
      <c r="R147" s="201"/>
      <c r="S147" s="201"/>
      <c r="T147" s="202"/>
      <c r="AT147" s="196" t="s">
        <v>140</v>
      </c>
      <c r="AU147" s="196" t="s">
        <v>84</v>
      </c>
      <c r="AV147" s="12" t="s">
        <v>84</v>
      </c>
      <c r="AW147" s="12" t="s">
        <v>142</v>
      </c>
      <c r="AX147" s="12" t="s">
        <v>75</v>
      </c>
      <c r="AY147" s="196" t="s">
        <v>131</v>
      </c>
    </row>
    <row r="148" spans="2:51" s="13" customFormat="1" ht="13.5">
      <c r="B148" s="203"/>
      <c r="D148" s="204" t="s">
        <v>140</v>
      </c>
      <c r="E148" s="205" t="s">
        <v>5</v>
      </c>
      <c r="F148" s="206" t="s">
        <v>146</v>
      </c>
      <c r="H148" s="207">
        <v>3556.245</v>
      </c>
      <c r="I148" s="208"/>
      <c r="L148" s="203"/>
      <c r="M148" s="209"/>
      <c r="N148" s="210"/>
      <c r="O148" s="210"/>
      <c r="P148" s="210"/>
      <c r="Q148" s="210"/>
      <c r="R148" s="210"/>
      <c r="S148" s="210"/>
      <c r="T148" s="211"/>
      <c r="AT148" s="212" t="s">
        <v>140</v>
      </c>
      <c r="AU148" s="212" t="s">
        <v>84</v>
      </c>
      <c r="AV148" s="13" t="s">
        <v>138</v>
      </c>
      <c r="AW148" s="13" t="s">
        <v>142</v>
      </c>
      <c r="AX148" s="13" t="s">
        <v>24</v>
      </c>
      <c r="AY148" s="212" t="s">
        <v>131</v>
      </c>
    </row>
    <row r="149" spans="2:65" s="1" customFormat="1" ht="31.5" customHeight="1">
      <c r="B149" s="173"/>
      <c r="C149" s="174" t="s">
        <v>228</v>
      </c>
      <c r="D149" s="174" t="s">
        <v>133</v>
      </c>
      <c r="E149" s="175" t="s">
        <v>274</v>
      </c>
      <c r="F149" s="176" t="s">
        <v>275</v>
      </c>
      <c r="G149" s="177" t="s">
        <v>136</v>
      </c>
      <c r="H149" s="178">
        <v>3556.245</v>
      </c>
      <c r="I149" s="179"/>
      <c r="J149" s="180">
        <f>ROUND(I149*H149,2)</f>
        <v>0</v>
      </c>
      <c r="K149" s="176" t="s">
        <v>150</v>
      </c>
      <c r="L149" s="40"/>
      <c r="M149" s="181" t="s">
        <v>5</v>
      </c>
      <c r="N149" s="182" t="s">
        <v>46</v>
      </c>
      <c r="O149" s="41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AR149" s="23" t="s">
        <v>138</v>
      </c>
      <c r="AT149" s="23" t="s">
        <v>133</v>
      </c>
      <c r="AU149" s="23" t="s">
        <v>84</v>
      </c>
      <c r="AY149" s="23" t="s">
        <v>131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23" t="s">
        <v>24</v>
      </c>
      <c r="BK149" s="185">
        <f>ROUND(I149*H149,2)</f>
        <v>0</v>
      </c>
      <c r="BL149" s="23" t="s">
        <v>138</v>
      </c>
      <c r="BM149" s="23" t="s">
        <v>440</v>
      </c>
    </row>
    <row r="150" spans="2:51" s="11" customFormat="1" ht="13.5">
      <c r="B150" s="186"/>
      <c r="D150" s="187" t="s">
        <v>140</v>
      </c>
      <c r="E150" s="188" t="s">
        <v>5</v>
      </c>
      <c r="F150" s="189" t="s">
        <v>277</v>
      </c>
      <c r="H150" s="190" t="s">
        <v>5</v>
      </c>
      <c r="I150" s="191"/>
      <c r="L150" s="186"/>
      <c r="M150" s="192"/>
      <c r="N150" s="193"/>
      <c r="O150" s="193"/>
      <c r="P150" s="193"/>
      <c r="Q150" s="193"/>
      <c r="R150" s="193"/>
      <c r="S150" s="193"/>
      <c r="T150" s="194"/>
      <c r="AT150" s="190" t="s">
        <v>140</v>
      </c>
      <c r="AU150" s="190" t="s">
        <v>84</v>
      </c>
      <c r="AV150" s="11" t="s">
        <v>24</v>
      </c>
      <c r="AW150" s="11" t="s">
        <v>142</v>
      </c>
      <c r="AX150" s="11" t="s">
        <v>75</v>
      </c>
      <c r="AY150" s="190" t="s">
        <v>131</v>
      </c>
    </row>
    <row r="151" spans="2:51" s="12" customFormat="1" ht="13.5">
      <c r="B151" s="195"/>
      <c r="D151" s="187" t="s">
        <v>140</v>
      </c>
      <c r="E151" s="196" t="s">
        <v>5</v>
      </c>
      <c r="F151" s="197" t="s">
        <v>437</v>
      </c>
      <c r="H151" s="198">
        <v>3556.245</v>
      </c>
      <c r="I151" s="199"/>
      <c r="L151" s="195"/>
      <c r="M151" s="200"/>
      <c r="N151" s="201"/>
      <c r="O151" s="201"/>
      <c r="P151" s="201"/>
      <c r="Q151" s="201"/>
      <c r="R151" s="201"/>
      <c r="S151" s="201"/>
      <c r="T151" s="202"/>
      <c r="AT151" s="196" t="s">
        <v>140</v>
      </c>
      <c r="AU151" s="196" t="s">
        <v>84</v>
      </c>
      <c r="AV151" s="12" t="s">
        <v>84</v>
      </c>
      <c r="AW151" s="12" t="s">
        <v>142</v>
      </c>
      <c r="AX151" s="12" t="s">
        <v>75</v>
      </c>
      <c r="AY151" s="196" t="s">
        <v>131</v>
      </c>
    </row>
    <row r="152" spans="2:51" s="13" customFormat="1" ht="13.5">
      <c r="B152" s="203"/>
      <c r="D152" s="204" t="s">
        <v>140</v>
      </c>
      <c r="E152" s="205" t="s">
        <v>5</v>
      </c>
      <c r="F152" s="206" t="s">
        <v>146</v>
      </c>
      <c r="H152" s="207">
        <v>3556.245</v>
      </c>
      <c r="I152" s="208"/>
      <c r="L152" s="203"/>
      <c r="M152" s="209"/>
      <c r="N152" s="210"/>
      <c r="O152" s="210"/>
      <c r="P152" s="210"/>
      <c r="Q152" s="210"/>
      <c r="R152" s="210"/>
      <c r="S152" s="210"/>
      <c r="T152" s="211"/>
      <c r="AT152" s="212" t="s">
        <v>140</v>
      </c>
      <c r="AU152" s="212" t="s">
        <v>84</v>
      </c>
      <c r="AV152" s="13" t="s">
        <v>138</v>
      </c>
      <c r="AW152" s="13" t="s">
        <v>142</v>
      </c>
      <c r="AX152" s="13" t="s">
        <v>24</v>
      </c>
      <c r="AY152" s="212" t="s">
        <v>131</v>
      </c>
    </row>
    <row r="153" spans="2:65" s="1" customFormat="1" ht="31.5" customHeight="1">
      <c r="B153" s="173"/>
      <c r="C153" s="174" t="s">
        <v>11</v>
      </c>
      <c r="D153" s="174" t="s">
        <v>133</v>
      </c>
      <c r="E153" s="175" t="s">
        <v>279</v>
      </c>
      <c r="F153" s="176" t="s">
        <v>280</v>
      </c>
      <c r="G153" s="177" t="s">
        <v>136</v>
      </c>
      <c r="H153" s="178">
        <v>3556.245</v>
      </c>
      <c r="I153" s="179"/>
      <c r="J153" s="180">
        <f>ROUND(I153*H153,2)</f>
        <v>0</v>
      </c>
      <c r="K153" s="176" t="s">
        <v>137</v>
      </c>
      <c r="L153" s="40"/>
      <c r="M153" s="181" t="s">
        <v>5</v>
      </c>
      <c r="N153" s="182" t="s">
        <v>46</v>
      </c>
      <c r="O153" s="41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AR153" s="23" t="s">
        <v>138</v>
      </c>
      <c r="AT153" s="23" t="s">
        <v>133</v>
      </c>
      <c r="AU153" s="23" t="s">
        <v>84</v>
      </c>
      <c r="AY153" s="23" t="s">
        <v>131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23" t="s">
        <v>24</v>
      </c>
      <c r="BK153" s="185">
        <f>ROUND(I153*H153,2)</f>
        <v>0</v>
      </c>
      <c r="BL153" s="23" t="s">
        <v>138</v>
      </c>
      <c r="BM153" s="23" t="s">
        <v>441</v>
      </c>
    </row>
    <row r="154" spans="2:51" s="11" customFormat="1" ht="13.5">
      <c r="B154" s="186"/>
      <c r="D154" s="187" t="s">
        <v>140</v>
      </c>
      <c r="E154" s="188" t="s">
        <v>5</v>
      </c>
      <c r="F154" s="189" t="s">
        <v>282</v>
      </c>
      <c r="H154" s="190" t="s">
        <v>5</v>
      </c>
      <c r="I154" s="191"/>
      <c r="L154" s="186"/>
      <c r="M154" s="192"/>
      <c r="N154" s="193"/>
      <c r="O154" s="193"/>
      <c r="P154" s="193"/>
      <c r="Q154" s="193"/>
      <c r="R154" s="193"/>
      <c r="S154" s="193"/>
      <c r="T154" s="194"/>
      <c r="AT154" s="190" t="s">
        <v>140</v>
      </c>
      <c r="AU154" s="190" t="s">
        <v>84</v>
      </c>
      <c r="AV154" s="11" t="s">
        <v>24</v>
      </c>
      <c r="AW154" s="11" t="s">
        <v>142</v>
      </c>
      <c r="AX154" s="11" t="s">
        <v>75</v>
      </c>
      <c r="AY154" s="190" t="s">
        <v>131</v>
      </c>
    </row>
    <row r="155" spans="2:51" s="12" customFormat="1" ht="13.5">
      <c r="B155" s="195"/>
      <c r="D155" s="187" t="s">
        <v>140</v>
      </c>
      <c r="E155" s="196" t="s">
        <v>5</v>
      </c>
      <c r="F155" s="197" t="s">
        <v>437</v>
      </c>
      <c r="H155" s="198">
        <v>3556.245</v>
      </c>
      <c r="I155" s="199"/>
      <c r="L155" s="195"/>
      <c r="M155" s="200"/>
      <c r="N155" s="201"/>
      <c r="O155" s="201"/>
      <c r="P155" s="201"/>
      <c r="Q155" s="201"/>
      <c r="R155" s="201"/>
      <c r="S155" s="201"/>
      <c r="T155" s="202"/>
      <c r="AT155" s="196" t="s">
        <v>140</v>
      </c>
      <c r="AU155" s="196" t="s">
        <v>84</v>
      </c>
      <c r="AV155" s="12" t="s">
        <v>84</v>
      </c>
      <c r="AW155" s="12" t="s">
        <v>142</v>
      </c>
      <c r="AX155" s="12" t="s">
        <v>75</v>
      </c>
      <c r="AY155" s="196" t="s">
        <v>131</v>
      </c>
    </row>
    <row r="156" spans="2:51" s="13" customFormat="1" ht="13.5">
      <c r="B156" s="203"/>
      <c r="D156" s="204" t="s">
        <v>140</v>
      </c>
      <c r="E156" s="205" t="s">
        <v>5</v>
      </c>
      <c r="F156" s="206" t="s">
        <v>146</v>
      </c>
      <c r="H156" s="207">
        <v>3556.245</v>
      </c>
      <c r="I156" s="208"/>
      <c r="L156" s="203"/>
      <c r="M156" s="209"/>
      <c r="N156" s="210"/>
      <c r="O156" s="210"/>
      <c r="P156" s="210"/>
      <c r="Q156" s="210"/>
      <c r="R156" s="210"/>
      <c r="S156" s="210"/>
      <c r="T156" s="211"/>
      <c r="AT156" s="212" t="s">
        <v>140</v>
      </c>
      <c r="AU156" s="212" t="s">
        <v>84</v>
      </c>
      <c r="AV156" s="13" t="s">
        <v>138</v>
      </c>
      <c r="AW156" s="13" t="s">
        <v>142</v>
      </c>
      <c r="AX156" s="13" t="s">
        <v>24</v>
      </c>
      <c r="AY156" s="212" t="s">
        <v>131</v>
      </c>
    </row>
    <row r="157" spans="2:65" s="1" customFormat="1" ht="22.5" customHeight="1">
      <c r="B157" s="173"/>
      <c r="C157" s="174" t="s">
        <v>239</v>
      </c>
      <c r="D157" s="174" t="s">
        <v>133</v>
      </c>
      <c r="E157" s="175" t="s">
        <v>284</v>
      </c>
      <c r="F157" s="176" t="s">
        <v>285</v>
      </c>
      <c r="G157" s="177" t="s">
        <v>136</v>
      </c>
      <c r="H157" s="178">
        <v>235.18</v>
      </c>
      <c r="I157" s="179"/>
      <c r="J157" s="180">
        <f>ROUND(I157*H157,2)</f>
        <v>0</v>
      </c>
      <c r="K157" s="176" t="s">
        <v>150</v>
      </c>
      <c r="L157" s="40"/>
      <c r="M157" s="181" t="s">
        <v>5</v>
      </c>
      <c r="N157" s="182" t="s">
        <v>46</v>
      </c>
      <c r="O157" s="41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AR157" s="23" t="s">
        <v>138</v>
      </c>
      <c r="AT157" s="23" t="s">
        <v>133</v>
      </c>
      <c r="AU157" s="23" t="s">
        <v>84</v>
      </c>
      <c r="AY157" s="23" t="s">
        <v>131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23" t="s">
        <v>24</v>
      </c>
      <c r="BK157" s="185">
        <f>ROUND(I157*H157,2)</f>
        <v>0</v>
      </c>
      <c r="BL157" s="23" t="s">
        <v>138</v>
      </c>
      <c r="BM157" s="23" t="s">
        <v>442</v>
      </c>
    </row>
    <row r="158" spans="2:51" s="11" customFormat="1" ht="13.5">
      <c r="B158" s="186"/>
      <c r="D158" s="187" t="s">
        <v>140</v>
      </c>
      <c r="E158" s="188" t="s">
        <v>5</v>
      </c>
      <c r="F158" s="189" t="s">
        <v>287</v>
      </c>
      <c r="H158" s="190" t="s">
        <v>5</v>
      </c>
      <c r="I158" s="191"/>
      <c r="L158" s="186"/>
      <c r="M158" s="192"/>
      <c r="N158" s="193"/>
      <c r="O158" s="193"/>
      <c r="P158" s="193"/>
      <c r="Q158" s="193"/>
      <c r="R158" s="193"/>
      <c r="S158" s="193"/>
      <c r="T158" s="194"/>
      <c r="AT158" s="190" t="s">
        <v>140</v>
      </c>
      <c r="AU158" s="190" t="s">
        <v>84</v>
      </c>
      <c r="AV158" s="11" t="s">
        <v>24</v>
      </c>
      <c r="AW158" s="11" t="s">
        <v>142</v>
      </c>
      <c r="AX158" s="11" t="s">
        <v>75</v>
      </c>
      <c r="AY158" s="190" t="s">
        <v>131</v>
      </c>
    </row>
    <row r="159" spans="2:51" s="12" customFormat="1" ht="13.5">
      <c r="B159" s="195"/>
      <c r="D159" s="187" t="s">
        <v>140</v>
      </c>
      <c r="E159" s="196" t="s">
        <v>5</v>
      </c>
      <c r="F159" s="197" t="s">
        <v>428</v>
      </c>
      <c r="H159" s="198">
        <v>235.18</v>
      </c>
      <c r="I159" s="199"/>
      <c r="L159" s="195"/>
      <c r="M159" s="200"/>
      <c r="N159" s="201"/>
      <c r="O159" s="201"/>
      <c r="P159" s="201"/>
      <c r="Q159" s="201"/>
      <c r="R159" s="201"/>
      <c r="S159" s="201"/>
      <c r="T159" s="202"/>
      <c r="AT159" s="196" t="s">
        <v>140</v>
      </c>
      <c r="AU159" s="196" t="s">
        <v>84</v>
      </c>
      <c r="AV159" s="12" t="s">
        <v>84</v>
      </c>
      <c r="AW159" s="12" t="s">
        <v>142</v>
      </c>
      <c r="AX159" s="12" t="s">
        <v>75</v>
      </c>
      <c r="AY159" s="196" t="s">
        <v>131</v>
      </c>
    </row>
    <row r="160" spans="2:51" s="13" customFormat="1" ht="13.5">
      <c r="B160" s="203"/>
      <c r="D160" s="204" t="s">
        <v>140</v>
      </c>
      <c r="E160" s="205" t="s">
        <v>5</v>
      </c>
      <c r="F160" s="206" t="s">
        <v>146</v>
      </c>
      <c r="H160" s="207">
        <v>235.18</v>
      </c>
      <c r="I160" s="208"/>
      <c r="L160" s="203"/>
      <c r="M160" s="209"/>
      <c r="N160" s="210"/>
      <c r="O160" s="210"/>
      <c r="P160" s="210"/>
      <c r="Q160" s="210"/>
      <c r="R160" s="210"/>
      <c r="S160" s="210"/>
      <c r="T160" s="211"/>
      <c r="AT160" s="212" t="s">
        <v>140</v>
      </c>
      <c r="AU160" s="212" t="s">
        <v>84</v>
      </c>
      <c r="AV160" s="13" t="s">
        <v>138</v>
      </c>
      <c r="AW160" s="13" t="s">
        <v>142</v>
      </c>
      <c r="AX160" s="13" t="s">
        <v>24</v>
      </c>
      <c r="AY160" s="212" t="s">
        <v>131</v>
      </c>
    </row>
    <row r="161" spans="2:65" s="1" customFormat="1" ht="22.5" customHeight="1">
      <c r="B161" s="173"/>
      <c r="C161" s="174" t="s">
        <v>244</v>
      </c>
      <c r="D161" s="174" t="s">
        <v>133</v>
      </c>
      <c r="E161" s="175" t="s">
        <v>289</v>
      </c>
      <c r="F161" s="176" t="s">
        <v>290</v>
      </c>
      <c r="G161" s="177" t="s">
        <v>136</v>
      </c>
      <c r="H161" s="178">
        <v>110</v>
      </c>
      <c r="I161" s="179"/>
      <c r="J161" s="180">
        <f>ROUND(I161*H161,2)</f>
        <v>0</v>
      </c>
      <c r="K161" s="176" t="s">
        <v>137</v>
      </c>
      <c r="L161" s="40"/>
      <c r="M161" s="181" t="s">
        <v>5</v>
      </c>
      <c r="N161" s="182" t="s">
        <v>46</v>
      </c>
      <c r="O161" s="41"/>
      <c r="P161" s="183">
        <f>O161*H161</f>
        <v>0</v>
      </c>
      <c r="Q161" s="183">
        <v>0.01386</v>
      </c>
      <c r="R161" s="183">
        <f>Q161*H161</f>
        <v>1.5246000000000002</v>
      </c>
      <c r="S161" s="183">
        <v>0</v>
      </c>
      <c r="T161" s="184">
        <f>S161*H161</f>
        <v>0</v>
      </c>
      <c r="AR161" s="23" t="s">
        <v>138</v>
      </c>
      <c r="AT161" s="23" t="s">
        <v>133</v>
      </c>
      <c r="AU161" s="23" t="s">
        <v>84</v>
      </c>
      <c r="AY161" s="23" t="s">
        <v>131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23" t="s">
        <v>24</v>
      </c>
      <c r="BK161" s="185">
        <f>ROUND(I161*H161,2)</f>
        <v>0</v>
      </c>
      <c r="BL161" s="23" t="s">
        <v>138</v>
      </c>
      <c r="BM161" s="23" t="s">
        <v>443</v>
      </c>
    </row>
    <row r="162" spans="2:51" s="11" customFormat="1" ht="13.5">
      <c r="B162" s="186"/>
      <c r="D162" s="187" t="s">
        <v>140</v>
      </c>
      <c r="E162" s="188" t="s">
        <v>5</v>
      </c>
      <c r="F162" s="189" t="s">
        <v>292</v>
      </c>
      <c r="H162" s="190" t="s">
        <v>5</v>
      </c>
      <c r="I162" s="191"/>
      <c r="L162" s="186"/>
      <c r="M162" s="192"/>
      <c r="N162" s="193"/>
      <c r="O162" s="193"/>
      <c r="P162" s="193"/>
      <c r="Q162" s="193"/>
      <c r="R162" s="193"/>
      <c r="S162" s="193"/>
      <c r="T162" s="194"/>
      <c r="AT162" s="190" t="s">
        <v>140</v>
      </c>
      <c r="AU162" s="190" t="s">
        <v>84</v>
      </c>
      <c r="AV162" s="11" t="s">
        <v>24</v>
      </c>
      <c r="AW162" s="11" t="s">
        <v>142</v>
      </c>
      <c r="AX162" s="11" t="s">
        <v>75</v>
      </c>
      <c r="AY162" s="190" t="s">
        <v>131</v>
      </c>
    </row>
    <row r="163" spans="2:51" s="11" customFormat="1" ht="13.5">
      <c r="B163" s="186"/>
      <c r="D163" s="187" t="s">
        <v>140</v>
      </c>
      <c r="E163" s="188" t="s">
        <v>5</v>
      </c>
      <c r="F163" s="189" t="s">
        <v>257</v>
      </c>
      <c r="H163" s="190" t="s">
        <v>5</v>
      </c>
      <c r="I163" s="191"/>
      <c r="L163" s="186"/>
      <c r="M163" s="192"/>
      <c r="N163" s="193"/>
      <c r="O163" s="193"/>
      <c r="P163" s="193"/>
      <c r="Q163" s="193"/>
      <c r="R163" s="193"/>
      <c r="S163" s="193"/>
      <c r="T163" s="194"/>
      <c r="AT163" s="190" t="s">
        <v>140</v>
      </c>
      <c r="AU163" s="190" t="s">
        <v>84</v>
      </c>
      <c r="AV163" s="11" t="s">
        <v>24</v>
      </c>
      <c r="AW163" s="11" t="s">
        <v>142</v>
      </c>
      <c r="AX163" s="11" t="s">
        <v>75</v>
      </c>
      <c r="AY163" s="190" t="s">
        <v>131</v>
      </c>
    </row>
    <row r="164" spans="2:51" s="12" customFormat="1" ht="13.5">
      <c r="B164" s="195"/>
      <c r="D164" s="187" t="s">
        <v>140</v>
      </c>
      <c r="E164" s="196" t="s">
        <v>5</v>
      </c>
      <c r="F164" s="197" t="s">
        <v>429</v>
      </c>
      <c r="H164" s="198">
        <v>110</v>
      </c>
      <c r="I164" s="199"/>
      <c r="L164" s="195"/>
      <c r="M164" s="200"/>
      <c r="N164" s="201"/>
      <c r="O164" s="201"/>
      <c r="P164" s="201"/>
      <c r="Q164" s="201"/>
      <c r="R164" s="201"/>
      <c r="S164" s="201"/>
      <c r="T164" s="202"/>
      <c r="AT164" s="196" t="s">
        <v>140</v>
      </c>
      <c r="AU164" s="196" t="s">
        <v>84</v>
      </c>
      <c r="AV164" s="12" t="s">
        <v>84</v>
      </c>
      <c r="AW164" s="12" t="s">
        <v>142</v>
      </c>
      <c r="AX164" s="12" t="s">
        <v>75</v>
      </c>
      <c r="AY164" s="196" t="s">
        <v>131</v>
      </c>
    </row>
    <row r="165" spans="2:51" s="13" customFormat="1" ht="13.5">
      <c r="B165" s="203"/>
      <c r="D165" s="187" t="s">
        <v>140</v>
      </c>
      <c r="E165" s="223" t="s">
        <v>5</v>
      </c>
      <c r="F165" s="224" t="s">
        <v>146</v>
      </c>
      <c r="H165" s="225">
        <v>110</v>
      </c>
      <c r="I165" s="208"/>
      <c r="L165" s="203"/>
      <c r="M165" s="209"/>
      <c r="N165" s="210"/>
      <c r="O165" s="210"/>
      <c r="P165" s="210"/>
      <c r="Q165" s="210"/>
      <c r="R165" s="210"/>
      <c r="S165" s="210"/>
      <c r="T165" s="211"/>
      <c r="AT165" s="212" t="s">
        <v>140</v>
      </c>
      <c r="AU165" s="212" t="s">
        <v>84</v>
      </c>
      <c r="AV165" s="13" t="s">
        <v>138</v>
      </c>
      <c r="AW165" s="13" t="s">
        <v>142</v>
      </c>
      <c r="AX165" s="13" t="s">
        <v>24</v>
      </c>
      <c r="AY165" s="212" t="s">
        <v>131</v>
      </c>
    </row>
    <row r="166" spans="2:63" s="10" customFormat="1" ht="29.85" customHeight="1">
      <c r="B166" s="159"/>
      <c r="D166" s="170" t="s">
        <v>74</v>
      </c>
      <c r="E166" s="171" t="s">
        <v>194</v>
      </c>
      <c r="F166" s="171" t="s">
        <v>293</v>
      </c>
      <c r="I166" s="162"/>
      <c r="J166" s="172">
        <f>BK166</f>
        <v>0</v>
      </c>
      <c r="L166" s="159"/>
      <c r="M166" s="164"/>
      <c r="N166" s="165"/>
      <c r="O166" s="165"/>
      <c r="P166" s="166">
        <f>P167+SUM(P168:P195)</f>
        <v>0</v>
      </c>
      <c r="Q166" s="165"/>
      <c r="R166" s="166">
        <f>R167+SUM(R168:R195)</f>
        <v>0.31690757</v>
      </c>
      <c r="S166" s="165"/>
      <c r="T166" s="167">
        <f>T167+SUM(T168:T195)</f>
        <v>61.74</v>
      </c>
      <c r="AR166" s="160" t="s">
        <v>24</v>
      </c>
      <c r="AT166" s="168" t="s">
        <v>74</v>
      </c>
      <c r="AU166" s="168" t="s">
        <v>24</v>
      </c>
      <c r="AY166" s="160" t="s">
        <v>131</v>
      </c>
      <c r="BK166" s="169">
        <f>BK167+SUM(BK168:BK195)</f>
        <v>0</v>
      </c>
    </row>
    <row r="167" spans="2:65" s="1" customFormat="1" ht="31.5" customHeight="1">
      <c r="B167" s="173"/>
      <c r="C167" s="174" t="s">
        <v>252</v>
      </c>
      <c r="D167" s="174" t="s">
        <v>133</v>
      </c>
      <c r="E167" s="175" t="s">
        <v>295</v>
      </c>
      <c r="F167" s="176" t="s">
        <v>296</v>
      </c>
      <c r="G167" s="177" t="s">
        <v>136</v>
      </c>
      <c r="H167" s="178">
        <v>3614.9</v>
      </c>
      <c r="I167" s="179"/>
      <c r="J167" s="180">
        <f>ROUND(I167*H167,2)</f>
        <v>0</v>
      </c>
      <c r="K167" s="176" t="s">
        <v>5</v>
      </c>
      <c r="L167" s="40"/>
      <c r="M167" s="181" t="s">
        <v>5</v>
      </c>
      <c r="N167" s="182" t="s">
        <v>46</v>
      </c>
      <c r="O167" s="41"/>
      <c r="P167" s="183">
        <f>O167*H167</f>
        <v>0</v>
      </c>
      <c r="Q167" s="183">
        <v>0</v>
      </c>
      <c r="R167" s="183">
        <f>Q167*H167</f>
        <v>0</v>
      </c>
      <c r="S167" s="183">
        <v>0</v>
      </c>
      <c r="T167" s="184">
        <f>S167*H167</f>
        <v>0</v>
      </c>
      <c r="AR167" s="23" t="s">
        <v>138</v>
      </c>
      <c r="AT167" s="23" t="s">
        <v>133</v>
      </c>
      <c r="AU167" s="23" t="s">
        <v>84</v>
      </c>
      <c r="AY167" s="23" t="s">
        <v>131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23" t="s">
        <v>24</v>
      </c>
      <c r="BK167" s="185">
        <f>ROUND(I167*H167,2)</f>
        <v>0</v>
      </c>
      <c r="BL167" s="23" t="s">
        <v>138</v>
      </c>
      <c r="BM167" s="23" t="s">
        <v>444</v>
      </c>
    </row>
    <row r="168" spans="2:51" s="11" customFormat="1" ht="13.5">
      <c r="B168" s="186"/>
      <c r="D168" s="187" t="s">
        <v>140</v>
      </c>
      <c r="E168" s="188" t="s">
        <v>5</v>
      </c>
      <c r="F168" s="189" t="s">
        <v>445</v>
      </c>
      <c r="H168" s="190" t="s">
        <v>5</v>
      </c>
      <c r="I168" s="191"/>
      <c r="L168" s="186"/>
      <c r="M168" s="192"/>
      <c r="N168" s="193"/>
      <c r="O168" s="193"/>
      <c r="P168" s="193"/>
      <c r="Q168" s="193"/>
      <c r="R168" s="193"/>
      <c r="S168" s="193"/>
      <c r="T168" s="194"/>
      <c r="AT168" s="190" t="s">
        <v>140</v>
      </c>
      <c r="AU168" s="190" t="s">
        <v>84</v>
      </c>
      <c r="AV168" s="11" t="s">
        <v>24</v>
      </c>
      <c r="AW168" s="11" t="s">
        <v>142</v>
      </c>
      <c r="AX168" s="11" t="s">
        <v>75</v>
      </c>
      <c r="AY168" s="190" t="s">
        <v>131</v>
      </c>
    </row>
    <row r="169" spans="2:51" s="12" customFormat="1" ht="13.5">
      <c r="B169" s="195"/>
      <c r="D169" s="187" t="s">
        <v>140</v>
      </c>
      <c r="E169" s="196" t="s">
        <v>5</v>
      </c>
      <c r="F169" s="197" t="s">
        <v>413</v>
      </c>
      <c r="H169" s="198">
        <v>3614.9</v>
      </c>
      <c r="I169" s="199"/>
      <c r="L169" s="195"/>
      <c r="M169" s="200"/>
      <c r="N169" s="201"/>
      <c r="O169" s="201"/>
      <c r="P169" s="201"/>
      <c r="Q169" s="201"/>
      <c r="R169" s="201"/>
      <c r="S169" s="201"/>
      <c r="T169" s="202"/>
      <c r="AT169" s="196" t="s">
        <v>140</v>
      </c>
      <c r="AU169" s="196" t="s">
        <v>84</v>
      </c>
      <c r="AV169" s="12" t="s">
        <v>84</v>
      </c>
      <c r="AW169" s="12" t="s">
        <v>142</v>
      </c>
      <c r="AX169" s="12" t="s">
        <v>75</v>
      </c>
      <c r="AY169" s="196" t="s">
        <v>131</v>
      </c>
    </row>
    <row r="170" spans="2:51" s="13" customFormat="1" ht="13.5">
      <c r="B170" s="203"/>
      <c r="D170" s="204" t="s">
        <v>140</v>
      </c>
      <c r="E170" s="205" t="s">
        <v>5</v>
      </c>
      <c r="F170" s="206" t="s">
        <v>146</v>
      </c>
      <c r="H170" s="207">
        <v>3614.9</v>
      </c>
      <c r="I170" s="208"/>
      <c r="L170" s="203"/>
      <c r="M170" s="209"/>
      <c r="N170" s="210"/>
      <c r="O170" s="210"/>
      <c r="P170" s="210"/>
      <c r="Q170" s="210"/>
      <c r="R170" s="210"/>
      <c r="S170" s="210"/>
      <c r="T170" s="211"/>
      <c r="AT170" s="212" t="s">
        <v>140</v>
      </c>
      <c r="AU170" s="212" t="s">
        <v>84</v>
      </c>
      <c r="AV170" s="13" t="s">
        <v>138</v>
      </c>
      <c r="AW170" s="13" t="s">
        <v>142</v>
      </c>
      <c r="AX170" s="13" t="s">
        <v>24</v>
      </c>
      <c r="AY170" s="212" t="s">
        <v>131</v>
      </c>
    </row>
    <row r="171" spans="2:65" s="1" customFormat="1" ht="22.5" customHeight="1">
      <c r="B171" s="173"/>
      <c r="C171" s="174" t="s">
        <v>258</v>
      </c>
      <c r="D171" s="174" t="s">
        <v>133</v>
      </c>
      <c r="E171" s="175" t="s">
        <v>307</v>
      </c>
      <c r="F171" s="176" t="s">
        <v>308</v>
      </c>
      <c r="G171" s="177" t="s">
        <v>224</v>
      </c>
      <c r="H171" s="178">
        <v>1178.499</v>
      </c>
      <c r="I171" s="179"/>
      <c r="J171" s="180">
        <f>ROUND(I171*H171,2)</f>
        <v>0</v>
      </c>
      <c r="K171" s="176" t="s">
        <v>150</v>
      </c>
      <c r="L171" s="40"/>
      <c r="M171" s="181" t="s">
        <v>5</v>
      </c>
      <c r="N171" s="182" t="s">
        <v>46</v>
      </c>
      <c r="O171" s="41"/>
      <c r="P171" s="183">
        <f>O171*H171</f>
        <v>0</v>
      </c>
      <c r="Q171" s="183">
        <v>0.00011</v>
      </c>
      <c r="R171" s="183">
        <f>Q171*H171</f>
        <v>0.12963489</v>
      </c>
      <c r="S171" s="183">
        <v>0</v>
      </c>
      <c r="T171" s="184">
        <f>S171*H171</f>
        <v>0</v>
      </c>
      <c r="AR171" s="23" t="s">
        <v>138</v>
      </c>
      <c r="AT171" s="23" t="s">
        <v>133</v>
      </c>
      <c r="AU171" s="23" t="s">
        <v>84</v>
      </c>
      <c r="AY171" s="23" t="s">
        <v>131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23" t="s">
        <v>24</v>
      </c>
      <c r="BK171" s="185">
        <f>ROUND(I171*H171,2)</f>
        <v>0</v>
      </c>
      <c r="BL171" s="23" t="s">
        <v>138</v>
      </c>
      <c r="BM171" s="23" t="s">
        <v>446</v>
      </c>
    </row>
    <row r="172" spans="2:51" s="11" customFormat="1" ht="13.5">
      <c r="B172" s="186"/>
      <c r="D172" s="187" t="s">
        <v>140</v>
      </c>
      <c r="E172" s="188" t="s">
        <v>5</v>
      </c>
      <c r="F172" s="189" t="s">
        <v>310</v>
      </c>
      <c r="H172" s="190" t="s">
        <v>5</v>
      </c>
      <c r="I172" s="191"/>
      <c r="L172" s="186"/>
      <c r="M172" s="192"/>
      <c r="N172" s="193"/>
      <c r="O172" s="193"/>
      <c r="P172" s="193"/>
      <c r="Q172" s="193"/>
      <c r="R172" s="193"/>
      <c r="S172" s="193"/>
      <c r="T172" s="194"/>
      <c r="AT172" s="190" t="s">
        <v>140</v>
      </c>
      <c r="AU172" s="190" t="s">
        <v>84</v>
      </c>
      <c r="AV172" s="11" t="s">
        <v>24</v>
      </c>
      <c r="AW172" s="11" t="s">
        <v>142</v>
      </c>
      <c r="AX172" s="11" t="s">
        <v>75</v>
      </c>
      <c r="AY172" s="190" t="s">
        <v>131</v>
      </c>
    </row>
    <row r="173" spans="2:51" s="12" customFormat="1" ht="13.5">
      <c r="B173" s="195"/>
      <c r="D173" s="187" t="s">
        <v>140</v>
      </c>
      <c r="E173" s="196" t="s">
        <v>5</v>
      </c>
      <c r="F173" s="197" t="s">
        <v>447</v>
      </c>
      <c r="H173" s="198">
        <v>1178.499</v>
      </c>
      <c r="I173" s="199"/>
      <c r="L173" s="195"/>
      <c r="M173" s="200"/>
      <c r="N173" s="201"/>
      <c r="O173" s="201"/>
      <c r="P173" s="201"/>
      <c r="Q173" s="201"/>
      <c r="R173" s="201"/>
      <c r="S173" s="201"/>
      <c r="T173" s="202"/>
      <c r="AT173" s="196" t="s">
        <v>140</v>
      </c>
      <c r="AU173" s="196" t="s">
        <v>84</v>
      </c>
      <c r="AV173" s="12" t="s">
        <v>84</v>
      </c>
      <c r="AW173" s="12" t="s">
        <v>142</v>
      </c>
      <c r="AX173" s="12" t="s">
        <v>75</v>
      </c>
      <c r="AY173" s="196" t="s">
        <v>131</v>
      </c>
    </row>
    <row r="174" spans="2:51" s="13" customFormat="1" ht="13.5">
      <c r="B174" s="203"/>
      <c r="D174" s="204" t="s">
        <v>140</v>
      </c>
      <c r="E174" s="205" t="s">
        <v>5</v>
      </c>
      <c r="F174" s="206" t="s">
        <v>146</v>
      </c>
      <c r="H174" s="207">
        <v>1178.499</v>
      </c>
      <c r="I174" s="208"/>
      <c r="L174" s="203"/>
      <c r="M174" s="209"/>
      <c r="N174" s="210"/>
      <c r="O174" s="210"/>
      <c r="P174" s="210"/>
      <c r="Q174" s="210"/>
      <c r="R174" s="210"/>
      <c r="S174" s="210"/>
      <c r="T174" s="211"/>
      <c r="AT174" s="212" t="s">
        <v>140</v>
      </c>
      <c r="AU174" s="212" t="s">
        <v>84</v>
      </c>
      <c r="AV174" s="13" t="s">
        <v>138</v>
      </c>
      <c r="AW174" s="13" t="s">
        <v>142</v>
      </c>
      <c r="AX174" s="13" t="s">
        <v>24</v>
      </c>
      <c r="AY174" s="212" t="s">
        <v>131</v>
      </c>
    </row>
    <row r="175" spans="2:65" s="1" customFormat="1" ht="31.5" customHeight="1">
      <c r="B175" s="173"/>
      <c r="C175" s="174" t="s">
        <v>264</v>
      </c>
      <c r="D175" s="174" t="s">
        <v>133</v>
      </c>
      <c r="E175" s="175" t="s">
        <v>448</v>
      </c>
      <c r="F175" s="176" t="s">
        <v>449</v>
      </c>
      <c r="G175" s="177" t="s">
        <v>224</v>
      </c>
      <c r="H175" s="178">
        <v>40.308</v>
      </c>
      <c r="I175" s="179"/>
      <c r="J175" s="180">
        <f>ROUND(I175*H175,2)</f>
        <v>0</v>
      </c>
      <c r="K175" s="176" t="s">
        <v>137</v>
      </c>
      <c r="L175" s="40"/>
      <c r="M175" s="181" t="s">
        <v>5</v>
      </c>
      <c r="N175" s="182" t="s">
        <v>46</v>
      </c>
      <c r="O175" s="41"/>
      <c r="P175" s="183">
        <f>O175*H175</f>
        <v>0</v>
      </c>
      <c r="Q175" s="183">
        <v>0.00021</v>
      </c>
      <c r="R175" s="183">
        <f>Q175*H175</f>
        <v>0.00846468</v>
      </c>
      <c r="S175" s="183">
        <v>0</v>
      </c>
      <c r="T175" s="184">
        <f>S175*H175</f>
        <v>0</v>
      </c>
      <c r="AR175" s="23" t="s">
        <v>138</v>
      </c>
      <c r="AT175" s="23" t="s">
        <v>133</v>
      </c>
      <c r="AU175" s="23" t="s">
        <v>84</v>
      </c>
      <c r="AY175" s="23" t="s">
        <v>131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23" t="s">
        <v>24</v>
      </c>
      <c r="BK175" s="185">
        <f>ROUND(I175*H175,2)</f>
        <v>0</v>
      </c>
      <c r="BL175" s="23" t="s">
        <v>138</v>
      </c>
      <c r="BM175" s="23" t="s">
        <v>450</v>
      </c>
    </row>
    <row r="176" spans="2:51" s="11" customFormat="1" ht="13.5">
      <c r="B176" s="186"/>
      <c r="D176" s="187" t="s">
        <v>140</v>
      </c>
      <c r="E176" s="188" t="s">
        <v>5</v>
      </c>
      <c r="F176" s="189" t="s">
        <v>451</v>
      </c>
      <c r="H176" s="190" t="s">
        <v>5</v>
      </c>
      <c r="I176" s="191"/>
      <c r="L176" s="186"/>
      <c r="M176" s="192"/>
      <c r="N176" s="193"/>
      <c r="O176" s="193"/>
      <c r="P176" s="193"/>
      <c r="Q176" s="193"/>
      <c r="R176" s="193"/>
      <c r="S176" s="193"/>
      <c r="T176" s="194"/>
      <c r="AT176" s="190" t="s">
        <v>140</v>
      </c>
      <c r="AU176" s="190" t="s">
        <v>84</v>
      </c>
      <c r="AV176" s="11" t="s">
        <v>24</v>
      </c>
      <c r="AW176" s="11" t="s">
        <v>142</v>
      </c>
      <c r="AX176" s="11" t="s">
        <v>75</v>
      </c>
      <c r="AY176" s="190" t="s">
        <v>131</v>
      </c>
    </row>
    <row r="177" spans="2:51" s="12" customFormat="1" ht="13.5">
      <c r="B177" s="195"/>
      <c r="D177" s="187" t="s">
        <v>140</v>
      </c>
      <c r="E177" s="196" t="s">
        <v>5</v>
      </c>
      <c r="F177" s="197" t="s">
        <v>452</v>
      </c>
      <c r="H177" s="198">
        <v>40.308</v>
      </c>
      <c r="I177" s="199"/>
      <c r="L177" s="195"/>
      <c r="M177" s="200"/>
      <c r="N177" s="201"/>
      <c r="O177" s="201"/>
      <c r="P177" s="201"/>
      <c r="Q177" s="201"/>
      <c r="R177" s="201"/>
      <c r="S177" s="201"/>
      <c r="T177" s="202"/>
      <c r="AT177" s="196" t="s">
        <v>140</v>
      </c>
      <c r="AU177" s="196" t="s">
        <v>84</v>
      </c>
      <c r="AV177" s="12" t="s">
        <v>84</v>
      </c>
      <c r="AW177" s="12" t="s">
        <v>142</v>
      </c>
      <c r="AX177" s="12" t="s">
        <v>75</v>
      </c>
      <c r="AY177" s="196" t="s">
        <v>131</v>
      </c>
    </row>
    <row r="178" spans="2:51" s="13" customFormat="1" ht="13.5">
      <c r="B178" s="203"/>
      <c r="D178" s="204" t="s">
        <v>140</v>
      </c>
      <c r="E178" s="205" t="s">
        <v>5</v>
      </c>
      <c r="F178" s="206" t="s">
        <v>146</v>
      </c>
      <c r="H178" s="207">
        <v>40.308</v>
      </c>
      <c r="I178" s="208"/>
      <c r="L178" s="203"/>
      <c r="M178" s="209"/>
      <c r="N178" s="210"/>
      <c r="O178" s="210"/>
      <c r="P178" s="210"/>
      <c r="Q178" s="210"/>
      <c r="R178" s="210"/>
      <c r="S178" s="210"/>
      <c r="T178" s="211"/>
      <c r="AT178" s="212" t="s">
        <v>140</v>
      </c>
      <c r="AU178" s="212" t="s">
        <v>84</v>
      </c>
      <c r="AV178" s="13" t="s">
        <v>138</v>
      </c>
      <c r="AW178" s="13" t="s">
        <v>142</v>
      </c>
      <c r="AX178" s="13" t="s">
        <v>24</v>
      </c>
      <c r="AY178" s="212" t="s">
        <v>131</v>
      </c>
    </row>
    <row r="179" spans="2:65" s="1" customFormat="1" ht="31.5" customHeight="1">
      <c r="B179" s="173"/>
      <c r="C179" s="174" t="s">
        <v>10</v>
      </c>
      <c r="D179" s="174" t="s">
        <v>133</v>
      </c>
      <c r="E179" s="175" t="s">
        <v>313</v>
      </c>
      <c r="F179" s="176" t="s">
        <v>314</v>
      </c>
      <c r="G179" s="177" t="s">
        <v>224</v>
      </c>
      <c r="H179" s="178">
        <v>1218.807</v>
      </c>
      <c r="I179" s="179"/>
      <c r="J179" s="180">
        <f>ROUND(I179*H179,2)</f>
        <v>0</v>
      </c>
      <c r="K179" s="176" t="s">
        <v>137</v>
      </c>
      <c r="L179" s="40"/>
      <c r="M179" s="181" t="s">
        <v>5</v>
      </c>
      <c r="N179" s="182" t="s">
        <v>46</v>
      </c>
      <c r="O179" s="41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AR179" s="23" t="s">
        <v>138</v>
      </c>
      <c r="AT179" s="23" t="s">
        <v>133</v>
      </c>
      <c r="AU179" s="23" t="s">
        <v>84</v>
      </c>
      <c r="AY179" s="23" t="s">
        <v>131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23" t="s">
        <v>24</v>
      </c>
      <c r="BK179" s="185">
        <f>ROUND(I179*H179,2)</f>
        <v>0</v>
      </c>
      <c r="BL179" s="23" t="s">
        <v>138</v>
      </c>
      <c r="BM179" s="23" t="s">
        <v>453</v>
      </c>
    </row>
    <row r="180" spans="2:51" s="11" customFormat="1" ht="13.5">
      <c r="B180" s="186"/>
      <c r="D180" s="187" t="s">
        <v>140</v>
      </c>
      <c r="E180" s="188" t="s">
        <v>5</v>
      </c>
      <c r="F180" s="189" t="s">
        <v>316</v>
      </c>
      <c r="H180" s="190" t="s">
        <v>5</v>
      </c>
      <c r="I180" s="191"/>
      <c r="L180" s="186"/>
      <c r="M180" s="192"/>
      <c r="N180" s="193"/>
      <c r="O180" s="193"/>
      <c r="P180" s="193"/>
      <c r="Q180" s="193"/>
      <c r="R180" s="193"/>
      <c r="S180" s="193"/>
      <c r="T180" s="194"/>
      <c r="AT180" s="190" t="s">
        <v>140</v>
      </c>
      <c r="AU180" s="190" t="s">
        <v>84</v>
      </c>
      <c r="AV180" s="11" t="s">
        <v>24</v>
      </c>
      <c r="AW180" s="11" t="s">
        <v>142</v>
      </c>
      <c r="AX180" s="11" t="s">
        <v>75</v>
      </c>
      <c r="AY180" s="190" t="s">
        <v>131</v>
      </c>
    </row>
    <row r="181" spans="2:51" s="12" customFormat="1" ht="13.5">
      <c r="B181" s="195"/>
      <c r="D181" s="187" t="s">
        <v>140</v>
      </c>
      <c r="E181" s="196" t="s">
        <v>5</v>
      </c>
      <c r="F181" s="197" t="s">
        <v>454</v>
      </c>
      <c r="H181" s="198">
        <v>1218.807</v>
      </c>
      <c r="I181" s="199"/>
      <c r="L181" s="195"/>
      <c r="M181" s="200"/>
      <c r="N181" s="201"/>
      <c r="O181" s="201"/>
      <c r="P181" s="201"/>
      <c r="Q181" s="201"/>
      <c r="R181" s="201"/>
      <c r="S181" s="201"/>
      <c r="T181" s="202"/>
      <c r="AT181" s="196" t="s">
        <v>140</v>
      </c>
      <c r="AU181" s="196" t="s">
        <v>84</v>
      </c>
      <c r="AV181" s="12" t="s">
        <v>84</v>
      </c>
      <c r="AW181" s="12" t="s">
        <v>142</v>
      </c>
      <c r="AX181" s="12" t="s">
        <v>75</v>
      </c>
      <c r="AY181" s="196" t="s">
        <v>131</v>
      </c>
    </row>
    <row r="182" spans="2:51" s="13" customFormat="1" ht="13.5">
      <c r="B182" s="203"/>
      <c r="D182" s="204" t="s">
        <v>140</v>
      </c>
      <c r="E182" s="205" t="s">
        <v>5</v>
      </c>
      <c r="F182" s="206" t="s">
        <v>146</v>
      </c>
      <c r="H182" s="207">
        <v>1218.807</v>
      </c>
      <c r="I182" s="208"/>
      <c r="L182" s="203"/>
      <c r="M182" s="209"/>
      <c r="N182" s="210"/>
      <c r="O182" s="210"/>
      <c r="P182" s="210"/>
      <c r="Q182" s="210"/>
      <c r="R182" s="210"/>
      <c r="S182" s="210"/>
      <c r="T182" s="211"/>
      <c r="AT182" s="212" t="s">
        <v>140</v>
      </c>
      <c r="AU182" s="212" t="s">
        <v>84</v>
      </c>
      <c r="AV182" s="13" t="s">
        <v>138</v>
      </c>
      <c r="AW182" s="13" t="s">
        <v>142</v>
      </c>
      <c r="AX182" s="13" t="s">
        <v>24</v>
      </c>
      <c r="AY182" s="212" t="s">
        <v>131</v>
      </c>
    </row>
    <row r="183" spans="2:65" s="1" customFormat="1" ht="22.5" customHeight="1">
      <c r="B183" s="173"/>
      <c r="C183" s="174" t="s">
        <v>273</v>
      </c>
      <c r="D183" s="174" t="s">
        <v>133</v>
      </c>
      <c r="E183" s="175" t="s">
        <v>324</v>
      </c>
      <c r="F183" s="176" t="s">
        <v>325</v>
      </c>
      <c r="G183" s="177" t="s">
        <v>224</v>
      </c>
      <c r="H183" s="178">
        <v>15.65</v>
      </c>
      <c r="I183" s="179"/>
      <c r="J183" s="180">
        <f>ROUND(I183*H183,2)</f>
        <v>0</v>
      </c>
      <c r="K183" s="176" t="s">
        <v>150</v>
      </c>
      <c r="L183" s="40"/>
      <c r="M183" s="181" t="s">
        <v>5</v>
      </c>
      <c r="N183" s="182" t="s">
        <v>46</v>
      </c>
      <c r="O183" s="41"/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AR183" s="23" t="s">
        <v>138</v>
      </c>
      <c r="AT183" s="23" t="s">
        <v>133</v>
      </c>
      <c r="AU183" s="23" t="s">
        <v>84</v>
      </c>
      <c r="AY183" s="23" t="s">
        <v>131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23" t="s">
        <v>24</v>
      </c>
      <c r="BK183" s="185">
        <f>ROUND(I183*H183,2)</f>
        <v>0</v>
      </c>
      <c r="BL183" s="23" t="s">
        <v>138</v>
      </c>
      <c r="BM183" s="23" t="s">
        <v>455</v>
      </c>
    </row>
    <row r="184" spans="2:51" s="11" customFormat="1" ht="13.5">
      <c r="B184" s="186"/>
      <c r="D184" s="187" t="s">
        <v>140</v>
      </c>
      <c r="E184" s="188" t="s">
        <v>5</v>
      </c>
      <c r="F184" s="189" t="s">
        <v>456</v>
      </c>
      <c r="H184" s="190" t="s">
        <v>5</v>
      </c>
      <c r="I184" s="191"/>
      <c r="L184" s="186"/>
      <c r="M184" s="192"/>
      <c r="N184" s="193"/>
      <c r="O184" s="193"/>
      <c r="P184" s="193"/>
      <c r="Q184" s="193"/>
      <c r="R184" s="193"/>
      <c r="S184" s="193"/>
      <c r="T184" s="194"/>
      <c r="AT184" s="190" t="s">
        <v>140</v>
      </c>
      <c r="AU184" s="190" t="s">
        <v>84</v>
      </c>
      <c r="AV184" s="11" t="s">
        <v>24</v>
      </c>
      <c r="AW184" s="11" t="s">
        <v>142</v>
      </c>
      <c r="AX184" s="11" t="s">
        <v>75</v>
      </c>
      <c r="AY184" s="190" t="s">
        <v>131</v>
      </c>
    </row>
    <row r="185" spans="2:51" s="12" customFormat="1" ht="13.5">
      <c r="B185" s="195"/>
      <c r="D185" s="187" t="s">
        <v>140</v>
      </c>
      <c r="E185" s="196" t="s">
        <v>5</v>
      </c>
      <c r="F185" s="197" t="s">
        <v>457</v>
      </c>
      <c r="H185" s="198">
        <v>15.65</v>
      </c>
      <c r="I185" s="199"/>
      <c r="L185" s="195"/>
      <c r="M185" s="200"/>
      <c r="N185" s="201"/>
      <c r="O185" s="201"/>
      <c r="P185" s="201"/>
      <c r="Q185" s="201"/>
      <c r="R185" s="201"/>
      <c r="S185" s="201"/>
      <c r="T185" s="202"/>
      <c r="AT185" s="196" t="s">
        <v>140</v>
      </c>
      <c r="AU185" s="196" t="s">
        <v>84</v>
      </c>
      <c r="AV185" s="12" t="s">
        <v>84</v>
      </c>
      <c r="AW185" s="12" t="s">
        <v>142</v>
      </c>
      <c r="AX185" s="12" t="s">
        <v>75</v>
      </c>
      <c r="AY185" s="196" t="s">
        <v>131</v>
      </c>
    </row>
    <row r="186" spans="2:51" s="13" customFormat="1" ht="13.5">
      <c r="B186" s="203"/>
      <c r="D186" s="204" t="s">
        <v>140</v>
      </c>
      <c r="E186" s="205" t="s">
        <v>5</v>
      </c>
      <c r="F186" s="206" t="s">
        <v>146</v>
      </c>
      <c r="H186" s="207">
        <v>15.65</v>
      </c>
      <c r="I186" s="208"/>
      <c r="L186" s="203"/>
      <c r="M186" s="209"/>
      <c r="N186" s="210"/>
      <c r="O186" s="210"/>
      <c r="P186" s="210"/>
      <c r="Q186" s="210"/>
      <c r="R186" s="210"/>
      <c r="S186" s="210"/>
      <c r="T186" s="211"/>
      <c r="AT186" s="212" t="s">
        <v>140</v>
      </c>
      <c r="AU186" s="212" t="s">
        <v>84</v>
      </c>
      <c r="AV186" s="13" t="s">
        <v>138</v>
      </c>
      <c r="AW186" s="13" t="s">
        <v>142</v>
      </c>
      <c r="AX186" s="13" t="s">
        <v>24</v>
      </c>
      <c r="AY186" s="212" t="s">
        <v>131</v>
      </c>
    </row>
    <row r="187" spans="2:65" s="1" customFormat="1" ht="22.5" customHeight="1">
      <c r="B187" s="173"/>
      <c r="C187" s="174" t="s">
        <v>278</v>
      </c>
      <c r="D187" s="174" t="s">
        <v>133</v>
      </c>
      <c r="E187" s="175" t="s">
        <v>330</v>
      </c>
      <c r="F187" s="176" t="s">
        <v>331</v>
      </c>
      <c r="G187" s="177" t="s">
        <v>224</v>
      </c>
      <c r="H187" s="178">
        <v>638.6</v>
      </c>
      <c r="I187" s="179"/>
      <c r="J187" s="180">
        <f>ROUND(I187*H187,2)</f>
        <v>0</v>
      </c>
      <c r="K187" s="176" t="s">
        <v>150</v>
      </c>
      <c r="L187" s="40"/>
      <c r="M187" s="181" t="s">
        <v>5</v>
      </c>
      <c r="N187" s="182" t="s">
        <v>46</v>
      </c>
      <c r="O187" s="41"/>
      <c r="P187" s="183">
        <f>O187*H187</f>
        <v>0</v>
      </c>
      <c r="Q187" s="183">
        <v>0.00028</v>
      </c>
      <c r="R187" s="183">
        <f>Q187*H187</f>
        <v>0.178808</v>
      </c>
      <c r="S187" s="183">
        <v>0</v>
      </c>
      <c r="T187" s="184">
        <f>S187*H187</f>
        <v>0</v>
      </c>
      <c r="AR187" s="23" t="s">
        <v>138</v>
      </c>
      <c r="AT187" s="23" t="s">
        <v>133</v>
      </c>
      <c r="AU187" s="23" t="s">
        <v>84</v>
      </c>
      <c r="AY187" s="23" t="s">
        <v>131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23" t="s">
        <v>24</v>
      </c>
      <c r="BK187" s="185">
        <f>ROUND(I187*H187,2)</f>
        <v>0</v>
      </c>
      <c r="BL187" s="23" t="s">
        <v>138</v>
      </c>
      <c r="BM187" s="23" t="s">
        <v>458</v>
      </c>
    </row>
    <row r="188" spans="2:51" s="11" customFormat="1" ht="13.5">
      <c r="B188" s="186"/>
      <c r="D188" s="187" t="s">
        <v>140</v>
      </c>
      <c r="E188" s="188" t="s">
        <v>5</v>
      </c>
      <c r="F188" s="189" t="s">
        <v>459</v>
      </c>
      <c r="H188" s="190" t="s">
        <v>5</v>
      </c>
      <c r="I188" s="191"/>
      <c r="L188" s="186"/>
      <c r="M188" s="192"/>
      <c r="N188" s="193"/>
      <c r="O188" s="193"/>
      <c r="P188" s="193"/>
      <c r="Q188" s="193"/>
      <c r="R188" s="193"/>
      <c r="S188" s="193"/>
      <c r="T188" s="194"/>
      <c r="AT188" s="190" t="s">
        <v>140</v>
      </c>
      <c r="AU188" s="190" t="s">
        <v>84</v>
      </c>
      <c r="AV188" s="11" t="s">
        <v>24</v>
      </c>
      <c r="AW188" s="11" t="s">
        <v>142</v>
      </c>
      <c r="AX188" s="11" t="s">
        <v>75</v>
      </c>
      <c r="AY188" s="190" t="s">
        <v>131</v>
      </c>
    </row>
    <row r="189" spans="2:51" s="12" customFormat="1" ht="13.5">
      <c r="B189" s="195"/>
      <c r="D189" s="187" t="s">
        <v>140</v>
      </c>
      <c r="E189" s="196" t="s">
        <v>5</v>
      </c>
      <c r="F189" s="197" t="s">
        <v>460</v>
      </c>
      <c r="H189" s="198">
        <v>638.6</v>
      </c>
      <c r="I189" s="199"/>
      <c r="L189" s="195"/>
      <c r="M189" s="200"/>
      <c r="N189" s="201"/>
      <c r="O189" s="201"/>
      <c r="P189" s="201"/>
      <c r="Q189" s="201"/>
      <c r="R189" s="201"/>
      <c r="S189" s="201"/>
      <c r="T189" s="202"/>
      <c r="AT189" s="196" t="s">
        <v>140</v>
      </c>
      <c r="AU189" s="196" t="s">
        <v>84</v>
      </c>
      <c r="AV189" s="12" t="s">
        <v>84</v>
      </c>
      <c r="AW189" s="12" t="s">
        <v>142</v>
      </c>
      <c r="AX189" s="12" t="s">
        <v>75</v>
      </c>
      <c r="AY189" s="196" t="s">
        <v>131</v>
      </c>
    </row>
    <row r="190" spans="2:51" s="13" customFormat="1" ht="13.5">
      <c r="B190" s="203"/>
      <c r="D190" s="204" t="s">
        <v>140</v>
      </c>
      <c r="E190" s="205" t="s">
        <v>5</v>
      </c>
      <c r="F190" s="206" t="s">
        <v>146</v>
      </c>
      <c r="H190" s="207">
        <v>638.6</v>
      </c>
      <c r="I190" s="208"/>
      <c r="L190" s="203"/>
      <c r="M190" s="209"/>
      <c r="N190" s="210"/>
      <c r="O190" s="210"/>
      <c r="P190" s="210"/>
      <c r="Q190" s="210"/>
      <c r="R190" s="210"/>
      <c r="S190" s="210"/>
      <c r="T190" s="211"/>
      <c r="AT190" s="212" t="s">
        <v>140</v>
      </c>
      <c r="AU190" s="212" t="s">
        <v>84</v>
      </c>
      <c r="AV190" s="13" t="s">
        <v>138</v>
      </c>
      <c r="AW190" s="13" t="s">
        <v>142</v>
      </c>
      <c r="AX190" s="13" t="s">
        <v>24</v>
      </c>
      <c r="AY190" s="212" t="s">
        <v>131</v>
      </c>
    </row>
    <row r="191" spans="2:65" s="1" customFormat="1" ht="44.25" customHeight="1">
      <c r="B191" s="173"/>
      <c r="C191" s="174" t="s">
        <v>283</v>
      </c>
      <c r="D191" s="174" t="s">
        <v>133</v>
      </c>
      <c r="E191" s="175" t="s">
        <v>358</v>
      </c>
      <c r="F191" s="176" t="s">
        <v>359</v>
      </c>
      <c r="G191" s="177" t="s">
        <v>136</v>
      </c>
      <c r="H191" s="178">
        <v>490</v>
      </c>
      <c r="I191" s="179"/>
      <c r="J191" s="180">
        <f>ROUND(I191*H191,2)</f>
        <v>0</v>
      </c>
      <c r="K191" s="176" t="s">
        <v>137</v>
      </c>
      <c r="L191" s="40"/>
      <c r="M191" s="181" t="s">
        <v>5</v>
      </c>
      <c r="N191" s="182" t="s">
        <v>46</v>
      </c>
      <c r="O191" s="41"/>
      <c r="P191" s="183">
        <f>O191*H191</f>
        <v>0</v>
      </c>
      <c r="Q191" s="183">
        <v>0</v>
      </c>
      <c r="R191" s="183">
        <f>Q191*H191</f>
        <v>0</v>
      </c>
      <c r="S191" s="183">
        <v>0.126</v>
      </c>
      <c r="T191" s="184">
        <f>S191*H191</f>
        <v>61.74</v>
      </c>
      <c r="AR191" s="23" t="s">
        <v>138</v>
      </c>
      <c r="AT191" s="23" t="s">
        <v>133</v>
      </c>
      <c r="AU191" s="23" t="s">
        <v>84</v>
      </c>
      <c r="AY191" s="23" t="s">
        <v>131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23" t="s">
        <v>24</v>
      </c>
      <c r="BK191" s="185">
        <f>ROUND(I191*H191,2)</f>
        <v>0</v>
      </c>
      <c r="BL191" s="23" t="s">
        <v>138</v>
      </c>
      <c r="BM191" s="23" t="s">
        <v>461</v>
      </c>
    </row>
    <row r="192" spans="2:51" s="11" customFormat="1" ht="13.5">
      <c r="B192" s="186"/>
      <c r="D192" s="187" t="s">
        <v>140</v>
      </c>
      <c r="E192" s="188" t="s">
        <v>5</v>
      </c>
      <c r="F192" s="189" t="s">
        <v>462</v>
      </c>
      <c r="H192" s="190" t="s">
        <v>5</v>
      </c>
      <c r="I192" s="191"/>
      <c r="L192" s="186"/>
      <c r="M192" s="192"/>
      <c r="N192" s="193"/>
      <c r="O192" s="193"/>
      <c r="P192" s="193"/>
      <c r="Q192" s="193"/>
      <c r="R192" s="193"/>
      <c r="S192" s="193"/>
      <c r="T192" s="194"/>
      <c r="AT192" s="190" t="s">
        <v>140</v>
      </c>
      <c r="AU192" s="190" t="s">
        <v>84</v>
      </c>
      <c r="AV192" s="11" t="s">
        <v>24</v>
      </c>
      <c r="AW192" s="11" t="s">
        <v>142</v>
      </c>
      <c r="AX192" s="11" t="s">
        <v>75</v>
      </c>
      <c r="AY192" s="190" t="s">
        <v>131</v>
      </c>
    </row>
    <row r="193" spans="2:51" s="12" customFormat="1" ht="13.5">
      <c r="B193" s="195"/>
      <c r="D193" s="187" t="s">
        <v>140</v>
      </c>
      <c r="E193" s="196" t="s">
        <v>5</v>
      </c>
      <c r="F193" s="197" t="s">
        <v>463</v>
      </c>
      <c r="H193" s="198">
        <v>490</v>
      </c>
      <c r="I193" s="199"/>
      <c r="L193" s="195"/>
      <c r="M193" s="200"/>
      <c r="N193" s="201"/>
      <c r="O193" s="201"/>
      <c r="P193" s="201"/>
      <c r="Q193" s="201"/>
      <c r="R193" s="201"/>
      <c r="S193" s="201"/>
      <c r="T193" s="202"/>
      <c r="AT193" s="196" t="s">
        <v>140</v>
      </c>
      <c r="AU193" s="196" t="s">
        <v>84</v>
      </c>
      <c r="AV193" s="12" t="s">
        <v>84</v>
      </c>
      <c r="AW193" s="12" t="s">
        <v>142</v>
      </c>
      <c r="AX193" s="12" t="s">
        <v>75</v>
      </c>
      <c r="AY193" s="196" t="s">
        <v>131</v>
      </c>
    </row>
    <row r="194" spans="2:51" s="13" customFormat="1" ht="13.5">
      <c r="B194" s="203"/>
      <c r="D194" s="187" t="s">
        <v>140</v>
      </c>
      <c r="E194" s="223" t="s">
        <v>5</v>
      </c>
      <c r="F194" s="224" t="s">
        <v>146</v>
      </c>
      <c r="H194" s="225">
        <v>490</v>
      </c>
      <c r="I194" s="208"/>
      <c r="L194" s="203"/>
      <c r="M194" s="209"/>
      <c r="N194" s="210"/>
      <c r="O194" s="210"/>
      <c r="P194" s="210"/>
      <c r="Q194" s="210"/>
      <c r="R194" s="210"/>
      <c r="S194" s="210"/>
      <c r="T194" s="211"/>
      <c r="AT194" s="212" t="s">
        <v>140</v>
      </c>
      <c r="AU194" s="212" t="s">
        <v>84</v>
      </c>
      <c r="AV194" s="13" t="s">
        <v>138</v>
      </c>
      <c r="AW194" s="13" t="s">
        <v>142</v>
      </c>
      <c r="AX194" s="13" t="s">
        <v>24</v>
      </c>
      <c r="AY194" s="212" t="s">
        <v>131</v>
      </c>
    </row>
    <row r="195" spans="2:63" s="10" customFormat="1" ht="22.35" customHeight="1">
      <c r="B195" s="159"/>
      <c r="D195" s="170" t="s">
        <v>74</v>
      </c>
      <c r="E195" s="171" t="s">
        <v>368</v>
      </c>
      <c r="F195" s="171" t="s">
        <v>369</v>
      </c>
      <c r="I195" s="162"/>
      <c r="J195" s="172">
        <f>BK195</f>
        <v>0</v>
      </c>
      <c r="L195" s="159"/>
      <c r="M195" s="164"/>
      <c r="N195" s="165"/>
      <c r="O195" s="165"/>
      <c r="P195" s="166">
        <f>SUM(P196:P203)</f>
        <v>0</v>
      </c>
      <c r="Q195" s="165"/>
      <c r="R195" s="166">
        <f>SUM(R196:R203)</f>
        <v>0</v>
      </c>
      <c r="S195" s="165"/>
      <c r="T195" s="167">
        <f>SUM(T196:T203)</f>
        <v>0</v>
      </c>
      <c r="AR195" s="160" t="s">
        <v>24</v>
      </c>
      <c r="AT195" s="168" t="s">
        <v>74</v>
      </c>
      <c r="AU195" s="168" t="s">
        <v>84</v>
      </c>
      <c r="AY195" s="160" t="s">
        <v>131</v>
      </c>
      <c r="BK195" s="169">
        <f>SUM(BK196:BK203)</f>
        <v>0</v>
      </c>
    </row>
    <row r="196" spans="2:65" s="1" customFormat="1" ht="22.5" customHeight="1">
      <c r="B196" s="173"/>
      <c r="C196" s="174" t="s">
        <v>288</v>
      </c>
      <c r="D196" s="174" t="s">
        <v>133</v>
      </c>
      <c r="E196" s="175" t="s">
        <v>382</v>
      </c>
      <c r="F196" s="176" t="s">
        <v>383</v>
      </c>
      <c r="G196" s="177" t="s">
        <v>176</v>
      </c>
      <c r="H196" s="178">
        <v>1586.088</v>
      </c>
      <c r="I196" s="179"/>
      <c r="J196" s="180">
        <f>ROUND(I196*H196,2)</f>
        <v>0</v>
      </c>
      <c r="K196" s="176" t="s">
        <v>150</v>
      </c>
      <c r="L196" s="40"/>
      <c r="M196" s="181" t="s">
        <v>5</v>
      </c>
      <c r="N196" s="182" t="s">
        <v>46</v>
      </c>
      <c r="O196" s="41"/>
      <c r="P196" s="183">
        <f>O196*H196</f>
        <v>0</v>
      </c>
      <c r="Q196" s="183">
        <v>0</v>
      </c>
      <c r="R196" s="183">
        <f>Q196*H196</f>
        <v>0</v>
      </c>
      <c r="S196" s="183">
        <v>0</v>
      </c>
      <c r="T196" s="184">
        <f>S196*H196</f>
        <v>0</v>
      </c>
      <c r="AR196" s="23" t="s">
        <v>138</v>
      </c>
      <c r="AT196" s="23" t="s">
        <v>133</v>
      </c>
      <c r="AU196" s="23" t="s">
        <v>156</v>
      </c>
      <c r="AY196" s="23" t="s">
        <v>131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23" t="s">
        <v>24</v>
      </c>
      <c r="BK196" s="185">
        <f>ROUND(I196*H196,2)</f>
        <v>0</v>
      </c>
      <c r="BL196" s="23" t="s">
        <v>138</v>
      </c>
      <c r="BM196" s="23" t="s">
        <v>464</v>
      </c>
    </row>
    <row r="197" spans="2:51" s="11" customFormat="1" ht="13.5">
      <c r="B197" s="186"/>
      <c r="D197" s="187" t="s">
        <v>140</v>
      </c>
      <c r="E197" s="188" t="s">
        <v>5</v>
      </c>
      <c r="F197" s="189" t="s">
        <v>385</v>
      </c>
      <c r="H197" s="190" t="s">
        <v>5</v>
      </c>
      <c r="I197" s="191"/>
      <c r="L197" s="186"/>
      <c r="M197" s="192"/>
      <c r="N197" s="193"/>
      <c r="O197" s="193"/>
      <c r="P197" s="193"/>
      <c r="Q197" s="193"/>
      <c r="R197" s="193"/>
      <c r="S197" s="193"/>
      <c r="T197" s="194"/>
      <c r="AT197" s="190" t="s">
        <v>140</v>
      </c>
      <c r="AU197" s="190" t="s">
        <v>156</v>
      </c>
      <c r="AV197" s="11" t="s">
        <v>24</v>
      </c>
      <c r="AW197" s="11" t="s">
        <v>142</v>
      </c>
      <c r="AX197" s="11" t="s">
        <v>75</v>
      </c>
      <c r="AY197" s="190" t="s">
        <v>131</v>
      </c>
    </row>
    <row r="198" spans="2:51" s="12" customFormat="1" ht="13.5">
      <c r="B198" s="195"/>
      <c r="D198" s="187" t="s">
        <v>140</v>
      </c>
      <c r="E198" s="196" t="s">
        <v>5</v>
      </c>
      <c r="F198" s="197" t="s">
        <v>465</v>
      </c>
      <c r="H198" s="198">
        <v>61.587</v>
      </c>
      <c r="I198" s="199"/>
      <c r="L198" s="195"/>
      <c r="M198" s="200"/>
      <c r="N198" s="201"/>
      <c r="O198" s="201"/>
      <c r="P198" s="201"/>
      <c r="Q198" s="201"/>
      <c r="R198" s="201"/>
      <c r="S198" s="201"/>
      <c r="T198" s="202"/>
      <c r="AT198" s="196" t="s">
        <v>140</v>
      </c>
      <c r="AU198" s="196" t="s">
        <v>156</v>
      </c>
      <c r="AV198" s="12" t="s">
        <v>84</v>
      </c>
      <c r="AW198" s="12" t="s">
        <v>142</v>
      </c>
      <c r="AX198" s="12" t="s">
        <v>75</v>
      </c>
      <c r="AY198" s="196" t="s">
        <v>131</v>
      </c>
    </row>
    <row r="199" spans="2:51" s="11" customFormat="1" ht="13.5">
      <c r="B199" s="186"/>
      <c r="D199" s="187" t="s">
        <v>140</v>
      </c>
      <c r="E199" s="188" t="s">
        <v>5</v>
      </c>
      <c r="F199" s="189" t="s">
        <v>466</v>
      </c>
      <c r="H199" s="190" t="s">
        <v>5</v>
      </c>
      <c r="I199" s="191"/>
      <c r="L199" s="186"/>
      <c r="M199" s="192"/>
      <c r="N199" s="193"/>
      <c r="O199" s="193"/>
      <c r="P199" s="193"/>
      <c r="Q199" s="193"/>
      <c r="R199" s="193"/>
      <c r="S199" s="193"/>
      <c r="T199" s="194"/>
      <c r="AT199" s="190" t="s">
        <v>140</v>
      </c>
      <c r="AU199" s="190" t="s">
        <v>156</v>
      </c>
      <c r="AV199" s="11" t="s">
        <v>24</v>
      </c>
      <c r="AW199" s="11" t="s">
        <v>142</v>
      </c>
      <c r="AX199" s="11" t="s">
        <v>75</v>
      </c>
      <c r="AY199" s="190" t="s">
        <v>131</v>
      </c>
    </row>
    <row r="200" spans="2:51" s="12" customFormat="1" ht="13.5">
      <c r="B200" s="195"/>
      <c r="D200" s="187" t="s">
        <v>140</v>
      </c>
      <c r="E200" s="196" t="s">
        <v>5</v>
      </c>
      <c r="F200" s="197" t="s">
        <v>467</v>
      </c>
      <c r="H200" s="198">
        <v>1522.976</v>
      </c>
      <c r="I200" s="199"/>
      <c r="L200" s="195"/>
      <c r="M200" s="200"/>
      <c r="N200" s="201"/>
      <c r="O200" s="201"/>
      <c r="P200" s="201"/>
      <c r="Q200" s="201"/>
      <c r="R200" s="201"/>
      <c r="S200" s="201"/>
      <c r="T200" s="202"/>
      <c r="AT200" s="196" t="s">
        <v>140</v>
      </c>
      <c r="AU200" s="196" t="s">
        <v>156</v>
      </c>
      <c r="AV200" s="12" t="s">
        <v>84</v>
      </c>
      <c r="AW200" s="12" t="s">
        <v>142</v>
      </c>
      <c r="AX200" s="12" t="s">
        <v>75</v>
      </c>
      <c r="AY200" s="196" t="s">
        <v>131</v>
      </c>
    </row>
    <row r="201" spans="2:51" s="11" customFormat="1" ht="13.5">
      <c r="B201" s="186"/>
      <c r="D201" s="187" t="s">
        <v>140</v>
      </c>
      <c r="E201" s="188" t="s">
        <v>5</v>
      </c>
      <c r="F201" s="189" t="s">
        <v>389</v>
      </c>
      <c r="H201" s="190" t="s">
        <v>5</v>
      </c>
      <c r="I201" s="191"/>
      <c r="L201" s="186"/>
      <c r="M201" s="192"/>
      <c r="N201" s="193"/>
      <c r="O201" s="193"/>
      <c r="P201" s="193"/>
      <c r="Q201" s="193"/>
      <c r="R201" s="193"/>
      <c r="S201" s="193"/>
      <c r="T201" s="194"/>
      <c r="AT201" s="190" t="s">
        <v>140</v>
      </c>
      <c r="AU201" s="190" t="s">
        <v>156</v>
      </c>
      <c r="AV201" s="11" t="s">
        <v>24</v>
      </c>
      <c r="AW201" s="11" t="s">
        <v>142</v>
      </c>
      <c r="AX201" s="11" t="s">
        <v>75</v>
      </c>
      <c r="AY201" s="190" t="s">
        <v>131</v>
      </c>
    </row>
    <row r="202" spans="2:51" s="12" customFormat="1" ht="13.5">
      <c r="B202" s="195"/>
      <c r="D202" s="187" t="s">
        <v>140</v>
      </c>
      <c r="E202" s="196" t="s">
        <v>5</v>
      </c>
      <c r="F202" s="197" t="s">
        <v>468</v>
      </c>
      <c r="H202" s="198">
        <v>1.525</v>
      </c>
      <c r="I202" s="199"/>
      <c r="L202" s="195"/>
      <c r="M202" s="200"/>
      <c r="N202" s="201"/>
      <c r="O202" s="201"/>
      <c r="P202" s="201"/>
      <c r="Q202" s="201"/>
      <c r="R202" s="201"/>
      <c r="S202" s="201"/>
      <c r="T202" s="202"/>
      <c r="AT202" s="196" t="s">
        <v>140</v>
      </c>
      <c r="AU202" s="196" t="s">
        <v>156</v>
      </c>
      <c r="AV202" s="12" t="s">
        <v>84</v>
      </c>
      <c r="AW202" s="12" t="s">
        <v>142</v>
      </c>
      <c r="AX202" s="12" t="s">
        <v>75</v>
      </c>
      <c r="AY202" s="196" t="s">
        <v>131</v>
      </c>
    </row>
    <row r="203" spans="2:51" s="13" customFormat="1" ht="13.5">
      <c r="B203" s="203"/>
      <c r="D203" s="187" t="s">
        <v>140</v>
      </c>
      <c r="E203" s="223" t="s">
        <v>5</v>
      </c>
      <c r="F203" s="224" t="s">
        <v>146</v>
      </c>
      <c r="H203" s="225">
        <v>1586.088</v>
      </c>
      <c r="I203" s="208"/>
      <c r="L203" s="203"/>
      <c r="M203" s="209"/>
      <c r="N203" s="210"/>
      <c r="O203" s="210"/>
      <c r="P203" s="210"/>
      <c r="Q203" s="210"/>
      <c r="R203" s="210"/>
      <c r="S203" s="210"/>
      <c r="T203" s="211"/>
      <c r="AT203" s="212" t="s">
        <v>140</v>
      </c>
      <c r="AU203" s="212" t="s">
        <v>156</v>
      </c>
      <c r="AV203" s="13" t="s">
        <v>138</v>
      </c>
      <c r="AW203" s="13" t="s">
        <v>142</v>
      </c>
      <c r="AX203" s="13" t="s">
        <v>24</v>
      </c>
      <c r="AY203" s="212" t="s">
        <v>131</v>
      </c>
    </row>
    <row r="204" spans="2:63" s="10" customFormat="1" ht="29.85" customHeight="1">
      <c r="B204" s="159"/>
      <c r="D204" s="170" t="s">
        <v>74</v>
      </c>
      <c r="E204" s="171" t="s">
        <v>393</v>
      </c>
      <c r="F204" s="171" t="s">
        <v>394</v>
      </c>
      <c r="I204" s="162"/>
      <c r="J204" s="172">
        <f>BK204</f>
        <v>0</v>
      </c>
      <c r="L204" s="159"/>
      <c r="M204" s="164"/>
      <c r="N204" s="165"/>
      <c r="O204" s="165"/>
      <c r="P204" s="166">
        <f>SUM(P205:P216)</f>
        <v>0</v>
      </c>
      <c r="Q204" s="165"/>
      <c r="R204" s="166">
        <f>SUM(R205:R216)</f>
        <v>0</v>
      </c>
      <c r="S204" s="165"/>
      <c r="T204" s="167">
        <f>SUM(T205:T216)</f>
        <v>0</v>
      </c>
      <c r="AR204" s="160" t="s">
        <v>24</v>
      </c>
      <c r="AT204" s="168" t="s">
        <v>74</v>
      </c>
      <c r="AU204" s="168" t="s">
        <v>24</v>
      </c>
      <c r="AY204" s="160" t="s">
        <v>131</v>
      </c>
      <c r="BK204" s="169">
        <f>SUM(BK205:BK216)</f>
        <v>0</v>
      </c>
    </row>
    <row r="205" spans="2:65" s="1" customFormat="1" ht="22.5" customHeight="1">
      <c r="B205" s="173"/>
      <c r="C205" s="174" t="s">
        <v>294</v>
      </c>
      <c r="D205" s="174" t="s">
        <v>133</v>
      </c>
      <c r="E205" s="175" t="s">
        <v>396</v>
      </c>
      <c r="F205" s="176" t="s">
        <v>397</v>
      </c>
      <c r="G205" s="177" t="s">
        <v>176</v>
      </c>
      <c r="H205" s="178">
        <v>76.74</v>
      </c>
      <c r="I205" s="179"/>
      <c r="J205" s="180">
        <f>ROUND(I205*H205,2)</f>
        <v>0</v>
      </c>
      <c r="K205" s="176" t="s">
        <v>150</v>
      </c>
      <c r="L205" s="40"/>
      <c r="M205" s="181" t="s">
        <v>5</v>
      </c>
      <c r="N205" s="182" t="s">
        <v>46</v>
      </c>
      <c r="O205" s="41"/>
      <c r="P205" s="183">
        <f>O205*H205</f>
        <v>0</v>
      </c>
      <c r="Q205" s="183">
        <v>0</v>
      </c>
      <c r="R205" s="183">
        <f>Q205*H205</f>
        <v>0</v>
      </c>
      <c r="S205" s="183">
        <v>0</v>
      </c>
      <c r="T205" s="184">
        <f>S205*H205</f>
        <v>0</v>
      </c>
      <c r="AR205" s="23" t="s">
        <v>138</v>
      </c>
      <c r="AT205" s="23" t="s">
        <v>133</v>
      </c>
      <c r="AU205" s="23" t="s">
        <v>84</v>
      </c>
      <c r="AY205" s="23" t="s">
        <v>131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23" t="s">
        <v>24</v>
      </c>
      <c r="BK205" s="185">
        <f>ROUND(I205*H205,2)</f>
        <v>0</v>
      </c>
      <c r="BL205" s="23" t="s">
        <v>138</v>
      </c>
      <c r="BM205" s="23" t="s">
        <v>469</v>
      </c>
    </row>
    <row r="206" spans="2:51" s="11" customFormat="1" ht="13.5">
      <c r="B206" s="186"/>
      <c r="D206" s="187" t="s">
        <v>140</v>
      </c>
      <c r="E206" s="188" t="s">
        <v>5</v>
      </c>
      <c r="F206" s="189" t="s">
        <v>262</v>
      </c>
      <c r="H206" s="190" t="s">
        <v>5</v>
      </c>
      <c r="I206" s="191"/>
      <c r="L206" s="186"/>
      <c r="M206" s="192"/>
      <c r="N206" s="193"/>
      <c r="O206" s="193"/>
      <c r="P206" s="193"/>
      <c r="Q206" s="193"/>
      <c r="R206" s="193"/>
      <c r="S206" s="193"/>
      <c r="T206" s="194"/>
      <c r="AT206" s="190" t="s">
        <v>140</v>
      </c>
      <c r="AU206" s="190" t="s">
        <v>84</v>
      </c>
      <c r="AV206" s="11" t="s">
        <v>24</v>
      </c>
      <c r="AW206" s="11" t="s">
        <v>142</v>
      </c>
      <c r="AX206" s="11" t="s">
        <v>75</v>
      </c>
      <c r="AY206" s="190" t="s">
        <v>131</v>
      </c>
    </row>
    <row r="207" spans="2:51" s="12" customFormat="1" ht="13.5">
      <c r="B207" s="195"/>
      <c r="D207" s="187" t="s">
        <v>140</v>
      </c>
      <c r="E207" s="196" t="s">
        <v>5</v>
      </c>
      <c r="F207" s="197" t="s">
        <v>426</v>
      </c>
      <c r="H207" s="198">
        <v>61.74</v>
      </c>
      <c r="I207" s="199"/>
      <c r="L207" s="195"/>
      <c r="M207" s="200"/>
      <c r="N207" s="201"/>
      <c r="O207" s="201"/>
      <c r="P207" s="201"/>
      <c r="Q207" s="201"/>
      <c r="R207" s="201"/>
      <c r="S207" s="201"/>
      <c r="T207" s="202"/>
      <c r="AT207" s="196" t="s">
        <v>140</v>
      </c>
      <c r="AU207" s="196" t="s">
        <v>84</v>
      </c>
      <c r="AV207" s="12" t="s">
        <v>84</v>
      </c>
      <c r="AW207" s="12" t="s">
        <v>142</v>
      </c>
      <c r="AX207" s="12" t="s">
        <v>75</v>
      </c>
      <c r="AY207" s="196" t="s">
        <v>131</v>
      </c>
    </row>
    <row r="208" spans="2:51" s="11" customFormat="1" ht="13.5">
      <c r="B208" s="186"/>
      <c r="D208" s="187" t="s">
        <v>140</v>
      </c>
      <c r="E208" s="188" t="s">
        <v>5</v>
      </c>
      <c r="F208" s="189" t="s">
        <v>470</v>
      </c>
      <c r="H208" s="190" t="s">
        <v>5</v>
      </c>
      <c r="I208" s="191"/>
      <c r="L208" s="186"/>
      <c r="M208" s="192"/>
      <c r="N208" s="193"/>
      <c r="O208" s="193"/>
      <c r="P208" s="193"/>
      <c r="Q208" s="193"/>
      <c r="R208" s="193"/>
      <c r="S208" s="193"/>
      <c r="T208" s="194"/>
      <c r="AT208" s="190" t="s">
        <v>140</v>
      </c>
      <c r="AU208" s="190" t="s">
        <v>84</v>
      </c>
      <c r="AV208" s="11" t="s">
        <v>24</v>
      </c>
      <c r="AW208" s="11" t="s">
        <v>142</v>
      </c>
      <c r="AX208" s="11" t="s">
        <v>75</v>
      </c>
      <c r="AY208" s="190" t="s">
        <v>131</v>
      </c>
    </row>
    <row r="209" spans="2:51" s="12" customFormat="1" ht="13.5">
      <c r="B209" s="195"/>
      <c r="D209" s="187" t="s">
        <v>140</v>
      </c>
      <c r="E209" s="196" t="s">
        <v>5</v>
      </c>
      <c r="F209" s="197" t="s">
        <v>11</v>
      </c>
      <c r="H209" s="198">
        <v>15</v>
      </c>
      <c r="I209" s="199"/>
      <c r="L209" s="195"/>
      <c r="M209" s="200"/>
      <c r="N209" s="201"/>
      <c r="O209" s="201"/>
      <c r="P209" s="201"/>
      <c r="Q209" s="201"/>
      <c r="R209" s="201"/>
      <c r="S209" s="201"/>
      <c r="T209" s="202"/>
      <c r="AT209" s="196" t="s">
        <v>140</v>
      </c>
      <c r="AU209" s="196" t="s">
        <v>84</v>
      </c>
      <c r="AV209" s="12" t="s">
        <v>84</v>
      </c>
      <c r="AW209" s="12" t="s">
        <v>142</v>
      </c>
      <c r="AX209" s="12" t="s">
        <v>75</v>
      </c>
      <c r="AY209" s="196" t="s">
        <v>131</v>
      </c>
    </row>
    <row r="210" spans="2:51" s="13" customFormat="1" ht="13.5">
      <c r="B210" s="203"/>
      <c r="D210" s="204" t="s">
        <v>140</v>
      </c>
      <c r="E210" s="205" t="s">
        <v>5</v>
      </c>
      <c r="F210" s="206" t="s">
        <v>146</v>
      </c>
      <c r="H210" s="207">
        <v>76.74</v>
      </c>
      <c r="I210" s="208"/>
      <c r="L210" s="203"/>
      <c r="M210" s="209"/>
      <c r="N210" s="210"/>
      <c r="O210" s="210"/>
      <c r="P210" s="210"/>
      <c r="Q210" s="210"/>
      <c r="R210" s="210"/>
      <c r="S210" s="210"/>
      <c r="T210" s="211"/>
      <c r="AT210" s="212" t="s">
        <v>140</v>
      </c>
      <c r="AU210" s="212" t="s">
        <v>84</v>
      </c>
      <c r="AV210" s="13" t="s">
        <v>138</v>
      </c>
      <c r="AW210" s="13" t="s">
        <v>142</v>
      </c>
      <c r="AX210" s="13" t="s">
        <v>24</v>
      </c>
      <c r="AY210" s="212" t="s">
        <v>131</v>
      </c>
    </row>
    <row r="211" spans="2:65" s="1" customFormat="1" ht="22.5" customHeight="1">
      <c r="B211" s="173"/>
      <c r="C211" s="174" t="s">
        <v>299</v>
      </c>
      <c r="D211" s="174" t="s">
        <v>133</v>
      </c>
      <c r="E211" s="175" t="s">
        <v>402</v>
      </c>
      <c r="F211" s="176" t="s">
        <v>403</v>
      </c>
      <c r="G211" s="177" t="s">
        <v>176</v>
      </c>
      <c r="H211" s="178">
        <v>1841.76</v>
      </c>
      <c r="I211" s="179"/>
      <c r="J211" s="180">
        <f>ROUND(I211*H211,2)</f>
        <v>0</v>
      </c>
      <c r="K211" s="176" t="s">
        <v>150</v>
      </c>
      <c r="L211" s="40"/>
      <c r="M211" s="181" t="s">
        <v>5</v>
      </c>
      <c r="N211" s="182" t="s">
        <v>46</v>
      </c>
      <c r="O211" s="41"/>
      <c r="P211" s="183">
        <f>O211*H211</f>
        <v>0</v>
      </c>
      <c r="Q211" s="183">
        <v>0</v>
      </c>
      <c r="R211" s="183">
        <f>Q211*H211</f>
        <v>0</v>
      </c>
      <c r="S211" s="183">
        <v>0</v>
      </c>
      <c r="T211" s="184">
        <f>S211*H211</f>
        <v>0</v>
      </c>
      <c r="AR211" s="23" t="s">
        <v>138</v>
      </c>
      <c r="AT211" s="23" t="s">
        <v>133</v>
      </c>
      <c r="AU211" s="23" t="s">
        <v>84</v>
      </c>
      <c r="AY211" s="23" t="s">
        <v>131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23" t="s">
        <v>24</v>
      </c>
      <c r="BK211" s="185">
        <f>ROUND(I211*H211,2)</f>
        <v>0</v>
      </c>
      <c r="BL211" s="23" t="s">
        <v>138</v>
      </c>
      <c r="BM211" s="23" t="s">
        <v>471</v>
      </c>
    </row>
    <row r="212" spans="2:51" s="11" customFormat="1" ht="13.5">
      <c r="B212" s="186"/>
      <c r="D212" s="187" t="s">
        <v>140</v>
      </c>
      <c r="E212" s="188" t="s">
        <v>5</v>
      </c>
      <c r="F212" s="189" t="s">
        <v>262</v>
      </c>
      <c r="H212" s="190" t="s">
        <v>5</v>
      </c>
      <c r="I212" s="191"/>
      <c r="L212" s="186"/>
      <c r="M212" s="192"/>
      <c r="N212" s="193"/>
      <c r="O212" s="193"/>
      <c r="P212" s="193"/>
      <c r="Q212" s="193"/>
      <c r="R212" s="193"/>
      <c r="S212" s="193"/>
      <c r="T212" s="194"/>
      <c r="AT212" s="190" t="s">
        <v>140</v>
      </c>
      <c r="AU212" s="190" t="s">
        <v>84</v>
      </c>
      <c r="AV212" s="11" t="s">
        <v>24</v>
      </c>
      <c r="AW212" s="11" t="s">
        <v>142</v>
      </c>
      <c r="AX212" s="11" t="s">
        <v>75</v>
      </c>
      <c r="AY212" s="190" t="s">
        <v>131</v>
      </c>
    </row>
    <row r="213" spans="2:51" s="12" customFormat="1" ht="13.5">
      <c r="B213" s="195"/>
      <c r="D213" s="187" t="s">
        <v>140</v>
      </c>
      <c r="E213" s="196" t="s">
        <v>5</v>
      </c>
      <c r="F213" s="197" t="s">
        <v>472</v>
      </c>
      <c r="H213" s="198">
        <v>1481.76</v>
      </c>
      <c r="I213" s="199"/>
      <c r="L213" s="195"/>
      <c r="M213" s="200"/>
      <c r="N213" s="201"/>
      <c r="O213" s="201"/>
      <c r="P213" s="201"/>
      <c r="Q213" s="201"/>
      <c r="R213" s="201"/>
      <c r="S213" s="201"/>
      <c r="T213" s="202"/>
      <c r="AT213" s="196" t="s">
        <v>140</v>
      </c>
      <c r="AU213" s="196" t="s">
        <v>84</v>
      </c>
      <c r="AV213" s="12" t="s">
        <v>84</v>
      </c>
      <c r="AW213" s="12" t="s">
        <v>142</v>
      </c>
      <c r="AX213" s="12" t="s">
        <v>75</v>
      </c>
      <c r="AY213" s="196" t="s">
        <v>131</v>
      </c>
    </row>
    <row r="214" spans="2:51" s="11" customFormat="1" ht="13.5">
      <c r="B214" s="186"/>
      <c r="D214" s="187" t="s">
        <v>140</v>
      </c>
      <c r="E214" s="188" t="s">
        <v>5</v>
      </c>
      <c r="F214" s="189" t="s">
        <v>470</v>
      </c>
      <c r="H214" s="190" t="s">
        <v>5</v>
      </c>
      <c r="I214" s="191"/>
      <c r="L214" s="186"/>
      <c r="M214" s="192"/>
      <c r="N214" s="193"/>
      <c r="O214" s="193"/>
      <c r="P214" s="193"/>
      <c r="Q214" s="193"/>
      <c r="R214" s="193"/>
      <c r="S214" s="193"/>
      <c r="T214" s="194"/>
      <c r="AT214" s="190" t="s">
        <v>140</v>
      </c>
      <c r="AU214" s="190" t="s">
        <v>84</v>
      </c>
      <c r="AV214" s="11" t="s">
        <v>24</v>
      </c>
      <c r="AW214" s="11" t="s">
        <v>142</v>
      </c>
      <c r="AX214" s="11" t="s">
        <v>75</v>
      </c>
      <c r="AY214" s="190" t="s">
        <v>131</v>
      </c>
    </row>
    <row r="215" spans="2:51" s="12" customFormat="1" ht="13.5">
      <c r="B215" s="195"/>
      <c r="D215" s="187" t="s">
        <v>140</v>
      </c>
      <c r="E215" s="196" t="s">
        <v>5</v>
      </c>
      <c r="F215" s="197" t="s">
        <v>473</v>
      </c>
      <c r="H215" s="198">
        <v>360</v>
      </c>
      <c r="I215" s="199"/>
      <c r="L215" s="195"/>
      <c r="M215" s="200"/>
      <c r="N215" s="201"/>
      <c r="O215" s="201"/>
      <c r="P215" s="201"/>
      <c r="Q215" s="201"/>
      <c r="R215" s="201"/>
      <c r="S215" s="201"/>
      <c r="T215" s="202"/>
      <c r="AT215" s="196" t="s">
        <v>140</v>
      </c>
      <c r="AU215" s="196" t="s">
        <v>84</v>
      </c>
      <c r="AV215" s="12" t="s">
        <v>84</v>
      </c>
      <c r="AW215" s="12" t="s">
        <v>142</v>
      </c>
      <c r="AX215" s="12" t="s">
        <v>75</v>
      </c>
      <c r="AY215" s="196" t="s">
        <v>131</v>
      </c>
    </row>
    <row r="216" spans="2:51" s="13" customFormat="1" ht="13.5">
      <c r="B216" s="203"/>
      <c r="D216" s="187" t="s">
        <v>140</v>
      </c>
      <c r="E216" s="223" t="s">
        <v>5</v>
      </c>
      <c r="F216" s="224" t="s">
        <v>146</v>
      </c>
      <c r="H216" s="225">
        <v>1841.76</v>
      </c>
      <c r="I216" s="208"/>
      <c r="L216" s="203"/>
      <c r="M216" s="226"/>
      <c r="N216" s="227"/>
      <c r="O216" s="227"/>
      <c r="P216" s="227"/>
      <c r="Q216" s="227"/>
      <c r="R216" s="227"/>
      <c r="S216" s="227"/>
      <c r="T216" s="228"/>
      <c r="AT216" s="212" t="s">
        <v>140</v>
      </c>
      <c r="AU216" s="212" t="s">
        <v>84</v>
      </c>
      <c r="AV216" s="13" t="s">
        <v>138</v>
      </c>
      <c r="AW216" s="13" t="s">
        <v>142</v>
      </c>
      <c r="AX216" s="13" t="s">
        <v>24</v>
      </c>
      <c r="AY216" s="212" t="s">
        <v>131</v>
      </c>
    </row>
    <row r="217" spans="2:12" s="1" customFormat="1" ht="6.95" customHeight="1">
      <c r="B217" s="55"/>
      <c r="C217" s="56"/>
      <c r="D217" s="56"/>
      <c r="E217" s="56"/>
      <c r="F217" s="56"/>
      <c r="G217" s="56"/>
      <c r="H217" s="56"/>
      <c r="I217" s="126"/>
      <c r="J217" s="56"/>
      <c r="K217" s="56"/>
      <c r="L217" s="40"/>
    </row>
  </sheetData>
  <autoFilter ref="C81:K216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94</v>
      </c>
      <c r="G1" s="350" t="s">
        <v>95</v>
      </c>
      <c r="H1" s="350"/>
      <c r="I1" s="102"/>
      <c r="J1" s="101" t="s">
        <v>96</v>
      </c>
      <c r="K1" s="100" t="s">
        <v>97</v>
      </c>
      <c r="L1" s="101" t="s">
        <v>98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3" t="s">
        <v>90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84</v>
      </c>
    </row>
    <row r="4" spans="2:46" ht="36.95" customHeight="1">
      <c r="B4" s="27"/>
      <c r="C4" s="28"/>
      <c r="D4" s="29" t="s">
        <v>99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51" t="str">
        <f>'Rekapitulace stavby'!K6</f>
        <v>II/230 Přeštice - Mantov (úsek Černotín - Mantov)</v>
      </c>
      <c r="F7" s="352"/>
      <c r="G7" s="352"/>
      <c r="H7" s="352"/>
      <c r="I7" s="104"/>
      <c r="J7" s="28"/>
      <c r="K7" s="30"/>
    </row>
    <row r="8" spans="2:11" s="1" customFormat="1" ht="15">
      <c r="B8" s="40"/>
      <c r="C8" s="41"/>
      <c r="D8" s="36" t="s">
        <v>100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53" t="s">
        <v>474</v>
      </c>
      <c r="F9" s="354"/>
      <c r="G9" s="354"/>
      <c r="H9" s="354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stavby'!AN8</f>
        <v>27.8.2017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06" t="s">
        <v>34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43" t="s">
        <v>5</v>
      </c>
      <c r="F24" s="343"/>
      <c r="G24" s="343"/>
      <c r="H24" s="343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41</v>
      </c>
      <c r="E27" s="41"/>
      <c r="F27" s="41"/>
      <c r="G27" s="41"/>
      <c r="H27" s="41"/>
      <c r="I27" s="105"/>
      <c r="J27" s="115">
        <f>ROUND(J83,2)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16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17">
        <f>ROUND(SUM(BE83:BE275),2)</f>
        <v>0</v>
      </c>
      <c r="G30" s="41"/>
      <c r="H30" s="41"/>
      <c r="I30" s="118">
        <v>0.21</v>
      </c>
      <c r="J30" s="117">
        <f>ROUND(ROUND((SUM(BE83:BE275)),2)*I30,2)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17">
        <f>ROUND(SUM(BF83:BF275),2)</f>
        <v>0</v>
      </c>
      <c r="G31" s="41"/>
      <c r="H31" s="41"/>
      <c r="I31" s="118">
        <v>0.15</v>
      </c>
      <c r="J31" s="117">
        <f>ROUND(ROUND((SUM(BF83:BF275)),2)*I31,2)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17">
        <f>ROUND(SUM(BG83:BG275),2)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17">
        <f>ROUND(SUM(BH83:BH275),2)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17">
        <f>ROUND(SUM(BI83:BI275),2)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51</v>
      </c>
      <c r="E36" s="70"/>
      <c r="F36" s="70"/>
      <c r="G36" s="121" t="s">
        <v>52</v>
      </c>
      <c r="H36" s="122" t="s">
        <v>53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102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51" t="str">
        <f>E7</f>
        <v>II/230 Přeštice - Mantov (úsek Černotín - Mantov)</v>
      </c>
      <c r="F45" s="352"/>
      <c r="G45" s="352"/>
      <c r="H45" s="352"/>
      <c r="I45" s="105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53" t="str">
        <f>E9</f>
        <v>SO 103 - 3. ÚSEK</v>
      </c>
      <c r="F47" s="354"/>
      <c r="G47" s="354"/>
      <c r="H47" s="354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06" t="s">
        <v>27</v>
      </c>
      <c r="J49" s="107" t="str">
        <f>IF(J12="","",J12)</f>
        <v>27.8.2017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Správa a údržba silnic Plzeňského kraje</v>
      </c>
      <c r="G51" s="41"/>
      <c r="H51" s="41"/>
      <c r="I51" s="106" t="s">
        <v>37</v>
      </c>
      <c r="J51" s="34" t="str">
        <f>E21</f>
        <v>Bc. Jan Touš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103</v>
      </c>
      <c r="D54" s="119"/>
      <c r="E54" s="119"/>
      <c r="F54" s="119"/>
      <c r="G54" s="119"/>
      <c r="H54" s="119"/>
      <c r="I54" s="130"/>
      <c r="J54" s="131" t="s">
        <v>104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105</v>
      </c>
      <c r="D56" s="41"/>
      <c r="E56" s="41"/>
      <c r="F56" s="41"/>
      <c r="G56" s="41"/>
      <c r="H56" s="41"/>
      <c r="I56" s="105"/>
      <c r="J56" s="115">
        <f>J83</f>
        <v>0</v>
      </c>
      <c r="K56" s="44"/>
      <c r="AU56" s="23" t="s">
        <v>106</v>
      </c>
    </row>
    <row r="57" spans="2:11" s="7" customFormat="1" ht="24.95" customHeight="1">
      <c r="B57" s="134"/>
      <c r="C57" s="135"/>
      <c r="D57" s="136" t="s">
        <v>107</v>
      </c>
      <c r="E57" s="137"/>
      <c r="F57" s="137"/>
      <c r="G57" s="137"/>
      <c r="H57" s="137"/>
      <c r="I57" s="138"/>
      <c r="J57" s="139">
        <f>J84</f>
        <v>0</v>
      </c>
      <c r="K57" s="140"/>
    </row>
    <row r="58" spans="2:11" s="8" customFormat="1" ht="19.9" customHeight="1">
      <c r="B58" s="141"/>
      <c r="C58" s="142"/>
      <c r="D58" s="143" t="s">
        <v>108</v>
      </c>
      <c r="E58" s="144"/>
      <c r="F58" s="144"/>
      <c r="G58" s="144"/>
      <c r="H58" s="144"/>
      <c r="I58" s="145"/>
      <c r="J58" s="146">
        <f>J85</f>
        <v>0</v>
      </c>
      <c r="K58" s="147"/>
    </row>
    <row r="59" spans="2:11" s="8" customFormat="1" ht="19.9" customHeight="1">
      <c r="B59" s="141"/>
      <c r="C59" s="142"/>
      <c r="D59" s="143" t="s">
        <v>110</v>
      </c>
      <c r="E59" s="144"/>
      <c r="F59" s="144"/>
      <c r="G59" s="144"/>
      <c r="H59" s="144"/>
      <c r="I59" s="145"/>
      <c r="J59" s="146">
        <f>J145</f>
        <v>0</v>
      </c>
      <c r="K59" s="147"/>
    </row>
    <row r="60" spans="2:11" s="8" customFormat="1" ht="19.9" customHeight="1">
      <c r="B60" s="141"/>
      <c r="C60" s="142"/>
      <c r="D60" s="143" t="s">
        <v>111</v>
      </c>
      <c r="E60" s="144"/>
      <c r="F60" s="144"/>
      <c r="G60" s="144"/>
      <c r="H60" s="144"/>
      <c r="I60" s="145"/>
      <c r="J60" s="146">
        <f>J154</f>
        <v>0</v>
      </c>
      <c r="K60" s="147"/>
    </row>
    <row r="61" spans="2:11" s="8" customFormat="1" ht="19.9" customHeight="1">
      <c r="B61" s="141"/>
      <c r="C61" s="142"/>
      <c r="D61" s="143" t="s">
        <v>112</v>
      </c>
      <c r="E61" s="144"/>
      <c r="F61" s="144"/>
      <c r="G61" s="144"/>
      <c r="H61" s="144"/>
      <c r="I61" s="145"/>
      <c r="J61" s="146">
        <f>J205</f>
        <v>0</v>
      </c>
      <c r="K61" s="147"/>
    </row>
    <row r="62" spans="2:11" s="8" customFormat="1" ht="14.85" customHeight="1">
      <c r="B62" s="141"/>
      <c r="C62" s="142"/>
      <c r="D62" s="143" t="s">
        <v>113</v>
      </c>
      <c r="E62" s="144"/>
      <c r="F62" s="144"/>
      <c r="G62" s="144"/>
      <c r="H62" s="144"/>
      <c r="I62" s="145"/>
      <c r="J62" s="146">
        <f>J242</f>
        <v>0</v>
      </c>
      <c r="K62" s="147"/>
    </row>
    <row r="63" spans="2:11" s="8" customFormat="1" ht="19.9" customHeight="1">
      <c r="B63" s="141"/>
      <c r="C63" s="142"/>
      <c r="D63" s="143" t="s">
        <v>114</v>
      </c>
      <c r="E63" s="144"/>
      <c r="F63" s="144"/>
      <c r="G63" s="144"/>
      <c r="H63" s="144"/>
      <c r="I63" s="145"/>
      <c r="J63" s="146">
        <f>J263</f>
        <v>0</v>
      </c>
      <c r="K63" s="147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05"/>
      <c r="J64" s="41"/>
      <c r="K64" s="44"/>
    </row>
    <row r="65" spans="2:11" s="1" customFormat="1" ht="6.95" customHeight="1">
      <c r="B65" s="55"/>
      <c r="C65" s="56"/>
      <c r="D65" s="56"/>
      <c r="E65" s="56"/>
      <c r="F65" s="56"/>
      <c r="G65" s="56"/>
      <c r="H65" s="56"/>
      <c r="I65" s="126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27"/>
      <c r="J69" s="59"/>
      <c r="K69" s="59"/>
      <c r="L69" s="40"/>
    </row>
    <row r="70" spans="2:12" s="1" customFormat="1" ht="36.95" customHeight="1">
      <c r="B70" s="40"/>
      <c r="C70" s="60" t="s">
        <v>115</v>
      </c>
      <c r="L70" s="40"/>
    </row>
    <row r="71" spans="2:12" s="1" customFormat="1" ht="6.95" customHeight="1">
      <c r="B71" s="40"/>
      <c r="L71" s="40"/>
    </row>
    <row r="72" spans="2:12" s="1" customFormat="1" ht="14.45" customHeight="1">
      <c r="B72" s="40"/>
      <c r="C72" s="62" t="s">
        <v>19</v>
      </c>
      <c r="L72" s="40"/>
    </row>
    <row r="73" spans="2:12" s="1" customFormat="1" ht="22.5" customHeight="1">
      <c r="B73" s="40"/>
      <c r="E73" s="347" t="str">
        <f>E7</f>
        <v>II/230 Přeštice - Mantov (úsek Černotín - Mantov)</v>
      </c>
      <c r="F73" s="348"/>
      <c r="G73" s="348"/>
      <c r="H73" s="348"/>
      <c r="L73" s="40"/>
    </row>
    <row r="74" spans="2:12" s="1" customFormat="1" ht="14.45" customHeight="1">
      <c r="B74" s="40"/>
      <c r="C74" s="62" t="s">
        <v>100</v>
      </c>
      <c r="L74" s="40"/>
    </row>
    <row r="75" spans="2:12" s="1" customFormat="1" ht="23.25" customHeight="1">
      <c r="B75" s="40"/>
      <c r="E75" s="316" t="str">
        <f>E9</f>
        <v>SO 103 - 3. ÚSEK</v>
      </c>
      <c r="F75" s="349"/>
      <c r="G75" s="349"/>
      <c r="H75" s="349"/>
      <c r="L75" s="40"/>
    </row>
    <row r="76" spans="2:12" s="1" customFormat="1" ht="6.95" customHeight="1">
      <c r="B76" s="40"/>
      <c r="L76" s="40"/>
    </row>
    <row r="77" spans="2:12" s="1" customFormat="1" ht="18" customHeight="1">
      <c r="B77" s="40"/>
      <c r="C77" s="62" t="s">
        <v>25</v>
      </c>
      <c r="F77" s="148" t="str">
        <f>F12</f>
        <v xml:space="preserve"> </v>
      </c>
      <c r="I77" s="149" t="s">
        <v>27</v>
      </c>
      <c r="J77" s="66" t="str">
        <f>IF(J12="","",J12)</f>
        <v>27.8.2017</v>
      </c>
      <c r="L77" s="40"/>
    </row>
    <row r="78" spans="2:12" s="1" customFormat="1" ht="6.95" customHeight="1">
      <c r="B78" s="40"/>
      <c r="L78" s="40"/>
    </row>
    <row r="79" spans="2:12" s="1" customFormat="1" ht="15">
      <c r="B79" s="40"/>
      <c r="C79" s="62" t="s">
        <v>31</v>
      </c>
      <c r="F79" s="148" t="str">
        <f>E15</f>
        <v>Správa a údržba silnic Plzeňského kraje</v>
      </c>
      <c r="I79" s="149" t="s">
        <v>37</v>
      </c>
      <c r="J79" s="148" t="str">
        <f>E21</f>
        <v>Bc. Jan Touš</v>
      </c>
      <c r="L79" s="40"/>
    </row>
    <row r="80" spans="2:12" s="1" customFormat="1" ht="14.45" customHeight="1">
      <c r="B80" s="40"/>
      <c r="C80" s="62" t="s">
        <v>35</v>
      </c>
      <c r="F80" s="148" t="str">
        <f>IF(E18="","",E18)</f>
        <v/>
      </c>
      <c r="L80" s="40"/>
    </row>
    <row r="81" spans="2:12" s="1" customFormat="1" ht="10.35" customHeight="1">
      <c r="B81" s="40"/>
      <c r="L81" s="40"/>
    </row>
    <row r="82" spans="2:20" s="9" customFormat="1" ht="29.25" customHeight="1">
      <c r="B82" s="150"/>
      <c r="C82" s="151" t="s">
        <v>116</v>
      </c>
      <c r="D82" s="152" t="s">
        <v>60</v>
      </c>
      <c r="E82" s="152" t="s">
        <v>56</v>
      </c>
      <c r="F82" s="152" t="s">
        <v>117</v>
      </c>
      <c r="G82" s="152" t="s">
        <v>118</v>
      </c>
      <c r="H82" s="152" t="s">
        <v>119</v>
      </c>
      <c r="I82" s="153" t="s">
        <v>120</v>
      </c>
      <c r="J82" s="152" t="s">
        <v>104</v>
      </c>
      <c r="K82" s="154" t="s">
        <v>121</v>
      </c>
      <c r="L82" s="150"/>
      <c r="M82" s="72" t="s">
        <v>122</v>
      </c>
      <c r="N82" s="73" t="s">
        <v>45</v>
      </c>
      <c r="O82" s="73" t="s">
        <v>123</v>
      </c>
      <c r="P82" s="73" t="s">
        <v>124</v>
      </c>
      <c r="Q82" s="73" t="s">
        <v>125</v>
      </c>
      <c r="R82" s="73" t="s">
        <v>126</v>
      </c>
      <c r="S82" s="73" t="s">
        <v>127</v>
      </c>
      <c r="T82" s="74" t="s">
        <v>128</v>
      </c>
    </row>
    <row r="83" spans="2:63" s="1" customFormat="1" ht="29.25" customHeight="1">
      <c r="B83" s="40"/>
      <c r="C83" s="76" t="s">
        <v>105</v>
      </c>
      <c r="J83" s="155">
        <f>BK83</f>
        <v>0</v>
      </c>
      <c r="L83" s="40"/>
      <c r="M83" s="75"/>
      <c r="N83" s="67"/>
      <c r="O83" s="67"/>
      <c r="P83" s="156">
        <f>P84</f>
        <v>0</v>
      </c>
      <c r="Q83" s="67"/>
      <c r="R83" s="156">
        <f>R84</f>
        <v>244.04611474</v>
      </c>
      <c r="S83" s="67"/>
      <c r="T83" s="157">
        <f>T84</f>
        <v>161.06902</v>
      </c>
      <c r="AT83" s="23" t="s">
        <v>74</v>
      </c>
      <c r="AU83" s="23" t="s">
        <v>106</v>
      </c>
      <c r="BK83" s="158">
        <f>BK84</f>
        <v>0</v>
      </c>
    </row>
    <row r="84" spans="2:63" s="10" customFormat="1" ht="37.35" customHeight="1">
      <c r="B84" s="159"/>
      <c r="D84" s="160" t="s">
        <v>74</v>
      </c>
      <c r="E84" s="161" t="s">
        <v>129</v>
      </c>
      <c r="F84" s="161" t="s">
        <v>130</v>
      </c>
      <c r="I84" s="162"/>
      <c r="J84" s="163">
        <f>BK84</f>
        <v>0</v>
      </c>
      <c r="L84" s="159"/>
      <c r="M84" s="164"/>
      <c r="N84" s="165"/>
      <c r="O84" s="165"/>
      <c r="P84" s="166">
        <f>P85+P145+P154+P205+P263</f>
        <v>0</v>
      </c>
      <c r="Q84" s="165"/>
      <c r="R84" s="166">
        <f>R85+R145+R154+R205+R263</f>
        <v>244.04611474</v>
      </c>
      <c r="S84" s="165"/>
      <c r="T84" s="167">
        <f>T85+T145+T154+T205+T263</f>
        <v>161.06902</v>
      </c>
      <c r="AR84" s="160" t="s">
        <v>24</v>
      </c>
      <c r="AT84" s="168" t="s">
        <v>74</v>
      </c>
      <c r="AU84" s="168" t="s">
        <v>75</v>
      </c>
      <c r="AY84" s="160" t="s">
        <v>131</v>
      </c>
      <c r="BK84" s="169">
        <f>BK85+BK145+BK154+BK205+BK263</f>
        <v>0</v>
      </c>
    </row>
    <row r="85" spans="2:63" s="10" customFormat="1" ht="19.9" customHeight="1">
      <c r="B85" s="159"/>
      <c r="D85" s="170" t="s">
        <v>74</v>
      </c>
      <c r="E85" s="171" t="s">
        <v>24</v>
      </c>
      <c r="F85" s="171" t="s">
        <v>132</v>
      </c>
      <c r="I85" s="162"/>
      <c r="J85" s="172">
        <f>BK85</f>
        <v>0</v>
      </c>
      <c r="L85" s="159"/>
      <c r="M85" s="164"/>
      <c r="N85" s="165"/>
      <c r="O85" s="165"/>
      <c r="P85" s="166">
        <f>SUM(P86:P144)</f>
        <v>0</v>
      </c>
      <c r="Q85" s="165"/>
      <c r="R85" s="166">
        <f>SUM(R86:R144)</f>
        <v>15.083563</v>
      </c>
      <c r="S85" s="165"/>
      <c r="T85" s="167">
        <f>SUM(T86:T144)</f>
        <v>128.68702</v>
      </c>
      <c r="AR85" s="160" t="s">
        <v>24</v>
      </c>
      <c r="AT85" s="168" t="s">
        <v>74</v>
      </c>
      <c r="AU85" s="168" t="s">
        <v>24</v>
      </c>
      <c r="AY85" s="160" t="s">
        <v>131</v>
      </c>
      <c r="BK85" s="169">
        <f>SUM(BK86:BK144)</f>
        <v>0</v>
      </c>
    </row>
    <row r="86" spans="2:65" s="1" customFormat="1" ht="44.25" customHeight="1">
      <c r="B86" s="173"/>
      <c r="C86" s="174" t="s">
        <v>24</v>
      </c>
      <c r="D86" s="174" t="s">
        <v>133</v>
      </c>
      <c r="E86" s="175" t="s">
        <v>475</v>
      </c>
      <c r="F86" s="176" t="s">
        <v>476</v>
      </c>
      <c r="G86" s="177" t="s">
        <v>136</v>
      </c>
      <c r="H86" s="178">
        <v>1671.26</v>
      </c>
      <c r="I86" s="179"/>
      <c r="J86" s="180">
        <f>ROUND(I86*H86,2)</f>
        <v>0</v>
      </c>
      <c r="K86" s="176" t="s">
        <v>137</v>
      </c>
      <c r="L86" s="40"/>
      <c r="M86" s="181" t="s">
        <v>5</v>
      </c>
      <c r="N86" s="182" t="s">
        <v>46</v>
      </c>
      <c r="O86" s="41"/>
      <c r="P86" s="183">
        <f>O86*H86</f>
        <v>0</v>
      </c>
      <c r="Q86" s="183">
        <v>5E-05</v>
      </c>
      <c r="R86" s="183">
        <f>Q86*H86</f>
        <v>0.083563</v>
      </c>
      <c r="S86" s="183">
        <v>0.077</v>
      </c>
      <c r="T86" s="184">
        <f>S86*H86</f>
        <v>128.68702</v>
      </c>
      <c r="AR86" s="23" t="s">
        <v>138</v>
      </c>
      <c r="AT86" s="23" t="s">
        <v>133</v>
      </c>
      <c r="AU86" s="23" t="s">
        <v>84</v>
      </c>
      <c r="AY86" s="23" t="s">
        <v>131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23" t="s">
        <v>24</v>
      </c>
      <c r="BK86" s="185">
        <f>ROUND(I86*H86,2)</f>
        <v>0</v>
      </c>
      <c r="BL86" s="23" t="s">
        <v>138</v>
      </c>
      <c r="BM86" s="23" t="s">
        <v>477</v>
      </c>
    </row>
    <row r="87" spans="2:51" s="11" customFormat="1" ht="13.5">
      <c r="B87" s="186"/>
      <c r="D87" s="187" t="s">
        <v>140</v>
      </c>
      <c r="E87" s="188" t="s">
        <v>5</v>
      </c>
      <c r="F87" s="189" t="s">
        <v>478</v>
      </c>
      <c r="H87" s="190" t="s">
        <v>5</v>
      </c>
      <c r="I87" s="191"/>
      <c r="L87" s="186"/>
      <c r="M87" s="192"/>
      <c r="N87" s="193"/>
      <c r="O87" s="193"/>
      <c r="P87" s="193"/>
      <c r="Q87" s="193"/>
      <c r="R87" s="193"/>
      <c r="S87" s="193"/>
      <c r="T87" s="194"/>
      <c r="AT87" s="190" t="s">
        <v>140</v>
      </c>
      <c r="AU87" s="190" t="s">
        <v>84</v>
      </c>
      <c r="AV87" s="11" t="s">
        <v>24</v>
      </c>
      <c r="AW87" s="11" t="s">
        <v>142</v>
      </c>
      <c r="AX87" s="11" t="s">
        <v>75</v>
      </c>
      <c r="AY87" s="190" t="s">
        <v>131</v>
      </c>
    </row>
    <row r="88" spans="2:51" s="11" customFormat="1" ht="13.5">
      <c r="B88" s="186"/>
      <c r="D88" s="187" t="s">
        <v>140</v>
      </c>
      <c r="E88" s="188" t="s">
        <v>5</v>
      </c>
      <c r="F88" s="189" t="s">
        <v>143</v>
      </c>
      <c r="H88" s="190" t="s">
        <v>5</v>
      </c>
      <c r="I88" s="191"/>
      <c r="L88" s="186"/>
      <c r="M88" s="192"/>
      <c r="N88" s="193"/>
      <c r="O88" s="193"/>
      <c r="P88" s="193"/>
      <c r="Q88" s="193"/>
      <c r="R88" s="193"/>
      <c r="S88" s="193"/>
      <c r="T88" s="194"/>
      <c r="AT88" s="190" t="s">
        <v>140</v>
      </c>
      <c r="AU88" s="190" t="s">
        <v>84</v>
      </c>
      <c r="AV88" s="11" t="s">
        <v>24</v>
      </c>
      <c r="AW88" s="11" t="s">
        <v>142</v>
      </c>
      <c r="AX88" s="11" t="s">
        <v>75</v>
      </c>
      <c r="AY88" s="190" t="s">
        <v>131</v>
      </c>
    </row>
    <row r="89" spans="2:51" s="12" customFormat="1" ht="13.5">
      <c r="B89" s="195"/>
      <c r="D89" s="187" t="s">
        <v>140</v>
      </c>
      <c r="E89" s="196" t="s">
        <v>5</v>
      </c>
      <c r="F89" s="197" t="s">
        <v>479</v>
      </c>
      <c r="H89" s="198">
        <v>1671.26</v>
      </c>
      <c r="I89" s="199"/>
      <c r="L89" s="195"/>
      <c r="M89" s="200"/>
      <c r="N89" s="201"/>
      <c r="O89" s="201"/>
      <c r="P89" s="201"/>
      <c r="Q89" s="201"/>
      <c r="R89" s="201"/>
      <c r="S89" s="201"/>
      <c r="T89" s="202"/>
      <c r="AT89" s="196" t="s">
        <v>140</v>
      </c>
      <c r="AU89" s="196" t="s">
        <v>84</v>
      </c>
      <c r="AV89" s="12" t="s">
        <v>84</v>
      </c>
      <c r="AW89" s="12" t="s">
        <v>142</v>
      </c>
      <c r="AX89" s="12" t="s">
        <v>75</v>
      </c>
      <c r="AY89" s="196" t="s">
        <v>131</v>
      </c>
    </row>
    <row r="90" spans="2:51" s="13" customFormat="1" ht="13.5">
      <c r="B90" s="203"/>
      <c r="D90" s="204" t="s">
        <v>140</v>
      </c>
      <c r="E90" s="205" t="s">
        <v>5</v>
      </c>
      <c r="F90" s="206" t="s">
        <v>146</v>
      </c>
      <c r="H90" s="207">
        <v>1671.26</v>
      </c>
      <c r="I90" s="208"/>
      <c r="L90" s="203"/>
      <c r="M90" s="209"/>
      <c r="N90" s="210"/>
      <c r="O90" s="210"/>
      <c r="P90" s="210"/>
      <c r="Q90" s="210"/>
      <c r="R90" s="210"/>
      <c r="S90" s="210"/>
      <c r="T90" s="211"/>
      <c r="AT90" s="212" t="s">
        <v>140</v>
      </c>
      <c r="AU90" s="212" t="s">
        <v>84</v>
      </c>
      <c r="AV90" s="13" t="s">
        <v>138</v>
      </c>
      <c r="AW90" s="13" t="s">
        <v>142</v>
      </c>
      <c r="AX90" s="13" t="s">
        <v>24</v>
      </c>
      <c r="AY90" s="212" t="s">
        <v>131</v>
      </c>
    </row>
    <row r="91" spans="2:65" s="1" customFormat="1" ht="22.5" customHeight="1">
      <c r="B91" s="173"/>
      <c r="C91" s="174" t="s">
        <v>84</v>
      </c>
      <c r="D91" s="174" t="s">
        <v>133</v>
      </c>
      <c r="E91" s="175" t="s">
        <v>147</v>
      </c>
      <c r="F91" s="176" t="s">
        <v>148</v>
      </c>
      <c r="G91" s="177" t="s">
        <v>149</v>
      </c>
      <c r="H91" s="178">
        <v>61.007</v>
      </c>
      <c r="I91" s="179"/>
      <c r="J91" s="180">
        <f>ROUND(I91*H91,2)</f>
        <v>0</v>
      </c>
      <c r="K91" s="176" t="s">
        <v>150</v>
      </c>
      <c r="L91" s="40"/>
      <c r="M91" s="181" t="s">
        <v>5</v>
      </c>
      <c r="N91" s="182" t="s">
        <v>46</v>
      </c>
      <c r="O91" s="41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AR91" s="23" t="s">
        <v>138</v>
      </c>
      <c r="AT91" s="23" t="s">
        <v>133</v>
      </c>
      <c r="AU91" s="23" t="s">
        <v>84</v>
      </c>
      <c r="AY91" s="23" t="s">
        <v>131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23" t="s">
        <v>24</v>
      </c>
      <c r="BK91" s="185">
        <f>ROUND(I91*H91,2)</f>
        <v>0</v>
      </c>
      <c r="BL91" s="23" t="s">
        <v>138</v>
      </c>
      <c r="BM91" s="23" t="s">
        <v>414</v>
      </c>
    </row>
    <row r="92" spans="2:51" s="11" customFormat="1" ht="13.5">
      <c r="B92" s="186"/>
      <c r="D92" s="187" t="s">
        <v>140</v>
      </c>
      <c r="E92" s="188" t="s">
        <v>5</v>
      </c>
      <c r="F92" s="189" t="s">
        <v>287</v>
      </c>
      <c r="H92" s="190" t="s">
        <v>5</v>
      </c>
      <c r="I92" s="191"/>
      <c r="L92" s="186"/>
      <c r="M92" s="192"/>
      <c r="N92" s="193"/>
      <c r="O92" s="193"/>
      <c r="P92" s="193"/>
      <c r="Q92" s="193"/>
      <c r="R92" s="193"/>
      <c r="S92" s="193"/>
      <c r="T92" s="194"/>
      <c r="AT92" s="190" t="s">
        <v>140</v>
      </c>
      <c r="AU92" s="190" t="s">
        <v>84</v>
      </c>
      <c r="AV92" s="11" t="s">
        <v>24</v>
      </c>
      <c r="AW92" s="11" t="s">
        <v>142</v>
      </c>
      <c r="AX92" s="11" t="s">
        <v>75</v>
      </c>
      <c r="AY92" s="190" t="s">
        <v>131</v>
      </c>
    </row>
    <row r="93" spans="2:51" s="12" customFormat="1" ht="13.5">
      <c r="B93" s="195"/>
      <c r="D93" s="187" t="s">
        <v>140</v>
      </c>
      <c r="E93" s="196" t="s">
        <v>5</v>
      </c>
      <c r="F93" s="197" t="s">
        <v>480</v>
      </c>
      <c r="H93" s="198">
        <v>13.7568</v>
      </c>
      <c r="I93" s="199"/>
      <c r="L93" s="195"/>
      <c r="M93" s="200"/>
      <c r="N93" s="201"/>
      <c r="O93" s="201"/>
      <c r="P93" s="201"/>
      <c r="Q93" s="201"/>
      <c r="R93" s="201"/>
      <c r="S93" s="201"/>
      <c r="T93" s="202"/>
      <c r="AT93" s="196" t="s">
        <v>140</v>
      </c>
      <c r="AU93" s="196" t="s">
        <v>84</v>
      </c>
      <c r="AV93" s="12" t="s">
        <v>84</v>
      </c>
      <c r="AW93" s="12" t="s">
        <v>142</v>
      </c>
      <c r="AX93" s="12" t="s">
        <v>75</v>
      </c>
      <c r="AY93" s="196" t="s">
        <v>131</v>
      </c>
    </row>
    <row r="94" spans="2:51" s="11" customFormat="1" ht="13.5">
      <c r="B94" s="186"/>
      <c r="D94" s="187" t="s">
        <v>140</v>
      </c>
      <c r="E94" s="188" t="s">
        <v>5</v>
      </c>
      <c r="F94" s="189" t="s">
        <v>154</v>
      </c>
      <c r="H94" s="190" t="s">
        <v>5</v>
      </c>
      <c r="I94" s="191"/>
      <c r="L94" s="186"/>
      <c r="M94" s="192"/>
      <c r="N94" s="193"/>
      <c r="O94" s="193"/>
      <c r="P94" s="193"/>
      <c r="Q94" s="193"/>
      <c r="R94" s="193"/>
      <c r="S94" s="193"/>
      <c r="T94" s="194"/>
      <c r="AT94" s="190" t="s">
        <v>140</v>
      </c>
      <c r="AU94" s="190" t="s">
        <v>84</v>
      </c>
      <c r="AV94" s="11" t="s">
        <v>24</v>
      </c>
      <c r="AW94" s="11" t="s">
        <v>142</v>
      </c>
      <c r="AX94" s="11" t="s">
        <v>75</v>
      </c>
      <c r="AY94" s="190" t="s">
        <v>131</v>
      </c>
    </row>
    <row r="95" spans="2:51" s="12" customFormat="1" ht="13.5">
      <c r="B95" s="195"/>
      <c r="D95" s="187" t="s">
        <v>140</v>
      </c>
      <c r="E95" s="196" t="s">
        <v>5</v>
      </c>
      <c r="F95" s="197" t="s">
        <v>481</v>
      </c>
      <c r="H95" s="198">
        <v>47.25</v>
      </c>
      <c r="I95" s="199"/>
      <c r="L95" s="195"/>
      <c r="M95" s="200"/>
      <c r="N95" s="201"/>
      <c r="O95" s="201"/>
      <c r="P95" s="201"/>
      <c r="Q95" s="201"/>
      <c r="R95" s="201"/>
      <c r="S95" s="201"/>
      <c r="T95" s="202"/>
      <c r="AT95" s="196" t="s">
        <v>140</v>
      </c>
      <c r="AU95" s="196" t="s">
        <v>84</v>
      </c>
      <c r="AV95" s="12" t="s">
        <v>84</v>
      </c>
      <c r="AW95" s="12" t="s">
        <v>142</v>
      </c>
      <c r="AX95" s="12" t="s">
        <v>75</v>
      </c>
      <c r="AY95" s="196" t="s">
        <v>131</v>
      </c>
    </row>
    <row r="96" spans="2:51" s="13" customFormat="1" ht="13.5">
      <c r="B96" s="203"/>
      <c r="D96" s="204" t="s">
        <v>140</v>
      </c>
      <c r="E96" s="205" t="s">
        <v>5</v>
      </c>
      <c r="F96" s="206" t="s">
        <v>146</v>
      </c>
      <c r="H96" s="207">
        <v>61.0068</v>
      </c>
      <c r="I96" s="208"/>
      <c r="L96" s="203"/>
      <c r="M96" s="209"/>
      <c r="N96" s="210"/>
      <c r="O96" s="210"/>
      <c r="P96" s="210"/>
      <c r="Q96" s="210"/>
      <c r="R96" s="210"/>
      <c r="S96" s="210"/>
      <c r="T96" s="211"/>
      <c r="AT96" s="212" t="s">
        <v>140</v>
      </c>
      <c r="AU96" s="212" t="s">
        <v>84</v>
      </c>
      <c r="AV96" s="13" t="s">
        <v>138</v>
      </c>
      <c r="AW96" s="13" t="s">
        <v>142</v>
      </c>
      <c r="AX96" s="13" t="s">
        <v>24</v>
      </c>
      <c r="AY96" s="212" t="s">
        <v>131</v>
      </c>
    </row>
    <row r="97" spans="2:65" s="1" customFormat="1" ht="22.5" customHeight="1">
      <c r="B97" s="173"/>
      <c r="C97" s="174" t="s">
        <v>156</v>
      </c>
      <c r="D97" s="174" t="s">
        <v>133</v>
      </c>
      <c r="E97" s="175" t="s">
        <v>157</v>
      </c>
      <c r="F97" s="176" t="s">
        <v>158</v>
      </c>
      <c r="G97" s="177" t="s">
        <v>149</v>
      </c>
      <c r="H97" s="178">
        <v>123.3</v>
      </c>
      <c r="I97" s="179"/>
      <c r="J97" s="180">
        <f>ROUND(I97*H97,2)</f>
        <v>0</v>
      </c>
      <c r="K97" s="176" t="s">
        <v>5</v>
      </c>
      <c r="L97" s="40"/>
      <c r="M97" s="181" t="s">
        <v>5</v>
      </c>
      <c r="N97" s="182" t="s">
        <v>46</v>
      </c>
      <c r="O97" s="41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AR97" s="23" t="s">
        <v>138</v>
      </c>
      <c r="AT97" s="23" t="s">
        <v>133</v>
      </c>
      <c r="AU97" s="23" t="s">
        <v>84</v>
      </c>
      <c r="AY97" s="23" t="s">
        <v>131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23" t="s">
        <v>24</v>
      </c>
      <c r="BK97" s="185">
        <f>ROUND(I97*H97,2)</f>
        <v>0</v>
      </c>
      <c r="BL97" s="23" t="s">
        <v>138</v>
      </c>
      <c r="BM97" s="23" t="s">
        <v>482</v>
      </c>
    </row>
    <row r="98" spans="2:51" s="11" customFormat="1" ht="13.5">
      <c r="B98" s="186"/>
      <c r="D98" s="187" t="s">
        <v>140</v>
      </c>
      <c r="E98" s="188" t="s">
        <v>5</v>
      </c>
      <c r="F98" s="189" t="s">
        <v>483</v>
      </c>
      <c r="H98" s="190" t="s">
        <v>5</v>
      </c>
      <c r="I98" s="191"/>
      <c r="L98" s="186"/>
      <c r="M98" s="192"/>
      <c r="N98" s="193"/>
      <c r="O98" s="193"/>
      <c r="P98" s="193"/>
      <c r="Q98" s="193"/>
      <c r="R98" s="193"/>
      <c r="S98" s="193"/>
      <c r="T98" s="194"/>
      <c r="AT98" s="190" t="s">
        <v>140</v>
      </c>
      <c r="AU98" s="190" t="s">
        <v>84</v>
      </c>
      <c r="AV98" s="11" t="s">
        <v>24</v>
      </c>
      <c r="AW98" s="11" t="s">
        <v>142</v>
      </c>
      <c r="AX98" s="11" t="s">
        <v>75</v>
      </c>
      <c r="AY98" s="190" t="s">
        <v>131</v>
      </c>
    </row>
    <row r="99" spans="2:51" s="12" customFormat="1" ht="13.5">
      <c r="B99" s="195"/>
      <c r="D99" s="187" t="s">
        <v>140</v>
      </c>
      <c r="E99" s="196" t="s">
        <v>5</v>
      </c>
      <c r="F99" s="197" t="s">
        <v>484</v>
      </c>
      <c r="H99" s="198">
        <v>123.3</v>
      </c>
      <c r="I99" s="199"/>
      <c r="L99" s="195"/>
      <c r="M99" s="200"/>
      <c r="N99" s="201"/>
      <c r="O99" s="201"/>
      <c r="P99" s="201"/>
      <c r="Q99" s="201"/>
      <c r="R99" s="201"/>
      <c r="S99" s="201"/>
      <c r="T99" s="202"/>
      <c r="AT99" s="196" t="s">
        <v>140</v>
      </c>
      <c r="AU99" s="196" t="s">
        <v>84</v>
      </c>
      <c r="AV99" s="12" t="s">
        <v>84</v>
      </c>
      <c r="AW99" s="12" t="s">
        <v>142</v>
      </c>
      <c r="AX99" s="12" t="s">
        <v>75</v>
      </c>
      <c r="AY99" s="196" t="s">
        <v>131</v>
      </c>
    </row>
    <row r="100" spans="2:51" s="13" customFormat="1" ht="13.5">
      <c r="B100" s="203"/>
      <c r="D100" s="204" t="s">
        <v>140</v>
      </c>
      <c r="E100" s="205" t="s">
        <v>5</v>
      </c>
      <c r="F100" s="206" t="s">
        <v>146</v>
      </c>
      <c r="H100" s="207">
        <v>123.3</v>
      </c>
      <c r="I100" s="208"/>
      <c r="L100" s="203"/>
      <c r="M100" s="209"/>
      <c r="N100" s="210"/>
      <c r="O100" s="210"/>
      <c r="P100" s="210"/>
      <c r="Q100" s="210"/>
      <c r="R100" s="210"/>
      <c r="S100" s="210"/>
      <c r="T100" s="211"/>
      <c r="AT100" s="212" t="s">
        <v>140</v>
      </c>
      <c r="AU100" s="212" t="s">
        <v>84</v>
      </c>
      <c r="AV100" s="13" t="s">
        <v>138</v>
      </c>
      <c r="AW100" s="13" t="s">
        <v>142</v>
      </c>
      <c r="AX100" s="13" t="s">
        <v>24</v>
      </c>
      <c r="AY100" s="212" t="s">
        <v>131</v>
      </c>
    </row>
    <row r="101" spans="2:65" s="1" customFormat="1" ht="22.5" customHeight="1">
      <c r="B101" s="173"/>
      <c r="C101" s="174" t="s">
        <v>138</v>
      </c>
      <c r="D101" s="174" t="s">
        <v>133</v>
      </c>
      <c r="E101" s="175" t="s">
        <v>162</v>
      </c>
      <c r="F101" s="176" t="s">
        <v>163</v>
      </c>
      <c r="G101" s="177" t="s">
        <v>149</v>
      </c>
      <c r="H101" s="178">
        <v>29.964</v>
      </c>
      <c r="I101" s="179"/>
      <c r="J101" s="180">
        <f>ROUND(I101*H101,2)</f>
        <v>0</v>
      </c>
      <c r="K101" s="176" t="s">
        <v>150</v>
      </c>
      <c r="L101" s="40"/>
      <c r="M101" s="181" t="s">
        <v>5</v>
      </c>
      <c r="N101" s="182" t="s">
        <v>46</v>
      </c>
      <c r="O101" s="41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AR101" s="23" t="s">
        <v>138</v>
      </c>
      <c r="AT101" s="23" t="s">
        <v>133</v>
      </c>
      <c r="AU101" s="23" t="s">
        <v>84</v>
      </c>
      <c r="AY101" s="23" t="s">
        <v>131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23" t="s">
        <v>24</v>
      </c>
      <c r="BK101" s="185">
        <f>ROUND(I101*H101,2)</f>
        <v>0</v>
      </c>
      <c r="BL101" s="23" t="s">
        <v>138</v>
      </c>
      <c r="BM101" s="23" t="s">
        <v>485</v>
      </c>
    </row>
    <row r="102" spans="2:51" s="11" customFormat="1" ht="13.5">
      <c r="B102" s="186"/>
      <c r="D102" s="187" t="s">
        <v>140</v>
      </c>
      <c r="E102" s="188" t="s">
        <v>5</v>
      </c>
      <c r="F102" s="189" t="s">
        <v>486</v>
      </c>
      <c r="H102" s="190" t="s">
        <v>5</v>
      </c>
      <c r="I102" s="191"/>
      <c r="L102" s="186"/>
      <c r="M102" s="192"/>
      <c r="N102" s="193"/>
      <c r="O102" s="193"/>
      <c r="P102" s="193"/>
      <c r="Q102" s="193"/>
      <c r="R102" s="193"/>
      <c r="S102" s="193"/>
      <c r="T102" s="194"/>
      <c r="AT102" s="190" t="s">
        <v>140</v>
      </c>
      <c r="AU102" s="190" t="s">
        <v>84</v>
      </c>
      <c r="AV102" s="11" t="s">
        <v>24</v>
      </c>
      <c r="AW102" s="11" t="s">
        <v>142</v>
      </c>
      <c r="AX102" s="11" t="s">
        <v>75</v>
      </c>
      <c r="AY102" s="190" t="s">
        <v>131</v>
      </c>
    </row>
    <row r="103" spans="2:51" s="12" customFormat="1" ht="13.5">
      <c r="B103" s="195"/>
      <c r="D103" s="187" t="s">
        <v>140</v>
      </c>
      <c r="E103" s="196" t="s">
        <v>5</v>
      </c>
      <c r="F103" s="197" t="s">
        <v>487</v>
      </c>
      <c r="H103" s="198">
        <v>29.964</v>
      </c>
      <c r="I103" s="199"/>
      <c r="L103" s="195"/>
      <c r="M103" s="200"/>
      <c r="N103" s="201"/>
      <c r="O103" s="201"/>
      <c r="P103" s="201"/>
      <c r="Q103" s="201"/>
      <c r="R103" s="201"/>
      <c r="S103" s="201"/>
      <c r="T103" s="202"/>
      <c r="AT103" s="196" t="s">
        <v>140</v>
      </c>
      <c r="AU103" s="196" t="s">
        <v>84</v>
      </c>
      <c r="AV103" s="12" t="s">
        <v>84</v>
      </c>
      <c r="AW103" s="12" t="s">
        <v>142</v>
      </c>
      <c r="AX103" s="12" t="s">
        <v>75</v>
      </c>
      <c r="AY103" s="196" t="s">
        <v>131</v>
      </c>
    </row>
    <row r="104" spans="2:51" s="13" customFormat="1" ht="13.5">
      <c r="B104" s="203"/>
      <c r="D104" s="204" t="s">
        <v>140</v>
      </c>
      <c r="E104" s="205" t="s">
        <v>5</v>
      </c>
      <c r="F104" s="206" t="s">
        <v>146</v>
      </c>
      <c r="H104" s="207">
        <v>29.964</v>
      </c>
      <c r="I104" s="208"/>
      <c r="L104" s="203"/>
      <c r="M104" s="209"/>
      <c r="N104" s="210"/>
      <c r="O104" s="210"/>
      <c r="P104" s="210"/>
      <c r="Q104" s="210"/>
      <c r="R104" s="210"/>
      <c r="S104" s="210"/>
      <c r="T104" s="211"/>
      <c r="AT104" s="212" t="s">
        <v>140</v>
      </c>
      <c r="AU104" s="212" t="s">
        <v>84</v>
      </c>
      <c r="AV104" s="13" t="s">
        <v>138</v>
      </c>
      <c r="AW104" s="13" t="s">
        <v>142</v>
      </c>
      <c r="AX104" s="13" t="s">
        <v>24</v>
      </c>
      <c r="AY104" s="212" t="s">
        <v>131</v>
      </c>
    </row>
    <row r="105" spans="2:65" s="1" customFormat="1" ht="31.5" customHeight="1">
      <c r="B105" s="173"/>
      <c r="C105" s="174" t="s">
        <v>167</v>
      </c>
      <c r="D105" s="174" t="s">
        <v>133</v>
      </c>
      <c r="E105" s="175" t="s">
        <v>168</v>
      </c>
      <c r="F105" s="176" t="s">
        <v>169</v>
      </c>
      <c r="G105" s="177" t="s">
        <v>149</v>
      </c>
      <c r="H105" s="178">
        <v>205.191</v>
      </c>
      <c r="I105" s="179"/>
      <c r="J105" s="180">
        <f>ROUND(I105*H105,2)</f>
        <v>0</v>
      </c>
      <c r="K105" s="176" t="s">
        <v>5</v>
      </c>
      <c r="L105" s="40"/>
      <c r="M105" s="181" t="s">
        <v>5</v>
      </c>
      <c r="N105" s="182" t="s">
        <v>46</v>
      </c>
      <c r="O105" s="41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AR105" s="23" t="s">
        <v>138</v>
      </c>
      <c r="AT105" s="23" t="s">
        <v>133</v>
      </c>
      <c r="AU105" s="23" t="s">
        <v>84</v>
      </c>
      <c r="AY105" s="23" t="s">
        <v>131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23" t="s">
        <v>24</v>
      </c>
      <c r="BK105" s="185">
        <f>ROUND(I105*H105,2)</f>
        <v>0</v>
      </c>
      <c r="BL105" s="23" t="s">
        <v>138</v>
      </c>
      <c r="BM105" s="23" t="s">
        <v>420</v>
      </c>
    </row>
    <row r="106" spans="2:51" s="11" customFormat="1" ht="13.5">
      <c r="B106" s="186"/>
      <c r="D106" s="187" t="s">
        <v>140</v>
      </c>
      <c r="E106" s="188" t="s">
        <v>5</v>
      </c>
      <c r="F106" s="189" t="s">
        <v>287</v>
      </c>
      <c r="H106" s="190" t="s">
        <v>5</v>
      </c>
      <c r="I106" s="191"/>
      <c r="L106" s="186"/>
      <c r="M106" s="192"/>
      <c r="N106" s="193"/>
      <c r="O106" s="193"/>
      <c r="P106" s="193"/>
      <c r="Q106" s="193"/>
      <c r="R106" s="193"/>
      <c r="S106" s="193"/>
      <c r="T106" s="194"/>
      <c r="AT106" s="190" t="s">
        <v>140</v>
      </c>
      <c r="AU106" s="190" t="s">
        <v>84</v>
      </c>
      <c r="AV106" s="11" t="s">
        <v>24</v>
      </c>
      <c r="AW106" s="11" t="s">
        <v>142</v>
      </c>
      <c r="AX106" s="11" t="s">
        <v>75</v>
      </c>
      <c r="AY106" s="190" t="s">
        <v>131</v>
      </c>
    </row>
    <row r="107" spans="2:51" s="12" customFormat="1" ht="13.5">
      <c r="B107" s="195"/>
      <c r="D107" s="187" t="s">
        <v>140</v>
      </c>
      <c r="E107" s="196" t="s">
        <v>5</v>
      </c>
      <c r="F107" s="197" t="s">
        <v>488</v>
      </c>
      <c r="H107" s="198">
        <v>13.757</v>
      </c>
      <c r="I107" s="199"/>
      <c r="L107" s="195"/>
      <c r="M107" s="200"/>
      <c r="N107" s="201"/>
      <c r="O107" s="201"/>
      <c r="P107" s="201"/>
      <c r="Q107" s="201"/>
      <c r="R107" s="201"/>
      <c r="S107" s="201"/>
      <c r="T107" s="202"/>
      <c r="AT107" s="196" t="s">
        <v>140</v>
      </c>
      <c r="AU107" s="196" t="s">
        <v>84</v>
      </c>
      <c r="AV107" s="12" t="s">
        <v>84</v>
      </c>
      <c r="AW107" s="12" t="s">
        <v>142</v>
      </c>
      <c r="AX107" s="12" t="s">
        <v>75</v>
      </c>
      <c r="AY107" s="196" t="s">
        <v>131</v>
      </c>
    </row>
    <row r="108" spans="2:51" s="11" customFormat="1" ht="13.5">
      <c r="B108" s="186"/>
      <c r="D108" s="187" t="s">
        <v>140</v>
      </c>
      <c r="E108" s="188" t="s">
        <v>5</v>
      </c>
      <c r="F108" s="189" t="s">
        <v>470</v>
      </c>
      <c r="H108" s="190" t="s">
        <v>5</v>
      </c>
      <c r="I108" s="191"/>
      <c r="L108" s="186"/>
      <c r="M108" s="192"/>
      <c r="N108" s="193"/>
      <c r="O108" s="193"/>
      <c r="P108" s="193"/>
      <c r="Q108" s="193"/>
      <c r="R108" s="193"/>
      <c r="S108" s="193"/>
      <c r="T108" s="194"/>
      <c r="AT108" s="190" t="s">
        <v>140</v>
      </c>
      <c r="AU108" s="190" t="s">
        <v>84</v>
      </c>
      <c r="AV108" s="11" t="s">
        <v>24</v>
      </c>
      <c r="AW108" s="11" t="s">
        <v>142</v>
      </c>
      <c r="AX108" s="11" t="s">
        <v>75</v>
      </c>
      <c r="AY108" s="190" t="s">
        <v>131</v>
      </c>
    </row>
    <row r="109" spans="2:51" s="12" customFormat="1" ht="13.5">
      <c r="B109" s="195"/>
      <c r="D109" s="187" t="s">
        <v>140</v>
      </c>
      <c r="E109" s="196" t="s">
        <v>5</v>
      </c>
      <c r="F109" s="197" t="s">
        <v>489</v>
      </c>
      <c r="H109" s="198">
        <v>123.3</v>
      </c>
      <c r="I109" s="199"/>
      <c r="L109" s="195"/>
      <c r="M109" s="200"/>
      <c r="N109" s="201"/>
      <c r="O109" s="201"/>
      <c r="P109" s="201"/>
      <c r="Q109" s="201"/>
      <c r="R109" s="201"/>
      <c r="S109" s="201"/>
      <c r="T109" s="202"/>
      <c r="AT109" s="196" t="s">
        <v>140</v>
      </c>
      <c r="AU109" s="196" t="s">
        <v>84</v>
      </c>
      <c r="AV109" s="12" t="s">
        <v>84</v>
      </c>
      <c r="AW109" s="12" t="s">
        <v>142</v>
      </c>
      <c r="AX109" s="12" t="s">
        <v>75</v>
      </c>
      <c r="AY109" s="196" t="s">
        <v>131</v>
      </c>
    </row>
    <row r="110" spans="2:51" s="11" customFormat="1" ht="13.5">
      <c r="B110" s="186"/>
      <c r="D110" s="187" t="s">
        <v>140</v>
      </c>
      <c r="E110" s="188" t="s">
        <v>5</v>
      </c>
      <c r="F110" s="189" t="s">
        <v>490</v>
      </c>
      <c r="H110" s="190" t="s">
        <v>5</v>
      </c>
      <c r="I110" s="191"/>
      <c r="L110" s="186"/>
      <c r="M110" s="192"/>
      <c r="N110" s="193"/>
      <c r="O110" s="193"/>
      <c r="P110" s="193"/>
      <c r="Q110" s="193"/>
      <c r="R110" s="193"/>
      <c r="S110" s="193"/>
      <c r="T110" s="194"/>
      <c r="AT110" s="190" t="s">
        <v>140</v>
      </c>
      <c r="AU110" s="190" t="s">
        <v>84</v>
      </c>
      <c r="AV110" s="11" t="s">
        <v>24</v>
      </c>
      <c r="AW110" s="11" t="s">
        <v>142</v>
      </c>
      <c r="AX110" s="11" t="s">
        <v>75</v>
      </c>
      <c r="AY110" s="190" t="s">
        <v>131</v>
      </c>
    </row>
    <row r="111" spans="2:51" s="12" customFormat="1" ht="13.5">
      <c r="B111" s="195"/>
      <c r="D111" s="187" t="s">
        <v>140</v>
      </c>
      <c r="E111" s="196" t="s">
        <v>5</v>
      </c>
      <c r="F111" s="197" t="s">
        <v>491</v>
      </c>
      <c r="H111" s="198">
        <v>29.964</v>
      </c>
      <c r="I111" s="199"/>
      <c r="L111" s="195"/>
      <c r="M111" s="200"/>
      <c r="N111" s="201"/>
      <c r="O111" s="201"/>
      <c r="P111" s="201"/>
      <c r="Q111" s="201"/>
      <c r="R111" s="201"/>
      <c r="S111" s="201"/>
      <c r="T111" s="202"/>
      <c r="AT111" s="196" t="s">
        <v>140</v>
      </c>
      <c r="AU111" s="196" t="s">
        <v>84</v>
      </c>
      <c r="AV111" s="12" t="s">
        <v>84</v>
      </c>
      <c r="AW111" s="12" t="s">
        <v>142</v>
      </c>
      <c r="AX111" s="12" t="s">
        <v>75</v>
      </c>
      <c r="AY111" s="196" t="s">
        <v>131</v>
      </c>
    </row>
    <row r="112" spans="2:51" s="11" customFormat="1" ht="13.5">
      <c r="B112" s="186"/>
      <c r="D112" s="187" t="s">
        <v>140</v>
      </c>
      <c r="E112" s="188" t="s">
        <v>5</v>
      </c>
      <c r="F112" s="189" t="s">
        <v>492</v>
      </c>
      <c r="H112" s="190" t="s">
        <v>5</v>
      </c>
      <c r="I112" s="191"/>
      <c r="L112" s="186"/>
      <c r="M112" s="192"/>
      <c r="N112" s="193"/>
      <c r="O112" s="193"/>
      <c r="P112" s="193"/>
      <c r="Q112" s="193"/>
      <c r="R112" s="193"/>
      <c r="S112" s="193"/>
      <c r="T112" s="194"/>
      <c r="AT112" s="190" t="s">
        <v>140</v>
      </c>
      <c r="AU112" s="190" t="s">
        <v>84</v>
      </c>
      <c r="AV112" s="11" t="s">
        <v>24</v>
      </c>
      <c r="AW112" s="11" t="s">
        <v>142</v>
      </c>
      <c r="AX112" s="11" t="s">
        <v>75</v>
      </c>
      <c r="AY112" s="190" t="s">
        <v>131</v>
      </c>
    </row>
    <row r="113" spans="2:51" s="12" customFormat="1" ht="13.5">
      <c r="B113" s="195"/>
      <c r="D113" s="187" t="s">
        <v>140</v>
      </c>
      <c r="E113" s="196" t="s">
        <v>5</v>
      </c>
      <c r="F113" s="197" t="s">
        <v>493</v>
      </c>
      <c r="H113" s="198">
        <v>-9.08</v>
      </c>
      <c r="I113" s="199"/>
      <c r="L113" s="195"/>
      <c r="M113" s="200"/>
      <c r="N113" s="201"/>
      <c r="O113" s="201"/>
      <c r="P113" s="201"/>
      <c r="Q113" s="201"/>
      <c r="R113" s="201"/>
      <c r="S113" s="201"/>
      <c r="T113" s="202"/>
      <c r="AT113" s="196" t="s">
        <v>140</v>
      </c>
      <c r="AU113" s="196" t="s">
        <v>84</v>
      </c>
      <c r="AV113" s="12" t="s">
        <v>84</v>
      </c>
      <c r="AW113" s="12" t="s">
        <v>142</v>
      </c>
      <c r="AX113" s="12" t="s">
        <v>75</v>
      </c>
      <c r="AY113" s="196" t="s">
        <v>131</v>
      </c>
    </row>
    <row r="114" spans="2:51" s="11" customFormat="1" ht="13.5">
      <c r="B114" s="186"/>
      <c r="D114" s="187" t="s">
        <v>140</v>
      </c>
      <c r="E114" s="188" t="s">
        <v>5</v>
      </c>
      <c r="F114" s="189" t="s">
        <v>154</v>
      </c>
      <c r="H114" s="190" t="s">
        <v>5</v>
      </c>
      <c r="I114" s="191"/>
      <c r="L114" s="186"/>
      <c r="M114" s="192"/>
      <c r="N114" s="193"/>
      <c r="O114" s="193"/>
      <c r="P114" s="193"/>
      <c r="Q114" s="193"/>
      <c r="R114" s="193"/>
      <c r="S114" s="193"/>
      <c r="T114" s="194"/>
      <c r="AT114" s="190" t="s">
        <v>140</v>
      </c>
      <c r="AU114" s="190" t="s">
        <v>84</v>
      </c>
      <c r="AV114" s="11" t="s">
        <v>24</v>
      </c>
      <c r="AW114" s="11" t="s">
        <v>142</v>
      </c>
      <c r="AX114" s="11" t="s">
        <v>75</v>
      </c>
      <c r="AY114" s="190" t="s">
        <v>131</v>
      </c>
    </row>
    <row r="115" spans="2:51" s="12" customFormat="1" ht="13.5">
      <c r="B115" s="195"/>
      <c r="D115" s="187" t="s">
        <v>140</v>
      </c>
      <c r="E115" s="196" t="s">
        <v>5</v>
      </c>
      <c r="F115" s="197" t="s">
        <v>481</v>
      </c>
      <c r="H115" s="198">
        <v>47.25</v>
      </c>
      <c r="I115" s="199"/>
      <c r="L115" s="195"/>
      <c r="M115" s="200"/>
      <c r="N115" s="201"/>
      <c r="O115" s="201"/>
      <c r="P115" s="201"/>
      <c r="Q115" s="201"/>
      <c r="R115" s="201"/>
      <c r="S115" s="201"/>
      <c r="T115" s="202"/>
      <c r="AT115" s="196" t="s">
        <v>140</v>
      </c>
      <c r="AU115" s="196" t="s">
        <v>84</v>
      </c>
      <c r="AV115" s="12" t="s">
        <v>84</v>
      </c>
      <c r="AW115" s="12" t="s">
        <v>142</v>
      </c>
      <c r="AX115" s="12" t="s">
        <v>75</v>
      </c>
      <c r="AY115" s="196" t="s">
        <v>131</v>
      </c>
    </row>
    <row r="116" spans="2:51" s="13" customFormat="1" ht="13.5">
      <c r="B116" s="203"/>
      <c r="D116" s="204" t="s">
        <v>140</v>
      </c>
      <c r="E116" s="205" t="s">
        <v>5</v>
      </c>
      <c r="F116" s="206" t="s">
        <v>146</v>
      </c>
      <c r="H116" s="207">
        <v>205.191</v>
      </c>
      <c r="I116" s="208"/>
      <c r="L116" s="203"/>
      <c r="M116" s="209"/>
      <c r="N116" s="210"/>
      <c r="O116" s="210"/>
      <c r="P116" s="210"/>
      <c r="Q116" s="210"/>
      <c r="R116" s="210"/>
      <c r="S116" s="210"/>
      <c r="T116" s="211"/>
      <c r="AT116" s="212" t="s">
        <v>140</v>
      </c>
      <c r="AU116" s="212" t="s">
        <v>84</v>
      </c>
      <c r="AV116" s="13" t="s">
        <v>138</v>
      </c>
      <c r="AW116" s="13" t="s">
        <v>142</v>
      </c>
      <c r="AX116" s="13" t="s">
        <v>24</v>
      </c>
      <c r="AY116" s="212" t="s">
        <v>131</v>
      </c>
    </row>
    <row r="117" spans="2:65" s="1" customFormat="1" ht="22.5" customHeight="1">
      <c r="B117" s="173"/>
      <c r="C117" s="174" t="s">
        <v>173</v>
      </c>
      <c r="D117" s="174" t="s">
        <v>133</v>
      </c>
      <c r="E117" s="175" t="s">
        <v>174</v>
      </c>
      <c r="F117" s="176" t="s">
        <v>175</v>
      </c>
      <c r="G117" s="177" t="s">
        <v>176</v>
      </c>
      <c r="H117" s="178">
        <v>147.404</v>
      </c>
      <c r="I117" s="179"/>
      <c r="J117" s="180">
        <f>ROUND(I117*H117,2)</f>
        <v>0</v>
      </c>
      <c r="K117" s="176" t="s">
        <v>150</v>
      </c>
      <c r="L117" s="40"/>
      <c r="M117" s="181" t="s">
        <v>5</v>
      </c>
      <c r="N117" s="182" t="s">
        <v>46</v>
      </c>
      <c r="O117" s="41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AR117" s="23" t="s">
        <v>138</v>
      </c>
      <c r="AT117" s="23" t="s">
        <v>133</v>
      </c>
      <c r="AU117" s="23" t="s">
        <v>84</v>
      </c>
      <c r="AY117" s="23" t="s">
        <v>131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23" t="s">
        <v>24</v>
      </c>
      <c r="BK117" s="185">
        <f>ROUND(I117*H117,2)</f>
        <v>0</v>
      </c>
      <c r="BL117" s="23" t="s">
        <v>138</v>
      </c>
      <c r="BM117" s="23" t="s">
        <v>421</v>
      </c>
    </row>
    <row r="118" spans="2:51" s="11" customFormat="1" ht="13.5">
      <c r="B118" s="186"/>
      <c r="D118" s="187" t="s">
        <v>140</v>
      </c>
      <c r="E118" s="188" t="s">
        <v>5</v>
      </c>
      <c r="F118" s="189" t="s">
        <v>287</v>
      </c>
      <c r="H118" s="190" t="s">
        <v>5</v>
      </c>
      <c r="I118" s="191"/>
      <c r="L118" s="186"/>
      <c r="M118" s="192"/>
      <c r="N118" s="193"/>
      <c r="O118" s="193"/>
      <c r="P118" s="193"/>
      <c r="Q118" s="193"/>
      <c r="R118" s="193"/>
      <c r="S118" s="193"/>
      <c r="T118" s="194"/>
      <c r="AT118" s="190" t="s">
        <v>140</v>
      </c>
      <c r="AU118" s="190" t="s">
        <v>84</v>
      </c>
      <c r="AV118" s="11" t="s">
        <v>24</v>
      </c>
      <c r="AW118" s="11" t="s">
        <v>142</v>
      </c>
      <c r="AX118" s="11" t="s">
        <v>75</v>
      </c>
      <c r="AY118" s="190" t="s">
        <v>131</v>
      </c>
    </row>
    <row r="119" spans="2:51" s="12" customFormat="1" ht="13.5">
      <c r="B119" s="195"/>
      <c r="D119" s="187" t="s">
        <v>140</v>
      </c>
      <c r="E119" s="196" t="s">
        <v>5</v>
      </c>
      <c r="F119" s="197" t="s">
        <v>494</v>
      </c>
      <c r="H119" s="198">
        <v>24.7626</v>
      </c>
      <c r="I119" s="199"/>
      <c r="L119" s="195"/>
      <c r="M119" s="200"/>
      <c r="N119" s="201"/>
      <c r="O119" s="201"/>
      <c r="P119" s="201"/>
      <c r="Q119" s="201"/>
      <c r="R119" s="201"/>
      <c r="S119" s="201"/>
      <c r="T119" s="202"/>
      <c r="AT119" s="196" t="s">
        <v>140</v>
      </c>
      <c r="AU119" s="196" t="s">
        <v>84</v>
      </c>
      <c r="AV119" s="12" t="s">
        <v>84</v>
      </c>
      <c r="AW119" s="12" t="s">
        <v>142</v>
      </c>
      <c r="AX119" s="12" t="s">
        <v>75</v>
      </c>
      <c r="AY119" s="196" t="s">
        <v>131</v>
      </c>
    </row>
    <row r="120" spans="2:51" s="11" customFormat="1" ht="13.5">
      <c r="B120" s="186"/>
      <c r="D120" s="187" t="s">
        <v>140</v>
      </c>
      <c r="E120" s="188" t="s">
        <v>5</v>
      </c>
      <c r="F120" s="189" t="s">
        <v>490</v>
      </c>
      <c r="H120" s="190" t="s">
        <v>5</v>
      </c>
      <c r="I120" s="191"/>
      <c r="L120" s="186"/>
      <c r="M120" s="192"/>
      <c r="N120" s="193"/>
      <c r="O120" s="193"/>
      <c r="P120" s="193"/>
      <c r="Q120" s="193"/>
      <c r="R120" s="193"/>
      <c r="S120" s="193"/>
      <c r="T120" s="194"/>
      <c r="AT120" s="190" t="s">
        <v>140</v>
      </c>
      <c r="AU120" s="190" t="s">
        <v>84</v>
      </c>
      <c r="AV120" s="11" t="s">
        <v>24</v>
      </c>
      <c r="AW120" s="11" t="s">
        <v>142</v>
      </c>
      <c r="AX120" s="11" t="s">
        <v>75</v>
      </c>
      <c r="AY120" s="190" t="s">
        <v>131</v>
      </c>
    </row>
    <row r="121" spans="2:51" s="12" customFormat="1" ht="13.5">
      <c r="B121" s="195"/>
      <c r="D121" s="187" t="s">
        <v>140</v>
      </c>
      <c r="E121" s="196" t="s">
        <v>5</v>
      </c>
      <c r="F121" s="197" t="s">
        <v>495</v>
      </c>
      <c r="H121" s="198">
        <v>53.9352</v>
      </c>
      <c r="I121" s="199"/>
      <c r="L121" s="195"/>
      <c r="M121" s="200"/>
      <c r="N121" s="201"/>
      <c r="O121" s="201"/>
      <c r="P121" s="201"/>
      <c r="Q121" s="201"/>
      <c r="R121" s="201"/>
      <c r="S121" s="201"/>
      <c r="T121" s="202"/>
      <c r="AT121" s="196" t="s">
        <v>140</v>
      </c>
      <c r="AU121" s="196" t="s">
        <v>84</v>
      </c>
      <c r="AV121" s="12" t="s">
        <v>84</v>
      </c>
      <c r="AW121" s="12" t="s">
        <v>142</v>
      </c>
      <c r="AX121" s="12" t="s">
        <v>75</v>
      </c>
      <c r="AY121" s="196" t="s">
        <v>131</v>
      </c>
    </row>
    <row r="122" spans="2:51" s="11" customFormat="1" ht="13.5">
      <c r="B122" s="186"/>
      <c r="D122" s="187" t="s">
        <v>140</v>
      </c>
      <c r="E122" s="188" t="s">
        <v>5</v>
      </c>
      <c r="F122" s="189" t="s">
        <v>492</v>
      </c>
      <c r="H122" s="190" t="s">
        <v>5</v>
      </c>
      <c r="I122" s="191"/>
      <c r="L122" s="186"/>
      <c r="M122" s="192"/>
      <c r="N122" s="193"/>
      <c r="O122" s="193"/>
      <c r="P122" s="193"/>
      <c r="Q122" s="193"/>
      <c r="R122" s="193"/>
      <c r="S122" s="193"/>
      <c r="T122" s="194"/>
      <c r="AT122" s="190" t="s">
        <v>140</v>
      </c>
      <c r="AU122" s="190" t="s">
        <v>84</v>
      </c>
      <c r="AV122" s="11" t="s">
        <v>24</v>
      </c>
      <c r="AW122" s="11" t="s">
        <v>142</v>
      </c>
      <c r="AX122" s="11" t="s">
        <v>75</v>
      </c>
      <c r="AY122" s="190" t="s">
        <v>131</v>
      </c>
    </row>
    <row r="123" spans="2:51" s="12" customFormat="1" ht="13.5">
      <c r="B123" s="195"/>
      <c r="D123" s="187" t="s">
        <v>140</v>
      </c>
      <c r="E123" s="196" t="s">
        <v>5</v>
      </c>
      <c r="F123" s="197" t="s">
        <v>496</v>
      </c>
      <c r="H123" s="198">
        <v>-16.344</v>
      </c>
      <c r="I123" s="199"/>
      <c r="L123" s="195"/>
      <c r="M123" s="200"/>
      <c r="N123" s="201"/>
      <c r="O123" s="201"/>
      <c r="P123" s="201"/>
      <c r="Q123" s="201"/>
      <c r="R123" s="201"/>
      <c r="S123" s="201"/>
      <c r="T123" s="202"/>
      <c r="AT123" s="196" t="s">
        <v>140</v>
      </c>
      <c r="AU123" s="196" t="s">
        <v>84</v>
      </c>
      <c r="AV123" s="12" t="s">
        <v>84</v>
      </c>
      <c r="AW123" s="12" t="s">
        <v>142</v>
      </c>
      <c r="AX123" s="12" t="s">
        <v>75</v>
      </c>
      <c r="AY123" s="196" t="s">
        <v>131</v>
      </c>
    </row>
    <row r="124" spans="2:51" s="11" customFormat="1" ht="13.5">
      <c r="B124" s="186"/>
      <c r="D124" s="187" t="s">
        <v>140</v>
      </c>
      <c r="E124" s="188" t="s">
        <v>5</v>
      </c>
      <c r="F124" s="189" t="s">
        <v>154</v>
      </c>
      <c r="H124" s="190" t="s">
        <v>5</v>
      </c>
      <c r="I124" s="191"/>
      <c r="L124" s="186"/>
      <c r="M124" s="192"/>
      <c r="N124" s="193"/>
      <c r="O124" s="193"/>
      <c r="P124" s="193"/>
      <c r="Q124" s="193"/>
      <c r="R124" s="193"/>
      <c r="S124" s="193"/>
      <c r="T124" s="194"/>
      <c r="AT124" s="190" t="s">
        <v>140</v>
      </c>
      <c r="AU124" s="190" t="s">
        <v>84</v>
      </c>
      <c r="AV124" s="11" t="s">
        <v>24</v>
      </c>
      <c r="AW124" s="11" t="s">
        <v>142</v>
      </c>
      <c r="AX124" s="11" t="s">
        <v>75</v>
      </c>
      <c r="AY124" s="190" t="s">
        <v>131</v>
      </c>
    </row>
    <row r="125" spans="2:51" s="12" customFormat="1" ht="13.5">
      <c r="B125" s="195"/>
      <c r="D125" s="187" t="s">
        <v>140</v>
      </c>
      <c r="E125" s="196" t="s">
        <v>5</v>
      </c>
      <c r="F125" s="197" t="s">
        <v>497</v>
      </c>
      <c r="H125" s="198">
        <v>85.05</v>
      </c>
      <c r="I125" s="199"/>
      <c r="L125" s="195"/>
      <c r="M125" s="200"/>
      <c r="N125" s="201"/>
      <c r="O125" s="201"/>
      <c r="P125" s="201"/>
      <c r="Q125" s="201"/>
      <c r="R125" s="201"/>
      <c r="S125" s="201"/>
      <c r="T125" s="202"/>
      <c r="AT125" s="196" t="s">
        <v>140</v>
      </c>
      <c r="AU125" s="196" t="s">
        <v>84</v>
      </c>
      <c r="AV125" s="12" t="s">
        <v>84</v>
      </c>
      <c r="AW125" s="12" t="s">
        <v>142</v>
      </c>
      <c r="AX125" s="12" t="s">
        <v>75</v>
      </c>
      <c r="AY125" s="196" t="s">
        <v>131</v>
      </c>
    </row>
    <row r="126" spans="2:51" s="13" customFormat="1" ht="13.5">
      <c r="B126" s="203"/>
      <c r="D126" s="204" t="s">
        <v>140</v>
      </c>
      <c r="E126" s="205" t="s">
        <v>5</v>
      </c>
      <c r="F126" s="206" t="s">
        <v>146</v>
      </c>
      <c r="H126" s="207">
        <v>147.4038</v>
      </c>
      <c r="I126" s="208"/>
      <c r="L126" s="203"/>
      <c r="M126" s="209"/>
      <c r="N126" s="210"/>
      <c r="O126" s="210"/>
      <c r="P126" s="210"/>
      <c r="Q126" s="210"/>
      <c r="R126" s="210"/>
      <c r="S126" s="210"/>
      <c r="T126" s="211"/>
      <c r="AT126" s="212" t="s">
        <v>140</v>
      </c>
      <c r="AU126" s="212" t="s">
        <v>84</v>
      </c>
      <c r="AV126" s="13" t="s">
        <v>138</v>
      </c>
      <c r="AW126" s="13" t="s">
        <v>142</v>
      </c>
      <c r="AX126" s="13" t="s">
        <v>24</v>
      </c>
      <c r="AY126" s="212" t="s">
        <v>131</v>
      </c>
    </row>
    <row r="127" spans="2:65" s="1" customFormat="1" ht="22.5" customHeight="1">
      <c r="B127" s="173"/>
      <c r="C127" s="174" t="s">
        <v>182</v>
      </c>
      <c r="D127" s="174" t="s">
        <v>133</v>
      </c>
      <c r="E127" s="175" t="s">
        <v>183</v>
      </c>
      <c r="F127" s="176" t="s">
        <v>184</v>
      </c>
      <c r="G127" s="177" t="s">
        <v>176</v>
      </c>
      <c r="H127" s="178">
        <v>15</v>
      </c>
      <c r="I127" s="179"/>
      <c r="J127" s="180">
        <f>ROUND(I127*H127,2)</f>
        <v>0</v>
      </c>
      <c r="K127" s="176" t="s">
        <v>5</v>
      </c>
      <c r="L127" s="40"/>
      <c r="M127" s="181" t="s">
        <v>5</v>
      </c>
      <c r="N127" s="182" t="s">
        <v>46</v>
      </c>
      <c r="O127" s="41"/>
      <c r="P127" s="183">
        <f>O127*H127</f>
        <v>0</v>
      </c>
      <c r="Q127" s="183">
        <v>1</v>
      </c>
      <c r="R127" s="183">
        <f>Q127*H127</f>
        <v>15</v>
      </c>
      <c r="S127" s="183">
        <v>0</v>
      </c>
      <c r="T127" s="184">
        <f>S127*H127</f>
        <v>0</v>
      </c>
      <c r="AR127" s="23" t="s">
        <v>138</v>
      </c>
      <c r="AT127" s="23" t="s">
        <v>133</v>
      </c>
      <c r="AU127" s="23" t="s">
        <v>84</v>
      </c>
      <c r="AY127" s="23" t="s">
        <v>131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23" t="s">
        <v>24</v>
      </c>
      <c r="BK127" s="185">
        <f>ROUND(I127*H127,2)</f>
        <v>0</v>
      </c>
      <c r="BL127" s="23" t="s">
        <v>138</v>
      </c>
      <c r="BM127" s="23" t="s">
        <v>423</v>
      </c>
    </row>
    <row r="128" spans="2:51" s="11" customFormat="1" ht="13.5">
      <c r="B128" s="186"/>
      <c r="D128" s="187" t="s">
        <v>140</v>
      </c>
      <c r="E128" s="188" t="s">
        <v>5</v>
      </c>
      <c r="F128" s="189" t="s">
        <v>498</v>
      </c>
      <c r="H128" s="190" t="s">
        <v>5</v>
      </c>
      <c r="I128" s="191"/>
      <c r="L128" s="186"/>
      <c r="M128" s="192"/>
      <c r="N128" s="193"/>
      <c r="O128" s="193"/>
      <c r="P128" s="193"/>
      <c r="Q128" s="193"/>
      <c r="R128" s="193"/>
      <c r="S128" s="193"/>
      <c r="T128" s="194"/>
      <c r="AT128" s="190" t="s">
        <v>140</v>
      </c>
      <c r="AU128" s="190" t="s">
        <v>84</v>
      </c>
      <c r="AV128" s="11" t="s">
        <v>24</v>
      </c>
      <c r="AW128" s="11" t="s">
        <v>142</v>
      </c>
      <c r="AX128" s="11" t="s">
        <v>75</v>
      </c>
      <c r="AY128" s="190" t="s">
        <v>131</v>
      </c>
    </row>
    <row r="129" spans="2:51" s="12" customFormat="1" ht="13.5">
      <c r="B129" s="195"/>
      <c r="D129" s="187" t="s">
        <v>140</v>
      </c>
      <c r="E129" s="196" t="s">
        <v>5</v>
      </c>
      <c r="F129" s="197" t="s">
        <v>11</v>
      </c>
      <c r="H129" s="198">
        <v>15</v>
      </c>
      <c r="I129" s="199"/>
      <c r="L129" s="195"/>
      <c r="M129" s="200"/>
      <c r="N129" s="201"/>
      <c r="O129" s="201"/>
      <c r="P129" s="201"/>
      <c r="Q129" s="201"/>
      <c r="R129" s="201"/>
      <c r="S129" s="201"/>
      <c r="T129" s="202"/>
      <c r="AT129" s="196" t="s">
        <v>140</v>
      </c>
      <c r="AU129" s="196" t="s">
        <v>84</v>
      </c>
      <c r="AV129" s="12" t="s">
        <v>84</v>
      </c>
      <c r="AW129" s="12" t="s">
        <v>142</v>
      </c>
      <c r="AX129" s="12" t="s">
        <v>75</v>
      </c>
      <c r="AY129" s="196" t="s">
        <v>131</v>
      </c>
    </row>
    <row r="130" spans="2:51" s="13" customFormat="1" ht="13.5">
      <c r="B130" s="203"/>
      <c r="D130" s="204" t="s">
        <v>140</v>
      </c>
      <c r="E130" s="205" t="s">
        <v>5</v>
      </c>
      <c r="F130" s="206" t="s">
        <v>146</v>
      </c>
      <c r="H130" s="207">
        <v>15</v>
      </c>
      <c r="I130" s="208"/>
      <c r="L130" s="203"/>
      <c r="M130" s="209"/>
      <c r="N130" s="210"/>
      <c r="O130" s="210"/>
      <c r="P130" s="210"/>
      <c r="Q130" s="210"/>
      <c r="R130" s="210"/>
      <c r="S130" s="210"/>
      <c r="T130" s="211"/>
      <c r="AT130" s="212" t="s">
        <v>140</v>
      </c>
      <c r="AU130" s="212" t="s">
        <v>84</v>
      </c>
      <c r="AV130" s="13" t="s">
        <v>138</v>
      </c>
      <c r="AW130" s="13" t="s">
        <v>142</v>
      </c>
      <c r="AX130" s="13" t="s">
        <v>24</v>
      </c>
      <c r="AY130" s="212" t="s">
        <v>131</v>
      </c>
    </row>
    <row r="131" spans="2:65" s="1" customFormat="1" ht="31.5" customHeight="1">
      <c r="B131" s="173"/>
      <c r="C131" s="174" t="s">
        <v>188</v>
      </c>
      <c r="D131" s="174" t="s">
        <v>133</v>
      </c>
      <c r="E131" s="175" t="s">
        <v>189</v>
      </c>
      <c r="F131" s="176" t="s">
        <v>190</v>
      </c>
      <c r="G131" s="177" t="s">
        <v>176</v>
      </c>
      <c r="H131" s="178">
        <v>32.382</v>
      </c>
      <c r="I131" s="179"/>
      <c r="J131" s="180">
        <f>ROUND(I131*H131,2)</f>
        <v>0</v>
      </c>
      <c r="K131" s="176" t="s">
        <v>5</v>
      </c>
      <c r="L131" s="40"/>
      <c r="M131" s="181" t="s">
        <v>5</v>
      </c>
      <c r="N131" s="182" t="s">
        <v>46</v>
      </c>
      <c r="O131" s="41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AR131" s="23" t="s">
        <v>138</v>
      </c>
      <c r="AT131" s="23" t="s">
        <v>133</v>
      </c>
      <c r="AU131" s="23" t="s">
        <v>84</v>
      </c>
      <c r="AY131" s="23" t="s">
        <v>131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23" t="s">
        <v>24</v>
      </c>
      <c r="BK131" s="185">
        <f>ROUND(I131*H131,2)</f>
        <v>0</v>
      </c>
      <c r="BL131" s="23" t="s">
        <v>138</v>
      </c>
      <c r="BM131" s="23" t="s">
        <v>424</v>
      </c>
    </row>
    <row r="132" spans="2:51" s="11" customFormat="1" ht="13.5">
      <c r="B132" s="186"/>
      <c r="D132" s="187" t="s">
        <v>140</v>
      </c>
      <c r="E132" s="188" t="s">
        <v>5</v>
      </c>
      <c r="F132" s="189" t="s">
        <v>192</v>
      </c>
      <c r="H132" s="190" t="s">
        <v>5</v>
      </c>
      <c r="I132" s="191"/>
      <c r="L132" s="186"/>
      <c r="M132" s="192"/>
      <c r="N132" s="193"/>
      <c r="O132" s="193"/>
      <c r="P132" s="193"/>
      <c r="Q132" s="193"/>
      <c r="R132" s="193"/>
      <c r="S132" s="193"/>
      <c r="T132" s="194"/>
      <c r="AT132" s="190" t="s">
        <v>140</v>
      </c>
      <c r="AU132" s="190" t="s">
        <v>84</v>
      </c>
      <c r="AV132" s="11" t="s">
        <v>24</v>
      </c>
      <c r="AW132" s="11" t="s">
        <v>142</v>
      </c>
      <c r="AX132" s="11" t="s">
        <v>75</v>
      </c>
      <c r="AY132" s="190" t="s">
        <v>131</v>
      </c>
    </row>
    <row r="133" spans="2:51" s="12" customFormat="1" ht="13.5">
      <c r="B133" s="195"/>
      <c r="D133" s="187" t="s">
        <v>140</v>
      </c>
      <c r="E133" s="196" t="s">
        <v>5</v>
      </c>
      <c r="F133" s="197" t="s">
        <v>499</v>
      </c>
      <c r="H133" s="198">
        <v>32.382</v>
      </c>
      <c r="I133" s="199"/>
      <c r="L133" s="195"/>
      <c r="M133" s="200"/>
      <c r="N133" s="201"/>
      <c r="O133" s="201"/>
      <c r="P133" s="201"/>
      <c r="Q133" s="201"/>
      <c r="R133" s="201"/>
      <c r="S133" s="201"/>
      <c r="T133" s="202"/>
      <c r="AT133" s="196" t="s">
        <v>140</v>
      </c>
      <c r="AU133" s="196" t="s">
        <v>84</v>
      </c>
      <c r="AV133" s="12" t="s">
        <v>84</v>
      </c>
      <c r="AW133" s="12" t="s">
        <v>142</v>
      </c>
      <c r="AX133" s="12" t="s">
        <v>75</v>
      </c>
      <c r="AY133" s="196" t="s">
        <v>131</v>
      </c>
    </row>
    <row r="134" spans="2:51" s="13" customFormat="1" ht="13.5">
      <c r="B134" s="203"/>
      <c r="D134" s="204" t="s">
        <v>140</v>
      </c>
      <c r="E134" s="205" t="s">
        <v>5</v>
      </c>
      <c r="F134" s="206" t="s">
        <v>146</v>
      </c>
      <c r="H134" s="207">
        <v>32.382</v>
      </c>
      <c r="I134" s="208"/>
      <c r="L134" s="203"/>
      <c r="M134" s="209"/>
      <c r="N134" s="210"/>
      <c r="O134" s="210"/>
      <c r="P134" s="210"/>
      <c r="Q134" s="210"/>
      <c r="R134" s="210"/>
      <c r="S134" s="210"/>
      <c r="T134" s="211"/>
      <c r="AT134" s="212" t="s">
        <v>140</v>
      </c>
      <c r="AU134" s="212" t="s">
        <v>84</v>
      </c>
      <c r="AV134" s="13" t="s">
        <v>138</v>
      </c>
      <c r="AW134" s="13" t="s">
        <v>142</v>
      </c>
      <c r="AX134" s="13" t="s">
        <v>24</v>
      </c>
      <c r="AY134" s="212" t="s">
        <v>131</v>
      </c>
    </row>
    <row r="135" spans="2:65" s="1" customFormat="1" ht="22.5" customHeight="1">
      <c r="B135" s="173"/>
      <c r="C135" s="174" t="s">
        <v>194</v>
      </c>
      <c r="D135" s="174" t="s">
        <v>133</v>
      </c>
      <c r="E135" s="175" t="s">
        <v>195</v>
      </c>
      <c r="F135" s="176" t="s">
        <v>196</v>
      </c>
      <c r="G135" s="177" t="s">
        <v>149</v>
      </c>
      <c r="H135" s="178">
        <v>9.08</v>
      </c>
      <c r="I135" s="179"/>
      <c r="J135" s="180">
        <f>ROUND(I135*H135,2)</f>
        <v>0</v>
      </c>
      <c r="K135" s="176" t="s">
        <v>150</v>
      </c>
      <c r="L135" s="40"/>
      <c r="M135" s="181" t="s">
        <v>5</v>
      </c>
      <c r="N135" s="182" t="s">
        <v>46</v>
      </c>
      <c r="O135" s="41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AR135" s="23" t="s">
        <v>138</v>
      </c>
      <c r="AT135" s="23" t="s">
        <v>133</v>
      </c>
      <c r="AU135" s="23" t="s">
        <v>84</v>
      </c>
      <c r="AY135" s="23" t="s">
        <v>131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23" t="s">
        <v>24</v>
      </c>
      <c r="BK135" s="185">
        <f>ROUND(I135*H135,2)</f>
        <v>0</v>
      </c>
      <c r="BL135" s="23" t="s">
        <v>138</v>
      </c>
      <c r="BM135" s="23" t="s">
        <v>500</v>
      </c>
    </row>
    <row r="136" spans="2:51" s="11" customFormat="1" ht="13.5">
      <c r="B136" s="186"/>
      <c r="D136" s="187" t="s">
        <v>140</v>
      </c>
      <c r="E136" s="188" t="s">
        <v>5</v>
      </c>
      <c r="F136" s="189" t="s">
        <v>501</v>
      </c>
      <c r="H136" s="190" t="s">
        <v>5</v>
      </c>
      <c r="I136" s="191"/>
      <c r="L136" s="186"/>
      <c r="M136" s="192"/>
      <c r="N136" s="193"/>
      <c r="O136" s="193"/>
      <c r="P136" s="193"/>
      <c r="Q136" s="193"/>
      <c r="R136" s="193"/>
      <c r="S136" s="193"/>
      <c r="T136" s="194"/>
      <c r="AT136" s="190" t="s">
        <v>140</v>
      </c>
      <c r="AU136" s="190" t="s">
        <v>84</v>
      </c>
      <c r="AV136" s="11" t="s">
        <v>24</v>
      </c>
      <c r="AW136" s="11" t="s">
        <v>142</v>
      </c>
      <c r="AX136" s="11" t="s">
        <v>75</v>
      </c>
      <c r="AY136" s="190" t="s">
        <v>131</v>
      </c>
    </row>
    <row r="137" spans="2:51" s="12" customFormat="1" ht="13.5">
      <c r="B137" s="195"/>
      <c r="D137" s="187" t="s">
        <v>140</v>
      </c>
      <c r="E137" s="196" t="s">
        <v>5</v>
      </c>
      <c r="F137" s="197" t="s">
        <v>502</v>
      </c>
      <c r="H137" s="198">
        <v>9.08</v>
      </c>
      <c r="I137" s="199"/>
      <c r="L137" s="195"/>
      <c r="M137" s="200"/>
      <c r="N137" s="201"/>
      <c r="O137" s="201"/>
      <c r="P137" s="201"/>
      <c r="Q137" s="201"/>
      <c r="R137" s="201"/>
      <c r="S137" s="201"/>
      <c r="T137" s="202"/>
      <c r="AT137" s="196" t="s">
        <v>140</v>
      </c>
      <c r="AU137" s="196" t="s">
        <v>84</v>
      </c>
      <c r="AV137" s="12" t="s">
        <v>84</v>
      </c>
      <c r="AW137" s="12" t="s">
        <v>142</v>
      </c>
      <c r="AX137" s="12" t="s">
        <v>75</v>
      </c>
      <c r="AY137" s="196" t="s">
        <v>131</v>
      </c>
    </row>
    <row r="138" spans="2:51" s="13" customFormat="1" ht="13.5">
      <c r="B138" s="203"/>
      <c r="D138" s="204" t="s">
        <v>140</v>
      </c>
      <c r="E138" s="205" t="s">
        <v>5</v>
      </c>
      <c r="F138" s="206" t="s">
        <v>146</v>
      </c>
      <c r="H138" s="207">
        <v>9.08</v>
      </c>
      <c r="I138" s="208"/>
      <c r="L138" s="203"/>
      <c r="M138" s="209"/>
      <c r="N138" s="210"/>
      <c r="O138" s="210"/>
      <c r="P138" s="210"/>
      <c r="Q138" s="210"/>
      <c r="R138" s="210"/>
      <c r="S138" s="210"/>
      <c r="T138" s="211"/>
      <c r="AT138" s="212" t="s">
        <v>140</v>
      </c>
      <c r="AU138" s="212" t="s">
        <v>84</v>
      </c>
      <c r="AV138" s="13" t="s">
        <v>138</v>
      </c>
      <c r="AW138" s="13" t="s">
        <v>142</v>
      </c>
      <c r="AX138" s="13" t="s">
        <v>24</v>
      </c>
      <c r="AY138" s="212" t="s">
        <v>131</v>
      </c>
    </row>
    <row r="139" spans="2:65" s="1" customFormat="1" ht="22.5" customHeight="1">
      <c r="B139" s="173"/>
      <c r="C139" s="174" t="s">
        <v>29</v>
      </c>
      <c r="D139" s="174" t="s">
        <v>133</v>
      </c>
      <c r="E139" s="175" t="s">
        <v>209</v>
      </c>
      <c r="F139" s="176" t="s">
        <v>210</v>
      </c>
      <c r="G139" s="177" t="s">
        <v>136</v>
      </c>
      <c r="H139" s="178">
        <v>196.712</v>
      </c>
      <c r="I139" s="179"/>
      <c r="J139" s="180">
        <f>ROUND(I139*H139,2)</f>
        <v>0</v>
      </c>
      <c r="K139" s="176" t="s">
        <v>150</v>
      </c>
      <c r="L139" s="40"/>
      <c r="M139" s="181" t="s">
        <v>5</v>
      </c>
      <c r="N139" s="182" t="s">
        <v>46</v>
      </c>
      <c r="O139" s="41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AR139" s="23" t="s">
        <v>138</v>
      </c>
      <c r="AT139" s="23" t="s">
        <v>133</v>
      </c>
      <c r="AU139" s="23" t="s">
        <v>84</v>
      </c>
      <c r="AY139" s="23" t="s">
        <v>131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23" t="s">
        <v>24</v>
      </c>
      <c r="BK139" s="185">
        <f>ROUND(I139*H139,2)</f>
        <v>0</v>
      </c>
      <c r="BL139" s="23" t="s">
        <v>138</v>
      </c>
      <c r="BM139" s="23" t="s">
        <v>427</v>
      </c>
    </row>
    <row r="140" spans="2:51" s="11" customFormat="1" ht="13.5">
      <c r="B140" s="186"/>
      <c r="D140" s="187" t="s">
        <v>140</v>
      </c>
      <c r="E140" s="188" t="s">
        <v>5</v>
      </c>
      <c r="F140" s="189" t="s">
        <v>152</v>
      </c>
      <c r="H140" s="190" t="s">
        <v>5</v>
      </c>
      <c r="I140" s="191"/>
      <c r="L140" s="186"/>
      <c r="M140" s="192"/>
      <c r="N140" s="193"/>
      <c r="O140" s="193"/>
      <c r="P140" s="193"/>
      <c r="Q140" s="193"/>
      <c r="R140" s="193"/>
      <c r="S140" s="193"/>
      <c r="T140" s="194"/>
      <c r="AT140" s="190" t="s">
        <v>140</v>
      </c>
      <c r="AU140" s="190" t="s">
        <v>84</v>
      </c>
      <c r="AV140" s="11" t="s">
        <v>24</v>
      </c>
      <c r="AW140" s="11" t="s">
        <v>142</v>
      </c>
      <c r="AX140" s="11" t="s">
        <v>75</v>
      </c>
      <c r="AY140" s="190" t="s">
        <v>131</v>
      </c>
    </row>
    <row r="141" spans="2:51" s="12" customFormat="1" ht="13.5">
      <c r="B141" s="195"/>
      <c r="D141" s="187" t="s">
        <v>140</v>
      </c>
      <c r="E141" s="196" t="s">
        <v>5</v>
      </c>
      <c r="F141" s="197" t="s">
        <v>503</v>
      </c>
      <c r="H141" s="198">
        <v>91.712</v>
      </c>
      <c r="I141" s="199"/>
      <c r="L141" s="195"/>
      <c r="M141" s="200"/>
      <c r="N141" s="201"/>
      <c r="O141" s="201"/>
      <c r="P141" s="201"/>
      <c r="Q141" s="201"/>
      <c r="R141" s="201"/>
      <c r="S141" s="201"/>
      <c r="T141" s="202"/>
      <c r="AT141" s="196" t="s">
        <v>140</v>
      </c>
      <c r="AU141" s="196" t="s">
        <v>84</v>
      </c>
      <c r="AV141" s="12" t="s">
        <v>84</v>
      </c>
      <c r="AW141" s="12" t="s">
        <v>142</v>
      </c>
      <c r="AX141" s="12" t="s">
        <v>75</v>
      </c>
      <c r="AY141" s="196" t="s">
        <v>131</v>
      </c>
    </row>
    <row r="142" spans="2:51" s="11" customFormat="1" ht="13.5">
      <c r="B142" s="186"/>
      <c r="D142" s="187" t="s">
        <v>140</v>
      </c>
      <c r="E142" s="188" t="s">
        <v>5</v>
      </c>
      <c r="F142" s="189" t="s">
        <v>154</v>
      </c>
      <c r="H142" s="190" t="s">
        <v>5</v>
      </c>
      <c r="I142" s="191"/>
      <c r="L142" s="186"/>
      <c r="M142" s="192"/>
      <c r="N142" s="193"/>
      <c r="O142" s="193"/>
      <c r="P142" s="193"/>
      <c r="Q142" s="193"/>
      <c r="R142" s="193"/>
      <c r="S142" s="193"/>
      <c r="T142" s="194"/>
      <c r="AT142" s="190" t="s">
        <v>140</v>
      </c>
      <c r="AU142" s="190" t="s">
        <v>84</v>
      </c>
      <c r="AV142" s="11" t="s">
        <v>24</v>
      </c>
      <c r="AW142" s="11" t="s">
        <v>142</v>
      </c>
      <c r="AX142" s="11" t="s">
        <v>75</v>
      </c>
      <c r="AY142" s="190" t="s">
        <v>131</v>
      </c>
    </row>
    <row r="143" spans="2:51" s="12" customFormat="1" ht="13.5">
      <c r="B143" s="195"/>
      <c r="D143" s="187" t="s">
        <v>140</v>
      </c>
      <c r="E143" s="196" t="s">
        <v>5</v>
      </c>
      <c r="F143" s="197" t="s">
        <v>504</v>
      </c>
      <c r="H143" s="198">
        <v>105</v>
      </c>
      <c r="I143" s="199"/>
      <c r="L143" s="195"/>
      <c r="M143" s="200"/>
      <c r="N143" s="201"/>
      <c r="O143" s="201"/>
      <c r="P143" s="201"/>
      <c r="Q143" s="201"/>
      <c r="R143" s="201"/>
      <c r="S143" s="201"/>
      <c r="T143" s="202"/>
      <c r="AT143" s="196" t="s">
        <v>140</v>
      </c>
      <c r="AU143" s="196" t="s">
        <v>84</v>
      </c>
      <c r="AV143" s="12" t="s">
        <v>84</v>
      </c>
      <c r="AW143" s="12" t="s">
        <v>142</v>
      </c>
      <c r="AX143" s="12" t="s">
        <v>75</v>
      </c>
      <c r="AY143" s="196" t="s">
        <v>131</v>
      </c>
    </row>
    <row r="144" spans="2:51" s="13" customFormat="1" ht="13.5">
      <c r="B144" s="203"/>
      <c r="D144" s="187" t="s">
        <v>140</v>
      </c>
      <c r="E144" s="223" t="s">
        <v>5</v>
      </c>
      <c r="F144" s="224" t="s">
        <v>146</v>
      </c>
      <c r="H144" s="225">
        <v>196.712</v>
      </c>
      <c r="I144" s="208"/>
      <c r="L144" s="203"/>
      <c r="M144" s="209"/>
      <c r="N144" s="210"/>
      <c r="O144" s="210"/>
      <c r="P144" s="210"/>
      <c r="Q144" s="210"/>
      <c r="R144" s="210"/>
      <c r="S144" s="210"/>
      <c r="T144" s="211"/>
      <c r="AT144" s="212" t="s">
        <v>140</v>
      </c>
      <c r="AU144" s="212" t="s">
        <v>84</v>
      </c>
      <c r="AV144" s="13" t="s">
        <v>138</v>
      </c>
      <c r="AW144" s="13" t="s">
        <v>142</v>
      </c>
      <c r="AX144" s="13" t="s">
        <v>24</v>
      </c>
      <c r="AY144" s="212" t="s">
        <v>131</v>
      </c>
    </row>
    <row r="145" spans="2:63" s="10" customFormat="1" ht="29.85" customHeight="1">
      <c r="B145" s="159"/>
      <c r="D145" s="170" t="s">
        <v>74</v>
      </c>
      <c r="E145" s="171" t="s">
        <v>138</v>
      </c>
      <c r="F145" s="171" t="s">
        <v>233</v>
      </c>
      <c r="I145" s="162"/>
      <c r="J145" s="172">
        <f>BK145</f>
        <v>0</v>
      </c>
      <c r="L145" s="159"/>
      <c r="M145" s="164"/>
      <c r="N145" s="165"/>
      <c r="O145" s="165"/>
      <c r="P145" s="166">
        <f>SUM(P146:P153)</f>
        <v>0</v>
      </c>
      <c r="Q145" s="165"/>
      <c r="R145" s="166">
        <f>SUM(R146:R153)</f>
        <v>11.855088</v>
      </c>
      <c r="S145" s="165"/>
      <c r="T145" s="167">
        <f>SUM(T146:T153)</f>
        <v>0</v>
      </c>
      <c r="AR145" s="160" t="s">
        <v>24</v>
      </c>
      <c r="AT145" s="168" t="s">
        <v>74</v>
      </c>
      <c r="AU145" s="168" t="s">
        <v>24</v>
      </c>
      <c r="AY145" s="160" t="s">
        <v>131</v>
      </c>
      <c r="BK145" s="169">
        <f>SUM(BK146:BK153)</f>
        <v>0</v>
      </c>
    </row>
    <row r="146" spans="2:65" s="1" customFormat="1" ht="22.5" customHeight="1">
      <c r="B146" s="173"/>
      <c r="C146" s="174" t="s">
        <v>208</v>
      </c>
      <c r="D146" s="174" t="s">
        <v>133</v>
      </c>
      <c r="E146" s="175" t="s">
        <v>234</v>
      </c>
      <c r="F146" s="176" t="s">
        <v>235</v>
      </c>
      <c r="G146" s="177" t="s">
        <v>136</v>
      </c>
      <c r="H146" s="178">
        <v>14.4</v>
      </c>
      <c r="I146" s="179"/>
      <c r="J146" s="180">
        <f>ROUND(I146*H146,2)</f>
        <v>0</v>
      </c>
      <c r="K146" s="176" t="s">
        <v>150</v>
      </c>
      <c r="L146" s="40"/>
      <c r="M146" s="181" t="s">
        <v>5</v>
      </c>
      <c r="N146" s="182" t="s">
        <v>46</v>
      </c>
      <c r="O146" s="41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AR146" s="23" t="s">
        <v>138</v>
      </c>
      <c r="AT146" s="23" t="s">
        <v>133</v>
      </c>
      <c r="AU146" s="23" t="s">
        <v>84</v>
      </c>
      <c r="AY146" s="23" t="s">
        <v>131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23" t="s">
        <v>24</v>
      </c>
      <c r="BK146" s="185">
        <f>ROUND(I146*H146,2)</f>
        <v>0</v>
      </c>
      <c r="BL146" s="23" t="s">
        <v>138</v>
      </c>
      <c r="BM146" s="23" t="s">
        <v>505</v>
      </c>
    </row>
    <row r="147" spans="2:51" s="11" customFormat="1" ht="13.5">
      <c r="B147" s="186"/>
      <c r="D147" s="187" t="s">
        <v>140</v>
      </c>
      <c r="E147" s="188" t="s">
        <v>5</v>
      </c>
      <c r="F147" s="189" t="s">
        <v>506</v>
      </c>
      <c r="H147" s="190" t="s">
        <v>5</v>
      </c>
      <c r="I147" s="191"/>
      <c r="L147" s="186"/>
      <c r="M147" s="192"/>
      <c r="N147" s="193"/>
      <c r="O147" s="193"/>
      <c r="P147" s="193"/>
      <c r="Q147" s="193"/>
      <c r="R147" s="193"/>
      <c r="S147" s="193"/>
      <c r="T147" s="194"/>
      <c r="AT147" s="190" t="s">
        <v>140</v>
      </c>
      <c r="AU147" s="190" t="s">
        <v>84</v>
      </c>
      <c r="AV147" s="11" t="s">
        <v>24</v>
      </c>
      <c r="AW147" s="11" t="s">
        <v>142</v>
      </c>
      <c r="AX147" s="11" t="s">
        <v>75</v>
      </c>
      <c r="AY147" s="190" t="s">
        <v>131</v>
      </c>
    </row>
    <row r="148" spans="2:51" s="12" customFormat="1" ht="13.5">
      <c r="B148" s="195"/>
      <c r="D148" s="187" t="s">
        <v>140</v>
      </c>
      <c r="E148" s="196" t="s">
        <v>5</v>
      </c>
      <c r="F148" s="197" t="s">
        <v>507</v>
      </c>
      <c r="H148" s="198">
        <v>14.4</v>
      </c>
      <c r="I148" s="199"/>
      <c r="L148" s="195"/>
      <c r="M148" s="200"/>
      <c r="N148" s="201"/>
      <c r="O148" s="201"/>
      <c r="P148" s="201"/>
      <c r="Q148" s="201"/>
      <c r="R148" s="201"/>
      <c r="S148" s="201"/>
      <c r="T148" s="202"/>
      <c r="AT148" s="196" t="s">
        <v>140</v>
      </c>
      <c r="AU148" s="196" t="s">
        <v>84</v>
      </c>
      <c r="AV148" s="12" t="s">
        <v>84</v>
      </c>
      <c r="AW148" s="12" t="s">
        <v>142</v>
      </c>
      <c r="AX148" s="12" t="s">
        <v>75</v>
      </c>
      <c r="AY148" s="196" t="s">
        <v>131</v>
      </c>
    </row>
    <row r="149" spans="2:51" s="13" customFormat="1" ht="13.5">
      <c r="B149" s="203"/>
      <c r="D149" s="204" t="s">
        <v>140</v>
      </c>
      <c r="E149" s="205" t="s">
        <v>5</v>
      </c>
      <c r="F149" s="206" t="s">
        <v>146</v>
      </c>
      <c r="H149" s="207">
        <v>14.4</v>
      </c>
      <c r="I149" s="208"/>
      <c r="L149" s="203"/>
      <c r="M149" s="209"/>
      <c r="N149" s="210"/>
      <c r="O149" s="210"/>
      <c r="P149" s="210"/>
      <c r="Q149" s="210"/>
      <c r="R149" s="210"/>
      <c r="S149" s="210"/>
      <c r="T149" s="211"/>
      <c r="AT149" s="212" t="s">
        <v>140</v>
      </c>
      <c r="AU149" s="212" t="s">
        <v>84</v>
      </c>
      <c r="AV149" s="13" t="s">
        <v>138</v>
      </c>
      <c r="AW149" s="13" t="s">
        <v>142</v>
      </c>
      <c r="AX149" s="13" t="s">
        <v>24</v>
      </c>
      <c r="AY149" s="212" t="s">
        <v>131</v>
      </c>
    </row>
    <row r="150" spans="2:65" s="1" customFormat="1" ht="31.5" customHeight="1">
      <c r="B150" s="173"/>
      <c r="C150" s="174" t="s">
        <v>214</v>
      </c>
      <c r="D150" s="174" t="s">
        <v>133</v>
      </c>
      <c r="E150" s="175" t="s">
        <v>240</v>
      </c>
      <c r="F150" s="176" t="s">
        <v>241</v>
      </c>
      <c r="G150" s="177" t="s">
        <v>136</v>
      </c>
      <c r="H150" s="178">
        <v>14.4</v>
      </c>
      <c r="I150" s="179"/>
      <c r="J150" s="180">
        <f>ROUND(I150*H150,2)</f>
        <v>0</v>
      </c>
      <c r="K150" s="176" t="s">
        <v>150</v>
      </c>
      <c r="L150" s="40"/>
      <c r="M150" s="181" t="s">
        <v>5</v>
      </c>
      <c r="N150" s="182" t="s">
        <v>46</v>
      </c>
      <c r="O150" s="41"/>
      <c r="P150" s="183">
        <f>O150*H150</f>
        <v>0</v>
      </c>
      <c r="Q150" s="183">
        <v>0.82327</v>
      </c>
      <c r="R150" s="183">
        <f>Q150*H150</f>
        <v>11.855088</v>
      </c>
      <c r="S150" s="183">
        <v>0</v>
      </c>
      <c r="T150" s="184">
        <f>S150*H150</f>
        <v>0</v>
      </c>
      <c r="AR150" s="23" t="s">
        <v>138</v>
      </c>
      <c r="AT150" s="23" t="s">
        <v>133</v>
      </c>
      <c r="AU150" s="23" t="s">
        <v>84</v>
      </c>
      <c r="AY150" s="23" t="s">
        <v>131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23" t="s">
        <v>24</v>
      </c>
      <c r="BK150" s="185">
        <f>ROUND(I150*H150,2)</f>
        <v>0</v>
      </c>
      <c r="BL150" s="23" t="s">
        <v>138</v>
      </c>
      <c r="BM150" s="23" t="s">
        <v>508</v>
      </c>
    </row>
    <row r="151" spans="2:51" s="11" customFormat="1" ht="13.5">
      <c r="B151" s="186"/>
      <c r="D151" s="187" t="s">
        <v>140</v>
      </c>
      <c r="E151" s="188" t="s">
        <v>5</v>
      </c>
      <c r="F151" s="189" t="s">
        <v>509</v>
      </c>
      <c r="H151" s="190" t="s">
        <v>5</v>
      </c>
      <c r="I151" s="191"/>
      <c r="L151" s="186"/>
      <c r="M151" s="192"/>
      <c r="N151" s="193"/>
      <c r="O151" s="193"/>
      <c r="P151" s="193"/>
      <c r="Q151" s="193"/>
      <c r="R151" s="193"/>
      <c r="S151" s="193"/>
      <c r="T151" s="194"/>
      <c r="AT151" s="190" t="s">
        <v>140</v>
      </c>
      <c r="AU151" s="190" t="s">
        <v>84</v>
      </c>
      <c r="AV151" s="11" t="s">
        <v>24</v>
      </c>
      <c r="AW151" s="11" t="s">
        <v>142</v>
      </c>
      <c r="AX151" s="11" t="s">
        <v>75</v>
      </c>
      <c r="AY151" s="190" t="s">
        <v>131</v>
      </c>
    </row>
    <row r="152" spans="2:51" s="12" customFormat="1" ht="13.5">
      <c r="B152" s="195"/>
      <c r="D152" s="187" t="s">
        <v>140</v>
      </c>
      <c r="E152" s="196" t="s">
        <v>5</v>
      </c>
      <c r="F152" s="197" t="s">
        <v>507</v>
      </c>
      <c r="H152" s="198">
        <v>14.4</v>
      </c>
      <c r="I152" s="199"/>
      <c r="L152" s="195"/>
      <c r="M152" s="200"/>
      <c r="N152" s="201"/>
      <c r="O152" s="201"/>
      <c r="P152" s="201"/>
      <c r="Q152" s="201"/>
      <c r="R152" s="201"/>
      <c r="S152" s="201"/>
      <c r="T152" s="202"/>
      <c r="AT152" s="196" t="s">
        <v>140</v>
      </c>
      <c r="AU152" s="196" t="s">
        <v>84</v>
      </c>
      <c r="AV152" s="12" t="s">
        <v>84</v>
      </c>
      <c r="AW152" s="12" t="s">
        <v>142</v>
      </c>
      <c r="AX152" s="12" t="s">
        <v>75</v>
      </c>
      <c r="AY152" s="196" t="s">
        <v>131</v>
      </c>
    </row>
    <row r="153" spans="2:51" s="13" customFormat="1" ht="13.5">
      <c r="B153" s="203"/>
      <c r="D153" s="187" t="s">
        <v>140</v>
      </c>
      <c r="E153" s="223" t="s">
        <v>5</v>
      </c>
      <c r="F153" s="224" t="s">
        <v>146</v>
      </c>
      <c r="H153" s="225">
        <v>14.4</v>
      </c>
      <c r="I153" s="208"/>
      <c r="L153" s="203"/>
      <c r="M153" s="209"/>
      <c r="N153" s="210"/>
      <c r="O153" s="210"/>
      <c r="P153" s="210"/>
      <c r="Q153" s="210"/>
      <c r="R153" s="210"/>
      <c r="S153" s="210"/>
      <c r="T153" s="211"/>
      <c r="AT153" s="212" t="s">
        <v>140</v>
      </c>
      <c r="AU153" s="212" t="s">
        <v>84</v>
      </c>
      <c r="AV153" s="13" t="s">
        <v>138</v>
      </c>
      <c r="AW153" s="13" t="s">
        <v>142</v>
      </c>
      <c r="AX153" s="13" t="s">
        <v>24</v>
      </c>
      <c r="AY153" s="212" t="s">
        <v>131</v>
      </c>
    </row>
    <row r="154" spans="2:63" s="10" customFormat="1" ht="29.85" customHeight="1">
      <c r="B154" s="159"/>
      <c r="D154" s="170" t="s">
        <v>74</v>
      </c>
      <c r="E154" s="171" t="s">
        <v>167</v>
      </c>
      <c r="F154" s="171" t="s">
        <v>243</v>
      </c>
      <c r="I154" s="162"/>
      <c r="J154" s="172">
        <f>BK154</f>
        <v>0</v>
      </c>
      <c r="L154" s="159"/>
      <c r="M154" s="164"/>
      <c r="N154" s="165"/>
      <c r="O154" s="165"/>
      <c r="P154" s="166">
        <f>SUM(P155:P204)</f>
        <v>0</v>
      </c>
      <c r="Q154" s="165"/>
      <c r="R154" s="166">
        <f>SUM(R155:R204)</f>
        <v>64.7469</v>
      </c>
      <c r="S154" s="165"/>
      <c r="T154" s="167">
        <f>SUM(T155:T204)</f>
        <v>0</v>
      </c>
      <c r="AR154" s="160" t="s">
        <v>24</v>
      </c>
      <c r="AT154" s="168" t="s">
        <v>74</v>
      </c>
      <c r="AU154" s="168" t="s">
        <v>24</v>
      </c>
      <c r="AY154" s="160" t="s">
        <v>131</v>
      </c>
      <c r="BK154" s="169">
        <f>SUM(BK155:BK204)</f>
        <v>0</v>
      </c>
    </row>
    <row r="155" spans="2:65" s="1" customFormat="1" ht="22.5" customHeight="1">
      <c r="B155" s="173"/>
      <c r="C155" s="174" t="s">
        <v>221</v>
      </c>
      <c r="D155" s="174" t="s">
        <v>133</v>
      </c>
      <c r="E155" s="175" t="s">
        <v>245</v>
      </c>
      <c r="F155" s="176" t="s">
        <v>246</v>
      </c>
      <c r="G155" s="177" t="s">
        <v>136</v>
      </c>
      <c r="H155" s="178">
        <v>237.24</v>
      </c>
      <c r="I155" s="179"/>
      <c r="J155" s="180">
        <f>ROUND(I155*H155,2)</f>
        <v>0</v>
      </c>
      <c r="K155" s="176" t="s">
        <v>137</v>
      </c>
      <c r="L155" s="40"/>
      <c r="M155" s="181" t="s">
        <v>5</v>
      </c>
      <c r="N155" s="182" t="s">
        <v>46</v>
      </c>
      <c r="O155" s="41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AR155" s="23" t="s">
        <v>138</v>
      </c>
      <c r="AT155" s="23" t="s">
        <v>133</v>
      </c>
      <c r="AU155" s="23" t="s">
        <v>84</v>
      </c>
      <c r="AY155" s="23" t="s">
        <v>131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23" t="s">
        <v>24</v>
      </c>
      <c r="BK155" s="185">
        <f>ROUND(I155*H155,2)</f>
        <v>0</v>
      </c>
      <c r="BL155" s="23" t="s">
        <v>138</v>
      </c>
      <c r="BM155" s="23" t="s">
        <v>510</v>
      </c>
    </row>
    <row r="156" spans="2:51" s="11" customFormat="1" ht="13.5">
      <c r="B156" s="186"/>
      <c r="D156" s="187" t="s">
        <v>140</v>
      </c>
      <c r="E156" s="188" t="s">
        <v>5</v>
      </c>
      <c r="F156" s="189" t="s">
        <v>248</v>
      </c>
      <c r="H156" s="190" t="s">
        <v>5</v>
      </c>
      <c r="I156" s="191"/>
      <c r="L156" s="186"/>
      <c r="M156" s="192"/>
      <c r="N156" s="193"/>
      <c r="O156" s="193"/>
      <c r="P156" s="193"/>
      <c r="Q156" s="193"/>
      <c r="R156" s="193"/>
      <c r="S156" s="193"/>
      <c r="T156" s="194"/>
      <c r="AT156" s="190" t="s">
        <v>140</v>
      </c>
      <c r="AU156" s="190" t="s">
        <v>84</v>
      </c>
      <c r="AV156" s="11" t="s">
        <v>24</v>
      </c>
      <c r="AW156" s="11" t="s">
        <v>142</v>
      </c>
      <c r="AX156" s="11" t="s">
        <v>75</v>
      </c>
      <c r="AY156" s="190" t="s">
        <v>131</v>
      </c>
    </row>
    <row r="157" spans="2:51" s="11" customFormat="1" ht="13.5">
      <c r="B157" s="186"/>
      <c r="D157" s="187" t="s">
        <v>140</v>
      </c>
      <c r="E157" s="188" t="s">
        <v>5</v>
      </c>
      <c r="F157" s="189" t="s">
        <v>249</v>
      </c>
      <c r="H157" s="190" t="s">
        <v>5</v>
      </c>
      <c r="I157" s="191"/>
      <c r="L157" s="186"/>
      <c r="M157" s="192"/>
      <c r="N157" s="193"/>
      <c r="O157" s="193"/>
      <c r="P157" s="193"/>
      <c r="Q157" s="193"/>
      <c r="R157" s="193"/>
      <c r="S157" s="193"/>
      <c r="T157" s="194"/>
      <c r="AT157" s="190" t="s">
        <v>140</v>
      </c>
      <c r="AU157" s="190" t="s">
        <v>84</v>
      </c>
      <c r="AV157" s="11" t="s">
        <v>24</v>
      </c>
      <c r="AW157" s="11" t="s">
        <v>142</v>
      </c>
      <c r="AX157" s="11" t="s">
        <v>75</v>
      </c>
      <c r="AY157" s="190" t="s">
        <v>131</v>
      </c>
    </row>
    <row r="158" spans="2:51" s="12" customFormat="1" ht="13.5">
      <c r="B158" s="195"/>
      <c r="D158" s="187" t="s">
        <v>140</v>
      </c>
      <c r="E158" s="196" t="s">
        <v>5</v>
      </c>
      <c r="F158" s="197" t="s">
        <v>504</v>
      </c>
      <c r="H158" s="198">
        <v>105</v>
      </c>
      <c r="I158" s="199"/>
      <c r="L158" s="195"/>
      <c r="M158" s="200"/>
      <c r="N158" s="201"/>
      <c r="O158" s="201"/>
      <c r="P158" s="201"/>
      <c r="Q158" s="201"/>
      <c r="R158" s="201"/>
      <c r="S158" s="201"/>
      <c r="T158" s="202"/>
      <c r="AT158" s="196" t="s">
        <v>140</v>
      </c>
      <c r="AU158" s="196" t="s">
        <v>84</v>
      </c>
      <c r="AV158" s="12" t="s">
        <v>84</v>
      </c>
      <c r="AW158" s="12" t="s">
        <v>142</v>
      </c>
      <c r="AX158" s="12" t="s">
        <v>75</v>
      </c>
      <c r="AY158" s="196" t="s">
        <v>131</v>
      </c>
    </row>
    <row r="159" spans="2:51" s="11" customFormat="1" ht="13.5">
      <c r="B159" s="186"/>
      <c r="D159" s="187" t="s">
        <v>140</v>
      </c>
      <c r="E159" s="188" t="s">
        <v>5</v>
      </c>
      <c r="F159" s="189" t="s">
        <v>249</v>
      </c>
      <c r="H159" s="190" t="s">
        <v>5</v>
      </c>
      <c r="I159" s="191"/>
      <c r="L159" s="186"/>
      <c r="M159" s="192"/>
      <c r="N159" s="193"/>
      <c r="O159" s="193"/>
      <c r="P159" s="193"/>
      <c r="Q159" s="193"/>
      <c r="R159" s="193"/>
      <c r="S159" s="193"/>
      <c r="T159" s="194"/>
      <c r="AT159" s="190" t="s">
        <v>140</v>
      </c>
      <c r="AU159" s="190" t="s">
        <v>84</v>
      </c>
      <c r="AV159" s="11" t="s">
        <v>24</v>
      </c>
      <c r="AW159" s="11" t="s">
        <v>142</v>
      </c>
      <c r="AX159" s="11" t="s">
        <v>75</v>
      </c>
      <c r="AY159" s="190" t="s">
        <v>131</v>
      </c>
    </row>
    <row r="160" spans="2:51" s="12" customFormat="1" ht="13.5">
      <c r="B160" s="195"/>
      <c r="D160" s="187" t="s">
        <v>140</v>
      </c>
      <c r="E160" s="196" t="s">
        <v>5</v>
      </c>
      <c r="F160" s="197" t="s">
        <v>504</v>
      </c>
      <c r="H160" s="198">
        <v>105</v>
      </c>
      <c r="I160" s="199"/>
      <c r="L160" s="195"/>
      <c r="M160" s="200"/>
      <c r="N160" s="201"/>
      <c r="O160" s="201"/>
      <c r="P160" s="201"/>
      <c r="Q160" s="201"/>
      <c r="R160" s="201"/>
      <c r="S160" s="201"/>
      <c r="T160" s="202"/>
      <c r="AT160" s="196" t="s">
        <v>140</v>
      </c>
      <c r="AU160" s="196" t="s">
        <v>84</v>
      </c>
      <c r="AV160" s="12" t="s">
        <v>84</v>
      </c>
      <c r="AW160" s="12" t="s">
        <v>142</v>
      </c>
      <c r="AX160" s="12" t="s">
        <v>75</v>
      </c>
      <c r="AY160" s="196" t="s">
        <v>131</v>
      </c>
    </row>
    <row r="161" spans="2:51" s="11" customFormat="1" ht="13.5">
      <c r="B161" s="186"/>
      <c r="D161" s="187" t="s">
        <v>140</v>
      </c>
      <c r="E161" s="188" t="s">
        <v>5</v>
      </c>
      <c r="F161" s="189" t="s">
        <v>511</v>
      </c>
      <c r="H161" s="190" t="s">
        <v>5</v>
      </c>
      <c r="I161" s="191"/>
      <c r="L161" s="186"/>
      <c r="M161" s="192"/>
      <c r="N161" s="193"/>
      <c r="O161" s="193"/>
      <c r="P161" s="193"/>
      <c r="Q161" s="193"/>
      <c r="R161" s="193"/>
      <c r="S161" s="193"/>
      <c r="T161" s="194"/>
      <c r="AT161" s="190" t="s">
        <v>140</v>
      </c>
      <c r="AU161" s="190" t="s">
        <v>84</v>
      </c>
      <c r="AV161" s="11" t="s">
        <v>24</v>
      </c>
      <c r="AW161" s="11" t="s">
        <v>142</v>
      </c>
      <c r="AX161" s="11" t="s">
        <v>75</v>
      </c>
      <c r="AY161" s="190" t="s">
        <v>131</v>
      </c>
    </row>
    <row r="162" spans="2:51" s="11" customFormat="1" ht="13.5">
      <c r="B162" s="186"/>
      <c r="D162" s="187" t="s">
        <v>140</v>
      </c>
      <c r="E162" s="188" t="s">
        <v>5</v>
      </c>
      <c r="F162" s="189" t="s">
        <v>512</v>
      </c>
      <c r="H162" s="190" t="s">
        <v>5</v>
      </c>
      <c r="I162" s="191"/>
      <c r="L162" s="186"/>
      <c r="M162" s="192"/>
      <c r="N162" s="193"/>
      <c r="O162" s="193"/>
      <c r="P162" s="193"/>
      <c r="Q162" s="193"/>
      <c r="R162" s="193"/>
      <c r="S162" s="193"/>
      <c r="T162" s="194"/>
      <c r="AT162" s="190" t="s">
        <v>140</v>
      </c>
      <c r="AU162" s="190" t="s">
        <v>84</v>
      </c>
      <c r="AV162" s="11" t="s">
        <v>24</v>
      </c>
      <c r="AW162" s="11" t="s">
        <v>142</v>
      </c>
      <c r="AX162" s="11" t="s">
        <v>75</v>
      </c>
      <c r="AY162" s="190" t="s">
        <v>131</v>
      </c>
    </row>
    <row r="163" spans="2:51" s="12" customFormat="1" ht="13.5">
      <c r="B163" s="195"/>
      <c r="D163" s="187" t="s">
        <v>140</v>
      </c>
      <c r="E163" s="196" t="s">
        <v>5</v>
      </c>
      <c r="F163" s="197" t="s">
        <v>513</v>
      </c>
      <c r="H163" s="198">
        <v>27.24</v>
      </c>
      <c r="I163" s="199"/>
      <c r="L163" s="195"/>
      <c r="M163" s="200"/>
      <c r="N163" s="201"/>
      <c r="O163" s="201"/>
      <c r="P163" s="201"/>
      <c r="Q163" s="201"/>
      <c r="R163" s="201"/>
      <c r="S163" s="201"/>
      <c r="T163" s="202"/>
      <c r="AT163" s="196" t="s">
        <v>140</v>
      </c>
      <c r="AU163" s="196" t="s">
        <v>84</v>
      </c>
      <c r="AV163" s="12" t="s">
        <v>84</v>
      </c>
      <c r="AW163" s="12" t="s">
        <v>142</v>
      </c>
      <c r="AX163" s="12" t="s">
        <v>75</v>
      </c>
      <c r="AY163" s="196" t="s">
        <v>131</v>
      </c>
    </row>
    <row r="164" spans="2:51" s="13" customFormat="1" ht="13.5">
      <c r="B164" s="203"/>
      <c r="D164" s="204" t="s">
        <v>140</v>
      </c>
      <c r="E164" s="205" t="s">
        <v>5</v>
      </c>
      <c r="F164" s="206" t="s">
        <v>146</v>
      </c>
      <c r="H164" s="207">
        <v>237.24</v>
      </c>
      <c r="I164" s="208"/>
      <c r="L164" s="203"/>
      <c r="M164" s="209"/>
      <c r="N164" s="210"/>
      <c r="O164" s="210"/>
      <c r="P164" s="210"/>
      <c r="Q164" s="210"/>
      <c r="R164" s="210"/>
      <c r="S164" s="210"/>
      <c r="T164" s="211"/>
      <c r="AT164" s="212" t="s">
        <v>140</v>
      </c>
      <c r="AU164" s="212" t="s">
        <v>84</v>
      </c>
      <c r="AV164" s="13" t="s">
        <v>138</v>
      </c>
      <c r="AW164" s="13" t="s">
        <v>142</v>
      </c>
      <c r="AX164" s="13" t="s">
        <v>24</v>
      </c>
      <c r="AY164" s="212" t="s">
        <v>131</v>
      </c>
    </row>
    <row r="165" spans="2:65" s="1" customFormat="1" ht="22.5" customHeight="1">
      <c r="B165" s="173"/>
      <c r="C165" s="174" t="s">
        <v>228</v>
      </c>
      <c r="D165" s="174" t="s">
        <v>133</v>
      </c>
      <c r="E165" s="175" t="s">
        <v>284</v>
      </c>
      <c r="F165" s="176" t="s">
        <v>285</v>
      </c>
      <c r="G165" s="177" t="s">
        <v>136</v>
      </c>
      <c r="H165" s="178">
        <v>91.712</v>
      </c>
      <c r="I165" s="179"/>
      <c r="J165" s="180">
        <f>ROUND(I165*H165,2)</f>
        <v>0</v>
      </c>
      <c r="K165" s="176" t="s">
        <v>150</v>
      </c>
      <c r="L165" s="40"/>
      <c r="M165" s="181" t="s">
        <v>5</v>
      </c>
      <c r="N165" s="182" t="s">
        <v>46</v>
      </c>
      <c r="O165" s="41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AR165" s="23" t="s">
        <v>138</v>
      </c>
      <c r="AT165" s="23" t="s">
        <v>133</v>
      </c>
      <c r="AU165" s="23" t="s">
        <v>84</v>
      </c>
      <c r="AY165" s="23" t="s">
        <v>131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23" t="s">
        <v>24</v>
      </c>
      <c r="BK165" s="185">
        <f>ROUND(I165*H165,2)</f>
        <v>0</v>
      </c>
      <c r="BL165" s="23" t="s">
        <v>138</v>
      </c>
      <c r="BM165" s="23" t="s">
        <v>514</v>
      </c>
    </row>
    <row r="166" spans="2:51" s="11" customFormat="1" ht="13.5">
      <c r="B166" s="186"/>
      <c r="D166" s="187" t="s">
        <v>140</v>
      </c>
      <c r="E166" s="188" t="s">
        <v>5</v>
      </c>
      <c r="F166" s="189" t="s">
        <v>287</v>
      </c>
      <c r="H166" s="190" t="s">
        <v>5</v>
      </c>
      <c r="I166" s="191"/>
      <c r="L166" s="186"/>
      <c r="M166" s="192"/>
      <c r="N166" s="193"/>
      <c r="O166" s="193"/>
      <c r="P166" s="193"/>
      <c r="Q166" s="193"/>
      <c r="R166" s="193"/>
      <c r="S166" s="193"/>
      <c r="T166" s="194"/>
      <c r="AT166" s="190" t="s">
        <v>140</v>
      </c>
      <c r="AU166" s="190" t="s">
        <v>84</v>
      </c>
      <c r="AV166" s="11" t="s">
        <v>24</v>
      </c>
      <c r="AW166" s="11" t="s">
        <v>142</v>
      </c>
      <c r="AX166" s="11" t="s">
        <v>75</v>
      </c>
      <c r="AY166" s="190" t="s">
        <v>131</v>
      </c>
    </row>
    <row r="167" spans="2:51" s="12" customFormat="1" ht="13.5">
      <c r="B167" s="195"/>
      <c r="D167" s="187" t="s">
        <v>140</v>
      </c>
      <c r="E167" s="196" t="s">
        <v>5</v>
      </c>
      <c r="F167" s="197" t="s">
        <v>503</v>
      </c>
      <c r="H167" s="198">
        <v>91.712</v>
      </c>
      <c r="I167" s="199"/>
      <c r="L167" s="195"/>
      <c r="M167" s="200"/>
      <c r="N167" s="201"/>
      <c r="O167" s="201"/>
      <c r="P167" s="201"/>
      <c r="Q167" s="201"/>
      <c r="R167" s="201"/>
      <c r="S167" s="201"/>
      <c r="T167" s="202"/>
      <c r="AT167" s="196" t="s">
        <v>140</v>
      </c>
      <c r="AU167" s="196" t="s">
        <v>84</v>
      </c>
      <c r="AV167" s="12" t="s">
        <v>84</v>
      </c>
      <c r="AW167" s="12" t="s">
        <v>142</v>
      </c>
      <c r="AX167" s="12" t="s">
        <v>75</v>
      </c>
      <c r="AY167" s="196" t="s">
        <v>131</v>
      </c>
    </row>
    <row r="168" spans="2:51" s="13" customFormat="1" ht="13.5">
      <c r="B168" s="203"/>
      <c r="D168" s="204" t="s">
        <v>140</v>
      </c>
      <c r="E168" s="205" t="s">
        <v>5</v>
      </c>
      <c r="F168" s="206" t="s">
        <v>146</v>
      </c>
      <c r="H168" s="207">
        <v>91.712</v>
      </c>
      <c r="I168" s="208"/>
      <c r="L168" s="203"/>
      <c r="M168" s="209"/>
      <c r="N168" s="210"/>
      <c r="O168" s="210"/>
      <c r="P168" s="210"/>
      <c r="Q168" s="210"/>
      <c r="R168" s="210"/>
      <c r="S168" s="210"/>
      <c r="T168" s="211"/>
      <c r="AT168" s="212" t="s">
        <v>140</v>
      </c>
      <c r="AU168" s="212" t="s">
        <v>84</v>
      </c>
      <c r="AV168" s="13" t="s">
        <v>138</v>
      </c>
      <c r="AW168" s="13" t="s">
        <v>142</v>
      </c>
      <c r="AX168" s="13" t="s">
        <v>24</v>
      </c>
      <c r="AY168" s="212" t="s">
        <v>131</v>
      </c>
    </row>
    <row r="169" spans="2:65" s="1" customFormat="1" ht="22.5" customHeight="1">
      <c r="B169" s="173"/>
      <c r="C169" s="174" t="s">
        <v>11</v>
      </c>
      <c r="D169" s="174" t="s">
        <v>133</v>
      </c>
      <c r="E169" s="175" t="s">
        <v>253</v>
      </c>
      <c r="F169" s="176" t="s">
        <v>254</v>
      </c>
      <c r="G169" s="177" t="s">
        <v>136</v>
      </c>
      <c r="H169" s="178">
        <v>210</v>
      </c>
      <c r="I169" s="179"/>
      <c r="J169" s="180">
        <f>ROUND(I169*H169,2)</f>
        <v>0</v>
      </c>
      <c r="K169" s="176" t="s">
        <v>150</v>
      </c>
      <c r="L169" s="40"/>
      <c r="M169" s="181" t="s">
        <v>5</v>
      </c>
      <c r="N169" s="182" t="s">
        <v>46</v>
      </c>
      <c r="O169" s="41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AR169" s="23" t="s">
        <v>138</v>
      </c>
      <c r="AT169" s="23" t="s">
        <v>133</v>
      </c>
      <c r="AU169" s="23" t="s">
        <v>84</v>
      </c>
      <c r="AY169" s="23" t="s">
        <v>131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23" t="s">
        <v>24</v>
      </c>
      <c r="BK169" s="185">
        <f>ROUND(I169*H169,2)</f>
        <v>0</v>
      </c>
      <c r="BL169" s="23" t="s">
        <v>138</v>
      </c>
      <c r="BM169" s="23" t="s">
        <v>515</v>
      </c>
    </row>
    <row r="170" spans="2:51" s="11" customFormat="1" ht="13.5">
      <c r="B170" s="186"/>
      <c r="D170" s="187" t="s">
        <v>140</v>
      </c>
      <c r="E170" s="188" t="s">
        <v>5</v>
      </c>
      <c r="F170" s="189" t="s">
        <v>256</v>
      </c>
      <c r="H170" s="190" t="s">
        <v>5</v>
      </c>
      <c r="I170" s="191"/>
      <c r="L170" s="186"/>
      <c r="M170" s="192"/>
      <c r="N170" s="193"/>
      <c r="O170" s="193"/>
      <c r="P170" s="193"/>
      <c r="Q170" s="193"/>
      <c r="R170" s="193"/>
      <c r="S170" s="193"/>
      <c r="T170" s="194"/>
      <c r="AT170" s="190" t="s">
        <v>140</v>
      </c>
      <c r="AU170" s="190" t="s">
        <v>84</v>
      </c>
      <c r="AV170" s="11" t="s">
        <v>24</v>
      </c>
      <c r="AW170" s="11" t="s">
        <v>142</v>
      </c>
      <c r="AX170" s="11" t="s">
        <v>75</v>
      </c>
      <c r="AY170" s="190" t="s">
        <v>131</v>
      </c>
    </row>
    <row r="171" spans="2:51" s="11" customFormat="1" ht="13.5">
      <c r="B171" s="186"/>
      <c r="D171" s="187" t="s">
        <v>140</v>
      </c>
      <c r="E171" s="188" t="s">
        <v>5</v>
      </c>
      <c r="F171" s="189" t="s">
        <v>248</v>
      </c>
      <c r="H171" s="190" t="s">
        <v>5</v>
      </c>
      <c r="I171" s="191"/>
      <c r="L171" s="186"/>
      <c r="M171" s="192"/>
      <c r="N171" s="193"/>
      <c r="O171" s="193"/>
      <c r="P171" s="193"/>
      <c r="Q171" s="193"/>
      <c r="R171" s="193"/>
      <c r="S171" s="193"/>
      <c r="T171" s="194"/>
      <c r="AT171" s="190" t="s">
        <v>140</v>
      </c>
      <c r="AU171" s="190" t="s">
        <v>84</v>
      </c>
      <c r="AV171" s="11" t="s">
        <v>24</v>
      </c>
      <c r="AW171" s="11" t="s">
        <v>142</v>
      </c>
      <c r="AX171" s="11" t="s">
        <v>75</v>
      </c>
      <c r="AY171" s="190" t="s">
        <v>131</v>
      </c>
    </row>
    <row r="172" spans="2:51" s="12" customFormat="1" ht="13.5">
      <c r="B172" s="195"/>
      <c r="D172" s="187" t="s">
        <v>140</v>
      </c>
      <c r="E172" s="196" t="s">
        <v>5</v>
      </c>
      <c r="F172" s="197" t="s">
        <v>504</v>
      </c>
      <c r="H172" s="198">
        <v>105</v>
      </c>
      <c r="I172" s="199"/>
      <c r="L172" s="195"/>
      <c r="M172" s="200"/>
      <c r="N172" s="201"/>
      <c r="O172" s="201"/>
      <c r="P172" s="201"/>
      <c r="Q172" s="201"/>
      <c r="R172" s="201"/>
      <c r="S172" s="201"/>
      <c r="T172" s="202"/>
      <c r="AT172" s="196" t="s">
        <v>140</v>
      </c>
      <c r="AU172" s="196" t="s">
        <v>84</v>
      </c>
      <c r="AV172" s="12" t="s">
        <v>84</v>
      </c>
      <c r="AW172" s="12" t="s">
        <v>142</v>
      </c>
      <c r="AX172" s="12" t="s">
        <v>75</v>
      </c>
      <c r="AY172" s="196" t="s">
        <v>131</v>
      </c>
    </row>
    <row r="173" spans="2:51" s="11" customFormat="1" ht="13.5">
      <c r="B173" s="186"/>
      <c r="D173" s="187" t="s">
        <v>140</v>
      </c>
      <c r="E173" s="188" t="s">
        <v>5</v>
      </c>
      <c r="F173" s="189" t="s">
        <v>257</v>
      </c>
      <c r="H173" s="190" t="s">
        <v>5</v>
      </c>
      <c r="I173" s="191"/>
      <c r="L173" s="186"/>
      <c r="M173" s="192"/>
      <c r="N173" s="193"/>
      <c r="O173" s="193"/>
      <c r="P173" s="193"/>
      <c r="Q173" s="193"/>
      <c r="R173" s="193"/>
      <c r="S173" s="193"/>
      <c r="T173" s="194"/>
      <c r="AT173" s="190" t="s">
        <v>140</v>
      </c>
      <c r="AU173" s="190" t="s">
        <v>84</v>
      </c>
      <c r="AV173" s="11" t="s">
        <v>24</v>
      </c>
      <c r="AW173" s="11" t="s">
        <v>142</v>
      </c>
      <c r="AX173" s="11" t="s">
        <v>75</v>
      </c>
      <c r="AY173" s="190" t="s">
        <v>131</v>
      </c>
    </row>
    <row r="174" spans="2:51" s="12" customFormat="1" ht="13.5">
      <c r="B174" s="195"/>
      <c r="D174" s="187" t="s">
        <v>140</v>
      </c>
      <c r="E174" s="196" t="s">
        <v>5</v>
      </c>
      <c r="F174" s="197" t="s">
        <v>504</v>
      </c>
      <c r="H174" s="198">
        <v>105</v>
      </c>
      <c r="I174" s="199"/>
      <c r="L174" s="195"/>
      <c r="M174" s="200"/>
      <c r="N174" s="201"/>
      <c r="O174" s="201"/>
      <c r="P174" s="201"/>
      <c r="Q174" s="201"/>
      <c r="R174" s="201"/>
      <c r="S174" s="201"/>
      <c r="T174" s="202"/>
      <c r="AT174" s="196" t="s">
        <v>140</v>
      </c>
      <c r="AU174" s="196" t="s">
        <v>84</v>
      </c>
      <c r="AV174" s="12" t="s">
        <v>84</v>
      </c>
      <c r="AW174" s="12" t="s">
        <v>142</v>
      </c>
      <c r="AX174" s="12" t="s">
        <v>75</v>
      </c>
      <c r="AY174" s="196" t="s">
        <v>131</v>
      </c>
    </row>
    <row r="175" spans="2:51" s="13" customFormat="1" ht="13.5">
      <c r="B175" s="203"/>
      <c r="D175" s="204" t="s">
        <v>140</v>
      </c>
      <c r="E175" s="205" t="s">
        <v>5</v>
      </c>
      <c r="F175" s="206" t="s">
        <v>146</v>
      </c>
      <c r="H175" s="207">
        <v>210</v>
      </c>
      <c r="I175" s="208"/>
      <c r="L175" s="203"/>
      <c r="M175" s="209"/>
      <c r="N175" s="210"/>
      <c r="O175" s="210"/>
      <c r="P175" s="210"/>
      <c r="Q175" s="210"/>
      <c r="R175" s="210"/>
      <c r="S175" s="210"/>
      <c r="T175" s="211"/>
      <c r="AT175" s="212" t="s">
        <v>140</v>
      </c>
      <c r="AU175" s="212" t="s">
        <v>84</v>
      </c>
      <c r="AV175" s="13" t="s">
        <v>138</v>
      </c>
      <c r="AW175" s="13" t="s">
        <v>142</v>
      </c>
      <c r="AX175" s="13" t="s">
        <v>24</v>
      </c>
      <c r="AY175" s="212" t="s">
        <v>131</v>
      </c>
    </row>
    <row r="176" spans="2:65" s="1" customFormat="1" ht="22.5" customHeight="1">
      <c r="B176" s="173"/>
      <c r="C176" s="174" t="s">
        <v>239</v>
      </c>
      <c r="D176" s="174" t="s">
        <v>133</v>
      </c>
      <c r="E176" s="175" t="s">
        <v>259</v>
      </c>
      <c r="F176" s="176" t="s">
        <v>260</v>
      </c>
      <c r="G176" s="177" t="s">
        <v>136</v>
      </c>
      <c r="H176" s="178">
        <v>258.35</v>
      </c>
      <c r="I176" s="179"/>
      <c r="J176" s="180">
        <f>ROUND(I176*H176,2)</f>
        <v>0</v>
      </c>
      <c r="K176" s="176" t="s">
        <v>150</v>
      </c>
      <c r="L176" s="40"/>
      <c r="M176" s="181" t="s">
        <v>5</v>
      </c>
      <c r="N176" s="182" t="s">
        <v>46</v>
      </c>
      <c r="O176" s="41"/>
      <c r="P176" s="183">
        <f>O176*H176</f>
        <v>0</v>
      </c>
      <c r="Q176" s="183">
        <v>0.216</v>
      </c>
      <c r="R176" s="183">
        <f>Q176*H176</f>
        <v>55.8036</v>
      </c>
      <c r="S176" s="183">
        <v>0</v>
      </c>
      <c r="T176" s="184">
        <f>S176*H176</f>
        <v>0</v>
      </c>
      <c r="AR176" s="23" t="s">
        <v>138</v>
      </c>
      <c r="AT176" s="23" t="s">
        <v>133</v>
      </c>
      <c r="AU176" s="23" t="s">
        <v>84</v>
      </c>
      <c r="AY176" s="23" t="s">
        <v>131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23" t="s">
        <v>24</v>
      </c>
      <c r="BK176" s="185">
        <f>ROUND(I176*H176,2)</f>
        <v>0</v>
      </c>
      <c r="BL176" s="23" t="s">
        <v>138</v>
      </c>
      <c r="BM176" s="23" t="s">
        <v>516</v>
      </c>
    </row>
    <row r="177" spans="2:51" s="11" customFormat="1" ht="13.5">
      <c r="B177" s="186"/>
      <c r="D177" s="187" t="s">
        <v>140</v>
      </c>
      <c r="E177" s="188" t="s">
        <v>5</v>
      </c>
      <c r="F177" s="189" t="s">
        <v>262</v>
      </c>
      <c r="H177" s="190" t="s">
        <v>5</v>
      </c>
      <c r="I177" s="191"/>
      <c r="L177" s="186"/>
      <c r="M177" s="192"/>
      <c r="N177" s="193"/>
      <c r="O177" s="193"/>
      <c r="P177" s="193"/>
      <c r="Q177" s="193"/>
      <c r="R177" s="193"/>
      <c r="S177" s="193"/>
      <c r="T177" s="194"/>
      <c r="AT177" s="190" t="s">
        <v>140</v>
      </c>
      <c r="AU177" s="190" t="s">
        <v>84</v>
      </c>
      <c r="AV177" s="11" t="s">
        <v>24</v>
      </c>
      <c r="AW177" s="11" t="s">
        <v>142</v>
      </c>
      <c r="AX177" s="11" t="s">
        <v>75</v>
      </c>
      <c r="AY177" s="190" t="s">
        <v>131</v>
      </c>
    </row>
    <row r="178" spans="2:51" s="12" customFormat="1" ht="13.5">
      <c r="B178" s="195"/>
      <c r="D178" s="187" t="s">
        <v>140</v>
      </c>
      <c r="E178" s="196" t="s">
        <v>5</v>
      </c>
      <c r="F178" s="197" t="s">
        <v>517</v>
      </c>
      <c r="H178" s="198">
        <v>258.35</v>
      </c>
      <c r="I178" s="199"/>
      <c r="L178" s="195"/>
      <c r="M178" s="200"/>
      <c r="N178" s="201"/>
      <c r="O178" s="201"/>
      <c r="P178" s="201"/>
      <c r="Q178" s="201"/>
      <c r="R178" s="201"/>
      <c r="S178" s="201"/>
      <c r="T178" s="202"/>
      <c r="AT178" s="196" t="s">
        <v>140</v>
      </c>
      <c r="AU178" s="196" t="s">
        <v>84</v>
      </c>
      <c r="AV178" s="12" t="s">
        <v>84</v>
      </c>
      <c r="AW178" s="12" t="s">
        <v>142</v>
      </c>
      <c r="AX178" s="12" t="s">
        <v>75</v>
      </c>
      <c r="AY178" s="196" t="s">
        <v>131</v>
      </c>
    </row>
    <row r="179" spans="2:51" s="13" customFormat="1" ht="13.5">
      <c r="B179" s="203"/>
      <c r="D179" s="204" t="s">
        <v>140</v>
      </c>
      <c r="E179" s="205" t="s">
        <v>5</v>
      </c>
      <c r="F179" s="206" t="s">
        <v>146</v>
      </c>
      <c r="H179" s="207">
        <v>258.35</v>
      </c>
      <c r="I179" s="208"/>
      <c r="L179" s="203"/>
      <c r="M179" s="209"/>
      <c r="N179" s="210"/>
      <c r="O179" s="210"/>
      <c r="P179" s="210"/>
      <c r="Q179" s="210"/>
      <c r="R179" s="210"/>
      <c r="S179" s="210"/>
      <c r="T179" s="211"/>
      <c r="AT179" s="212" t="s">
        <v>140</v>
      </c>
      <c r="AU179" s="212" t="s">
        <v>84</v>
      </c>
      <c r="AV179" s="13" t="s">
        <v>138</v>
      </c>
      <c r="AW179" s="13" t="s">
        <v>142</v>
      </c>
      <c r="AX179" s="13" t="s">
        <v>24</v>
      </c>
      <c r="AY179" s="212" t="s">
        <v>131</v>
      </c>
    </row>
    <row r="180" spans="2:65" s="1" customFormat="1" ht="22.5" customHeight="1">
      <c r="B180" s="173"/>
      <c r="C180" s="174" t="s">
        <v>244</v>
      </c>
      <c r="D180" s="174" t="s">
        <v>133</v>
      </c>
      <c r="E180" s="175" t="s">
        <v>265</v>
      </c>
      <c r="F180" s="176" t="s">
        <v>266</v>
      </c>
      <c r="G180" s="177" t="s">
        <v>136</v>
      </c>
      <c r="H180" s="178">
        <v>1535.33</v>
      </c>
      <c r="I180" s="179"/>
      <c r="J180" s="180">
        <f>ROUND(I180*H180,2)</f>
        <v>0</v>
      </c>
      <c r="K180" s="176" t="s">
        <v>150</v>
      </c>
      <c r="L180" s="40"/>
      <c r="M180" s="181" t="s">
        <v>5</v>
      </c>
      <c r="N180" s="182" t="s">
        <v>46</v>
      </c>
      <c r="O180" s="41"/>
      <c r="P180" s="183">
        <f>O180*H180</f>
        <v>0</v>
      </c>
      <c r="Q180" s="183">
        <v>0</v>
      </c>
      <c r="R180" s="183">
        <f>Q180*H180</f>
        <v>0</v>
      </c>
      <c r="S180" s="183">
        <v>0</v>
      </c>
      <c r="T180" s="184">
        <f>S180*H180</f>
        <v>0</v>
      </c>
      <c r="AR180" s="23" t="s">
        <v>138</v>
      </c>
      <c r="AT180" s="23" t="s">
        <v>133</v>
      </c>
      <c r="AU180" s="23" t="s">
        <v>84</v>
      </c>
      <c r="AY180" s="23" t="s">
        <v>131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23" t="s">
        <v>24</v>
      </c>
      <c r="BK180" s="185">
        <f>ROUND(I180*H180,2)</f>
        <v>0</v>
      </c>
      <c r="BL180" s="23" t="s">
        <v>138</v>
      </c>
      <c r="BM180" s="23" t="s">
        <v>518</v>
      </c>
    </row>
    <row r="181" spans="2:51" s="11" customFormat="1" ht="13.5">
      <c r="B181" s="186"/>
      <c r="D181" s="187" t="s">
        <v>140</v>
      </c>
      <c r="E181" s="188" t="s">
        <v>5</v>
      </c>
      <c r="F181" s="189" t="s">
        <v>436</v>
      </c>
      <c r="H181" s="190" t="s">
        <v>5</v>
      </c>
      <c r="I181" s="191"/>
      <c r="L181" s="186"/>
      <c r="M181" s="192"/>
      <c r="N181" s="193"/>
      <c r="O181" s="193"/>
      <c r="P181" s="193"/>
      <c r="Q181" s="193"/>
      <c r="R181" s="193"/>
      <c r="S181" s="193"/>
      <c r="T181" s="194"/>
      <c r="AT181" s="190" t="s">
        <v>140</v>
      </c>
      <c r="AU181" s="190" t="s">
        <v>84</v>
      </c>
      <c r="AV181" s="11" t="s">
        <v>24</v>
      </c>
      <c r="AW181" s="11" t="s">
        <v>142</v>
      </c>
      <c r="AX181" s="11" t="s">
        <v>75</v>
      </c>
      <c r="AY181" s="190" t="s">
        <v>131</v>
      </c>
    </row>
    <row r="182" spans="2:51" s="12" customFormat="1" ht="13.5">
      <c r="B182" s="195"/>
      <c r="D182" s="187" t="s">
        <v>140</v>
      </c>
      <c r="E182" s="196" t="s">
        <v>5</v>
      </c>
      <c r="F182" s="197" t="s">
        <v>519</v>
      </c>
      <c r="H182" s="198">
        <v>1535.33</v>
      </c>
      <c r="I182" s="199"/>
      <c r="L182" s="195"/>
      <c r="M182" s="200"/>
      <c r="N182" s="201"/>
      <c r="O182" s="201"/>
      <c r="P182" s="201"/>
      <c r="Q182" s="201"/>
      <c r="R182" s="201"/>
      <c r="S182" s="201"/>
      <c r="T182" s="202"/>
      <c r="AT182" s="196" t="s">
        <v>140</v>
      </c>
      <c r="AU182" s="196" t="s">
        <v>84</v>
      </c>
      <c r="AV182" s="12" t="s">
        <v>84</v>
      </c>
      <c r="AW182" s="12" t="s">
        <v>142</v>
      </c>
      <c r="AX182" s="12" t="s">
        <v>75</v>
      </c>
      <c r="AY182" s="196" t="s">
        <v>131</v>
      </c>
    </row>
    <row r="183" spans="2:51" s="13" customFormat="1" ht="13.5">
      <c r="B183" s="203"/>
      <c r="D183" s="204" t="s">
        <v>140</v>
      </c>
      <c r="E183" s="205" t="s">
        <v>5</v>
      </c>
      <c r="F183" s="206" t="s">
        <v>146</v>
      </c>
      <c r="H183" s="207">
        <v>1535.33</v>
      </c>
      <c r="I183" s="208"/>
      <c r="L183" s="203"/>
      <c r="M183" s="209"/>
      <c r="N183" s="210"/>
      <c r="O183" s="210"/>
      <c r="P183" s="210"/>
      <c r="Q183" s="210"/>
      <c r="R183" s="210"/>
      <c r="S183" s="210"/>
      <c r="T183" s="211"/>
      <c r="AT183" s="212" t="s">
        <v>140</v>
      </c>
      <c r="AU183" s="212" t="s">
        <v>84</v>
      </c>
      <c r="AV183" s="13" t="s">
        <v>138</v>
      </c>
      <c r="AW183" s="13" t="s">
        <v>142</v>
      </c>
      <c r="AX183" s="13" t="s">
        <v>24</v>
      </c>
      <c r="AY183" s="212" t="s">
        <v>131</v>
      </c>
    </row>
    <row r="184" spans="2:65" s="1" customFormat="1" ht="22.5" customHeight="1">
      <c r="B184" s="173"/>
      <c r="C184" s="174" t="s">
        <v>252</v>
      </c>
      <c r="D184" s="174" t="s">
        <v>133</v>
      </c>
      <c r="E184" s="175" t="s">
        <v>270</v>
      </c>
      <c r="F184" s="176" t="s">
        <v>271</v>
      </c>
      <c r="G184" s="177" t="s">
        <v>136</v>
      </c>
      <c r="H184" s="178">
        <v>1535.33</v>
      </c>
      <c r="I184" s="179"/>
      <c r="J184" s="180">
        <f>ROUND(I184*H184,2)</f>
        <v>0</v>
      </c>
      <c r="K184" s="176" t="s">
        <v>150</v>
      </c>
      <c r="L184" s="40"/>
      <c r="M184" s="181" t="s">
        <v>5</v>
      </c>
      <c r="N184" s="182" t="s">
        <v>46</v>
      </c>
      <c r="O184" s="41"/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AR184" s="23" t="s">
        <v>138</v>
      </c>
      <c r="AT184" s="23" t="s">
        <v>133</v>
      </c>
      <c r="AU184" s="23" t="s">
        <v>84</v>
      </c>
      <c r="AY184" s="23" t="s">
        <v>131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23" t="s">
        <v>24</v>
      </c>
      <c r="BK184" s="185">
        <f>ROUND(I184*H184,2)</f>
        <v>0</v>
      </c>
      <c r="BL184" s="23" t="s">
        <v>138</v>
      </c>
      <c r="BM184" s="23" t="s">
        <v>520</v>
      </c>
    </row>
    <row r="185" spans="2:51" s="11" customFormat="1" ht="13.5">
      <c r="B185" s="186"/>
      <c r="D185" s="187" t="s">
        <v>140</v>
      </c>
      <c r="E185" s="188" t="s">
        <v>5</v>
      </c>
      <c r="F185" s="189" t="s">
        <v>439</v>
      </c>
      <c r="H185" s="190" t="s">
        <v>5</v>
      </c>
      <c r="I185" s="191"/>
      <c r="L185" s="186"/>
      <c r="M185" s="192"/>
      <c r="N185" s="193"/>
      <c r="O185" s="193"/>
      <c r="P185" s="193"/>
      <c r="Q185" s="193"/>
      <c r="R185" s="193"/>
      <c r="S185" s="193"/>
      <c r="T185" s="194"/>
      <c r="AT185" s="190" t="s">
        <v>140</v>
      </c>
      <c r="AU185" s="190" t="s">
        <v>84</v>
      </c>
      <c r="AV185" s="11" t="s">
        <v>24</v>
      </c>
      <c r="AW185" s="11" t="s">
        <v>142</v>
      </c>
      <c r="AX185" s="11" t="s">
        <v>75</v>
      </c>
      <c r="AY185" s="190" t="s">
        <v>131</v>
      </c>
    </row>
    <row r="186" spans="2:51" s="12" customFormat="1" ht="13.5">
      <c r="B186" s="195"/>
      <c r="D186" s="187" t="s">
        <v>140</v>
      </c>
      <c r="E186" s="196" t="s">
        <v>5</v>
      </c>
      <c r="F186" s="197" t="s">
        <v>519</v>
      </c>
      <c r="H186" s="198">
        <v>1535.33</v>
      </c>
      <c r="I186" s="199"/>
      <c r="L186" s="195"/>
      <c r="M186" s="200"/>
      <c r="N186" s="201"/>
      <c r="O186" s="201"/>
      <c r="P186" s="201"/>
      <c r="Q186" s="201"/>
      <c r="R186" s="201"/>
      <c r="S186" s="201"/>
      <c r="T186" s="202"/>
      <c r="AT186" s="196" t="s">
        <v>140</v>
      </c>
      <c r="AU186" s="196" t="s">
        <v>84</v>
      </c>
      <c r="AV186" s="12" t="s">
        <v>84</v>
      </c>
      <c r="AW186" s="12" t="s">
        <v>142</v>
      </c>
      <c r="AX186" s="12" t="s">
        <v>75</v>
      </c>
      <c r="AY186" s="196" t="s">
        <v>131</v>
      </c>
    </row>
    <row r="187" spans="2:51" s="13" customFormat="1" ht="13.5">
      <c r="B187" s="203"/>
      <c r="D187" s="204" t="s">
        <v>140</v>
      </c>
      <c r="E187" s="205" t="s">
        <v>5</v>
      </c>
      <c r="F187" s="206" t="s">
        <v>146</v>
      </c>
      <c r="H187" s="207">
        <v>1535.33</v>
      </c>
      <c r="I187" s="208"/>
      <c r="L187" s="203"/>
      <c r="M187" s="209"/>
      <c r="N187" s="210"/>
      <c r="O187" s="210"/>
      <c r="P187" s="210"/>
      <c r="Q187" s="210"/>
      <c r="R187" s="210"/>
      <c r="S187" s="210"/>
      <c r="T187" s="211"/>
      <c r="AT187" s="212" t="s">
        <v>140</v>
      </c>
      <c r="AU187" s="212" t="s">
        <v>84</v>
      </c>
      <c r="AV187" s="13" t="s">
        <v>138</v>
      </c>
      <c r="AW187" s="13" t="s">
        <v>142</v>
      </c>
      <c r="AX187" s="13" t="s">
        <v>24</v>
      </c>
      <c r="AY187" s="212" t="s">
        <v>131</v>
      </c>
    </row>
    <row r="188" spans="2:65" s="1" customFormat="1" ht="31.5" customHeight="1">
      <c r="B188" s="173"/>
      <c r="C188" s="174" t="s">
        <v>258</v>
      </c>
      <c r="D188" s="174" t="s">
        <v>133</v>
      </c>
      <c r="E188" s="175" t="s">
        <v>274</v>
      </c>
      <c r="F188" s="176" t="s">
        <v>275</v>
      </c>
      <c r="G188" s="177" t="s">
        <v>136</v>
      </c>
      <c r="H188" s="178">
        <v>1535.33</v>
      </c>
      <c r="I188" s="179"/>
      <c r="J188" s="180">
        <f>ROUND(I188*H188,2)</f>
        <v>0</v>
      </c>
      <c r="K188" s="176" t="s">
        <v>150</v>
      </c>
      <c r="L188" s="40"/>
      <c r="M188" s="181" t="s">
        <v>5</v>
      </c>
      <c r="N188" s="182" t="s">
        <v>46</v>
      </c>
      <c r="O188" s="41"/>
      <c r="P188" s="183">
        <f>O188*H188</f>
        <v>0</v>
      </c>
      <c r="Q188" s="183">
        <v>0</v>
      </c>
      <c r="R188" s="183">
        <f>Q188*H188</f>
        <v>0</v>
      </c>
      <c r="S188" s="183">
        <v>0</v>
      </c>
      <c r="T188" s="184">
        <f>S188*H188</f>
        <v>0</v>
      </c>
      <c r="AR188" s="23" t="s">
        <v>138</v>
      </c>
      <c r="AT188" s="23" t="s">
        <v>133</v>
      </c>
      <c r="AU188" s="23" t="s">
        <v>84</v>
      </c>
      <c r="AY188" s="23" t="s">
        <v>131</v>
      </c>
      <c r="BE188" s="185">
        <f>IF(N188="základní",J188,0)</f>
        <v>0</v>
      </c>
      <c r="BF188" s="185">
        <f>IF(N188="snížená",J188,0)</f>
        <v>0</v>
      </c>
      <c r="BG188" s="185">
        <f>IF(N188="zákl. přenesená",J188,0)</f>
        <v>0</v>
      </c>
      <c r="BH188" s="185">
        <f>IF(N188="sníž. přenesená",J188,0)</f>
        <v>0</v>
      </c>
      <c r="BI188" s="185">
        <f>IF(N188="nulová",J188,0)</f>
        <v>0</v>
      </c>
      <c r="BJ188" s="23" t="s">
        <v>24</v>
      </c>
      <c r="BK188" s="185">
        <f>ROUND(I188*H188,2)</f>
        <v>0</v>
      </c>
      <c r="BL188" s="23" t="s">
        <v>138</v>
      </c>
      <c r="BM188" s="23" t="s">
        <v>521</v>
      </c>
    </row>
    <row r="189" spans="2:51" s="11" customFormat="1" ht="13.5">
      <c r="B189" s="186"/>
      <c r="D189" s="187" t="s">
        <v>140</v>
      </c>
      <c r="E189" s="188" t="s">
        <v>5</v>
      </c>
      <c r="F189" s="189" t="s">
        <v>277</v>
      </c>
      <c r="H189" s="190" t="s">
        <v>5</v>
      </c>
      <c r="I189" s="191"/>
      <c r="L189" s="186"/>
      <c r="M189" s="192"/>
      <c r="N189" s="193"/>
      <c r="O189" s="193"/>
      <c r="P189" s="193"/>
      <c r="Q189" s="193"/>
      <c r="R189" s="193"/>
      <c r="S189" s="193"/>
      <c r="T189" s="194"/>
      <c r="AT189" s="190" t="s">
        <v>140</v>
      </c>
      <c r="AU189" s="190" t="s">
        <v>84</v>
      </c>
      <c r="AV189" s="11" t="s">
        <v>24</v>
      </c>
      <c r="AW189" s="11" t="s">
        <v>142</v>
      </c>
      <c r="AX189" s="11" t="s">
        <v>75</v>
      </c>
      <c r="AY189" s="190" t="s">
        <v>131</v>
      </c>
    </row>
    <row r="190" spans="2:51" s="12" customFormat="1" ht="13.5">
      <c r="B190" s="195"/>
      <c r="D190" s="187" t="s">
        <v>140</v>
      </c>
      <c r="E190" s="196" t="s">
        <v>5</v>
      </c>
      <c r="F190" s="197" t="s">
        <v>519</v>
      </c>
      <c r="H190" s="198">
        <v>1535.33</v>
      </c>
      <c r="I190" s="199"/>
      <c r="L190" s="195"/>
      <c r="M190" s="200"/>
      <c r="N190" s="201"/>
      <c r="O190" s="201"/>
      <c r="P190" s="201"/>
      <c r="Q190" s="201"/>
      <c r="R190" s="201"/>
      <c r="S190" s="201"/>
      <c r="T190" s="202"/>
      <c r="AT190" s="196" t="s">
        <v>140</v>
      </c>
      <c r="AU190" s="196" t="s">
        <v>84</v>
      </c>
      <c r="AV190" s="12" t="s">
        <v>84</v>
      </c>
      <c r="AW190" s="12" t="s">
        <v>142</v>
      </c>
      <c r="AX190" s="12" t="s">
        <v>75</v>
      </c>
      <c r="AY190" s="196" t="s">
        <v>131</v>
      </c>
    </row>
    <row r="191" spans="2:51" s="13" customFormat="1" ht="13.5">
      <c r="B191" s="203"/>
      <c r="D191" s="204" t="s">
        <v>140</v>
      </c>
      <c r="E191" s="205" t="s">
        <v>5</v>
      </c>
      <c r="F191" s="206" t="s">
        <v>146</v>
      </c>
      <c r="H191" s="207">
        <v>1535.33</v>
      </c>
      <c r="I191" s="208"/>
      <c r="L191" s="203"/>
      <c r="M191" s="209"/>
      <c r="N191" s="210"/>
      <c r="O191" s="210"/>
      <c r="P191" s="210"/>
      <c r="Q191" s="210"/>
      <c r="R191" s="210"/>
      <c r="S191" s="210"/>
      <c r="T191" s="211"/>
      <c r="AT191" s="212" t="s">
        <v>140</v>
      </c>
      <c r="AU191" s="212" t="s">
        <v>84</v>
      </c>
      <c r="AV191" s="13" t="s">
        <v>138</v>
      </c>
      <c r="AW191" s="13" t="s">
        <v>142</v>
      </c>
      <c r="AX191" s="13" t="s">
        <v>24</v>
      </c>
      <c r="AY191" s="212" t="s">
        <v>131</v>
      </c>
    </row>
    <row r="192" spans="2:65" s="1" customFormat="1" ht="31.5" customHeight="1">
      <c r="B192" s="173"/>
      <c r="C192" s="174" t="s">
        <v>264</v>
      </c>
      <c r="D192" s="174" t="s">
        <v>133</v>
      </c>
      <c r="E192" s="175" t="s">
        <v>522</v>
      </c>
      <c r="F192" s="176" t="s">
        <v>523</v>
      </c>
      <c r="G192" s="177" t="s">
        <v>136</v>
      </c>
      <c r="H192" s="178">
        <v>1535.33</v>
      </c>
      <c r="I192" s="179"/>
      <c r="J192" s="180">
        <f>ROUND(I192*H192,2)</f>
        <v>0</v>
      </c>
      <c r="K192" s="176" t="s">
        <v>137</v>
      </c>
      <c r="L192" s="40"/>
      <c r="M192" s="181" t="s">
        <v>5</v>
      </c>
      <c r="N192" s="182" t="s">
        <v>46</v>
      </c>
      <c r="O192" s="41"/>
      <c r="P192" s="183">
        <f>O192*H192</f>
        <v>0</v>
      </c>
      <c r="Q192" s="183">
        <v>0</v>
      </c>
      <c r="R192" s="183">
        <f>Q192*H192</f>
        <v>0</v>
      </c>
      <c r="S192" s="183">
        <v>0</v>
      </c>
      <c r="T192" s="184">
        <f>S192*H192</f>
        <v>0</v>
      </c>
      <c r="AR192" s="23" t="s">
        <v>138</v>
      </c>
      <c r="AT192" s="23" t="s">
        <v>133</v>
      </c>
      <c r="AU192" s="23" t="s">
        <v>84</v>
      </c>
      <c r="AY192" s="23" t="s">
        <v>131</v>
      </c>
      <c r="BE192" s="185">
        <f>IF(N192="základní",J192,0)</f>
        <v>0</v>
      </c>
      <c r="BF192" s="185">
        <f>IF(N192="snížená",J192,0)</f>
        <v>0</v>
      </c>
      <c r="BG192" s="185">
        <f>IF(N192="zákl. přenesená",J192,0)</f>
        <v>0</v>
      </c>
      <c r="BH192" s="185">
        <f>IF(N192="sníž. přenesená",J192,0)</f>
        <v>0</v>
      </c>
      <c r="BI192" s="185">
        <f>IF(N192="nulová",J192,0)</f>
        <v>0</v>
      </c>
      <c r="BJ192" s="23" t="s">
        <v>24</v>
      </c>
      <c r="BK192" s="185">
        <f>ROUND(I192*H192,2)</f>
        <v>0</v>
      </c>
      <c r="BL192" s="23" t="s">
        <v>138</v>
      </c>
      <c r="BM192" s="23" t="s">
        <v>524</v>
      </c>
    </row>
    <row r="193" spans="2:51" s="11" customFormat="1" ht="13.5">
      <c r="B193" s="186"/>
      <c r="D193" s="187" t="s">
        <v>140</v>
      </c>
      <c r="E193" s="188" t="s">
        <v>5</v>
      </c>
      <c r="F193" s="189" t="s">
        <v>282</v>
      </c>
      <c r="H193" s="190" t="s">
        <v>5</v>
      </c>
      <c r="I193" s="191"/>
      <c r="L193" s="186"/>
      <c r="M193" s="192"/>
      <c r="N193" s="193"/>
      <c r="O193" s="193"/>
      <c r="P193" s="193"/>
      <c r="Q193" s="193"/>
      <c r="R193" s="193"/>
      <c r="S193" s="193"/>
      <c r="T193" s="194"/>
      <c r="AT193" s="190" t="s">
        <v>140</v>
      </c>
      <c r="AU193" s="190" t="s">
        <v>84</v>
      </c>
      <c r="AV193" s="11" t="s">
        <v>24</v>
      </c>
      <c r="AW193" s="11" t="s">
        <v>142</v>
      </c>
      <c r="AX193" s="11" t="s">
        <v>75</v>
      </c>
      <c r="AY193" s="190" t="s">
        <v>131</v>
      </c>
    </row>
    <row r="194" spans="2:51" s="12" customFormat="1" ht="13.5">
      <c r="B194" s="195"/>
      <c r="D194" s="187" t="s">
        <v>140</v>
      </c>
      <c r="E194" s="196" t="s">
        <v>5</v>
      </c>
      <c r="F194" s="197" t="s">
        <v>519</v>
      </c>
      <c r="H194" s="198">
        <v>1535.33</v>
      </c>
      <c r="I194" s="199"/>
      <c r="L194" s="195"/>
      <c r="M194" s="200"/>
      <c r="N194" s="201"/>
      <c r="O194" s="201"/>
      <c r="P194" s="201"/>
      <c r="Q194" s="201"/>
      <c r="R194" s="201"/>
      <c r="S194" s="201"/>
      <c r="T194" s="202"/>
      <c r="AT194" s="196" t="s">
        <v>140</v>
      </c>
      <c r="AU194" s="196" t="s">
        <v>84</v>
      </c>
      <c r="AV194" s="12" t="s">
        <v>84</v>
      </c>
      <c r="AW194" s="12" t="s">
        <v>142</v>
      </c>
      <c r="AX194" s="12" t="s">
        <v>75</v>
      </c>
      <c r="AY194" s="196" t="s">
        <v>131</v>
      </c>
    </row>
    <row r="195" spans="2:51" s="13" customFormat="1" ht="13.5">
      <c r="B195" s="203"/>
      <c r="D195" s="204" t="s">
        <v>140</v>
      </c>
      <c r="E195" s="205" t="s">
        <v>5</v>
      </c>
      <c r="F195" s="206" t="s">
        <v>146</v>
      </c>
      <c r="H195" s="207">
        <v>1535.33</v>
      </c>
      <c r="I195" s="208"/>
      <c r="L195" s="203"/>
      <c r="M195" s="209"/>
      <c r="N195" s="210"/>
      <c r="O195" s="210"/>
      <c r="P195" s="210"/>
      <c r="Q195" s="210"/>
      <c r="R195" s="210"/>
      <c r="S195" s="210"/>
      <c r="T195" s="211"/>
      <c r="AT195" s="212" t="s">
        <v>140</v>
      </c>
      <c r="AU195" s="212" t="s">
        <v>84</v>
      </c>
      <c r="AV195" s="13" t="s">
        <v>138</v>
      </c>
      <c r="AW195" s="13" t="s">
        <v>142</v>
      </c>
      <c r="AX195" s="13" t="s">
        <v>24</v>
      </c>
      <c r="AY195" s="212" t="s">
        <v>131</v>
      </c>
    </row>
    <row r="196" spans="2:65" s="1" customFormat="1" ht="22.5" customHeight="1">
      <c r="B196" s="173"/>
      <c r="C196" s="213" t="s">
        <v>10</v>
      </c>
      <c r="D196" s="213" t="s">
        <v>200</v>
      </c>
      <c r="E196" s="214" t="s">
        <v>201</v>
      </c>
      <c r="F196" s="215" t="s">
        <v>202</v>
      </c>
      <c r="G196" s="216" t="s">
        <v>176</v>
      </c>
      <c r="H196" s="217">
        <v>7.488</v>
      </c>
      <c r="I196" s="218"/>
      <c r="J196" s="219">
        <f>ROUND(I196*H196,2)</f>
        <v>0</v>
      </c>
      <c r="K196" s="215" t="s">
        <v>5</v>
      </c>
      <c r="L196" s="220"/>
      <c r="M196" s="221" t="s">
        <v>5</v>
      </c>
      <c r="N196" s="222" t="s">
        <v>46</v>
      </c>
      <c r="O196" s="41"/>
      <c r="P196" s="183">
        <f>O196*H196</f>
        <v>0</v>
      </c>
      <c r="Q196" s="183">
        <v>1</v>
      </c>
      <c r="R196" s="183">
        <f>Q196*H196</f>
        <v>7.488</v>
      </c>
      <c r="S196" s="183">
        <v>0</v>
      </c>
      <c r="T196" s="184">
        <f>S196*H196</f>
        <v>0</v>
      </c>
      <c r="AR196" s="23" t="s">
        <v>188</v>
      </c>
      <c r="AT196" s="23" t="s">
        <v>200</v>
      </c>
      <c r="AU196" s="23" t="s">
        <v>84</v>
      </c>
      <c r="AY196" s="23" t="s">
        <v>131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23" t="s">
        <v>24</v>
      </c>
      <c r="BK196" s="185">
        <f>ROUND(I196*H196,2)</f>
        <v>0</v>
      </c>
      <c r="BL196" s="23" t="s">
        <v>138</v>
      </c>
      <c r="BM196" s="23" t="s">
        <v>525</v>
      </c>
    </row>
    <row r="197" spans="2:51" s="11" customFormat="1" ht="13.5">
      <c r="B197" s="186"/>
      <c r="D197" s="187" t="s">
        <v>140</v>
      </c>
      <c r="E197" s="188" t="s">
        <v>5</v>
      </c>
      <c r="F197" s="189" t="s">
        <v>526</v>
      </c>
      <c r="H197" s="190" t="s">
        <v>5</v>
      </c>
      <c r="I197" s="191"/>
      <c r="L197" s="186"/>
      <c r="M197" s="192"/>
      <c r="N197" s="193"/>
      <c r="O197" s="193"/>
      <c r="P197" s="193"/>
      <c r="Q197" s="193"/>
      <c r="R197" s="193"/>
      <c r="S197" s="193"/>
      <c r="T197" s="194"/>
      <c r="AT197" s="190" t="s">
        <v>140</v>
      </c>
      <c r="AU197" s="190" t="s">
        <v>84</v>
      </c>
      <c r="AV197" s="11" t="s">
        <v>24</v>
      </c>
      <c r="AW197" s="11" t="s">
        <v>142</v>
      </c>
      <c r="AX197" s="11" t="s">
        <v>75</v>
      </c>
      <c r="AY197" s="190" t="s">
        <v>131</v>
      </c>
    </row>
    <row r="198" spans="2:51" s="12" customFormat="1" ht="13.5">
      <c r="B198" s="195"/>
      <c r="D198" s="187" t="s">
        <v>140</v>
      </c>
      <c r="E198" s="196" t="s">
        <v>5</v>
      </c>
      <c r="F198" s="197" t="s">
        <v>527</v>
      </c>
      <c r="H198" s="198">
        <v>7.488</v>
      </c>
      <c r="I198" s="199"/>
      <c r="L198" s="195"/>
      <c r="M198" s="200"/>
      <c r="N198" s="201"/>
      <c r="O198" s="201"/>
      <c r="P198" s="201"/>
      <c r="Q198" s="201"/>
      <c r="R198" s="201"/>
      <c r="S198" s="201"/>
      <c r="T198" s="202"/>
      <c r="AT198" s="196" t="s">
        <v>140</v>
      </c>
      <c r="AU198" s="196" t="s">
        <v>84</v>
      </c>
      <c r="AV198" s="12" t="s">
        <v>84</v>
      </c>
      <c r="AW198" s="12" t="s">
        <v>142</v>
      </c>
      <c r="AX198" s="12" t="s">
        <v>75</v>
      </c>
      <c r="AY198" s="196" t="s">
        <v>131</v>
      </c>
    </row>
    <row r="199" spans="2:51" s="13" customFormat="1" ht="13.5">
      <c r="B199" s="203"/>
      <c r="D199" s="204" t="s">
        <v>140</v>
      </c>
      <c r="E199" s="205" t="s">
        <v>5</v>
      </c>
      <c r="F199" s="206" t="s">
        <v>146</v>
      </c>
      <c r="H199" s="207">
        <v>7.488</v>
      </c>
      <c r="I199" s="208"/>
      <c r="L199" s="203"/>
      <c r="M199" s="209"/>
      <c r="N199" s="210"/>
      <c r="O199" s="210"/>
      <c r="P199" s="210"/>
      <c r="Q199" s="210"/>
      <c r="R199" s="210"/>
      <c r="S199" s="210"/>
      <c r="T199" s="211"/>
      <c r="AT199" s="212" t="s">
        <v>140</v>
      </c>
      <c r="AU199" s="212" t="s">
        <v>84</v>
      </c>
      <c r="AV199" s="13" t="s">
        <v>138</v>
      </c>
      <c r="AW199" s="13" t="s">
        <v>142</v>
      </c>
      <c r="AX199" s="13" t="s">
        <v>24</v>
      </c>
      <c r="AY199" s="212" t="s">
        <v>131</v>
      </c>
    </row>
    <row r="200" spans="2:65" s="1" customFormat="1" ht="22.5" customHeight="1">
      <c r="B200" s="173"/>
      <c r="C200" s="174" t="s">
        <v>273</v>
      </c>
      <c r="D200" s="174" t="s">
        <v>133</v>
      </c>
      <c r="E200" s="175" t="s">
        <v>289</v>
      </c>
      <c r="F200" s="176" t="s">
        <v>290</v>
      </c>
      <c r="G200" s="177" t="s">
        <v>136</v>
      </c>
      <c r="H200" s="178">
        <v>105</v>
      </c>
      <c r="I200" s="179"/>
      <c r="J200" s="180">
        <f>ROUND(I200*H200,2)</f>
        <v>0</v>
      </c>
      <c r="K200" s="176" t="s">
        <v>137</v>
      </c>
      <c r="L200" s="40"/>
      <c r="M200" s="181" t="s">
        <v>5</v>
      </c>
      <c r="N200" s="182" t="s">
        <v>46</v>
      </c>
      <c r="O200" s="41"/>
      <c r="P200" s="183">
        <f>O200*H200</f>
        <v>0</v>
      </c>
      <c r="Q200" s="183">
        <v>0.01386</v>
      </c>
      <c r="R200" s="183">
        <f>Q200*H200</f>
        <v>1.4553</v>
      </c>
      <c r="S200" s="183">
        <v>0</v>
      </c>
      <c r="T200" s="184">
        <f>S200*H200</f>
        <v>0</v>
      </c>
      <c r="AR200" s="23" t="s">
        <v>138</v>
      </c>
      <c r="AT200" s="23" t="s">
        <v>133</v>
      </c>
      <c r="AU200" s="23" t="s">
        <v>84</v>
      </c>
      <c r="AY200" s="23" t="s">
        <v>131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23" t="s">
        <v>24</v>
      </c>
      <c r="BK200" s="185">
        <f>ROUND(I200*H200,2)</f>
        <v>0</v>
      </c>
      <c r="BL200" s="23" t="s">
        <v>138</v>
      </c>
      <c r="BM200" s="23" t="s">
        <v>528</v>
      </c>
    </row>
    <row r="201" spans="2:51" s="11" customFormat="1" ht="13.5">
      <c r="B201" s="186"/>
      <c r="D201" s="187" t="s">
        <v>140</v>
      </c>
      <c r="E201" s="188" t="s">
        <v>5</v>
      </c>
      <c r="F201" s="189" t="s">
        <v>292</v>
      </c>
      <c r="H201" s="190" t="s">
        <v>5</v>
      </c>
      <c r="I201" s="191"/>
      <c r="L201" s="186"/>
      <c r="M201" s="192"/>
      <c r="N201" s="193"/>
      <c r="O201" s="193"/>
      <c r="P201" s="193"/>
      <c r="Q201" s="193"/>
      <c r="R201" s="193"/>
      <c r="S201" s="193"/>
      <c r="T201" s="194"/>
      <c r="AT201" s="190" t="s">
        <v>140</v>
      </c>
      <c r="AU201" s="190" t="s">
        <v>84</v>
      </c>
      <c r="AV201" s="11" t="s">
        <v>24</v>
      </c>
      <c r="AW201" s="11" t="s">
        <v>142</v>
      </c>
      <c r="AX201" s="11" t="s">
        <v>75</v>
      </c>
      <c r="AY201" s="190" t="s">
        <v>131</v>
      </c>
    </row>
    <row r="202" spans="2:51" s="11" customFormat="1" ht="13.5">
      <c r="B202" s="186"/>
      <c r="D202" s="187" t="s">
        <v>140</v>
      </c>
      <c r="E202" s="188" t="s">
        <v>5</v>
      </c>
      <c r="F202" s="189" t="s">
        <v>257</v>
      </c>
      <c r="H202" s="190" t="s">
        <v>5</v>
      </c>
      <c r="I202" s="191"/>
      <c r="L202" s="186"/>
      <c r="M202" s="192"/>
      <c r="N202" s="193"/>
      <c r="O202" s="193"/>
      <c r="P202" s="193"/>
      <c r="Q202" s="193"/>
      <c r="R202" s="193"/>
      <c r="S202" s="193"/>
      <c r="T202" s="194"/>
      <c r="AT202" s="190" t="s">
        <v>140</v>
      </c>
      <c r="AU202" s="190" t="s">
        <v>84</v>
      </c>
      <c r="AV202" s="11" t="s">
        <v>24</v>
      </c>
      <c r="AW202" s="11" t="s">
        <v>142</v>
      </c>
      <c r="AX202" s="11" t="s">
        <v>75</v>
      </c>
      <c r="AY202" s="190" t="s">
        <v>131</v>
      </c>
    </row>
    <row r="203" spans="2:51" s="12" customFormat="1" ht="13.5">
      <c r="B203" s="195"/>
      <c r="D203" s="187" t="s">
        <v>140</v>
      </c>
      <c r="E203" s="196" t="s">
        <v>5</v>
      </c>
      <c r="F203" s="197" t="s">
        <v>504</v>
      </c>
      <c r="H203" s="198">
        <v>105</v>
      </c>
      <c r="I203" s="199"/>
      <c r="L203" s="195"/>
      <c r="M203" s="200"/>
      <c r="N203" s="201"/>
      <c r="O203" s="201"/>
      <c r="P203" s="201"/>
      <c r="Q203" s="201"/>
      <c r="R203" s="201"/>
      <c r="S203" s="201"/>
      <c r="T203" s="202"/>
      <c r="AT203" s="196" t="s">
        <v>140</v>
      </c>
      <c r="AU203" s="196" t="s">
        <v>84</v>
      </c>
      <c r="AV203" s="12" t="s">
        <v>84</v>
      </c>
      <c r="AW203" s="12" t="s">
        <v>142</v>
      </c>
      <c r="AX203" s="12" t="s">
        <v>75</v>
      </c>
      <c r="AY203" s="196" t="s">
        <v>131</v>
      </c>
    </row>
    <row r="204" spans="2:51" s="13" customFormat="1" ht="13.5">
      <c r="B204" s="203"/>
      <c r="D204" s="187" t="s">
        <v>140</v>
      </c>
      <c r="E204" s="223" t="s">
        <v>5</v>
      </c>
      <c r="F204" s="224" t="s">
        <v>146</v>
      </c>
      <c r="H204" s="225">
        <v>105</v>
      </c>
      <c r="I204" s="208"/>
      <c r="L204" s="203"/>
      <c r="M204" s="209"/>
      <c r="N204" s="210"/>
      <c r="O204" s="210"/>
      <c r="P204" s="210"/>
      <c r="Q204" s="210"/>
      <c r="R204" s="210"/>
      <c r="S204" s="210"/>
      <c r="T204" s="211"/>
      <c r="AT204" s="212" t="s">
        <v>140</v>
      </c>
      <c r="AU204" s="212" t="s">
        <v>84</v>
      </c>
      <c r="AV204" s="13" t="s">
        <v>138</v>
      </c>
      <c r="AW204" s="13" t="s">
        <v>142</v>
      </c>
      <c r="AX204" s="13" t="s">
        <v>24</v>
      </c>
      <c r="AY204" s="212" t="s">
        <v>131</v>
      </c>
    </row>
    <row r="205" spans="2:63" s="10" customFormat="1" ht="29.85" customHeight="1">
      <c r="B205" s="159"/>
      <c r="D205" s="170" t="s">
        <v>74</v>
      </c>
      <c r="E205" s="171" t="s">
        <v>194</v>
      </c>
      <c r="F205" s="171" t="s">
        <v>293</v>
      </c>
      <c r="I205" s="162"/>
      <c r="J205" s="172">
        <f>BK205</f>
        <v>0</v>
      </c>
      <c r="L205" s="159"/>
      <c r="M205" s="164"/>
      <c r="N205" s="165"/>
      <c r="O205" s="165"/>
      <c r="P205" s="166">
        <f>P206+SUM(P207:P242)</f>
        <v>0</v>
      </c>
      <c r="Q205" s="165"/>
      <c r="R205" s="166">
        <f>R206+SUM(R207:R242)</f>
        <v>152.36056374</v>
      </c>
      <c r="S205" s="165"/>
      <c r="T205" s="167">
        <f>T206+SUM(T207:T242)</f>
        <v>32.382</v>
      </c>
      <c r="AR205" s="160" t="s">
        <v>24</v>
      </c>
      <c r="AT205" s="168" t="s">
        <v>74</v>
      </c>
      <c r="AU205" s="168" t="s">
        <v>24</v>
      </c>
      <c r="AY205" s="160" t="s">
        <v>131</v>
      </c>
      <c r="BK205" s="169">
        <f>BK206+SUM(BK207:BK242)</f>
        <v>0</v>
      </c>
    </row>
    <row r="206" spans="2:65" s="1" customFormat="1" ht="31.5" customHeight="1">
      <c r="B206" s="173"/>
      <c r="C206" s="174" t="s">
        <v>278</v>
      </c>
      <c r="D206" s="174" t="s">
        <v>133</v>
      </c>
      <c r="E206" s="175" t="s">
        <v>295</v>
      </c>
      <c r="F206" s="176" t="s">
        <v>296</v>
      </c>
      <c r="G206" s="177" t="s">
        <v>136</v>
      </c>
      <c r="H206" s="178">
        <v>1535.33</v>
      </c>
      <c r="I206" s="179"/>
      <c r="J206" s="180">
        <f>ROUND(I206*H206,2)</f>
        <v>0</v>
      </c>
      <c r="K206" s="176" t="s">
        <v>5</v>
      </c>
      <c r="L206" s="40"/>
      <c r="M206" s="181" t="s">
        <v>5</v>
      </c>
      <c r="N206" s="182" t="s">
        <v>46</v>
      </c>
      <c r="O206" s="41"/>
      <c r="P206" s="183">
        <f>O206*H206</f>
        <v>0</v>
      </c>
      <c r="Q206" s="183">
        <v>0</v>
      </c>
      <c r="R206" s="183">
        <f>Q206*H206</f>
        <v>0</v>
      </c>
      <c r="S206" s="183">
        <v>0</v>
      </c>
      <c r="T206" s="184">
        <f>S206*H206</f>
        <v>0</v>
      </c>
      <c r="AR206" s="23" t="s">
        <v>138</v>
      </c>
      <c r="AT206" s="23" t="s">
        <v>133</v>
      </c>
      <c r="AU206" s="23" t="s">
        <v>84</v>
      </c>
      <c r="AY206" s="23" t="s">
        <v>131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23" t="s">
        <v>24</v>
      </c>
      <c r="BK206" s="185">
        <f>ROUND(I206*H206,2)</f>
        <v>0</v>
      </c>
      <c r="BL206" s="23" t="s">
        <v>138</v>
      </c>
      <c r="BM206" s="23" t="s">
        <v>444</v>
      </c>
    </row>
    <row r="207" spans="2:51" s="11" customFormat="1" ht="13.5">
      <c r="B207" s="186"/>
      <c r="D207" s="187" t="s">
        <v>140</v>
      </c>
      <c r="E207" s="188" t="s">
        <v>5</v>
      </c>
      <c r="F207" s="189" t="s">
        <v>445</v>
      </c>
      <c r="H207" s="190" t="s">
        <v>5</v>
      </c>
      <c r="I207" s="191"/>
      <c r="L207" s="186"/>
      <c r="M207" s="192"/>
      <c r="N207" s="193"/>
      <c r="O207" s="193"/>
      <c r="P207" s="193"/>
      <c r="Q207" s="193"/>
      <c r="R207" s="193"/>
      <c r="S207" s="193"/>
      <c r="T207" s="194"/>
      <c r="AT207" s="190" t="s">
        <v>140</v>
      </c>
      <c r="AU207" s="190" t="s">
        <v>84</v>
      </c>
      <c r="AV207" s="11" t="s">
        <v>24</v>
      </c>
      <c r="AW207" s="11" t="s">
        <v>142</v>
      </c>
      <c r="AX207" s="11" t="s">
        <v>75</v>
      </c>
      <c r="AY207" s="190" t="s">
        <v>131</v>
      </c>
    </row>
    <row r="208" spans="2:51" s="12" customFormat="1" ht="13.5">
      <c r="B208" s="195"/>
      <c r="D208" s="187" t="s">
        <v>140</v>
      </c>
      <c r="E208" s="196" t="s">
        <v>5</v>
      </c>
      <c r="F208" s="197" t="s">
        <v>519</v>
      </c>
      <c r="H208" s="198">
        <v>1535.33</v>
      </c>
      <c r="I208" s="199"/>
      <c r="L208" s="195"/>
      <c r="M208" s="200"/>
      <c r="N208" s="201"/>
      <c r="O208" s="201"/>
      <c r="P208" s="201"/>
      <c r="Q208" s="201"/>
      <c r="R208" s="201"/>
      <c r="S208" s="201"/>
      <c r="T208" s="202"/>
      <c r="AT208" s="196" t="s">
        <v>140</v>
      </c>
      <c r="AU208" s="196" t="s">
        <v>84</v>
      </c>
      <c r="AV208" s="12" t="s">
        <v>84</v>
      </c>
      <c r="AW208" s="12" t="s">
        <v>142</v>
      </c>
      <c r="AX208" s="12" t="s">
        <v>75</v>
      </c>
      <c r="AY208" s="196" t="s">
        <v>131</v>
      </c>
    </row>
    <row r="209" spans="2:51" s="13" customFormat="1" ht="13.5">
      <c r="B209" s="203"/>
      <c r="D209" s="204" t="s">
        <v>140</v>
      </c>
      <c r="E209" s="205" t="s">
        <v>5</v>
      </c>
      <c r="F209" s="206" t="s">
        <v>146</v>
      </c>
      <c r="H209" s="207">
        <v>1535.33</v>
      </c>
      <c r="I209" s="208"/>
      <c r="L209" s="203"/>
      <c r="M209" s="209"/>
      <c r="N209" s="210"/>
      <c r="O209" s="210"/>
      <c r="P209" s="210"/>
      <c r="Q209" s="210"/>
      <c r="R209" s="210"/>
      <c r="S209" s="210"/>
      <c r="T209" s="211"/>
      <c r="AT209" s="212" t="s">
        <v>140</v>
      </c>
      <c r="AU209" s="212" t="s">
        <v>84</v>
      </c>
      <c r="AV209" s="13" t="s">
        <v>138</v>
      </c>
      <c r="AW209" s="13" t="s">
        <v>142</v>
      </c>
      <c r="AX209" s="13" t="s">
        <v>24</v>
      </c>
      <c r="AY209" s="212" t="s">
        <v>131</v>
      </c>
    </row>
    <row r="210" spans="2:65" s="1" customFormat="1" ht="22.5" customHeight="1">
      <c r="B210" s="173"/>
      <c r="C210" s="174" t="s">
        <v>283</v>
      </c>
      <c r="D210" s="174" t="s">
        <v>133</v>
      </c>
      <c r="E210" s="175" t="s">
        <v>307</v>
      </c>
      <c r="F210" s="176" t="s">
        <v>308</v>
      </c>
      <c r="G210" s="177" t="s">
        <v>224</v>
      </c>
      <c r="H210" s="178">
        <v>575</v>
      </c>
      <c r="I210" s="179"/>
      <c r="J210" s="180">
        <f>ROUND(I210*H210,2)</f>
        <v>0</v>
      </c>
      <c r="K210" s="176" t="s">
        <v>150</v>
      </c>
      <c r="L210" s="40"/>
      <c r="M210" s="181" t="s">
        <v>5</v>
      </c>
      <c r="N210" s="182" t="s">
        <v>46</v>
      </c>
      <c r="O210" s="41"/>
      <c r="P210" s="183">
        <f>O210*H210</f>
        <v>0</v>
      </c>
      <c r="Q210" s="183">
        <v>0.00011</v>
      </c>
      <c r="R210" s="183">
        <f>Q210*H210</f>
        <v>0.06325</v>
      </c>
      <c r="S210" s="183">
        <v>0</v>
      </c>
      <c r="T210" s="184">
        <f>S210*H210</f>
        <v>0</v>
      </c>
      <c r="AR210" s="23" t="s">
        <v>138</v>
      </c>
      <c r="AT210" s="23" t="s">
        <v>133</v>
      </c>
      <c r="AU210" s="23" t="s">
        <v>84</v>
      </c>
      <c r="AY210" s="23" t="s">
        <v>131</v>
      </c>
      <c r="BE210" s="185">
        <f>IF(N210="základní",J210,0)</f>
        <v>0</v>
      </c>
      <c r="BF210" s="185">
        <f>IF(N210="snížená",J210,0)</f>
        <v>0</v>
      </c>
      <c r="BG210" s="185">
        <f>IF(N210="zákl. přenesená",J210,0)</f>
        <v>0</v>
      </c>
      <c r="BH210" s="185">
        <f>IF(N210="sníž. přenesená",J210,0)</f>
        <v>0</v>
      </c>
      <c r="BI210" s="185">
        <f>IF(N210="nulová",J210,0)</f>
        <v>0</v>
      </c>
      <c r="BJ210" s="23" t="s">
        <v>24</v>
      </c>
      <c r="BK210" s="185">
        <f>ROUND(I210*H210,2)</f>
        <v>0</v>
      </c>
      <c r="BL210" s="23" t="s">
        <v>138</v>
      </c>
      <c r="BM210" s="23" t="s">
        <v>446</v>
      </c>
    </row>
    <row r="211" spans="2:51" s="11" customFormat="1" ht="13.5">
      <c r="B211" s="186"/>
      <c r="D211" s="187" t="s">
        <v>140</v>
      </c>
      <c r="E211" s="188" t="s">
        <v>5</v>
      </c>
      <c r="F211" s="189" t="s">
        <v>310</v>
      </c>
      <c r="H211" s="190" t="s">
        <v>5</v>
      </c>
      <c r="I211" s="191"/>
      <c r="L211" s="186"/>
      <c r="M211" s="192"/>
      <c r="N211" s="193"/>
      <c r="O211" s="193"/>
      <c r="P211" s="193"/>
      <c r="Q211" s="193"/>
      <c r="R211" s="193"/>
      <c r="S211" s="193"/>
      <c r="T211" s="194"/>
      <c r="AT211" s="190" t="s">
        <v>140</v>
      </c>
      <c r="AU211" s="190" t="s">
        <v>84</v>
      </c>
      <c r="AV211" s="11" t="s">
        <v>24</v>
      </c>
      <c r="AW211" s="11" t="s">
        <v>142</v>
      </c>
      <c r="AX211" s="11" t="s">
        <v>75</v>
      </c>
      <c r="AY211" s="190" t="s">
        <v>131</v>
      </c>
    </row>
    <row r="212" spans="2:51" s="12" customFormat="1" ht="13.5">
      <c r="B212" s="195"/>
      <c r="D212" s="187" t="s">
        <v>140</v>
      </c>
      <c r="E212" s="196" t="s">
        <v>5</v>
      </c>
      <c r="F212" s="197" t="s">
        <v>529</v>
      </c>
      <c r="H212" s="198">
        <v>575</v>
      </c>
      <c r="I212" s="199"/>
      <c r="L212" s="195"/>
      <c r="M212" s="200"/>
      <c r="N212" s="201"/>
      <c r="O212" s="201"/>
      <c r="P212" s="201"/>
      <c r="Q212" s="201"/>
      <c r="R212" s="201"/>
      <c r="S212" s="201"/>
      <c r="T212" s="202"/>
      <c r="AT212" s="196" t="s">
        <v>140</v>
      </c>
      <c r="AU212" s="196" t="s">
        <v>84</v>
      </c>
      <c r="AV212" s="12" t="s">
        <v>84</v>
      </c>
      <c r="AW212" s="12" t="s">
        <v>142</v>
      </c>
      <c r="AX212" s="12" t="s">
        <v>75</v>
      </c>
      <c r="AY212" s="196" t="s">
        <v>131</v>
      </c>
    </row>
    <row r="213" spans="2:51" s="13" customFormat="1" ht="13.5">
      <c r="B213" s="203"/>
      <c r="D213" s="204" t="s">
        <v>140</v>
      </c>
      <c r="E213" s="205" t="s">
        <v>5</v>
      </c>
      <c r="F213" s="206" t="s">
        <v>146</v>
      </c>
      <c r="H213" s="207">
        <v>575</v>
      </c>
      <c r="I213" s="208"/>
      <c r="L213" s="203"/>
      <c r="M213" s="209"/>
      <c r="N213" s="210"/>
      <c r="O213" s="210"/>
      <c r="P213" s="210"/>
      <c r="Q213" s="210"/>
      <c r="R213" s="210"/>
      <c r="S213" s="210"/>
      <c r="T213" s="211"/>
      <c r="AT213" s="212" t="s">
        <v>140</v>
      </c>
      <c r="AU213" s="212" t="s">
        <v>84</v>
      </c>
      <c r="AV213" s="13" t="s">
        <v>138</v>
      </c>
      <c r="AW213" s="13" t="s">
        <v>142</v>
      </c>
      <c r="AX213" s="13" t="s">
        <v>24</v>
      </c>
      <c r="AY213" s="212" t="s">
        <v>131</v>
      </c>
    </row>
    <row r="214" spans="2:65" s="1" customFormat="1" ht="31.5" customHeight="1">
      <c r="B214" s="173"/>
      <c r="C214" s="174" t="s">
        <v>288</v>
      </c>
      <c r="D214" s="174" t="s">
        <v>133</v>
      </c>
      <c r="E214" s="175" t="s">
        <v>313</v>
      </c>
      <c r="F214" s="176" t="s">
        <v>314</v>
      </c>
      <c r="G214" s="177" t="s">
        <v>224</v>
      </c>
      <c r="H214" s="178">
        <v>575</v>
      </c>
      <c r="I214" s="179"/>
      <c r="J214" s="180">
        <f>ROUND(I214*H214,2)</f>
        <v>0</v>
      </c>
      <c r="K214" s="176" t="s">
        <v>137</v>
      </c>
      <c r="L214" s="40"/>
      <c r="M214" s="181" t="s">
        <v>5</v>
      </c>
      <c r="N214" s="182" t="s">
        <v>46</v>
      </c>
      <c r="O214" s="41"/>
      <c r="P214" s="183">
        <f>O214*H214</f>
        <v>0</v>
      </c>
      <c r="Q214" s="183">
        <v>0</v>
      </c>
      <c r="R214" s="183">
        <f>Q214*H214</f>
        <v>0</v>
      </c>
      <c r="S214" s="183">
        <v>0</v>
      </c>
      <c r="T214" s="184">
        <f>S214*H214</f>
        <v>0</v>
      </c>
      <c r="AR214" s="23" t="s">
        <v>138</v>
      </c>
      <c r="AT214" s="23" t="s">
        <v>133</v>
      </c>
      <c r="AU214" s="23" t="s">
        <v>84</v>
      </c>
      <c r="AY214" s="23" t="s">
        <v>131</v>
      </c>
      <c r="BE214" s="185">
        <f>IF(N214="základní",J214,0)</f>
        <v>0</v>
      </c>
      <c r="BF214" s="185">
        <f>IF(N214="snížená",J214,0)</f>
        <v>0</v>
      </c>
      <c r="BG214" s="185">
        <f>IF(N214="zákl. přenesená",J214,0)</f>
        <v>0</v>
      </c>
      <c r="BH214" s="185">
        <f>IF(N214="sníž. přenesená",J214,0)</f>
        <v>0</v>
      </c>
      <c r="BI214" s="185">
        <f>IF(N214="nulová",J214,0)</f>
        <v>0</v>
      </c>
      <c r="BJ214" s="23" t="s">
        <v>24</v>
      </c>
      <c r="BK214" s="185">
        <f>ROUND(I214*H214,2)</f>
        <v>0</v>
      </c>
      <c r="BL214" s="23" t="s">
        <v>138</v>
      </c>
      <c r="BM214" s="23" t="s">
        <v>530</v>
      </c>
    </row>
    <row r="215" spans="2:51" s="11" customFormat="1" ht="13.5">
      <c r="B215" s="186"/>
      <c r="D215" s="187" t="s">
        <v>140</v>
      </c>
      <c r="E215" s="188" t="s">
        <v>5</v>
      </c>
      <c r="F215" s="189" t="s">
        <v>316</v>
      </c>
      <c r="H215" s="190" t="s">
        <v>5</v>
      </c>
      <c r="I215" s="191"/>
      <c r="L215" s="186"/>
      <c r="M215" s="192"/>
      <c r="N215" s="193"/>
      <c r="O215" s="193"/>
      <c r="P215" s="193"/>
      <c r="Q215" s="193"/>
      <c r="R215" s="193"/>
      <c r="S215" s="193"/>
      <c r="T215" s="194"/>
      <c r="AT215" s="190" t="s">
        <v>140</v>
      </c>
      <c r="AU215" s="190" t="s">
        <v>84</v>
      </c>
      <c r="AV215" s="11" t="s">
        <v>24</v>
      </c>
      <c r="AW215" s="11" t="s">
        <v>142</v>
      </c>
      <c r="AX215" s="11" t="s">
        <v>75</v>
      </c>
      <c r="AY215" s="190" t="s">
        <v>131</v>
      </c>
    </row>
    <row r="216" spans="2:51" s="12" customFormat="1" ht="13.5">
      <c r="B216" s="195"/>
      <c r="D216" s="187" t="s">
        <v>140</v>
      </c>
      <c r="E216" s="196" t="s">
        <v>5</v>
      </c>
      <c r="F216" s="197" t="s">
        <v>529</v>
      </c>
      <c r="H216" s="198">
        <v>575</v>
      </c>
      <c r="I216" s="199"/>
      <c r="L216" s="195"/>
      <c r="M216" s="200"/>
      <c r="N216" s="201"/>
      <c r="O216" s="201"/>
      <c r="P216" s="201"/>
      <c r="Q216" s="201"/>
      <c r="R216" s="201"/>
      <c r="S216" s="201"/>
      <c r="T216" s="202"/>
      <c r="AT216" s="196" t="s">
        <v>140</v>
      </c>
      <c r="AU216" s="196" t="s">
        <v>84</v>
      </c>
      <c r="AV216" s="12" t="s">
        <v>84</v>
      </c>
      <c r="AW216" s="12" t="s">
        <v>142</v>
      </c>
      <c r="AX216" s="12" t="s">
        <v>75</v>
      </c>
      <c r="AY216" s="196" t="s">
        <v>131</v>
      </c>
    </row>
    <row r="217" spans="2:51" s="13" customFormat="1" ht="13.5">
      <c r="B217" s="203"/>
      <c r="D217" s="204" t="s">
        <v>140</v>
      </c>
      <c r="E217" s="205" t="s">
        <v>5</v>
      </c>
      <c r="F217" s="206" t="s">
        <v>146</v>
      </c>
      <c r="H217" s="207">
        <v>575</v>
      </c>
      <c r="I217" s="208"/>
      <c r="L217" s="203"/>
      <c r="M217" s="209"/>
      <c r="N217" s="210"/>
      <c r="O217" s="210"/>
      <c r="P217" s="210"/>
      <c r="Q217" s="210"/>
      <c r="R217" s="210"/>
      <c r="S217" s="210"/>
      <c r="T217" s="211"/>
      <c r="AT217" s="212" t="s">
        <v>140</v>
      </c>
      <c r="AU217" s="212" t="s">
        <v>84</v>
      </c>
      <c r="AV217" s="13" t="s">
        <v>138</v>
      </c>
      <c r="AW217" s="13" t="s">
        <v>142</v>
      </c>
      <c r="AX217" s="13" t="s">
        <v>24</v>
      </c>
      <c r="AY217" s="212" t="s">
        <v>131</v>
      </c>
    </row>
    <row r="218" spans="2:65" s="1" customFormat="1" ht="22.5" customHeight="1">
      <c r="B218" s="173"/>
      <c r="C218" s="174" t="s">
        <v>294</v>
      </c>
      <c r="D218" s="174" t="s">
        <v>133</v>
      </c>
      <c r="E218" s="175" t="s">
        <v>324</v>
      </c>
      <c r="F218" s="176" t="s">
        <v>325</v>
      </c>
      <c r="G218" s="177" t="s">
        <v>224</v>
      </c>
      <c r="H218" s="178">
        <v>5.5</v>
      </c>
      <c r="I218" s="179"/>
      <c r="J218" s="180">
        <f>ROUND(I218*H218,2)</f>
        <v>0</v>
      </c>
      <c r="K218" s="176" t="s">
        <v>150</v>
      </c>
      <c r="L218" s="40"/>
      <c r="M218" s="181" t="s">
        <v>5</v>
      </c>
      <c r="N218" s="182" t="s">
        <v>46</v>
      </c>
      <c r="O218" s="41"/>
      <c r="P218" s="183">
        <f>O218*H218</f>
        <v>0</v>
      </c>
      <c r="Q218" s="183">
        <v>0</v>
      </c>
      <c r="R218" s="183">
        <f>Q218*H218</f>
        <v>0</v>
      </c>
      <c r="S218" s="183">
        <v>0</v>
      </c>
      <c r="T218" s="184">
        <f>S218*H218</f>
        <v>0</v>
      </c>
      <c r="AR218" s="23" t="s">
        <v>138</v>
      </c>
      <c r="AT218" s="23" t="s">
        <v>133</v>
      </c>
      <c r="AU218" s="23" t="s">
        <v>84</v>
      </c>
      <c r="AY218" s="23" t="s">
        <v>131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23" t="s">
        <v>24</v>
      </c>
      <c r="BK218" s="185">
        <f>ROUND(I218*H218,2)</f>
        <v>0</v>
      </c>
      <c r="BL218" s="23" t="s">
        <v>138</v>
      </c>
      <c r="BM218" s="23" t="s">
        <v>455</v>
      </c>
    </row>
    <row r="219" spans="2:51" s="11" customFormat="1" ht="13.5">
      <c r="B219" s="186"/>
      <c r="D219" s="187" t="s">
        <v>140</v>
      </c>
      <c r="E219" s="188" t="s">
        <v>5</v>
      </c>
      <c r="F219" s="189" t="s">
        <v>531</v>
      </c>
      <c r="H219" s="190" t="s">
        <v>5</v>
      </c>
      <c r="I219" s="191"/>
      <c r="L219" s="186"/>
      <c r="M219" s="192"/>
      <c r="N219" s="193"/>
      <c r="O219" s="193"/>
      <c r="P219" s="193"/>
      <c r="Q219" s="193"/>
      <c r="R219" s="193"/>
      <c r="S219" s="193"/>
      <c r="T219" s="194"/>
      <c r="AT219" s="190" t="s">
        <v>140</v>
      </c>
      <c r="AU219" s="190" t="s">
        <v>84</v>
      </c>
      <c r="AV219" s="11" t="s">
        <v>24</v>
      </c>
      <c r="AW219" s="11" t="s">
        <v>142</v>
      </c>
      <c r="AX219" s="11" t="s">
        <v>75</v>
      </c>
      <c r="AY219" s="190" t="s">
        <v>131</v>
      </c>
    </row>
    <row r="220" spans="2:51" s="12" customFormat="1" ht="13.5">
      <c r="B220" s="195"/>
      <c r="D220" s="187" t="s">
        <v>140</v>
      </c>
      <c r="E220" s="196" t="s">
        <v>5</v>
      </c>
      <c r="F220" s="197" t="s">
        <v>328</v>
      </c>
      <c r="H220" s="198">
        <v>5.5</v>
      </c>
      <c r="I220" s="199"/>
      <c r="L220" s="195"/>
      <c r="M220" s="200"/>
      <c r="N220" s="201"/>
      <c r="O220" s="201"/>
      <c r="P220" s="201"/>
      <c r="Q220" s="201"/>
      <c r="R220" s="201"/>
      <c r="S220" s="201"/>
      <c r="T220" s="202"/>
      <c r="AT220" s="196" t="s">
        <v>140</v>
      </c>
      <c r="AU220" s="196" t="s">
        <v>84</v>
      </c>
      <c r="AV220" s="12" t="s">
        <v>84</v>
      </c>
      <c r="AW220" s="12" t="s">
        <v>142</v>
      </c>
      <c r="AX220" s="12" t="s">
        <v>75</v>
      </c>
      <c r="AY220" s="196" t="s">
        <v>131</v>
      </c>
    </row>
    <row r="221" spans="2:51" s="13" customFormat="1" ht="13.5">
      <c r="B221" s="203"/>
      <c r="D221" s="204" t="s">
        <v>140</v>
      </c>
      <c r="E221" s="205" t="s">
        <v>5</v>
      </c>
      <c r="F221" s="206" t="s">
        <v>146</v>
      </c>
      <c r="H221" s="207">
        <v>5.5</v>
      </c>
      <c r="I221" s="208"/>
      <c r="L221" s="203"/>
      <c r="M221" s="209"/>
      <c r="N221" s="210"/>
      <c r="O221" s="210"/>
      <c r="P221" s="210"/>
      <c r="Q221" s="210"/>
      <c r="R221" s="210"/>
      <c r="S221" s="210"/>
      <c r="T221" s="211"/>
      <c r="AT221" s="212" t="s">
        <v>140</v>
      </c>
      <c r="AU221" s="212" t="s">
        <v>84</v>
      </c>
      <c r="AV221" s="13" t="s">
        <v>138</v>
      </c>
      <c r="AW221" s="13" t="s">
        <v>142</v>
      </c>
      <c r="AX221" s="13" t="s">
        <v>24</v>
      </c>
      <c r="AY221" s="212" t="s">
        <v>131</v>
      </c>
    </row>
    <row r="222" spans="2:65" s="1" customFormat="1" ht="22.5" customHeight="1">
      <c r="B222" s="173"/>
      <c r="C222" s="174" t="s">
        <v>299</v>
      </c>
      <c r="D222" s="174" t="s">
        <v>133</v>
      </c>
      <c r="E222" s="175" t="s">
        <v>330</v>
      </c>
      <c r="F222" s="176" t="s">
        <v>331</v>
      </c>
      <c r="G222" s="177" t="s">
        <v>224</v>
      </c>
      <c r="H222" s="178">
        <v>284.97</v>
      </c>
      <c r="I222" s="179"/>
      <c r="J222" s="180">
        <f>ROUND(I222*H222,2)</f>
        <v>0</v>
      </c>
      <c r="K222" s="176" t="s">
        <v>150</v>
      </c>
      <c r="L222" s="40"/>
      <c r="M222" s="181" t="s">
        <v>5</v>
      </c>
      <c r="N222" s="182" t="s">
        <v>46</v>
      </c>
      <c r="O222" s="41"/>
      <c r="P222" s="183">
        <f>O222*H222</f>
        <v>0</v>
      </c>
      <c r="Q222" s="183">
        <v>0.00028</v>
      </c>
      <c r="R222" s="183">
        <f>Q222*H222</f>
        <v>0.0797916</v>
      </c>
      <c r="S222" s="183">
        <v>0</v>
      </c>
      <c r="T222" s="184">
        <f>S222*H222</f>
        <v>0</v>
      </c>
      <c r="AR222" s="23" t="s">
        <v>138</v>
      </c>
      <c r="AT222" s="23" t="s">
        <v>133</v>
      </c>
      <c r="AU222" s="23" t="s">
        <v>84</v>
      </c>
      <c r="AY222" s="23" t="s">
        <v>131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23" t="s">
        <v>24</v>
      </c>
      <c r="BK222" s="185">
        <f>ROUND(I222*H222,2)</f>
        <v>0</v>
      </c>
      <c r="BL222" s="23" t="s">
        <v>138</v>
      </c>
      <c r="BM222" s="23" t="s">
        <v>458</v>
      </c>
    </row>
    <row r="223" spans="2:51" s="11" customFormat="1" ht="13.5">
      <c r="B223" s="186"/>
      <c r="D223" s="187" t="s">
        <v>140</v>
      </c>
      <c r="E223" s="188" t="s">
        <v>5</v>
      </c>
      <c r="F223" s="189" t="s">
        <v>532</v>
      </c>
      <c r="H223" s="190" t="s">
        <v>5</v>
      </c>
      <c r="I223" s="191"/>
      <c r="L223" s="186"/>
      <c r="M223" s="192"/>
      <c r="N223" s="193"/>
      <c r="O223" s="193"/>
      <c r="P223" s="193"/>
      <c r="Q223" s="193"/>
      <c r="R223" s="193"/>
      <c r="S223" s="193"/>
      <c r="T223" s="194"/>
      <c r="AT223" s="190" t="s">
        <v>140</v>
      </c>
      <c r="AU223" s="190" t="s">
        <v>84</v>
      </c>
      <c r="AV223" s="11" t="s">
        <v>24</v>
      </c>
      <c r="AW223" s="11" t="s">
        <v>142</v>
      </c>
      <c r="AX223" s="11" t="s">
        <v>75</v>
      </c>
      <c r="AY223" s="190" t="s">
        <v>131</v>
      </c>
    </row>
    <row r="224" spans="2:51" s="12" customFormat="1" ht="13.5">
      <c r="B224" s="195"/>
      <c r="D224" s="187" t="s">
        <v>140</v>
      </c>
      <c r="E224" s="196" t="s">
        <v>5</v>
      </c>
      <c r="F224" s="197" t="s">
        <v>533</v>
      </c>
      <c r="H224" s="198">
        <v>284.97</v>
      </c>
      <c r="I224" s="199"/>
      <c r="L224" s="195"/>
      <c r="M224" s="200"/>
      <c r="N224" s="201"/>
      <c r="O224" s="201"/>
      <c r="P224" s="201"/>
      <c r="Q224" s="201"/>
      <c r="R224" s="201"/>
      <c r="S224" s="201"/>
      <c r="T224" s="202"/>
      <c r="AT224" s="196" t="s">
        <v>140</v>
      </c>
      <c r="AU224" s="196" t="s">
        <v>84</v>
      </c>
      <c r="AV224" s="12" t="s">
        <v>84</v>
      </c>
      <c r="AW224" s="12" t="s">
        <v>142</v>
      </c>
      <c r="AX224" s="12" t="s">
        <v>75</v>
      </c>
      <c r="AY224" s="196" t="s">
        <v>131</v>
      </c>
    </row>
    <row r="225" spans="2:51" s="13" customFormat="1" ht="13.5">
      <c r="B225" s="203"/>
      <c r="D225" s="204" t="s">
        <v>140</v>
      </c>
      <c r="E225" s="205" t="s">
        <v>5</v>
      </c>
      <c r="F225" s="206" t="s">
        <v>146</v>
      </c>
      <c r="H225" s="207">
        <v>284.97</v>
      </c>
      <c r="I225" s="208"/>
      <c r="L225" s="203"/>
      <c r="M225" s="209"/>
      <c r="N225" s="210"/>
      <c r="O225" s="210"/>
      <c r="P225" s="210"/>
      <c r="Q225" s="210"/>
      <c r="R225" s="210"/>
      <c r="S225" s="210"/>
      <c r="T225" s="211"/>
      <c r="AT225" s="212" t="s">
        <v>140</v>
      </c>
      <c r="AU225" s="212" t="s">
        <v>84</v>
      </c>
      <c r="AV225" s="13" t="s">
        <v>138</v>
      </c>
      <c r="AW225" s="13" t="s">
        <v>142</v>
      </c>
      <c r="AX225" s="13" t="s">
        <v>24</v>
      </c>
      <c r="AY225" s="212" t="s">
        <v>131</v>
      </c>
    </row>
    <row r="226" spans="2:65" s="1" customFormat="1" ht="22.5" customHeight="1">
      <c r="B226" s="173"/>
      <c r="C226" s="174" t="s">
        <v>306</v>
      </c>
      <c r="D226" s="174" t="s">
        <v>133</v>
      </c>
      <c r="E226" s="175" t="s">
        <v>336</v>
      </c>
      <c r="F226" s="176" t="s">
        <v>337</v>
      </c>
      <c r="G226" s="177" t="s">
        <v>302</v>
      </c>
      <c r="H226" s="178">
        <v>18</v>
      </c>
      <c r="I226" s="179"/>
      <c r="J226" s="180">
        <f>ROUND(I226*H226,2)</f>
        <v>0</v>
      </c>
      <c r="K226" s="176" t="s">
        <v>150</v>
      </c>
      <c r="L226" s="40"/>
      <c r="M226" s="181" t="s">
        <v>5</v>
      </c>
      <c r="N226" s="182" t="s">
        <v>46</v>
      </c>
      <c r="O226" s="41"/>
      <c r="P226" s="183">
        <f>O226*H226</f>
        <v>0</v>
      </c>
      <c r="Q226" s="183">
        <v>7.00566</v>
      </c>
      <c r="R226" s="183">
        <f>Q226*H226</f>
        <v>126.10188</v>
      </c>
      <c r="S226" s="183">
        <v>0</v>
      </c>
      <c r="T226" s="184">
        <f>S226*H226</f>
        <v>0</v>
      </c>
      <c r="AR226" s="23" t="s">
        <v>138</v>
      </c>
      <c r="AT226" s="23" t="s">
        <v>133</v>
      </c>
      <c r="AU226" s="23" t="s">
        <v>84</v>
      </c>
      <c r="AY226" s="23" t="s">
        <v>131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23" t="s">
        <v>24</v>
      </c>
      <c r="BK226" s="185">
        <f>ROUND(I226*H226,2)</f>
        <v>0</v>
      </c>
      <c r="BL226" s="23" t="s">
        <v>138</v>
      </c>
      <c r="BM226" s="23" t="s">
        <v>534</v>
      </c>
    </row>
    <row r="227" spans="2:51" s="11" customFormat="1" ht="13.5">
      <c r="B227" s="186"/>
      <c r="D227" s="187" t="s">
        <v>140</v>
      </c>
      <c r="E227" s="188" t="s">
        <v>5</v>
      </c>
      <c r="F227" s="189" t="s">
        <v>535</v>
      </c>
      <c r="H227" s="190" t="s">
        <v>5</v>
      </c>
      <c r="I227" s="191"/>
      <c r="L227" s="186"/>
      <c r="M227" s="192"/>
      <c r="N227" s="193"/>
      <c r="O227" s="193"/>
      <c r="P227" s="193"/>
      <c r="Q227" s="193"/>
      <c r="R227" s="193"/>
      <c r="S227" s="193"/>
      <c r="T227" s="194"/>
      <c r="AT227" s="190" t="s">
        <v>140</v>
      </c>
      <c r="AU227" s="190" t="s">
        <v>84</v>
      </c>
      <c r="AV227" s="11" t="s">
        <v>24</v>
      </c>
      <c r="AW227" s="11" t="s">
        <v>142</v>
      </c>
      <c r="AX227" s="11" t="s">
        <v>75</v>
      </c>
      <c r="AY227" s="190" t="s">
        <v>131</v>
      </c>
    </row>
    <row r="228" spans="2:51" s="12" customFormat="1" ht="13.5">
      <c r="B228" s="195"/>
      <c r="D228" s="187" t="s">
        <v>140</v>
      </c>
      <c r="E228" s="196" t="s">
        <v>5</v>
      </c>
      <c r="F228" s="197" t="s">
        <v>536</v>
      </c>
      <c r="H228" s="198">
        <v>18</v>
      </c>
      <c r="I228" s="199"/>
      <c r="L228" s="195"/>
      <c r="M228" s="200"/>
      <c r="N228" s="201"/>
      <c r="O228" s="201"/>
      <c r="P228" s="201"/>
      <c r="Q228" s="201"/>
      <c r="R228" s="201"/>
      <c r="S228" s="201"/>
      <c r="T228" s="202"/>
      <c r="AT228" s="196" t="s">
        <v>140</v>
      </c>
      <c r="AU228" s="196" t="s">
        <v>84</v>
      </c>
      <c r="AV228" s="12" t="s">
        <v>84</v>
      </c>
      <c r="AW228" s="12" t="s">
        <v>142</v>
      </c>
      <c r="AX228" s="12" t="s">
        <v>75</v>
      </c>
      <c r="AY228" s="196" t="s">
        <v>131</v>
      </c>
    </row>
    <row r="229" spans="2:51" s="13" customFormat="1" ht="13.5">
      <c r="B229" s="203"/>
      <c r="D229" s="204" t="s">
        <v>140</v>
      </c>
      <c r="E229" s="205" t="s">
        <v>5</v>
      </c>
      <c r="F229" s="206" t="s">
        <v>146</v>
      </c>
      <c r="H229" s="207">
        <v>18</v>
      </c>
      <c r="I229" s="208"/>
      <c r="L229" s="203"/>
      <c r="M229" s="209"/>
      <c r="N229" s="210"/>
      <c r="O229" s="210"/>
      <c r="P229" s="210"/>
      <c r="Q229" s="210"/>
      <c r="R229" s="210"/>
      <c r="S229" s="210"/>
      <c r="T229" s="211"/>
      <c r="AT229" s="212" t="s">
        <v>140</v>
      </c>
      <c r="AU229" s="212" t="s">
        <v>84</v>
      </c>
      <c r="AV229" s="13" t="s">
        <v>138</v>
      </c>
      <c r="AW229" s="13" t="s">
        <v>142</v>
      </c>
      <c r="AX229" s="13" t="s">
        <v>24</v>
      </c>
      <c r="AY229" s="212" t="s">
        <v>131</v>
      </c>
    </row>
    <row r="230" spans="2:65" s="1" customFormat="1" ht="22.5" customHeight="1">
      <c r="B230" s="173"/>
      <c r="C230" s="174" t="s">
        <v>312</v>
      </c>
      <c r="D230" s="174" t="s">
        <v>133</v>
      </c>
      <c r="E230" s="175" t="s">
        <v>342</v>
      </c>
      <c r="F230" s="176" t="s">
        <v>343</v>
      </c>
      <c r="G230" s="177" t="s">
        <v>302</v>
      </c>
      <c r="H230" s="178">
        <v>18</v>
      </c>
      <c r="I230" s="179"/>
      <c r="J230" s="180">
        <f>ROUND(I230*H230,2)</f>
        <v>0</v>
      </c>
      <c r="K230" s="176" t="s">
        <v>5</v>
      </c>
      <c r="L230" s="40"/>
      <c r="M230" s="181" t="s">
        <v>5</v>
      </c>
      <c r="N230" s="182" t="s">
        <v>46</v>
      </c>
      <c r="O230" s="41"/>
      <c r="P230" s="183">
        <f>O230*H230</f>
        <v>0</v>
      </c>
      <c r="Q230" s="183">
        <v>0.007</v>
      </c>
      <c r="R230" s="183">
        <f>Q230*H230</f>
        <v>0.126</v>
      </c>
      <c r="S230" s="183">
        <v>0</v>
      </c>
      <c r="T230" s="184">
        <f>S230*H230</f>
        <v>0</v>
      </c>
      <c r="AR230" s="23" t="s">
        <v>138</v>
      </c>
      <c r="AT230" s="23" t="s">
        <v>133</v>
      </c>
      <c r="AU230" s="23" t="s">
        <v>84</v>
      </c>
      <c r="AY230" s="23" t="s">
        <v>131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23" t="s">
        <v>24</v>
      </c>
      <c r="BK230" s="185">
        <f>ROUND(I230*H230,2)</f>
        <v>0</v>
      </c>
      <c r="BL230" s="23" t="s">
        <v>138</v>
      </c>
      <c r="BM230" s="23" t="s">
        <v>537</v>
      </c>
    </row>
    <row r="231" spans="2:51" s="11" customFormat="1" ht="13.5">
      <c r="B231" s="186"/>
      <c r="D231" s="187" t="s">
        <v>140</v>
      </c>
      <c r="E231" s="188" t="s">
        <v>5</v>
      </c>
      <c r="F231" s="189" t="s">
        <v>538</v>
      </c>
      <c r="H231" s="190" t="s">
        <v>5</v>
      </c>
      <c r="I231" s="191"/>
      <c r="L231" s="186"/>
      <c r="M231" s="192"/>
      <c r="N231" s="193"/>
      <c r="O231" s="193"/>
      <c r="P231" s="193"/>
      <c r="Q231" s="193"/>
      <c r="R231" s="193"/>
      <c r="S231" s="193"/>
      <c r="T231" s="194"/>
      <c r="AT231" s="190" t="s">
        <v>140</v>
      </c>
      <c r="AU231" s="190" t="s">
        <v>84</v>
      </c>
      <c r="AV231" s="11" t="s">
        <v>24</v>
      </c>
      <c r="AW231" s="11" t="s">
        <v>142</v>
      </c>
      <c r="AX231" s="11" t="s">
        <v>75</v>
      </c>
      <c r="AY231" s="190" t="s">
        <v>131</v>
      </c>
    </row>
    <row r="232" spans="2:51" s="12" customFormat="1" ht="13.5">
      <c r="B232" s="195"/>
      <c r="D232" s="187" t="s">
        <v>140</v>
      </c>
      <c r="E232" s="196" t="s">
        <v>5</v>
      </c>
      <c r="F232" s="197" t="s">
        <v>536</v>
      </c>
      <c r="H232" s="198">
        <v>18</v>
      </c>
      <c r="I232" s="199"/>
      <c r="L232" s="195"/>
      <c r="M232" s="200"/>
      <c r="N232" s="201"/>
      <c r="O232" s="201"/>
      <c r="P232" s="201"/>
      <c r="Q232" s="201"/>
      <c r="R232" s="201"/>
      <c r="S232" s="201"/>
      <c r="T232" s="202"/>
      <c r="AT232" s="196" t="s">
        <v>140</v>
      </c>
      <c r="AU232" s="196" t="s">
        <v>84</v>
      </c>
      <c r="AV232" s="12" t="s">
        <v>84</v>
      </c>
      <c r="AW232" s="12" t="s">
        <v>142</v>
      </c>
      <c r="AX232" s="12" t="s">
        <v>75</v>
      </c>
      <c r="AY232" s="196" t="s">
        <v>131</v>
      </c>
    </row>
    <row r="233" spans="2:51" s="13" customFormat="1" ht="13.5">
      <c r="B233" s="203"/>
      <c r="D233" s="204" t="s">
        <v>140</v>
      </c>
      <c r="E233" s="205" t="s">
        <v>5</v>
      </c>
      <c r="F233" s="206" t="s">
        <v>146</v>
      </c>
      <c r="H233" s="207">
        <v>18</v>
      </c>
      <c r="I233" s="208"/>
      <c r="L233" s="203"/>
      <c r="M233" s="209"/>
      <c r="N233" s="210"/>
      <c r="O233" s="210"/>
      <c r="P233" s="210"/>
      <c r="Q233" s="210"/>
      <c r="R233" s="210"/>
      <c r="S233" s="210"/>
      <c r="T233" s="211"/>
      <c r="AT233" s="212" t="s">
        <v>140</v>
      </c>
      <c r="AU233" s="212" t="s">
        <v>84</v>
      </c>
      <c r="AV233" s="13" t="s">
        <v>138</v>
      </c>
      <c r="AW233" s="13" t="s">
        <v>142</v>
      </c>
      <c r="AX233" s="13" t="s">
        <v>24</v>
      </c>
      <c r="AY233" s="212" t="s">
        <v>131</v>
      </c>
    </row>
    <row r="234" spans="2:65" s="1" customFormat="1" ht="22.5" customHeight="1">
      <c r="B234" s="173"/>
      <c r="C234" s="174" t="s">
        <v>317</v>
      </c>
      <c r="D234" s="174" t="s">
        <v>133</v>
      </c>
      <c r="E234" s="175" t="s">
        <v>347</v>
      </c>
      <c r="F234" s="176" t="s">
        <v>348</v>
      </c>
      <c r="G234" s="177" t="s">
        <v>149</v>
      </c>
      <c r="H234" s="178">
        <v>10.442</v>
      </c>
      <c r="I234" s="179"/>
      <c r="J234" s="180">
        <f>ROUND(I234*H234,2)</f>
        <v>0</v>
      </c>
      <c r="K234" s="176" t="s">
        <v>150</v>
      </c>
      <c r="L234" s="40"/>
      <c r="M234" s="181" t="s">
        <v>5</v>
      </c>
      <c r="N234" s="182" t="s">
        <v>46</v>
      </c>
      <c r="O234" s="41"/>
      <c r="P234" s="183">
        <f>O234*H234</f>
        <v>0</v>
      </c>
      <c r="Q234" s="183">
        <v>2.46367</v>
      </c>
      <c r="R234" s="183">
        <f>Q234*H234</f>
        <v>25.72564214</v>
      </c>
      <c r="S234" s="183">
        <v>0</v>
      </c>
      <c r="T234" s="184">
        <f>S234*H234</f>
        <v>0</v>
      </c>
      <c r="AR234" s="23" t="s">
        <v>138</v>
      </c>
      <c r="AT234" s="23" t="s">
        <v>133</v>
      </c>
      <c r="AU234" s="23" t="s">
        <v>84</v>
      </c>
      <c r="AY234" s="23" t="s">
        <v>131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23" t="s">
        <v>24</v>
      </c>
      <c r="BK234" s="185">
        <f>ROUND(I234*H234,2)</f>
        <v>0</v>
      </c>
      <c r="BL234" s="23" t="s">
        <v>138</v>
      </c>
      <c r="BM234" s="23" t="s">
        <v>539</v>
      </c>
    </row>
    <row r="235" spans="2:51" s="11" customFormat="1" ht="13.5">
      <c r="B235" s="186"/>
      <c r="D235" s="187" t="s">
        <v>140</v>
      </c>
      <c r="E235" s="188" t="s">
        <v>5</v>
      </c>
      <c r="F235" s="189" t="s">
        <v>540</v>
      </c>
      <c r="H235" s="190" t="s">
        <v>5</v>
      </c>
      <c r="I235" s="191"/>
      <c r="L235" s="186"/>
      <c r="M235" s="192"/>
      <c r="N235" s="193"/>
      <c r="O235" s="193"/>
      <c r="P235" s="193"/>
      <c r="Q235" s="193"/>
      <c r="R235" s="193"/>
      <c r="S235" s="193"/>
      <c r="T235" s="194"/>
      <c r="AT235" s="190" t="s">
        <v>140</v>
      </c>
      <c r="AU235" s="190" t="s">
        <v>84</v>
      </c>
      <c r="AV235" s="11" t="s">
        <v>24</v>
      </c>
      <c r="AW235" s="11" t="s">
        <v>142</v>
      </c>
      <c r="AX235" s="11" t="s">
        <v>75</v>
      </c>
      <c r="AY235" s="190" t="s">
        <v>131</v>
      </c>
    </row>
    <row r="236" spans="2:51" s="12" customFormat="1" ht="13.5">
      <c r="B236" s="195"/>
      <c r="D236" s="187" t="s">
        <v>140</v>
      </c>
      <c r="E236" s="196" t="s">
        <v>5</v>
      </c>
      <c r="F236" s="197" t="s">
        <v>541</v>
      </c>
      <c r="H236" s="198">
        <v>10.442</v>
      </c>
      <c r="I236" s="199"/>
      <c r="L236" s="195"/>
      <c r="M236" s="200"/>
      <c r="N236" s="201"/>
      <c r="O236" s="201"/>
      <c r="P236" s="201"/>
      <c r="Q236" s="201"/>
      <c r="R236" s="201"/>
      <c r="S236" s="201"/>
      <c r="T236" s="202"/>
      <c r="AT236" s="196" t="s">
        <v>140</v>
      </c>
      <c r="AU236" s="196" t="s">
        <v>84</v>
      </c>
      <c r="AV236" s="12" t="s">
        <v>84</v>
      </c>
      <c r="AW236" s="12" t="s">
        <v>142</v>
      </c>
      <c r="AX236" s="12" t="s">
        <v>75</v>
      </c>
      <c r="AY236" s="196" t="s">
        <v>131</v>
      </c>
    </row>
    <row r="237" spans="2:51" s="13" customFormat="1" ht="13.5">
      <c r="B237" s="203"/>
      <c r="D237" s="204" t="s">
        <v>140</v>
      </c>
      <c r="E237" s="205" t="s">
        <v>5</v>
      </c>
      <c r="F237" s="206" t="s">
        <v>146</v>
      </c>
      <c r="H237" s="207">
        <v>10.442</v>
      </c>
      <c r="I237" s="208"/>
      <c r="L237" s="203"/>
      <c r="M237" s="209"/>
      <c r="N237" s="210"/>
      <c r="O237" s="210"/>
      <c r="P237" s="210"/>
      <c r="Q237" s="210"/>
      <c r="R237" s="210"/>
      <c r="S237" s="210"/>
      <c r="T237" s="211"/>
      <c r="AT237" s="212" t="s">
        <v>140</v>
      </c>
      <c r="AU237" s="212" t="s">
        <v>84</v>
      </c>
      <c r="AV237" s="13" t="s">
        <v>138</v>
      </c>
      <c r="AW237" s="13" t="s">
        <v>142</v>
      </c>
      <c r="AX237" s="13" t="s">
        <v>24</v>
      </c>
      <c r="AY237" s="212" t="s">
        <v>131</v>
      </c>
    </row>
    <row r="238" spans="2:65" s="1" customFormat="1" ht="44.25" customHeight="1">
      <c r="B238" s="173"/>
      <c r="C238" s="174" t="s">
        <v>323</v>
      </c>
      <c r="D238" s="174" t="s">
        <v>133</v>
      </c>
      <c r="E238" s="175" t="s">
        <v>358</v>
      </c>
      <c r="F238" s="176" t="s">
        <v>359</v>
      </c>
      <c r="G238" s="177" t="s">
        <v>136</v>
      </c>
      <c r="H238" s="178">
        <v>257</v>
      </c>
      <c r="I238" s="179"/>
      <c r="J238" s="180">
        <f>ROUND(I238*H238,2)</f>
        <v>0</v>
      </c>
      <c r="K238" s="176" t="s">
        <v>137</v>
      </c>
      <c r="L238" s="40"/>
      <c r="M238" s="181" t="s">
        <v>5</v>
      </c>
      <c r="N238" s="182" t="s">
        <v>46</v>
      </c>
      <c r="O238" s="41"/>
      <c r="P238" s="183">
        <f>O238*H238</f>
        <v>0</v>
      </c>
      <c r="Q238" s="183">
        <v>0</v>
      </c>
      <c r="R238" s="183">
        <f>Q238*H238</f>
        <v>0</v>
      </c>
      <c r="S238" s="183">
        <v>0.126</v>
      </c>
      <c r="T238" s="184">
        <f>S238*H238</f>
        <v>32.382</v>
      </c>
      <c r="AR238" s="23" t="s">
        <v>138</v>
      </c>
      <c r="AT238" s="23" t="s">
        <v>133</v>
      </c>
      <c r="AU238" s="23" t="s">
        <v>84</v>
      </c>
      <c r="AY238" s="23" t="s">
        <v>131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23" t="s">
        <v>24</v>
      </c>
      <c r="BK238" s="185">
        <f>ROUND(I238*H238,2)</f>
        <v>0</v>
      </c>
      <c r="BL238" s="23" t="s">
        <v>138</v>
      </c>
      <c r="BM238" s="23" t="s">
        <v>542</v>
      </c>
    </row>
    <row r="239" spans="2:51" s="11" customFormat="1" ht="13.5">
      <c r="B239" s="186"/>
      <c r="D239" s="187" t="s">
        <v>140</v>
      </c>
      <c r="E239" s="188" t="s">
        <v>5</v>
      </c>
      <c r="F239" s="189" t="s">
        <v>543</v>
      </c>
      <c r="H239" s="190" t="s">
        <v>5</v>
      </c>
      <c r="I239" s="191"/>
      <c r="L239" s="186"/>
      <c r="M239" s="192"/>
      <c r="N239" s="193"/>
      <c r="O239" s="193"/>
      <c r="P239" s="193"/>
      <c r="Q239" s="193"/>
      <c r="R239" s="193"/>
      <c r="S239" s="193"/>
      <c r="T239" s="194"/>
      <c r="AT239" s="190" t="s">
        <v>140</v>
      </c>
      <c r="AU239" s="190" t="s">
        <v>84</v>
      </c>
      <c r="AV239" s="11" t="s">
        <v>24</v>
      </c>
      <c r="AW239" s="11" t="s">
        <v>142</v>
      </c>
      <c r="AX239" s="11" t="s">
        <v>75</v>
      </c>
      <c r="AY239" s="190" t="s">
        <v>131</v>
      </c>
    </row>
    <row r="240" spans="2:51" s="12" customFormat="1" ht="13.5">
      <c r="B240" s="195"/>
      <c r="D240" s="187" t="s">
        <v>140</v>
      </c>
      <c r="E240" s="196" t="s">
        <v>5</v>
      </c>
      <c r="F240" s="197" t="s">
        <v>544</v>
      </c>
      <c r="H240" s="198">
        <v>257</v>
      </c>
      <c r="I240" s="199"/>
      <c r="L240" s="195"/>
      <c r="M240" s="200"/>
      <c r="N240" s="201"/>
      <c r="O240" s="201"/>
      <c r="P240" s="201"/>
      <c r="Q240" s="201"/>
      <c r="R240" s="201"/>
      <c r="S240" s="201"/>
      <c r="T240" s="202"/>
      <c r="AT240" s="196" t="s">
        <v>140</v>
      </c>
      <c r="AU240" s="196" t="s">
        <v>84</v>
      </c>
      <c r="AV240" s="12" t="s">
        <v>84</v>
      </c>
      <c r="AW240" s="12" t="s">
        <v>142</v>
      </c>
      <c r="AX240" s="12" t="s">
        <v>75</v>
      </c>
      <c r="AY240" s="196" t="s">
        <v>131</v>
      </c>
    </row>
    <row r="241" spans="2:51" s="13" customFormat="1" ht="13.5">
      <c r="B241" s="203"/>
      <c r="D241" s="187" t="s">
        <v>140</v>
      </c>
      <c r="E241" s="223" t="s">
        <v>5</v>
      </c>
      <c r="F241" s="224" t="s">
        <v>146</v>
      </c>
      <c r="H241" s="225">
        <v>257</v>
      </c>
      <c r="I241" s="208"/>
      <c r="L241" s="203"/>
      <c r="M241" s="209"/>
      <c r="N241" s="210"/>
      <c r="O241" s="210"/>
      <c r="P241" s="210"/>
      <c r="Q241" s="210"/>
      <c r="R241" s="210"/>
      <c r="S241" s="210"/>
      <c r="T241" s="211"/>
      <c r="AT241" s="212" t="s">
        <v>140</v>
      </c>
      <c r="AU241" s="212" t="s">
        <v>84</v>
      </c>
      <c r="AV241" s="13" t="s">
        <v>138</v>
      </c>
      <c r="AW241" s="13" t="s">
        <v>142</v>
      </c>
      <c r="AX241" s="13" t="s">
        <v>24</v>
      </c>
      <c r="AY241" s="212" t="s">
        <v>131</v>
      </c>
    </row>
    <row r="242" spans="2:63" s="10" customFormat="1" ht="22.35" customHeight="1">
      <c r="B242" s="159"/>
      <c r="D242" s="170" t="s">
        <v>74</v>
      </c>
      <c r="E242" s="171" t="s">
        <v>368</v>
      </c>
      <c r="F242" s="171" t="s">
        <v>369</v>
      </c>
      <c r="I242" s="162"/>
      <c r="J242" s="172">
        <f>BK242</f>
        <v>0</v>
      </c>
      <c r="L242" s="159"/>
      <c r="M242" s="164"/>
      <c r="N242" s="165"/>
      <c r="O242" s="165"/>
      <c r="P242" s="166">
        <f>SUM(P243:P262)</f>
        <v>0</v>
      </c>
      <c r="Q242" s="165"/>
      <c r="R242" s="166">
        <f>SUM(R243:R262)</f>
        <v>0.264</v>
      </c>
      <c r="S242" s="165"/>
      <c r="T242" s="167">
        <f>SUM(T243:T262)</f>
        <v>0</v>
      </c>
      <c r="AR242" s="160" t="s">
        <v>24</v>
      </c>
      <c r="AT242" s="168" t="s">
        <v>74</v>
      </c>
      <c r="AU242" s="168" t="s">
        <v>84</v>
      </c>
      <c r="AY242" s="160" t="s">
        <v>131</v>
      </c>
      <c r="BK242" s="169">
        <f>SUM(BK243:BK262)</f>
        <v>0</v>
      </c>
    </row>
    <row r="243" spans="2:65" s="1" customFormat="1" ht="31.5" customHeight="1">
      <c r="B243" s="173"/>
      <c r="C243" s="174" t="s">
        <v>329</v>
      </c>
      <c r="D243" s="174" t="s">
        <v>133</v>
      </c>
      <c r="E243" s="175" t="s">
        <v>371</v>
      </c>
      <c r="F243" s="176" t="s">
        <v>372</v>
      </c>
      <c r="G243" s="177" t="s">
        <v>224</v>
      </c>
      <c r="H243" s="178">
        <v>45.4</v>
      </c>
      <c r="I243" s="179"/>
      <c r="J243" s="180">
        <f>ROUND(I243*H243,2)</f>
        <v>0</v>
      </c>
      <c r="K243" s="176" t="s">
        <v>137</v>
      </c>
      <c r="L243" s="40"/>
      <c r="M243" s="181" t="s">
        <v>5</v>
      </c>
      <c r="N243" s="182" t="s">
        <v>46</v>
      </c>
      <c r="O243" s="41"/>
      <c r="P243" s="183">
        <f>O243*H243</f>
        <v>0</v>
      </c>
      <c r="Q243" s="183">
        <v>0</v>
      </c>
      <c r="R243" s="183">
        <f>Q243*H243</f>
        <v>0</v>
      </c>
      <c r="S243" s="183">
        <v>0</v>
      </c>
      <c r="T243" s="184">
        <f>S243*H243</f>
        <v>0</v>
      </c>
      <c r="AR243" s="23" t="s">
        <v>138</v>
      </c>
      <c r="AT243" s="23" t="s">
        <v>133</v>
      </c>
      <c r="AU243" s="23" t="s">
        <v>156</v>
      </c>
      <c r="AY243" s="23" t="s">
        <v>131</v>
      </c>
      <c r="BE243" s="185">
        <f>IF(N243="základní",J243,0)</f>
        <v>0</v>
      </c>
      <c r="BF243" s="185">
        <f>IF(N243="snížená",J243,0)</f>
        <v>0</v>
      </c>
      <c r="BG243" s="185">
        <f>IF(N243="zákl. přenesená",J243,0)</f>
        <v>0</v>
      </c>
      <c r="BH243" s="185">
        <f>IF(N243="sníž. přenesená",J243,0)</f>
        <v>0</v>
      </c>
      <c r="BI243" s="185">
        <f>IF(N243="nulová",J243,0)</f>
        <v>0</v>
      </c>
      <c r="BJ243" s="23" t="s">
        <v>24</v>
      </c>
      <c r="BK243" s="185">
        <f>ROUND(I243*H243,2)</f>
        <v>0</v>
      </c>
      <c r="BL243" s="23" t="s">
        <v>138</v>
      </c>
      <c r="BM243" s="23" t="s">
        <v>545</v>
      </c>
    </row>
    <row r="244" spans="2:51" s="11" customFormat="1" ht="13.5">
      <c r="B244" s="186"/>
      <c r="D244" s="187" t="s">
        <v>140</v>
      </c>
      <c r="E244" s="188" t="s">
        <v>5</v>
      </c>
      <c r="F244" s="189" t="s">
        <v>512</v>
      </c>
      <c r="H244" s="190" t="s">
        <v>5</v>
      </c>
      <c r="I244" s="191"/>
      <c r="L244" s="186"/>
      <c r="M244" s="192"/>
      <c r="N244" s="193"/>
      <c r="O244" s="193"/>
      <c r="P244" s="193"/>
      <c r="Q244" s="193"/>
      <c r="R244" s="193"/>
      <c r="S244" s="193"/>
      <c r="T244" s="194"/>
      <c r="AT244" s="190" t="s">
        <v>140</v>
      </c>
      <c r="AU244" s="190" t="s">
        <v>156</v>
      </c>
      <c r="AV244" s="11" t="s">
        <v>24</v>
      </c>
      <c r="AW244" s="11" t="s">
        <v>142</v>
      </c>
      <c r="AX244" s="11" t="s">
        <v>75</v>
      </c>
      <c r="AY244" s="190" t="s">
        <v>131</v>
      </c>
    </row>
    <row r="245" spans="2:51" s="12" customFormat="1" ht="13.5">
      <c r="B245" s="195"/>
      <c r="D245" s="187" t="s">
        <v>140</v>
      </c>
      <c r="E245" s="196" t="s">
        <v>5</v>
      </c>
      <c r="F245" s="197" t="s">
        <v>546</v>
      </c>
      <c r="H245" s="198">
        <v>45.4</v>
      </c>
      <c r="I245" s="199"/>
      <c r="L245" s="195"/>
      <c r="M245" s="200"/>
      <c r="N245" s="201"/>
      <c r="O245" s="201"/>
      <c r="P245" s="201"/>
      <c r="Q245" s="201"/>
      <c r="R245" s="201"/>
      <c r="S245" s="201"/>
      <c r="T245" s="202"/>
      <c r="AT245" s="196" t="s">
        <v>140</v>
      </c>
      <c r="AU245" s="196" t="s">
        <v>156</v>
      </c>
      <c r="AV245" s="12" t="s">
        <v>84</v>
      </c>
      <c r="AW245" s="12" t="s">
        <v>142</v>
      </c>
      <c r="AX245" s="12" t="s">
        <v>75</v>
      </c>
      <c r="AY245" s="196" t="s">
        <v>131</v>
      </c>
    </row>
    <row r="246" spans="2:51" s="13" customFormat="1" ht="13.5">
      <c r="B246" s="203"/>
      <c r="D246" s="204" t="s">
        <v>140</v>
      </c>
      <c r="E246" s="205" t="s">
        <v>5</v>
      </c>
      <c r="F246" s="206" t="s">
        <v>146</v>
      </c>
      <c r="H246" s="207">
        <v>45.4</v>
      </c>
      <c r="I246" s="208"/>
      <c r="L246" s="203"/>
      <c r="M246" s="209"/>
      <c r="N246" s="210"/>
      <c r="O246" s="210"/>
      <c r="P246" s="210"/>
      <c r="Q246" s="210"/>
      <c r="R246" s="210"/>
      <c r="S246" s="210"/>
      <c r="T246" s="211"/>
      <c r="AT246" s="212" t="s">
        <v>140</v>
      </c>
      <c r="AU246" s="212" t="s">
        <v>156</v>
      </c>
      <c r="AV246" s="13" t="s">
        <v>138</v>
      </c>
      <c r="AW246" s="13" t="s">
        <v>142</v>
      </c>
      <c r="AX246" s="13" t="s">
        <v>24</v>
      </c>
      <c r="AY246" s="212" t="s">
        <v>131</v>
      </c>
    </row>
    <row r="247" spans="2:65" s="1" customFormat="1" ht="22.5" customHeight="1">
      <c r="B247" s="173"/>
      <c r="C247" s="213" t="s">
        <v>335</v>
      </c>
      <c r="D247" s="213" t="s">
        <v>200</v>
      </c>
      <c r="E247" s="214" t="s">
        <v>376</v>
      </c>
      <c r="F247" s="215" t="s">
        <v>377</v>
      </c>
      <c r="G247" s="216" t="s">
        <v>302</v>
      </c>
      <c r="H247" s="217">
        <v>11</v>
      </c>
      <c r="I247" s="218"/>
      <c r="J247" s="219">
        <f>ROUND(I247*H247,2)</f>
        <v>0</v>
      </c>
      <c r="K247" s="215" t="s">
        <v>137</v>
      </c>
      <c r="L247" s="220"/>
      <c r="M247" s="221" t="s">
        <v>5</v>
      </c>
      <c r="N247" s="222" t="s">
        <v>46</v>
      </c>
      <c r="O247" s="41"/>
      <c r="P247" s="183">
        <f>O247*H247</f>
        <v>0</v>
      </c>
      <c r="Q247" s="183">
        <v>0.024</v>
      </c>
      <c r="R247" s="183">
        <f>Q247*H247</f>
        <v>0.264</v>
      </c>
      <c r="S247" s="183">
        <v>0</v>
      </c>
      <c r="T247" s="184">
        <f>S247*H247</f>
        <v>0</v>
      </c>
      <c r="AR247" s="23" t="s">
        <v>188</v>
      </c>
      <c r="AT247" s="23" t="s">
        <v>200</v>
      </c>
      <c r="AU247" s="23" t="s">
        <v>156</v>
      </c>
      <c r="AY247" s="23" t="s">
        <v>131</v>
      </c>
      <c r="BE247" s="185">
        <f>IF(N247="základní",J247,0)</f>
        <v>0</v>
      </c>
      <c r="BF247" s="185">
        <f>IF(N247="snížená",J247,0)</f>
        <v>0</v>
      </c>
      <c r="BG247" s="185">
        <f>IF(N247="zákl. přenesená",J247,0)</f>
        <v>0</v>
      </c>
      <c r="BH247" s="185">
        <f>IF(N247="sníž. přenesená",J247,0)</f>
        <v>0</v>
      </c>
      <c r="BI247" s="185">
        <f>IF(N247="nulová",J247,0)</f>
        <v>0</v>
      </c>
      <c r="BJ247" s="23" t="s">
        <v>24</v>
      </c>
      <c r="BK247" s="185">
        <f>ROUND(I247*H247,2)</f>
        <v>0</v>
      </c>
      <c r="BL247" s="23" t="s">
        <v>138</v>
      </c>
      <c r="BM247" s="23" t="s">
        <v>547</v>
      </c>
    </row>
    <row r="248" spans="2:51" s="11" customFormat="1" ht="13.5">
      <c r="B248" s="186"/>
      <c r="D248" s="187" t="s">
        <v>140</v>
      </c>
      <c r="E248" s="188" t="s">
        <v>5</v>
      </c>
      <c r="F248" s="189" t="s">
        <v>512</v>
      </c>
      <c r="H248" s="190" t="s">
        <v>5</v>
      </c>
      <c r="I248" s="191"/>
      <c r="L248" s="186"/>
      <c r="M248" s="192"/>
      <c r="N248" s="193"/>
      <c r="O248" s="193"/>
      <c r="P248" s="193"/>
      <c r="Q248" s="193"/>
      <c r="R248" s="193"/>
      <c r="S248" s="193"/>
      <c r="T248" s="194"/>
      <c r="AT248" s="190" t="s">
        <v>140</v>
      </c>
      <c r="AU248" s="190" t="s">
        <v>156</v>
      </c>
      <c r="AV248" s="11" t="s">
        <v>24</v>
      </c>
      <c r="AW248" s="11" t="s">
        <v>142</v>
      </c>
      <c r="AX248" s="11" t="s">
        <v>75</v>
      </c>
      <c r="AY248" s="190" t="s">
        <v>131</v>
      </c>
    </row>
    <row r="249" spans="2:51" s="12" customFormat="1" ht="13.5">
      <c r="B249" s="195"/>
      <c r="D249" s="187" t="s">
        <v>140</v>
      </c>
      <c r="E249" s="196" t="s">
        <v>5</v>
      </c>
      <c r="F249" s="197" t="s">
        <v>548</v>
      </c>
      <c r="H249" s="198">
        <v>11</v>
      </c>
      <c r="I249" s="199"/>
      <c r="L249" s="195"/>
      <c r="M249" s="200"/>
      <c r="N249" s="201"/>
      <c r="O249" s="201"/>
      <c r="P249" s="201"/>
      <c r="Q249" s="201"/>
      <c r="R249" s="201"/>
      <c r="S249" s="201"/>
      <c r="T249" s="202"/>
      <c r="AT249" s="196" t="s">
        <v>140</v>
      </c>
      <c r="AU249" s="196" t="s">
        <v>156</v>
      </c>
      <c r="AV249" s="12" t="s">
        <v>84</v>
      </c>
      <c r="AW249" s="12" t="s">
        <v>142</v>
      </c>
      <c r="AX249" s="12" t="s">
        <v>75</v>
      </c>
      <c r="AY249" s="196" t="s">
        <v>131</v>
      </c>
    </row>
    <row r="250" spans="2:51" s="13" customFormat="1" ht="13.5">
      <c r="B250" s="203"/>
      <c r="D250" s="204" t="s">
        <v>140</v>
      </c>
      <c r="E250" s="205" t="s">
        <v>5</v>
      </c>
      <c r="F250" s="206" t="s">
        <v>146</v>
      </c>
      <c r="H250" s="207">
        <v>11</v>
      </c>
      <c r="I250" s="208"/>
      <c r="L250" s="203"/>
      <c r="M250" s="209"/>
      <c r="N250" s="210"/>
      <c r="O250" s="210"/>
      <c r="P250" s="210"/>
      <c r="Q250" s="210"/>
      <c r="R250" s="210"/>
      <c r="S250" s="210"/>
      <c r="T250" s="211"/>
      <c r="AT250" s="212" t="s">
        <v>140</v>
      </c>
      <c r="AU250" s="212" t="s">
        <v>156</v>
      </c>
      <c r="AV250" s="13" t="s">
        <v>138</v>
      </c>
      <c r="AW250" s="13" t="s">
        <v>142</v>
      </c>
      <c r="AX250" s="13" t="s">
        <v>24</v>
      </c>
      <c r="AY250" s="212" t="s">
        <v>131</v>
      </c>
    </row>
    <row r="251" spans="2:65" s="1" customFormat="1" ht="22.5" customHeight="1">
      <c r="B251" s="173"/>
      <c r="C251" s="174" t="s">
        <v>341</v>
      </c>
      <c r="D251" s="174" t="s">
        <v>133</v>
      </c>
      <c r="E251" s="175" t="s">
        <v>382</v>
      </c>
      <c r="F251" s="176" t="s">
        <v>383</v>
      </c>
      <c r="G251" s="177" t="s">
        <v>176</v>
      </c>
      <c r="H251" s="178">
        <v>765.481</v>
      </c>
      <c r="I251" s="179"/>
      <c r="J251" s="180">
        <f>ROUND(I251*H251,2)</f>
        <v>0</v>
      </c>
      <c r="K251" s="176" t="s">
        <v>150</v>
      </c>
      <c r="L251" s="40"/>
      <c r="M251" s="181" t="s">
        <v>5</v>
      </c>
      <c r="N251" s="182" t="s">
        <v>46</v>
      </c>
      <c r="O251" s="41"/>
      <c r="P251" s="183">
        <f>O251*H251</f>
        <v>0</v>
      </c>
      <c r="Q251" s="183">
        <v>0</v>
      </c>
      <c r="R251" s="183">
        <f>Q251*H251</f>
        <v>0</v>
      </c>
      <c r="S251" s="183">
        <v>0</v>
      </c>
      <c r="T251" s="184">
        <f>S251*H251</f>
        <v>0</v>
      </c>
      <c r="AR251" s="23" t="s">
        <v>138</v>
      </c>
      <c r="AT251" s="23" t="s">
        <v>133</v>
      </c>
      <c r="AU251" s="23" t="s">
        <v>156</v>
      </c>
      <c r="AY251" s="23" t="s">
        <v>131</v>
      </c>
      <c r="BE251" s="185">
        <f>IF(N251="základní",J251,0)</f>
        <v>0</v>
      </c>
      <c r="BF251" s="185">
        <f>IF(N251="snížená",J251,0)</f>
        <v>0</v>
      </c>
      <c r="BG251" s="185">
        <f>IF(N251="zákl. přenesená",J251,0)</f>
        <v>0</v>
      </c>
      <c r="BH251" s="185">
        <f>IF(N251="sníž. přenesená",J251,0)</f>
        <v>0</v>
      </c>
      <c r="BI251" s="185">
        <f>IF(N251="nulová",J251,0)</f>
        <v>0</v>
      </c>
      <c r="BJ251" s="23" t="s">
        <v>24</v>
      </c>
      <c r="BK251" s="185">
        <f>ROUND(I251*H251,2)</f>
        <v>0</v>
      </c>
      <c r="BL251" s="23" t="s">
        <v>138</v>
      </c>
      <c r="BM251" s="23" t="s">
        <v>464</v>
      </c>
    </row>
    <row r="252" spans="2:51" s="11" customFormat="1" ht="13.5">
      <c r="B252" s="186"/>
      <c r="D252" s="187" t="s">
        <v>140</v>
      </c>
      <c r="E252" s="188" t="s">
        <v>5</v>
      </c>
      <c r="F252" s="189" t="s">
        <v>385</v>
      </c>
      <c r="H252" s="190" t="s">
        <v>5</v>
      </c>
      <c r="I252" s="191"/>
      <c r="L252" s="186"/>
      <c r="M252" s="192"/>
      <c r="N252" s="193"/>
      <c r="O252" s="193"/>
      <c r="P252" s="193"/>
      <c r="Q252" s="193"/>
      <c r="R252" s="193"/>
      <c r="S252" s="193"/>
      <c r="T252" s="194"/>
      <c r="AT252" s="190" t="s">
        <v>140</v>
      </c>
      <c r="AU252" s="190" t="s">
        <v>156</v>
      </c>
      <c r="AV252" s="11" t="s">
        <v>24</v>
      </c>
      <c r="AW252" s="11" t="s">
        <v>142</v>
      </c>
      <c r="AX252" s="11" t="s">
        <v>75</v>
      </c>
      <c r="AY252" s="190" t="s">
        <v>131</v>
      </c>
    </row>
    <row r="253" spans="2:51" s="12" customFormat="1" ht="13.5">
      <c r="B253" s="195"/>
      <c r="D253" s="187" t="s">
        <v>140</v>
      </c>
      <c r="E253" s="196" t="s">
        <v>5</v>
      </c>
      <c r="F253" s="197" t="s">
        <v>549</v>
      </c>
      <c r="H253" s="198">
        <v>63.42</v>
      </c>
      <c r="I253" s="199"/>
      <c r="L253" s="195"/>
      <c r="M253" s="200"/>
      <c r="N253" s="201"/>
      <c r="O253" s="201"/>
      <c r="P253" s="201"/>
      <c r="Q253" s="201"/>
      <c r="R253" s="201"/>
      <c r="S253" s="201"/>
      <c r="T253" s="202"/>
      <c r="AT253" s="196" t="s">
        <v>140</v>
      </c>
      <c r="AU253" s="196" t="s">
        <v>156</v>
      </c>
      <c r="AV253" s="12" t="s">
        <v>84</v>
      </c>
      <c r="AW253" s="12" t="s">
        <v>142</v>
      </c>
      <c r="AX253" s="12" t="s">
        <v>75</v>
      </c>
      <c r="AY253" s="196" t="s">
        <v>131</v>
      </c>
    </row>
    <row r="254" spans="2:51" s="11" customFormat="1" ht="13.5">
      <c r="B254" s="186"/>
      <c r="D254" s="187" t="s">
        <v>140</v>
      </c>
      <c r="E254" s="188" t="s">
        <v>5</v>
      </c>
      <c r="F254" s="189" t="s">
        <v>387</v>
      </c>
      <c r="H254" s="190" t="s">
        <v>5</v>
      </c>
      <c r="I254" s="191"/>
      <c r="L254" s="186"/>
      <c r="M254" s="192"/>
      <c r="N254" s="193"/>
      <c r="O254" s="193"/>
      <c r="P254" s="193"/>
      <c r="Q254" s="193"/>
      <c r="R254" s="193"/>
      <c r="S254" s="193"/>
      <c r="T254" s="194"/>
      <c r="AT254" s="190" t="s">
        <v>140</v>
      </c>
      <c r="AU254" s="190" t="s">
        <v>156</v>
      </c>
      <c r="AV254" s="11" t="s">
        <v>24</v>
      </c>
      <c r="AW254" s="11" t="s">
        <v>142</v>
      </c>
      <c r="AX254" s="11" t="s">
        <v>75</v>
      </c>
      <c r="AY254" s="190" t="s">
        <v>131</v>
      </c>
    </row>
    <row r="255" spans="2:51" s="12" customFormat="1" ht="13.5">
      <c r="B255" s="195"/>
      <c r="D255" s="187" t="s">
        <v>140</v>
      </c>
      <c r="E255" s="196" t="s">
        <v>5</v>
      </c>
      <c r="F255" s="197" t="s">
        <v>550</v>
      </c>
      <c r="H255" s="198">
        <v>526.29</v>
      </c>
      <c r="I255" s="199"/>
      <c r="L255" s="195"/>
      <c r="M255" s="200"/>
      <c r="N255" s="201"/>
      <c r="O255" s="201"/>
      <c r="P255" s="201"/>
      <c r="Q255" s="201"/>
      <c r="R255" s="201"/>
      <c r="S255" s="201"/>
      <c r="T255" s="202"/>
      <c r="AT255" s="196" t="s">
        <v>140</v>
      </c>
      <c r="AU255" s="196" t="s">
        <v>156</v>
      </c>
      <c r="AV255" s="12" t="s">
        <v>84</v>
      </c>
      <c r="AW255" s="12" t="s">
        <v>142</v>
      </c>
      <c r="AX255" s="12" t="s">
        <v>75</v>
      </c>
      <c r="AY255" s="196" t="s">
        <v>131</v>
      </c>
    </row>
    <row r="256" spans="2:51" s="11" customFormat="1" ht="13.5">
      <c r="B256" s="186"/>
      <c r="D256" s="187" t="s">
        <v>140</v>
      </c>
      <c r="E256" s="188" t="s">
        <v>5</v>
      </c>
      <c r="F256" s="189" t="s">
        <v>551</v>
      </c>
      <c r="H256" s="190" t="s">
        <v>5</v>
      </c>
      <c r="I256" s="191"/>
      <c r="L256" s="186"/>
      <c r="M256" s="192"/>
      <c r="N256" s="193"/>
      <c r="O256" s="193"/>
      <c r="P256" s="193"/>
      <c r="Q256" s="193"/>
      <c r="R256" s="193"/>
      <c r="S256" s="193"/>
      <c r="T256" s="194"/>
      <c r="AT256" s="190" t="s">
        <v>140</v>
      </c>
      <c r="AU256" s="190" t="s">
        <v>156</v>
      </c>
      <c r="AV256" s="11" t="s">
        <v>24</v>
      </c>
      <c r="AW256" s="11" t="s">
        <v>142</v>
      </c>
      <c r="AX256" s="11" t="s">
        <v>75</v>
      </c>
      <c r="AY256" s="190" t="s">
        <v>131</v>
      </c>
    </row>
    <row r="257" spans="2:51" s="12" customFormat="1" ht="13.5">
      <c r="B257" s="195"/>
      <c r="D257" s="187" t="s">
        <v>140</v>
      </c>
      <c r="E257" s="196" t="s">
        <v>5</v>
      </c>
      <c r="F257" s="197" t="s">
        <v>552</v>
      </c>
      <c r="H257" s="198">
        <v>7.488</v>
      </c>
      <c r="I257" s="199"/>
      <c r="L257" s="195"/>
      <c r="M257" s="200"/>
      <c r="N257" s="201"/>
      <c r="O257" s="201"/>
      <c r="P257" s="201"/>
      <c r="Q257" s="201"/>
      <c r="R257" s="201"/>
      <c r="S257" s="201"/>
      <c r="T257" s="202"/>
      <c r="AT257" s="196" t="s">
        <v>140</v>
      </c>
      <c r="AU257" s="196" t="s">
        <v>156</v>
      </c>
      <c r="AV257" s="12" t="s">
        <v>84</v>
      </c>
      <c r="AW257" s="12" t="s">
        <v>142</v>
      </c>
      <c r="AX257" s="12" t="s">
        <v>75</v>
      </c>
      <c r="AY257" s="196" t="s">
        <v>131</v>
      </c>
    </row>
    <row r="258" spans="2:51" s="11" customFormat="1" ht="13.5">
      <c r="B258" s="186"/>
      <c r="D258" s="187" t="s">
        <v>140</v>
      </c>
      <c r="E258" s="188" t="s">
        <v>5</v>
      </c>
      <c r="F258" s="189" t="s">
        <v>389</v>
      </c>
      <c r="H258" s="190" t="s">
        <v>5</v>
      </c>
      <c r="I258" s="191"/>
      <c r="L258" s="186"/>
      <c r="M258" s="192"/>
      <c r="N258" s="193"/>
      <c r="O258" s="193"/>
      <c r="P258" s="193"/>
      <c r="Q258" s="193"/>
      <c r="R258" s="193"/>
      <c r="S258" s="193"/>
      <c r="T258" s="194"/>
      <c r="AT258" s="190" t="s">
        <v>140</v>
      </c>
      <c r="AU258" s="190" t="s">
        <v>156</v>
      </c>
      <c r="AV258" s="11" t="s">
        <v>24</v>
      </c>
      <c r="AW258" s="11" t="s">
        <v>142</v>
      </c>
      <c r="AX258" s="11" t="s">
        <v>75</v>
      </c>
      <c r="AY258" s="190" t="s">
        <v>131</v>
      </c>
    </row>
    <row r="259" spans="2:51" s="12" customFormat="1" ht="13.5">
      <c r="B259" s="195"/>
      <c r="D259" s="187" t="s">
        <v>140</v>
      </c>
      <c r="E259" s="196" t="s">
        <v>5</v>
      </c>
      <c r="F259" s="197" t="s">
        <v>553</v>
      </c>
      <c r="H259" s="198">
        <v>1.455</v>
      </c>
      <c r="I259" s="199"/>
      <c r="L259" s="195"/>
      <c r="M259" s="200"/>
      <c r="N259" s="201"/>
      <c r="O259" s="201"/>
      <c r="P259" s="201"/>
      <c r="Q259" s="201"/>
      <c r="R259" s="201"/>
      <c r="S259" s="201"/>
      <c r="T259" s="202"/>
      <c r="AT259" s="196" t="s">
        <v>140</v>
      </c>
      <c r="AU259" s="196" t="s">
        <v>156</v>
      </c>
      <c r="AV259" s="12" t="s">
        <v>84</v>
      </c>
      <c r="AW259" s="12" t="s">
        <v>142</v>
      </c>
      <c r="AX259" s="12" t="s">
        <v>75</v>
      </c>
      <c r="AY259" s="196" t="s">
        <v>131</v>
      </c>
    </row>
    <row r="260" spans="2:51" s="11" customFormat="1" ht="13.5">
      <c r="B260" s="186"/>
      <c r="D260" s="187" t="s">
        <v>140</v>
      </c>
      <c r="E260" s="188" t="s">
        <v>5</v>
      </c>
      <c r="F260" s="189" t="s">
        <v>554</v>
      </c>
      <c r="H260" s="190" t="s">
        <v>5</v>
      </c>
      <c r="I260" s="191"/>
      <c r="L260" s="186"/>
      <c r="M260" s="192"/>
      <c r="N260" s="193"/>
      <c r="O260" s="193"/>
      <c r="P260" s="193"/>
      <c r="Q260" s="193"/>
      <c r="R260" s="193"/>
      <c r="S260" s="193"/>
      <c r="T260" s="194"/>
      <c r="AT260" s="190" t="s">
        <v>140</v>
      </c>
      <c r="AU260" s="190" t="s">
        <v>156</v>
      </c>
      <c r="AV260" s="11" t="s">
        <v>24</v>
      </c>
      <c r="AW260" s="11" t="s">
        <v>142</v>
      </c>
      <c r="AX260" s="11" t="s">
        <v>75</v>
      </c>
      <c r="AY260" s="190" t="s">
        <v>131</v>
      </c>
    </row>
    <row r="261" spans="2:51" s="12" customFormat="1" ht="13.5">
      <c r="B261" s="195"/>
      <c r="D261" s="187" t="s">
        <v>140</v>
      </c>
      <c r="E261" s="196" t="s">
        <v>5</v>
      </c>
      <c r="F261" s="197" t="s">
        <v>555</v>
      </c>
      <c r="H261" s="198">
        <v>166.828</v>
      </c>
      <c r="I261" s="199"/>
      <c r="L261" s="195"/>
      <c r="M261" s="200"/>
      <c r="N261" s="201"/>
      <c r="O261" s="201"/>
      <c r="P261" s="201"/>
      <c r="Q261" s="201"/>
      <c r="R261" s="201"/>
      <c r="S261" s="201"/>
      <c r="T261" s="202"/>
      <c r="AT261" s="196" t="s">
        <v>140</v>
      </c>
      <c r="AU261" s="196" t="s">
        <v>156</v>
      </c>
      <c r="AV261" s="12" t="s">
        <v>84</v>
      </c>
      <c r="AW261" s="12" t="s">
        <v>142</v>
      </c>
      <c r="AX261" s="12" t="s">
        <v>75</v>
      </c>
      <c r="AY261" s="196" t="s">
        <v>131</v>
      </c>
    </row>
    <row r="262" spans="2:51" s="13" customFormat="1" ht="13.5">
      <c r="B262" s="203"/>
      <c r="D262" s="187" t="s">
        <v>140</v>
      </c>
      <c r="E262" s="223" t="s">
        <v>5</v>
      </c>
      <c r="F262" s="224" t="s">
        <v>146</v>
      </c>
      <c r="H262" s="225">
        <v>765.481</v>
      </c>
      <c r="I262" s="208"/>
      <c r="L262" s="203"/>
      <c r="M262" s="209"/>
      <c r="N262" s="210"/>
      <c r="O262" s="210"/>
      <c r="P262" s="210"/>
      <c r="Q262" s="210"/>
      <c r="R262" s="210"/>
      <c r="S262" s="210"/>
      <c r="T262" s="211"/>
      <c r="AT262" s="212" t="s">
        <v>140</v>
      </c>
      <c r="AU262" s="212" t="s">
        <v>156</v>
      </c>
      <c r="AV262" s="13" t="s">
        <v>138</v>
      </c>
      <c r="AW262" s="13" t="s">
        <v>142</v>
      </c>
      <c r="AX262" s="13" t="s">
        <v>24</v>
      </c>
      <c r="AY262" s="212" t="s">
        <v>131</v>
      </c>
    </row>
    <row r="263" spans="2:63" s="10" customFormat="1" ht="29.85" customHeight="1">
      <c r="B263" s="159"/>
      <c r="D263" s="170" t="s">
        <v>74</v>
      </c>
      <c r="E263" s="171" t="s">
        <v>393</v>
      </c>
      <c r="F263" s="171" t="s">
        <v>394</v>
      </c>
      <c r="I263" s="162"/>
      <c r="J263" s="172">
        <f>BK263</f>
        <v>0</v>
      </c>
      <c r="L263" s="159"/>
      <c r="M263" s="164"/>
      <c r="N263" s="165"/>
      <c r="O263" s="165"/>
      <c r="P263" s="166">
        <f>SUM(P264:P275)</f>
        <v>0</v>
      </c>
      <c r="Q263" s="165"/>
      <c r="R263" s="166">
        <f>SUM(R264:R275)</f>
        <v>0</v>
      </c>
      <c r="S263" s="165"/>
      <c r="T263" s="167">
        <f>SUM(T264:T275)</f>
        <v>0</v>
      </c>
      <c r="AR263" s="160" t="s">
        <v>24</v>
      </c>
      <c r="AT263" s="168" t="s">
        <v>74</v>
      </c>
      <c r="AU263" s="168" t="s">
        <v>24</v>
      </c>
      <c r="AY263" s="160" t="s">
        <v>131</v>
      </c>
      <c r="BK263" s="169">
        <f>SUM(BK264:BK275)</f>
        <v>0</v>
      </c>
    </row>
    <row r="264" spans="2:65" s="1" customFormat="1" ht="22.5" customHeight="1">
      <c r="B264" s="173"/>
      <c r="C264" s="174" t="s">
        <v>346</v>
      </c>
      <c r="D264" s="174" t="s">
        <v>133</v>
      </c>
      <c r="E264" s="175" t="s">
        <v>396</v>
      </c>
      <c r="F264" s="176" t="s">
        <v>397</v>
      </c>
      <c r="G264" s="177" t="s">
        <v>176</v>
      </c>
      <c r="H264" s="178">
        <v>47.382</v>
      </c>
      <c r="I264" s="179"/>
      <c r="J264" s="180">
        <f>ROUND(I264*H264,2)</f>
        <v>0</v>
      </c>
      <c r="K264" s="176" t="s">
        <v>150</v>
      </c>
      <c r="L264" s="40"/>
      <c r="M264" s="181" t="s">
        <v>5</v>
      </c>
      <c r="N264" s="182" t="s">
        <v>46</v>
      </c>
      <c r="O264" s="41"/>
      <c r="P264" s="183">
        <f>O264*H264</f>
        <v>0</v>
      </c>
      <c r="Q264" s="183">
        <v>0</v>
      </c>
      <c r="R264" s="183">
        <f>Q264*H264</f>
        <v>0</v>
      </c>
      <c r="S264" s="183">
        <v>0</v>
      </c>
      <c r="T264" s="184">
        <f>S264*H264</f>
        <v>0</v>
      </c>
      <c r="AR264" s="23" t="s">
        <v>138</v>
      </c>
      <c r="AT264" s="23" t="s">
        <v>133</v>
      </c>
      <c r="AU264" s="23" t="s">
        <v>84</v>
      </c>
      <c r="AY264" s="23" t="s">
        <v>131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23" t="s">
        <v>24</v>
      </c>
      <c r="BK264" s="185">
        <f>ROUND(I264*H264,2)</f>
        <v>0</v>
      </c>
      <c r="BL264" s="23" t="s">
        <v>138</v>
      </c>
      <c r="BM264" s="23" t="s">
        <v>469</v>
      </c>
    </row>
    <row r="265" spans="2:51" s="11" customFormat="1" ht="13.5">
      <c r="B265" s="186"/>
      <c r="D265" s="187" t="s">
        <v>140</v>
      </c>
      <c r="E265" s="188" t="s">
        <v>5</v>
      </c>
      <c r="F265" s="189" t="s">
        <v>262</v>
      </c>
      <c r="H265" s="190" t="s">
        <v>5</v>
      </c>
      <c r="I265" s="191"/>
      <c r="L265" s="186"/>
      <c r="M265" s="192"/>
      <c r="N265" s="193"/>
      <c r="O265" s="193"/>
      <c r="P265" s="193"/>
      <c r="Q265" s="193"/>
      <c r="R265" s="193"/>
      <c r="S265" s="193"/>
      <c r="T265" s="194"/>
      <c r="AT265" s="190" t="s">
        <v>140</v>
      </c>
      <c r="AU265" s="190" t="s">
        <v>84</v>
      </c>
      <c r="AV265" s="11" t="s">
        <v>24</v>
      </c>
      <c r="AW265" s="11" t="s">
        <v>142</v>
      </c>
      <c r="AX265" s="11" t="s">
        <v>75</v>
      </c>
      <c r="AY265" s="190" t="s">
        <v>131</v>
      </c>
    </row>
    <row r="266" spans="2:51" s="12" customFormat="1" ht="13.5">
      <c r="B266" s="195"/>
      <c r="D266" s="187" t="s">
        <v>140</v>
      </c>
      <c r="E266" s="196" t="s">
        <v>5</v>
      </c>
      <c r="F266" s="197" t="s">
        <v>499</v>
      </c>
      <c r="H266" s="198">
        <v>32.382</v>
      </c>
      <c r="I266" s="199"/>
      <c r="L266" s="195"/>
      <c r="M266" s="200"/>
      <c r="N266" s="201"/>
      <c r="O266" s="201"/>
      <c r="P266" s="201"/>
      <c r="Q266" s="201"/>
      <c r="R266" s="201"/>
      <c r="S266" s="201"/>
      <c r="T266" s="202"/>
      <c r="AT266" s="196" t="s">
        <v>140</v>
      </c>
      <c r="AU266" s="196" t="s">
        <v>84</v>
      </c>
      <c r="AV266" s="12" t="s">
        <v>84</v>
      </c>
      <c r="AW266" s="12" t="s">
        <v>142</v>
      </c>
      <c r="AX266" s="12" t="s">
        <v>75</v>
      </c>
      <c r="AY266" s="196" t="s">
        <v>131</v>
      </c>
    </row>
    <row r="267" spans="2:51" s="11" customFormat="1" ht="13.5">
      <c r="B267" s="186"/>
      <c r="D267" s="187" t="s">
        <v>140</v>
      </c>
      <c r="E267" s="188" t="s">
        <v>5</v>
      </c>
      <c r="F267" s="189" t="s">
        <v>470</v>
      </c>
      <c r="H267" s="190" t="s">
        <v>5</v>
      </c>
      <c r="I267" s="191"/>
      <c r="L267" s="186"/>
      <c r="M267" s="192"/>
      <c r="N267" s="193"/>
      <c r="O267" s="193"/>
      <c r="P267" s="193"/>
      <c r="Q267" s="193"/>
      <c r="R267" s="193"/>
      <c r="S267" s="193"/>
      <c r="T267" s="194"/>
      <c r="AT267" s="190" t="s">
        <v>140</v>
      </c>
      <c r="AU267" s="190" t="s">
        <v>84</v>
      </c>
      <c r="AV267" s="11" t="s">
        <v>24</v>
      </c>
      <c r="AW267" s="11" t="s">
        <v>142</v>
      </c>
      <c r="AX267" s="11" t="s">
        <v>75</v>
      </c>
      <c r="AY267" s="190" t="s">
        <v>131</v>
      </c>
    </row>
    <row r="268" spans="2:51" s="12" customFormat="1" ht="13.5">
      <c r="B268" s="195"/>
      <c r="D268" s="187" t="s">
        <v>140</v>
      </c>
      <c r="E268" s="196" t="s">
        <v>5</v>
      </c>
      <c r="F268" s="197" t="s">
        <v>11</v>
      </c>
      <c r="H268" s="198">
        <v>15</v>
      </c>
      <c r="I268" s="199"/>
      <c r="L268" s="195"/>
      <c r="M268" s="200"/>
      <c r="N268" s="201"/>
      <c r="O268" s="201"/>
      <c r="P268" s="201"/>
      <c r="Q268" s="201"/>
      <c r="R268" s="201"/>
      <c r="S268" s="201"/>
      <c r="T268" s="202"/>
      <c r="AT268" s="196" t="s">
        <v>140</v>
      </c>
      <c r="AU268" s="196" t="s">
        <v>84</v>
      </c>
      <c r="AV268" s="12" t="s">
        <v>84</v>
      </c>
      <c r="AW268" s="12" t="s">
        <v>142</v>
      </c>
      <c r="AX268" s="12" t="s">
        <v>75</v>
      </c>
      <c r="AY268" s="196" t="s">
        <v>131</v>
      </c>
    </row>
    <row r="269" spans="2:51" s="13" customFormat="1" ht="13.5">
      <c r="B269" s="203"/>
      <c r="D269" s="204" t="s">
        <v>140</v>
      </c>
      <c r="E269" s="205" t="s">
        <v>5</v>
      </c>
      <c r="F269" s="206" t="s">
        <v>146</v>
      </c>
      <c r="H269" s="207">
        <v>47.382</v>
      </c>
      <c r="I269" s="208"/>
      <c r="L269" s="203"/>
      <c r="M269" s="209"/>
      <c r="N269" s="210"/>
      <c r="O269" s="210"/>
      <c r="P269" s="210"/>
      <c r="Q269" s="210"/>
      <c r="R269" s="210"/>
      <c r="S269" s="210"/>
      <c r="T269" s="211"/>
      <c r="AT269" s="212" t="s">
        <v>140</v>
      </c>
      <c r="AU269" s="212" t="s">
        <v>84</v>
      </c>
      <c r="AV269" s="13" t="s">
        <v>138</v>
      </c>
      <c r="AW269" s="13" t="s">
        <v>142</v>
      </c>
      <c r="AX269" s="13" t="s">
        <v>24</v>
      </c>
      <c r="AY269" s="212" t="s">
        <v>131</v>
      </c>
    </row>
    <row r="270" spans="2:65" s="1" customFormat="1" ht="22.5" customHeight="1">
      <c r="B270" s="173"/>
      <c r="C270" s="174" t="s">
        <v>352</v>
      </c>
      <c r="D270" s="174" t="s">
        <v>133</v>
      </c>
      <c r="E270" s="175" t="s">
        <v>402</v>
      </c>
      <c r="F270" s="176" t="s">
        <v>403</v>
      </c>
      <c r="G270" s="177" t="s">
        <v>176</v>
      </c>
      <c r="H270" s="178">
        <v>1137.168</v>
      </c>
      <c r="I270" s="179"/>
      <c r="J270" s="180">
        <f>ROUND(I270*H270,2)</f>
        <v>0</v>
      </c>
      <c r="K270" s="176" t="s">
        <v>150</v>
      </c>
      <c r="L270" s="40"/>
      <c r="M270" s="181" t="s">
        <v>5</v>
      </c>
      <c r="N270" s="182" t="s">
        <v>46</v>
      </c>
      <c r="O270" s="41"/>
      <c r="P270" s="183">
        <f>O270*H270</f>
        <v>0</v>
      </c>
      <c r="Q270" s="183">
        <v>0</v>
      </c>
      <c r="R270" s="183">
        <f>Q270*H270</f>
        <v>0</v>
      </c>
      <c r="S270" s="183">
        <v>0</v>
      </c>
      <c r="T270" s="184">
        <f>S270*H270</f>
        <v>0</v>
      </c>
      <c r="AR270" s="23" t="s">
        <v>138</v>
      </c>
      <c r="AT270" s="23" t="s">
        <v>133</v>
      </c>
      <c r="AU270" s="23" t="s">
        <v>84</v>
      </c>
      <c r="AY270" s="23" t="s">
        <v>131</v>
      </c>
      <c r="BE270" s="185">
        <f>IF(N270="základní",J270,0)</f>
        <v>0</v>
      </c>
      <c r="BF270" s="185">
        <f>IF(N270="snížená",J270,0)</f>
        <v>0</v>
      </c>
      <c r="BG270" s="185">
        <f>IF(N270="zákl. přenesená",J270,0)</f>
        <v>0</v>
      </c>
      <c r="BH270" s="185">
        <f>IF(N270="sníž. přenesená",J270,0)</f>
        <v>0</v>
      </c>
      <c r="BI270" s="185">
        <f>IF(N270="nulová",J270,0)</f>
        <v>0</v>
      </c>
      <c r="BJ270" s="23" t="s">
        <v>24</v>
      </c>
      <c r="BK270" s="185">
        <f>ROUND(I270*H270,2)</f>
        <v>0</v>
      </c>
      <c r="BL270" s="23" t="s">
        <v>138</v>
      </c>
      <c r="BM270" s="23" t="s">
        <v>471</v>
      </c>
    </row>
    <row r="271" spans="2:51" s="11" customFormat="1" ht="13.5">
      <c r="B271" s="186"/>
      <c r="D271" s="187" t="s">
        <v>140</v>
      </c>
      <c r="E271" s="188" t="s">
        <v>5</v>
      </c>
      <c r="F271" s="189" t="s">
        <v>262</v>
      </c>
      <c r="H271" s="190" t="s">
        <v>5</v>
      </c>
      <c r="I271" s="191"/>
      <c r="L271" s="186"/>
      <c r="M271" s="192"/>
      <c r="N271" s="193"/>
      <c r="O271" s="193"/>
      <c r="P271" s="193"/>
      <c r="Q271" s="193"/>
      <c r="R271" s="193"/>
      <c r="S271" s="193"/>
      <c r="T271" s="194"/>
      <c r="AT271" s="190" t="s">
        <v>140</v>
      </c>
      <c r="AU271" s="190" t="s">
        <v>84</v>
      </c>
      <c r="AV271" s="11" t="s">
        <v>24</v>
      </c>
      <c r="AW271" s="11" t="s">
        <v>142</v>
      </c>
      <c r="AX271" s="11" t="s">
        <v>75</v>
      </c>
      <c r="AY271" s="190" t="s">
        <v>131</v>
      </c>
    </row>
    <row r="272" spans="2:51" s="12" customFormat="1" ht="13.5">
      <c r="B272" s="195"/>
      <c r="D272" s="187" t="s">
        <v>140</v>
      </c>
      <c r="E272" s="196" t="s">
        <v>5</v>
      </c>
      <c r="F272" s="197" t="s">
        <v>556</v>
      </c>
      <c r="H272" s="198">
        <v>777.168</v>
      </c>
      <c r="I272" s="199"/>
      <c r="L272" s="195"/>
      <c r="M272" s="200"/>
      <c r="N272" s="201"/>
      <c r="O272" s="201"/>
      <c r="P272" s="201"/>
      <c r="Q272" s="201"/>
      <c r="R272" s="201"/>
      <c r="S272" s="201"/>
      <c r="T272" s="202"/>
      <c r="AT272" s="196" t="s">
        <v>140</v>
      </c>
      <c r="AU272" s="196" t="s">
        <v>84</v>
      </c>
      <c r="AV272" s="12" t="s">
        <v>84</v>
      </c>
      <c r="AW272" s="12" t="s">
        <v>142</v>
      </c>
      <c r="AX272" s="12" t="s">
        <v>75</v>
      </c>
      <c r="AY272" s="196" t="s">
        <v>131</v>
      </c>
    </row>
    <row r="273" spans="2:51" s="11" customFormat="1" ht="13.5">
      <c r="B273" s="186"/>
      <c r="D273" s="187" t="s">
        <v>140</v>
      </c>
      <c r="E273" s="188" t="s">
        <v>5</v>
      </c>
      <c r="F273" s="189" t="s">
        <v>470</v>
      </c>
      <c r="H273" s="190" t="s">
        <v>5</v>
      </c>
      <c r="I273" s="191"/>
      <c r="L273" s="186"/>
      <c r="M273" s="192"/>
      <c r="N273" s="193"/>
      <c r="O273" s="193"/>
      <c r="P273" s="193"/>
      <c r="Q273" s="193"/>
      <c r="R273" s="193"/>
      <c r="S273" s="193"/>
      <c r="T273" s="194"/>
      <c r="AT273" s="190" t="s">
        <v>140</v>
      </c>
      <c r="AU273" s="190" t="s">
        <v>84</v>
      </c>
      <c r="AV273" s="11" t="s">
        <v>24</v>
      </c>
      <c r="AW273" s="11" t="s">
        <v>142</v>
      </c>
      <c r="AX273" s="11" t="s">
        <v>75</v>
      </c>
      <c r="AY273" s="190" t="s">
        <v>131</v>
      </c>
    </row>
    <row r="274" spans="2:51" s="12" customFormat="1" ht="13.5">
      <c r="B274" s="195"/>
      <c r="D274" s="187" t="s">
        <v>140</v>
      </c>
      <c r="E274" s="196" t="s">
        <v>5</v>
      </c>
      <c r="F274" s="197" t="s">
        <v>473</v>
      </c>
      <c r="H274" s="198">
        <v>360</v>
      </c>
      <c r="I274" s="199"/>
      <c r="L274" s="195"/>
      <c r="M274" s="200"/>
      <c r="N274" s="201"/>
      <c r="O274" s="201"/>
      <c r="P274" s="201"/>
      <c r="Q274" s="201"/>
      <c r="R274" s="201"/>
      <c r="S274" s="201"/>
      <c r="T274" s="202"/>
      <c r="AT274" s="196" t="s">
        <v>140</v>
      </c>
      <c r="AU274" s="196" t="s">
        <v>84</v>
      </c>
      <c r="AV274" s="12" t="s">
        <v>84</v>
      </c>
      <c r="AW274" s="12" t="s">
        <v>142</v>
      </c>
      <c r="AX274" s="12" t="s">
        <v>75</v>
      </c>
      <c r="AY274" s="196" t="s">
        <v>131</v>
      </c>
    </row>
    <row r="275" spans="2:51" s="13" customFormat="1" ht="13.5">
      <c r="B275" s="203"/>
      <c r="D275" s="187" t="s">
        <v>140</v>
      </c>
      <c r="E275" s="223" t="s">
        <v>5</v>
      </c>
      <c r="F275" s="224" t="s">
        <v>146</v>
      </c>
      <c r="H275" s="225">
        <v>1137.168</v>
      </c>
      <c r="I275" s="208"/>
      <c r="L275" s="203"/>
      <c r="M275" s="226"/>
      <c r="N275" s="227"/>
      <c r="O275" s="227"/>
      <c r="P275" s="227"/>
      <c r="Q275" s="227"/>
      <c r="R275" s="227"/>
      <c r="S275" s="227"/>
      <c r="T275" s="228"/>
      <c r="AT275" s="212" t="s">
        <v>140</v>
      </c>
      <c r="AU275" s="212" t="s">
        <v>84</v>
      </c>
      <c r="AV275" s="13" t="s">
        <v>138</v>
      </c>
      <c r="AW275" s="13" t="s">
        <v>142</v>
      </c>
      <c r="AX275" s="13" t="s">
        <v>24</v>
      </c>
      <c r="AY275" s="212" t="s">
        <v>131</v>
      </c>
    </row>
    <row r="276" spans="2:12" s="1" customFormat="1" ht="6.95" customHeight="1">
      <c r="B276" s="55"/>
      <c r="C276" s="56"/>
      <c r="D276" s="56"/>
      <c r="E276" s="56"/>
      <c r="F276" s="56"/>
      <c r="G276" s="56"/>
      <c r="H276" s="56"/>
      <c r="I276" s="126"/>
      <c r="J276" s="56"/>
      <c r="K276" s="56"/>
      <c r="L276" s="40"/>
    </row>
  </sheetData>
  <autoFilter ref="C82:K275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3"/>
  <sheetViews>
    <sheetView showGridLines="0" tabSelected="1" workbookViewId="0" topLeftCell="A1">
      <pane ySplit="1" topLeftCell="A89" activePane="bottomLeft" state="frozen"/>
      <selection pane="bottomLeft" activeCell="F85" sqref="F84:F8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94</v>
      </c>
      <c r="G1" s="350" t="s">
        <v>95</v>
      </c>
      <c r="H1" s="350"/>
      <c r="I1" s="102"/>
      <c r="J1" s="101" t="s">
        <v>96</v>
      </c>
      <c r="K1" s="100" t="s">
        <v>97</v>
      </c>
      <c r="L1" s="101" t="s">
        <v>98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3" t="s">
        <v>93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84</v>
      </c>
    </row>
    <row r="4" spans="2:46" ht="36.95" customHeight="1">
      <c r="B4" s="27"/>
      <c r="C4" s="28"/>
      <c r="D4" s="29" t="s">
        <v>99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51" t="str">
        <f>'Rekapitulace stavby'!K6</f>
        <v>II/230 Přeštice - Mantov (úsek Černotín - Mantov)</v>
      </c>
      <c r="F7" s="352"/>
      <c r="G7" s="352"/>
      <c r="H7" s="352"/>
      <c r="I7" s="104"/>
      <c r="J7" s="28"/>
      <c r="K7" s="30"/>
    </row>
    <row r="8" spans="2:11" s="1" customFormat="1" ht="15">
      <c r="B8" s="40"/>
      <c r="C8" s="41"/>
      <c r="D8" s="36" t="s">
        <v>100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53" t="s">
        <v>557</v>
      </c>
      <c r="F9" s="354"/>
      <c r="G9" s="354"/>
      <c r="H9" s="354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06" t="s">
        <v>23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06" t="s">
        <v>27</v>
      </c>
      <c r="J12" s="107" t="str">
        <f>'Rekapitulace stavby'!AN8</f>
        <v>27.8.2017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06" t="s">
        <v>32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06" t="s">
        <v>34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06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06" t="s">
        <v>32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06" t="s">
        <v>34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43" t="s">
        <v>5</v>
      </c>
      <c r="F24" s="343"/>
      <c r="G24" s="343"/>
      <c r="H24" s="343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41</v>
      </c>
      <c r="E27" s="41"/>
      <c r="F27" s="41"/>
      <c r="G27" s="41"/>
      <c r="H27" s="41"/>
      <c r="I27" s="105"/>
      <c r="J27" s="115">
        <f>ROUND(J78,2)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16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17">
        <f>ROUND(SUM(BE78:BE102),2)</f>
        <v>0</v>
      </c>
      <c r="G30" s="41"/>
      <c r="H30" s="41"/>
      <c r="I30" s="118">
        <v>0.21</v>
      </c>
      <c r="J30" s="117">
        <f>ROUND(ROUND((SUM(BE78:BE102)),2)*I30,2)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17">
        <f>ROUND(SUM(BF78:BF102),2)</f>
        <v>0</v>
      </c>
      <c r="G31" s="41"/>
      <c r="H31" s="41"/>
      <c r="I31" s="118">
        <v>0.15</v>
      </c>
      <c r="J31" s="117">
        <f>ROUND(ROUND((SUM(BF78:BF102)),2)*I31,2)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17">
        <f>ROUND(SUM(BG78:BG102),2)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17">
        <f>ROUND(SUM(BH78:BH102),2)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17">
        <f>ROUND(SUM(BI78:BI102),2)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51</v>
      </c>
      <c r="E36" s="70"/>
      <c r="F36" s="70"/>
      <c r="G36" s="121" t="s">
        <v>52</v>
      </c>
      <c r="H36" s="122" t="s">
        <v>53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102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51" t="str">
        <f>E7</f>
        <v>II/230 Přeštice - Mantov (úsek Černotín - Mantov)</v>
      </c>
      <c r="F45" s="352"/>
      <c r="G45" s="352"/>
      <c r="H45" s="352"/>
      <c r="I45" s="105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53" t="str">
        <f>E9</f>
        <v>VRN - VEDLEJŠÍ A OSTATNÍ NÁKLADY</v>
      </c>
      <c r="F47" s="354"/>
      <c r="G47" s="354"/>
      <c r="H47" s="354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06" t="s">
        <v>27</v>
      </c>
      <c r="J49" s="107" t="str">
        <f>IF(J12="","",J12)</f>
        <v>27.8.2017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Správa a údržba silnic Plzeňského kraje</v>
      </c>
      <c r="G51" s="41"/>
      <c r="H51" s="41"/>
      <c r="I51" s="106" t="s">
        <v>37</v>
      </c>
      <c r="J51" s="34" t="str">
        <f>E21</f>
        <v>Bc. Jan Touš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103</v>
      </c>
      <c r="D54" s="119"/>
      <c r="E54" s="119"/>
      <c r="F54" s="119"/>
      <c r="G54" s="119"/>
      <c r="H54" s="119"/>
      <c r="I54" s="130"/>
      <c r="J54" s="131" t="s">
        <v>104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105</v>
      </c>
      <c r="D56" s="41"/>
      <c r="E56" s="41"/>
      <c r="F56" s="41"/>
      <c r="G56" s="41"/>
      <c r="H56" s="41"/>
      <c r="I56" s="105"/>
      <c r="J56" s="115">
        <f>J78</f>
        <v>0</v>
      </c>
      <c r="K56" s="44"/>
      <c r="AU56" s="23" t="s">
        <v>106</v>
      </c>
    </row>
    <row r="57" spans="2:11" s="7" customFormat="1" ht="24.95" customHeight="1">
      <c r="B57" s="134"/>
      <c r="C57" s="135"/>
      <c r="D57" s="136" t="s">
        <v>558</v>
      </c>
      <c r="E57" s="137"/>
      <c r="F57" s="137"/>
      <c r="G57" s="137"/>
      <c r="H57" s="137"/>
      <c r="I57" s="138"/>
      <c r="J57" s="139">
        <f>J79</f>
        <v>0</v>
      </c>
      <c r="K57" s="140"/>
    </row>
    <row r="58" spans="2:11" s="7" customFormat="1" ht="24.95" customHeight="1">
      <c r="B58" s="134"/>
      <c r="C58" s="135"/>
      <c r="D58" s="136" t="s">
        <v>559</v>
      </c>
      <c r="E58" s="137"/>
      <c r="F58" s="137"/>
      <c r="G58" s="137"/>
      <c r="H58" s="137"/>
      <c r="I58" s="138"/>
      <c r="J58" s="139">
        <f>J92</f>
        <v>0</v>
      </c>
      <c r="K58" s="140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05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26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27"/>
      <c r="J64" s="59"/>
      <c r="K64" s="59"/>
      <c r="L64" s="40"/>
    </row>
    <row r="65" spans="2:12" s="1" customFormat="1" ht="36.95" customHeight="1">
      <c r="B65" s="40"/>
      <c r="C65" s="60" t="s">
        <v>115</v>
      </c>
      <c r="L65" s="40"/>
    </row>
    <row r="66" spans="2:12" s="1" customFormat="1" ht="6.95" customHeight="1">
      <c r="B66" s="40"/>
      <c r="L66" s="40"/>
    </row>
    <row r="67" spans="2:12" s="1" customFormat="1" ht="14.45" customHeight="1">
      <c r="B67" s="40"/>
      <c r="C67" s="62" t="s">
        <v>19</v>
      </c>
      <c r="L67" s="40"/>
    </row>
    <row r="68" spans="2:12" s="1" customFormat="1" ht="22.5" customHeight="1">
      <c r="B68" s="40"/>
      <c r="E68" s="347" t="str">
        <f>E7</f>
        <v>II/230 Přeštice - Mantov (úsek Černotín - Mantov)</v>
      </c>
      <c r="F68" s="348"/>
      <c r="G68" s="348"/>
      <c r="H68" s="348"/>
      <c r="L68" s="40"/>
    </row>
    <row r="69" spans="2:12" s="1" customFormat="1" ht="14.45" customHeight="1">
      <c r="B69" s="40"/>
      <c r="C69" s="62" t="s">
        <v>100</v>
      </c>
      <c r="L69" s="40"/>
    </row>
    <row r="70" spans="2:12" s="1" customFormat="1" ht="23.25" customHeight="1">
      <c r="B70" s="40"/>
      <c r="E70" s="316" t="str">
        <f>E9</f>
        <v>VRN - VEDLEJŠÍ A OSTATNÍ NÁKLADY</v>
      </c>
      <c r="F70" s="349"/>
      <c r="G70" s="349"/>
      <c r="H70" s="349"/>
      <c r="L70" s="40"/>
    </row>
    <row r="71" spans="2:12" s="1" customFormat="1" ht="6.95" customHeight="1">
      <c r="B71" s="40"/>
      <c r="L71" s="40"/>
    </row>
    <row r="72" spans="2:12" s="1" customFormat="1" ht="18" customHeight="1">
      <c r="B72" s="40"/>
      <c r="C72" s="62" t="s">
        <v>25</v>
      </c>
      <c r="F72" s="148" t="str">
        <f>F12</f>
        <v xml:space="preserve"> </v>
      </c>
      <c r="I72" s="149" t="s">
        <v>27</v>
      </c>
      <c r="J72" s="66" t="str">
        <f>IF(J12="","",J12)</f>
        <v>27.8.2017</v>
      </c>
      <c r="L72" s="40"/>
    </row>
    <row r="73" spans="2:12" s="1" customFormat="1" ht="6.95" customHeight="1">
      <c r="B73" s="40"/>
      <c r="L73" s="40"/>
    </row>
    <row r="74" spans="2:12" s="1" customFormat="1" ht="15">
      <c r="B74" s="40"/>
      <c r="C74" s="62" t="s">
        <v>31</v>
      </c>
      <c r="F74" s="148" t="str">
        <f>E15</f>
        <v>Správa a údržba silnic Plzeňského kraje</v>
      </c>
      <c r="I74" s="149" t="s">
        <v>37</v>
      </c>
      <c r="J74" s="148" t="str">
        <f>E21</f>
        <v>Bc. Jan Touš</v>
      </c>
      <c r="L74" s="40"/>
    </row>
    <row r="75" spans="2:12" s="1" customFormat="1" ht="14.45" customHeight="1">
      <c r="B75" s="40"/>
      <c r="C75" s="62" t="s">
        <v>35</v>
      </c>
      <c r="F75" s="148" t="str">
        <f>IF(E18="","",E18)</f>
        <v/>
      </c>
      <c r="L75" s="40"/>
    </row>
    <row r="76" spans="2:12" s="1" customFormat="1" ht="10.35" customHeight="1">
      <c r="B76" s="40"/>
      <c r="L76" s="40"/>
    </row>
    <row r="77" spans="2:20" s="9" customFormat="1" ht="29.25" customHeight="1">
      <c r="B77" s="150"/>
      <c r="C77" s="151" t="s">
        <v>116</v>
      </c>
      <c r="D77" s="152" t="s">
        <v>60</v>
      </c>
      <c r="E77" s="152" t="s">
        <v>56</v>
      </c>
      <c r="F77" s="152" t="s">
        <v>117</v>
      </c>
      <c r="G77" s="152" t="s">
        <v>118</v>
      </c>
      <c r="H77" s="152" t="s">
        <v>119</v>
      </c>
      <c r="I77" s="153" t="s">
        <v>120</v>
      </c>
      <c r="J77" s="152" t="s">
        <v>104</v>
      </c>
      <c r="K77" s="154" t="s">
        <v>121</v>
      </c>
      <c r="L77" s="150"/>
      <c r="M77" s="72" t="s">
        <v>122</v>
      </c>
      <c r="N77" s="73" t="s">
        <v>45</v>
      </c>
      <c r="O77" s="73" t="s">
        <v>123</v>
      </c>
      <c r="P77" s="73" t="s">
        <v>124</v>
      </c>
      <c r="Q77" s="73" t="s">
        <v>125</v>
      </c>
      <c r="R77" s="73" t="s">
        <v>126</v>
      </c>
      <c r="S77" s="73" t="s">
        <v>127</v>
      </c>
      <c r="T77" s="74" t="s">
        <v>128</v>
      </c>
    </row>
    <row r="78" spans="2:63" s="1" customFormat="1" ht="29.25" customHeight="1">
      <c r="B78" s="40"/>
      <c r="C78" s="76" t="s">
        <v>105</v>
      </c>
      <c r="J78" s="155">
        <f>BK78</f>
        <v>0</v>
      </c>
      <c r="L78" s="40"/>
      <c r="M78" s="75"/>
      <c r="N78" s="67"/>
      <c r="O78" s="67"/>
      <c r="P78" s="156">
        <f>P79+P92</f>
        <v>0</v>
      </c>
      <c r="Q78" s="67"/>
      <c r="R78" s="156">
        <f>R79+R92</f>
        <v>0</v>
      </c>
      <c r="S78" s="67"/>
      <c r="T78" s="157">
        <f>T79+T92</f>
        <v>0</v>
      </c>
      <c r="AT78" s="23" t="s">
        <v>74</v>
      </c>
      <c r="AU78" s="23" t="s">
        <v>106</v>
      </c>
      <c r="BK78" s="158">
        <f>BK79+BK92</f>
        <v>0</v>
      </c>
    </row>
    <row r="79" spans="2:63" s="10" customFormat="1" ht="37.35" customHeight="1">
      <c r="B79" s="159"/>
      <c r="D79" s="170" t="s">
        <v>74</v>
      </c>
      <c r="E79" s="229" t="s">
        <v>560</v>
      </c>
      <c r="F79" s="229" t="s">
        <v>561</v>
      </c>
      <c r="I79" s="162"/>
      <c r="J79" s="230">
        <f>BK79</f>
        <v>0</v>
      </c>
      <c r="L79" s="159"/>
      <c r="M79" s="164"/>
      <c r="N79" s="165"/>
      <c r="O79" s="165"/>
      <c r="P79" s="166">
        <f>SUM(P80:P91)</f>
        <v>0</v>
      </c>
      <c r="Q79" s="165"/>
      <c r="R79" s="166">
        <f>SUM(R80:R91)</f>
        <v>0</v>
      </c>
      <c r="S79" s="165"/>
      <c r="T79" s="167">
        <f>SUM(T80:T91)</f>
        <v>0</v>
      </c>
      <c r="AR79" s="160" t="s">
        <v>24</v>
      </c>
      <c r="AT79" s="168" t="s">
        <v>74</v>
      </c>
      <c r="AU79" s="168" t="s">
        <v>75</v>
      </c>
      <c r="AY79" s="160" t="s">
        <v>131</v>
      </c>
      <c r="BK79" s="169">
        <f>SUM(BK80:BK91)</f>
        <v>0</v>
      </c>
    </row>
    <row r="80" spans="2:65" s="1" customFormat="1" ht="22.5" customHeight="1">
      <c r="B80" s="173"/>
      <c r="C80" s="174" t="s">
        <v>24</v>
      </c>
      <c r="D80" s="174" t="s">
        <v>133</v>
      </c>
      <c r="E80" s="175" t="s">
        <v>562</v>
      </c>
      <c r="F80" s="176" t="s">
        <v>563</v>
      </c>
      <c r="G80" s="177" t="s">
        <v>136</v>
      </c>
      <c r="H80" s="178">
        <v>500</v>
      </c>
      <c r="I80" s="179"/>
      <c r="J80" s="180">
        <f>ROUND(I80*H80,2)</f>
        <v>0</v>
      </c>
      <c r="K80" s="176" t="s">
        <v>5</v>
      </c>
      <c r="L80" s="40"/>
      <c r="M80" s="181" t="s">
        <v>5</v>
      </c>
      <c r="N80" s="182" t="s">
        <v>46</v>
      </c>
      <c r="O80" s="41"/>
      <c r="P80" s="183">
        <f>O80*H80</f>
        <v>0</v>
      </c>
      <c r="Q80" s="183">
        <v>0</v>
      </c>
      <c r="R80" s="183">
        <f>Q80*H80</f>
        <v>0</v>
      </c>
      <c r="S80" s="183">
        <v>0</v>
      </c>
      <c r="T80" s="184">
        <f>S80*H80</f>
        <v>0</v>
      </c>
      <c r="AR80" s="23" t="s">
        <v>138</v>
      </c>
      <c r="AT80" s="23" t="s">
        <v>133</v>
      </c>
      <c r="AU80" s="23" t="s">
        <v>24</v>
      </c>
      <c r="AY80" s="23" t="s">
        <v>131</v>
      </c>
      <c r="BE80" s="185">
        <f>IF(N80="základní",J80,0)</f>
        <v>0</v>
      </c>
      <c r="BF80" s="185">
        <f>IF(N80="snížená",J80,0)</f>
        <v>0</v>
      </c>
      <c r="BG80" s="185">
        <f>IF(N80="zákl. přenesená",J80,0)</f>
        <v>0</v>
      </c>
      <c r="BH80" s="185">
        <f>IF(N80="sníž. přenesená",J80,0)</f>
        <v>0</v>
      </c>
      <c r="BI80" s="185">
        <f>IF(N80="nulová",J80,0)</f>
        <v>0</v>
      </c>
      <c r="BJ80" s="23" t="s">
        <v>24</v>
      </c>
      <c r="BK80" s="185">
        <f>ROUND(I80*H80,2)</f>
        <v>0</v>
      </c>
      <c r="BL80" s="23" t="s">
        <v>138</v>
      </c>
      <c r="BM80" s="23" t="s">
        <v>564</v>
      </c>
    </row>
    <row r="81" spans="2:51" s="11" customFormat="1" ht="40.5">
      <c r="B81" s="186"/>
      <c r="D81" s="187" t="s">
        <v>140</v>
      </c>
      <c r="E81" s="188" t="s">
        <v>5</v>
      </c>
      <c r="F81" s="309" t="s">
        <v>788</v>
      </c>
      <c r="H81" s="190" t="s">
        <v>5</v>
      </c>
      <c r="I81" s="191"/>
      <c r="L81" s="186"/>
      <c r="M81" s="192"/>
      <c r="N81" s="193"/>
      <c r="O81" s="193"/>
      <c r="P81" s="193"/>
      <c r="Q81" s="193"/>
      <c r="R81" s="193"/>
      <c r="S81" s="193"/>
      <c r="T81" s="194"/>
      <c r="AT81" s="190" t="s">
        <v>140</v>
      </c>
      <c r="AU81" s="190" t="s">
        <v>24</v>
      </c>
      <c r="AV81" s="11" t="s">
        <v>24</v>
      </c>
      <c r="AW81" s="11" t="s">
        <v>142</v>
      </c>
      <c r="AX81" s="11" t="s">
        <v>75</v>
      </c>
      <c r="AY81" s="190" t="s">
        <v>131</v>
      </c>
    </row>
    <row r="82" spans="2:51" s="12" customFormat="1" ht="13.5">
      <c r="B82" s="195"/>
      <c r="D82" s="187" t="s">
        <v>140</v>
      </c>
      <c r="E82" s="196" t="s">
        <v>5</v>
      </c>
      <c r="F82" s="197" t="s">
        <v>565</v>
      </c>
      <c r="H82" s="198">
        <v>500</v>
      </c>
      <c r="I82" s="199"/>
      <c r="L82" s="195"/>
      <c r="M82" s="200"/>
      <c r="N82" s="201"/>
      <c r="O82" s="201"/>
      <c r="P82" s="201"/>
      <c r="Q82" s="201"/>
      <c r="R82" s="201"/>
      <c r="S82" s="201"/>
      <c r="T82" s="202"/>
      <c r="AT82" s="196" t="s">
        <v>140</v>
      </c>
      <c r="AU82" s="196" t="s">
        <v>24</v>
      </c>
      <c r="AV82" s="12" t="s">
        <v>84</v>
      </c>
      <c r="AW82" s="12" t="s">
        <v>142</v>
      </c>
      <c r="AX82" s="12" t="s">
        <v>75</v>
      </c>
      <c r="AY82" s="196" t="s">
        <v>131</v>
      </c>
    </row>
    <row r="83" spans="2:51" s="13" customFormat="1" ht="13.5">
      <c r="B83" s="203"/>
      <c r="D83" s="204" t="s">
        <v>140</v>
      </c>
      <c r="E83" s="205" t="s">
        <v>5</v>
      </c>
      <c r="F83" s="206" t="s">
        <v>146</v>
      </c>
      <c r="H83" s="207">
        <v>500</v>
      </c>
      <c r="I83" s="208"/>
      <c r="L83" s="203"/>
      <c r="M83" s="209"/>
      <c r="N83" s="210"/>
      <c r="O83" s="210"/>
      <c r="P83" s="210"/>
      <c r="Q83" s="210"/>
      <c r="R83" s="210"/>
      <c r="S83" s="210"/>
      <c r="T83" s="211"/>
      <c r="AT83" s="212" t="s">
        <v>140</v>
      </c>
      <c r="AU83" s="212" t="s">
        <v>24</v>
      </c>
      <c r="AV83" s="13" t="s">
        <v>138</v>
      </c>
      <c r="AW83" s="13" t="s">
        <v>142</v>
      </c>
      <c r="AX83" s="13" t="s">
        <v>24</v>
      </c>
      <c r="AY83" s="212" t="s">
        <v>131</v>
      </c>
    </row>
    <row r="84" spans="2:65" s="1" customFormat="1" ht="22.5" customHeight="1">
      <c r="B84" s="173"/>
      <c r="C84" s="174" t="s">
        <v>84</v>
      </c>
      <c r="D84" s="174" t="s">
        <v>133</v>
      </c>
      <c r="E84" s="175" t="s">
        <v>566</v>
      </c>
      <c r="F84" s="176" t="s">
        <v>567</v>
      </c>
      <c r="G84" s="177" t="s">
        <v>568</v>
      </c>
      <c r="H84" s="178">
        <v>1</v>
      </c>
      <c r="I84" s="179"/>
      <c r="J84" s="180">
        <f>ROUND(I84*H84,2)</f>
        <v>0</v>
      </c>
      <c r="K84" s="176" t="s">
        <v>150</v>
      </c>
      <c r="L84" s="40"/>
      <c r="M84" s="181" t="s">
        <v>5</v>
      </c>
      <c r="N84" s="182" t="s">
        <v>46</v>
      </c>
      <c r="O84" s="41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AR84" s="23" t="s">
        <v>569</v>
      </c>
      <c r="AT84" s="23" t="s">
        <v>133</v>
      </c>
      <c r="AU84" s="23" t="s">
        <v>24</v>
      </c>
      <c r="AY84" s="23" t="s">
        <v>131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23" t="s">
        <v>24</v>
      </c>
      <c r="BK84" s="185">
        <f>ROUND(I84*H84,2)</f>
        <v>0</v>
      </c>
      <c r="BL84" s="23" t="s">
        <v>569</v>
      </c>
      <c r="BM84" s="23" t="s">
        <v>570</v>
      </c>
    </row>
    <row r="85" spans="2:65" s="1" customFormat="1" ht="22.5" customHeight="1">
      <c r="B85" s="173"/>
      <c r="C85" s="174" t="s">
        <v>156</v>
      </c>
      <c r="D85" s="174" t="s">
        <v>133</v>
      </c>
      <c r="E85" s="175" t="s">
        <v>571</v>
      </c>
      <c r="F85" s="176" t="s">
        <v>572</v>
      </c>
      <c r="G85" s="177" t="s">
        <v>302</v>
      </c>
      <c r="H85" s="178">
        <v>6</v>
      </c>
      <c r="I85" s="179"/>
      <c r="J85" s="180">
        <f>ROUND(I85*H85,2)</f>
        <v>0</v>
      </c>
      <c r="K85" s="176" t="s">
        <v>150</v>
      </c>
      <c r="L85" s="40"/>
      <c r="M85" s="181" t="s">
        <v>5</v>
      </c>
      <c r="N85" s="182" t="s">
        <v>46</v>
      </c>
      <c r="O85" s="41"/>
      <c r="P85" s="183">
        <f>O85*H85</f>
        <v>0</v>
      </c>
      <c r="Q85" s="183">
        <v>0</v>
      </c>
      <c r="R85" s="183">
        <f>Q85*H85</f>
        <v>0</v>
      </c>
      <c r="S85" s="183">
        <v>0</v>
      </c>
      <c r="T85" s="184">
        <f>S85*H85</f>
        <v>0</v>
      </c>
      <c r="AR85" s="23" t="s">
        <v>569</v>
      </c>
      <c r="AT85" s="23" t="s">
        <v>133</v>
      </c>
      <c r="AU85" s="23" t="s">
        <v>24</v>
      </c>
      <c r="AY85" s="23" t="s">
        <v>131</v>
      </c>
      <c r="BE85" s="185">
        <f>IF(N85="základní",J85,0)</f>
        <v>0</v>
      </c>
      <c r="BF85" s="185">
        <f>IF(N85="snížená",J85,0)</f>
        <v>0</v>
      </c>
      <c r="BG85" s="185">
        <f>IF(N85="zákl. přenesená",J85,0)</f>
        <v>0</v>
      </c>
      <c r="BH85" s="185">
        <f>IF(N85="sníž. přenesená",J85,0)</f>
        <v>0</v>
      </c>
      <c r="BI85" s="185">
        <f>IF(N85="nulová",J85,0)</f>
        <v>0</v>
      </c>
      <c r="BJ85" s="23" t="s">
        <v>24</v>
      </c>
      <c r="BK85" s="185">
        <f>ROUND(I85*H85,2)</f>
        <v>0</v>
      </c>
      <c r="BL85" s="23" t="s">
        <v>569</v>
      </c>
      <c r="BM85" s="23" t="s">
        <v>573</v>
      </c>
    </row>
    <row r="86" spans="2:51" s="11" customFormat="1" ht="13.5">
      <c r="B86" s="186"/>
      <c r="D86" s="187" t="s">
        <v>140</v>
      </c>
      <c r="E86" s="188" t="s">
        <v>5</v>
      </c>
      <c r="F86" s="189" t="s">
        <v>574</v>
      </c>
      <c r="H86" s="190" t="s">
        <v>5</v>
      </c>
      <c r="I86" s="191"/>
      <c r="L86" s="186"/>
      <c r="M86" s="192"/>
      <c r="N86" s="193"/>
      <c r="O86" s="193"/>
      <c r="P86" s="193"/>
      <c r="Q86" s="193"/>
      <c r="R86" s="193"/>
      <c r="S86" s="193"/>
      <c r="T86" s="194"/>
      <c r="AT86" s="190" t="s">
        <v>140</v>
      </c>
      <c r="AU86" s="190" t="s">
        <v>24</v>
      </c>
      <c r="AV86" s="11" t="s">
        <v>24</v>
      </c>
      <c r="AW86" s="11" t="s">
        <v>142</v>
      </c>
      <c r="AX86" s="11" t="s">
        <v>75</v>
      </c>
      <c r="AY86" s="190" t="s">
        <v>131</v>
      </c>
    </row>
    <row r="87" spans="2:51" s="12" customFormat="1" ht="13.5">
      <c r="B87" s="195"/>
      <c r="D87" s="187" t="s">
        <v>140</v>
      </c>
      <c r="E87" s="196" t="s">
        <v>5</v>
      </c>
      <c r="F87" s="197" t="s">
        <v>575</v>
      </c>
      <c r="H87" s="198">
        <v>2</v>
      </c>
      <c r="I87" s="199"/>
      <c r="L87" s="195"/>
      <c r="M87" s="200"/>
      <c r="N87" s="201"/>
      <c r="O87" s="201"/>
      <c r="P87" s="201"/>
      <c r="Q87" s="201"/>
      <c r="R87" s="201"/>
      <c r="S87" s="201"/>
      <c r="T87" s="202"/>
      <c r="AT87" s="196" t="s">
        <v>140</v>
      </c>
      <c r="AU87" s="196" t="s">
        <v>24</v>
      </c>
      <c r="AV87" s="12" t="s">
        <v>84</v>
      </c>
      <c r="AW87" s="12" t="s">
        <v>142</v>
      </c>
      <c r="AX87" s="12" t="s">
        <v>75</v>
      </c>
      <c r="AY87" s="196" t="s">
        <v>131</v>
      </c>
    </row>
    <row r="88" spans="2:51" s="11" customFormat="1" ht="13.5">
      <c r="B88" s="186"/>
      <c r="D88" s="187" t="s">
        <v>140</v>
      </c>
      <c r="E88" s="188" t="s">
        <v>5</v>
      </c>
      <c r="F88" s="189" t="s">
        <v>576</v>
      </c>
      <c r="H88" s="190" t="s">
        <v>5</v>
      </c>
      <c r="I88" s="191"/>
      <c r="L88" s="186"/>
      <c r="M88" s="192"/>
      <c r="N88" s="193"/>
      <c r="O88" s="193"/>
      <c r="P88" s="193"/>
      <c r="Q88" s="193"/>
      <c r="R88" s="193"/>
      <c r="S88" s="193"/>
      <c r="T88" s="194"/>
      <c r="AT88" s="190" t="s">
        <v>140</v>
      </c>
      <c r="AU88" s="190" t="s">
        <v>24</v>
      </c>
      <c r="AV88" s="11" t="s">
        <v>24</v>
      </c>
      <c r="AW88" s="11" t="s">
        <v>142</v>
      </c>
      <c r="AX88" s="11" t="s">
        <v>75</v>
      </c>
      <c r="AY88" s="190" t="s">
        <v>131</v>
      </c>
    </row>
    <row r="89" spans="2:51" s="12" customFormat="1" ht="13.5">
      <c r="B89" s="195"/>
      <c r="D89" s="187" t="s">
        <v>140</v>
      </c>
      <c r="E89" s="196" t="s">
        <v>5</v>
      </c>
      <c r="F89" s="197" t="s">
        <v>577</v>
      </c>
      <c r="H89" s="198">
        <v>4</v>
      </c>
      <c r="I89" s="199"/>
      <c r="L89" s="195"/>
      <c r="M89" s="200"/>
      <c r="N89" s="201"/>
      <c r="O89" s="201"/>
      <c r="P89" s="201"/>
      <c r="Q89" s="201"/>
      <c r="R89" s="201"/>
      <c r="S89" s="201"/>
      <c r="T89" s="202"/>
      <c r="AT89" s="196" t="s">
        <v>140</v>
      </c>
      <c r="AU89" s="196" t="s">
        <v>24</v>
      </c>
      <c r="AV89" s="12" t="s">
        <v>84</v>
      </c>
      <c r="AW89" s="12" t="s">
        <v>142</v>
      </c>
      <c r="AX89" s="12" t="s">
        <v>75</v>
      </c>
      <c r="AY89" s="196" t="s">
        <v>131</v>
      </c>
    </row>
    <row r="90" spans="2:51" s="13" customFormat="1" ht="13.5">
      <c r="B90" s="203"/>
      <c r="D90" s="204" t="s">
        <v>140</v>
      </c>
      <c r="E90" s="205" t="s">
        <v>5</v>
      </c>
      <c r="F90" s="206" t="s">
        <v>146</v>
      </c>
      <c r="H90" s="207">
        <v>6</v>
      </c>
      <c r="I90" s="208"/>
      <c r="L90" s="203"/>
      <c r="M90" s="209"/>
      <c r="N90" s="210"/>
      <c r="O90" s="210"/>
      <c r="P90" s="210"/>
      <c r="Q90" s="210"/>
      <c r="R90" s="210"/>
      <c r="S90" s="210"/>
      <c r="T90" s="211"/>
      <c r="AT90" s="212" t="s">
        <v>140</v>
      </c>
      <c r="AU90" s="212" t="s">
        <v>24</v>
      </c>
      <c r="AV90" s="13" t="s">
        <v>138</v>
      </c>
      <c r="AW90" s="13" t="s">
        <v>142</v>
      </c>
      <c r="AX90" s="13" t="s">
        <v>24</v>
      </c>
      <c r="AY90" s="212" t="s">
        <v>131</v>
      </c>
    </row>
    <row r="91" spans="2:65" s="1" customFormat="1" ht="22.5" customHeight="1">
      <c r="B91" s="173"/>
      <c r="C91" s="174" t="s">
        <v>138</v>
      </c>
      <c r="D91" s="174" t="s">
        <v>133</v>
      </c>
      <c r="E91" s="175" t="s">
        <v>578</v>
      </c>
      <c r="F91" s="176" t="s">
        <v>579</v>
      </c>
      <c r="G91" s="177" t="s">
        <v>568</v>
      </c>
      <c r="H91" s="178">
        <v>1</v>
      </c>
      <c r="I91" s="179"/>
      <c r="J91" s="180">
        <f>ROUND(I91*H91,2)</f>
        <v>0</v>
      </c>
      <c r="K91" s="176" t="s">
        <v>5</v>
      </c>
      <c r="L91" s="40"/>
      <c r="M91" s="181" t="s">
        <v>5</v>
      </c>
      <c r="N91" s="182" t="s">
        <v>46</v>
      </c>
      <c r="O91" s="41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AR91" s="23" t="s">
        <v>569</v>
      </c>
      <c r="AT91" s="23" t="s">
        <v>133</v>
      </c>
      <c r="AU91" s="23" t="s">
        <v>24</v>
      </c>
      <c r="AY91" s="23" t="s">
        <v>131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23" t="s">
        <v>24</v>
      </c>
      <c r="BK91" s="185">
        <f>ROUND(I91*H91,2)</f>
        <v>0</v>
      </c>
      <c r="BL91" s="23" t="s">
        <v>569</v>
      </c>
      <c r="BM91" s="23" t="s">
        <v>580</v>
      </c>
    </row>
    <row r="92" spans="2:63" s="10" customFormat="1" ht="37.35" customHeight="1">
      <c r="B92" s="159"/>
      <c r="D92" s="170" t="s">
        <v>74</v>
      </c>
      <c r="E92" s="229" t="s">
        <v>581</v>
      </c>
      <c r="F92" s="229" t="s">
        <v>582</v>
      </c>
      <c r="I92" s="162"/>
      <c r="J92" s="230">
        <f>BK92</f>
        <v>0</v>
      </c>
      <c r="L92" s="159"/>
      <c r="M92" s="164"/>
      <c r="N92" s="165"/>
      <c r="O92" s="165"/>
      <c r="P92" s="166">
        <f>SUM(P93:P102)</f>
        <v>0</v>
      </c>
      <c r="Q92" s="165"/>
      <c r="R92" s="166">
        <f>SUM(R93:R102)</f>
        <v>0</v>
      </c>
      <c r="S92" s="165"/>
      <c r="T92" s="167">
        <f>SUM(T93:T102)</f>
        <v>0</v>
      </c>
      <c r="AR92" s="160" t="s">
        <v>24</v>
      </c>
      <c r="AT92" s="168" t="s">
        <v>74</v>
      </c>
      <c r="AU92" s="168" t="s">
        <v>75</v>
      </c>
      <c r="AY92" s="160" t="s">
        <v>131</v>
      </c>
      <c r="BK92" s="169">
        <f>SUM(BK93:BK102)</f>
        <v>0</v>
      </c>
    </row>
    <row r="93" spans="2:65" s="1" customFormat="1" ht="22.5" customHeight="1">
      <c r="B93" s="173"/>
      <c r="C93" s="174" t="s">
        <v>167</v>
      </c>
      <c r="D93" s="174" t="s">
        <v>133</v>
      </c>
      <c r="E93" s="175" t="s">
        <v>583</v>
      </c>
      <c r="F93" s="176" t="s">
        <v>584</v>
      </c>
      <c r="G93" s="177" t="s">
        <v>568</v>
      </c>
      <c r="H93" s="178">
        <v>1</v>
      </c>
      <c r="I93" s="179"/>
      <c r="J93" s="180">
        <f aca="true" t="shared" si="0" ref="J93:J99">ROUND(I93*H93,2)</f>
        <v>0</v>
      </c>
      <c r="K93" s="176" t="s">
        <v>150</v>
      </c>
      <c r="L93" s="40"/>
      <c r="M93" s="181" t="s">
        <v>5</v>
      </c>
      <c r="N93" s="182" t="s">
        <v>46</v>
      </c>
      <c r="O93" s="41"/>
      <c r="P93" s="183">
        <f aca="true" t="shared" si="1" ref="P93:P99">O93*H93</f>
        <v>0</v>
      </c>
      <c r="Q93" s="183">
        <v>0</v>
      </c>
      <c r="R93" s="183">
        <f aca="true" t="shared" si="2" ref="R93:R99">Q93*H93</f>
        <v>0</v>
      </c>
      <c r="S93" s="183">
        <v>0</v>
      </c>
      <c r="T93" s="184">
        <f aca="true" t="shared" si="3" ref="T93:T99">S93*H93</f>
        <v>0</v>
      </c>
      <c r="AR93" s="23" t="s">
        <v>569</v>
      </c>
      <c r="AT93" s="23" t="s">
        <v>133</v>
      </c>
      <c r="AU93" s="23" t="s">
        <v>24</v>
      </c>
      <c r="AY93" s="23" t="s">
        <v>131</v>
      </c>
      <c r="BE93" s="185">
        <f aca="true" t="shared" si="4" ref="BE93:BE99">IF(N93="základní",J93,0)</f>
        <v>0</v>
      </c>
      <c r="BF93" s="185">
        <f aca="true" t="shared" si="5" ref="BF93:BF99">IF(N93="snížená",J93,0)</f>
        <v>0</v>
      </c>
      <c r="BG93" s="185">
        <f aca="true" t="shared" si="6" ref="BG93:BG99">IF(N93="zákl. přenesená",J93,0)</f>
        <v>0</v>
      </c>
      <c r="BH93" s="185">
        <f aca="true" t="shared" si="7" ref="BH93:BH99">IF(N93="sníž. přenesená",J93,0)</f>
        <v>0</v>
      </c>
      <c r="BI93" s="185">
        <f aca="true" t="shared" si="8" ref="BI93:BI99">IF(N93="nulová",J93,0)</f>
        <v>0</v>
      </c>
      <c r="BJ93" s="23" t="s">
        <v>24</v>
      </c>
      <c r="BK93" s="185">
        <f aca="true" t="shared" si="9" ref="BK93:BK99">ROUND(I93*H93,2)</f>
        <v>0</v>
      </c>
      <c r="BL93" s="23" t="s">
        <v>569</v>
      </c>
      <c r="BM93" s="23" t="s">
        <v>585</v>
      </c>
    </row>
    <row r="94" spans="2:65" s="1" customFormat="1" ht="22.5" customHeight="1">
      <c r="B94" s="173"/>
      <c r="C94" s="174" t="s">
        <v>173</v>
      </c>
      <c r="D94" s="174" t="s">
        <v>133</v>
      </c>
      <c r="E94" s="175" t="s">
        <v>586</v>
      </c>
      <c r="F94" s="176" t="s">
        <v>587</v>
      </c>
      <c r="G94" s="177" t="s">
        <v>568</v>
      </c>
      <c r="H94" s="178">
        <v>1</v>
      </c>
      <c r="I94" s="179"/>
      <c r="J94" s="180">
        <f t="shared" si="0"/>
        <v>0</v>
      </c>
      <c r="K94" s="176" t="s">
        <v>150</v>
      </c>
      <c r="L94" s="40"/>
      <c r="M94" s="181" t="s">
        <v>5</v>
      </c>
      <c r="N94" s="182" t="s">
        <v>46</v>
      </c>
      <c r="O94" s="41"/>
      <c r="P94" s="183">
        <f t="shared" si="1"/>
        <v>0</v>
      </c>
      <c r="Q94" s="183">
        <v>0</v>
      </c>
      <c r="R94" s="183">
        <f t="shared" si="2"/>
        <v>0</v>
      </c>
      <c r="S94" s="183">
        <v>0</v>
      </c>
      <c r="T94" s="184">
        <f t="shared" si="3"/>
        <v>0</v>
      </c>
      <c r="AR94" s="23" t="s">
        <v>569</v>
      </c>
      <c r="AT94" s="23" t="s">
        <v>133</v>
      </c>
      <c r="AU94" s="23" t="s">
        <v>24</v>
      </c>
      <c r="AY94" s="23" t="s">
        <v>131</v>
      </c>
      <c r="BE94" s="185">
        <f t="shared" si="4"/>
        <v>0</v>
      </c>
      <c r="BF94" s="185">
        <f t="shared" si="5"/>
        <v>0</v>
      </c>
      <c r="BG94" s="185">
        <f t="shared" si="6"/>
        <v>0</v>
      </c>
      <c r="BH94" s="185">
        <f t="shared" si="7"/>
        <v>0</v>
      </c>
      <c r="BI94" s="185">
        <f t="shared" si="8"/>
        <v>0</v>
      </c>
      <c r="BJ94" s="23" t="s">
        <v>24</v>
      </c>
      <c r="BK94" s="185">
        <f t="shared" si="9"/>
        <v>0</v>
      </c>
      <c r="BL94" s="23" t="s">
        <v>569</v>
      </c>
      <c r="BM94" s="23" t="s">
        <v>588</v>
      </c>
    </row>
    <row r="95" spans="2:65" s="1" customFormat="1" ht="22.5" customHeight="1">
      <c r="B95" s="173"/>
      <c r="C95" s="174" t="s">
        <v>182</v>
      </c>
      <c r="D95" s="174" t="s">
        <v>133</v>
      </c>
      <c r="E95" s="175" t="s">
        <v>589</v>
      </c>
      <c r="F95" s="176" t="s">
        <v>590</v>
      </c>
      <c r="G95" s="177" t="s">
        <v>568</v>
      </c>
      <c r="H95" s="178">
        <v>1</v>
      </c>
      <c r="I95" s="179"/>
      <c r="J95" s="180">
        <f t="shared" si="0"/>
        <v>0</v>
      </c>
      <c r="K95" s="176" t="s">
        <v>150</v>
      </c>
      <c r="L95" s="40"/>
      <c r="M95" s="181" t="s">
        <v>5</v>
      </c>
      <c r="N95" s="182" t="s">
        <v>46</v>
      </c>
      <c r="O95" s="41"/>
      <c r="P95" s="183">
        <f t="shared" si="1"/>
        <v>0</v>
      </c>
      <c r="Q95" s="183">
        <v>0</v>
      </c>
      <c r="R95" s="183">
        <f t="shared" si="2"/>
        <v>0</v>
      </c>
      <c r="S95" s="183">
        <v>0</v>
      </c>
      <c r="T95" s="184">
        <f t="shared" si="3"/>
        <v>0</v>
      </c>
      <c r="AR95" s="23" t="s">
        <v>569</v>
      </c>
      <c r="AT95" s="23" t="s">
        <v>133</v>
      </c>
      <c r="AU95" s="23" t="s">
        <v>24</v>
      </c>
      <c r="AY95" s="23" t="s">
        <v>131</v>
      </c>
      <c r="BE95" s="185">
        <f t="shared" si="4"/>
        <v>0</v>
      </c>
      <c r="BF95" s="185">
        <f t="shared" si="5"/>
        <v>0</v>
      </c>
      <c r="BG95" s="185">
        <f t="shared" si="6"/>
        <v>0</v>
      </c>
      <c r="BH95" s="185">
        <f t="shared" si="7"/>
        <v>0</v>
      </c>
      <c r="BI95" s="185">
        <f t="shared" si="8"/>
        <v>0</v>
      </c>
      <c r="BJ95" s="23" t="s">
        <v>24</v>
      </c>
      <c r="BK95" s="185">
        <f t="shared" si="9"/>
        <v>0</v>
      </c>
      <c r="BL95" s="23" t="s">
        <v>569</v>
      </c>
      <c r="BM95" s="23" t="s">
        <v>591</v>
      </c>
    </row>
    <row r="96" spans="2:65" s="1" customFormat="1" ht="22.5" customHeight="1">
      <c r="B96" s="173"/>
      <c r="C96" s="174" t="s">
        <v>188</v>
      </c>
      <c r="D96" s="174" t="s">
        <v>133</v>
      </c>
      <c r="E96" s="175" t="s">
        <v>592</v>
      </c>
      <c r="F96" s="176" t="s">
        <v>593</v>
      </c>
      <c r="G96" s="177" t="s">
        <v>568</v>
      </c>
      <c r="H96" s="178">
        <v>1</v>
      </c>
      <c r="I96" s="179"/>
      <c r="J96" s="180">
        <f t="shared" si="0"/>
        <v>0</v>
      </c>
      <c r="K96" s="176" t="s">
        <v>150</v>
      </c>
      <c r="L96" s="40"/>
      <c r="M96" s="181" t="s">
        <v>5</v>
      </c>
      <c r="N96" s="182" t="s">
        <v>46</v>
      </c>
      <c r="O96" s="41"/>
      <c r="P96" s="183">
        <f t="shared" si="1"/>
        <v>0</v>
      </c>
      <c r="Q96" s="183">
        <v>0</v>
      </c>
      <c r="R96" s="183">
        <f t="shared" si="2"/>
        <v>0</v>
      </c>
      <c r="S96" s="183">
        <v>0</v>
      </c>
      <c r="T96" s="184">
        <f t="shared" si="3"/>
        <v>0</v>
      </c>
      <c r="AR96" s="23" t="s">
        <v>569</v>
      </c>
      <c r="AT96" s="23" t="s">
        <v>133</v>
      </c>
      <c r="AU96" s="23" t="s">
        <v>24</v>
      </c>
      <c r="AY96" s="23" t="s">
        <v>131</v>
      </c>
      <c r="BE96" s="185">
        <f t="shared" si="4"/>
        <v>0</v>
      </c>
      <c r="BF96" s="185">
        <f t="shared" si="5"/>
        <v>0</v>
      </c>
      <c r="BG96" s="185">
        <f t="shared" si="6"/>
        <v>0</v>
      </c>
      <c r="BH96" s="185">
        <f t="shared" si="7"/>
        <v>0</v>
      </c>
      <c r="BI96" s="185">
        <f t="shared" si="8"/>
        <v>0</v>
      </c>
      <c r="BJ96" s="23" t="s">
        <v>24</v>
      </c>
      <c r="BK96" s="185">
        <f t="shared" si="9"/>
        <v>0</v>
      </c>
      <c r="BL96" s="23" t="s">
        <v>569</v>
      </c>
      <c r="BM96" s="23" t="s">
        <v>594</v>
      </c>
    </row>
    <row r="97" spans="2:65" s="1" customFormat="1" ht="22.5" customHeight="1">
      <c r="B97" s="173"/>
      <c r="C97" s="174" t="s">
        <v>194</v>
      </c>
      <c r="D97" s="174" t="s">
        <v>133</v>
      </c>
      <c r="E97" s="175" t="s">
        <v>595</v>
      </c>
      <c r="F97" s="176" t="s">
        <v>596</v>
      </c>
      <c r="G97" s="177" t="s">
        <v>568</v>
      </c>
      <c r="H97" s="178">
        <v>1</v>
      </c>
      <c r="I97" s="179"/>
      <c r="J97" s="180">
        <f t="shared" si="0"/>
        <v>0</v>
      </c>
      <c r="K97" s="176" t="s">
        <v>150</v>
      </c>
      <c r="L97" s="40"/>
      <c r="M97" s="181" t="s">
        <v>5</v>
      </c>
      <c r="N97" s="182" t="s">
        <v>46</v>
      </c>
      <c r="O97" s="41"/>
      <c r="P97" s="183">
        <f t="shared" si="1"/>
        <v>0</v>
      </c>
      <c r="Q97" s="183">
        <v>0</v>
      </c>
      <c r="R97" s="183">
        <f t="shared" si="2"/>
        <v>0</v>
      </c>
      <c r="S97" s="183">
        <v>0</v>
      </c>
      <c r="T97" s="184">
        <f t="shared" si="3"/>
        <v>0</v>
      </c>
      <c r="AR97" s="23" t="s">
        <v>569</v>
      </c>
      <c r="AT97" s="23" t="s">
        <v>133</v>
      </c>
      <c r="AU97" s="23" t="s">
        <v>24</v>
      </c>
      <c r="AY97" s="23" t="s">
        <v>131</v>
      </c>
      <c r="BE97" s="185">
        <f t="shared" si="4"/>
        <v>0</v>
      </c>
      <c r="BF97" s="185">
        <f t="shared" si="5"/>
        <v>0</v>
      </c>
      <c r="BG97" s="185">
        <f t="shared" si="6"/>
        <v>0</v>
      </c>
      <c r="BH97" s="185">
        <f t="shared" si="7"/>
        <v>0</v>
      </c>
      <c r="BI97" s="185">
        <f t="shared" si="8"/>
        <v>0</v>
      </c>
      <c r="BJ97" s="23" t="s">
        <v>24</v>
      </c>
      <c r="BK97" s="185">
        <f t="shared" si="9"/>
        <v>0</v>
      </c>
      <c r="BL97" s="23" t="s">
        <v>569</v>
      </c>
      <c r="BM97" s="23" t="s">
        <v>597</v>
      </c>
    </row>
    <row r="98" spans="2:65" s="1" customFormat="1" ht="22.5" customHeight="1">
      <c r="B98" s="173"/>
      <c r="C98" s="174" t="s">
        <v>29</v>
      </c>
      <c r="D98" s="174" t="s">
        <v>133</v>
      </c>
      <c r="E98" s="175" t="s">
        <v>598</v>
      </c>
      <c r="F98" s="176" t="s">
        <v>599</v>
      </c>
      <c r="G98" s="177" t="s">
        <v>568</v>
      </c>
      <c r="H98" s="178">
        <v>1</v>
      </c>
      <c r="I98" s="179"/>
      <c r="J98" s="180">
        <f t="shared" si="0"/>
        <v>0</v>
      </c>
      <c r="K98" s="176" t="s">
        <v>150</v>
      </c>
      <c r="L98" s="40"/>
      <c r="M98" s="181" t="s">
        <v>5</v>
      </c>
      <c r="N98" s="182" t="s">
        <v>46</v>
      </c>
      <c r="O98" s="41"/>
      <c r="P98" s="183">
        <f t="shared" si="1"/>
        <v>0</v>
      </c>
      <c r="Q98" s="183">
        <v>0</v>
      </c>
      <c r="R98" s="183">
        <f t="shared" si="2"/>
        <v>0</v>
      </c>
      <c r="S98" s="183">
        <v>0</v>
      </c>
      <c r="T98" s="184">
        <f t="shared" si="3"/>
        <v>0</v>
      </c>
      <c r="AR98" s="23" t="s">
        <v>569</v>
      </c>
      <c r="AT98" s="23" t="s">
        <v>133</v>
      </c>
      <c r="AU98" s="23" t="s">
        <v>24</v>
      </c>
      <c r="AY98" s="23" t="s">
        <v>131</v>
      </c>
      <c r="BE98" s="185">
        <f t="shared" si="4"/>
        <v>0</v>
      </c>
      <c r="BF98" s="185">
        <f t="shared" si="5"/>
        <v>0</v>
      </c>
      <c r="BG98" s="185">
        <f t="shared" si="6"/>
        <v>0</v>
      </c>
      <c r="BH98" s="185">
        <f t="shared" si="7"/>
        <v>0</v>
      </c>
      <c r="BI98" s="185">
        <f t="shared" si="8"/>
        <v>0</v>
      </c>
      <c r="BJ98" s="23" t="s">
        <v>24</v>
      </c>
      <c r="BK98" s="185">
        <f t="shared" si="9"/>
        <v>0</v>
      </c>
      <c r="BL98" s="23" t="s">
        <v>569</v>
      </c>
      <c r="BM98" s="23" t="s">
        <v>600</v>
      </c>
    </row>
    <row r="99" spans="2:65" s="1" customFormat="1" ht="22.5" customHeight="1">
      <c r="B99" s="173"/>
      <c r="C99" s="174" t="s">
        <v>208</v>
      </c>
      <c r="D99" s="174" t="s">
        <v>133</v>
      </c>
      <c r="E99" s="175" t="s">
        <v>601</v>
      </c>
      <c r="F99" s="176" t="s">
        <v>602</v>
      </c>
      <c r="G99" s="177" t="s">
        <v>568</v>
      </c>
      <c r="H99" s="178">
        <v>1</v>
      </c>
      <c r="I99" s="179"/>
      <c r="J99" s="180">
        <f t="shared" si="0"/>
        <v>0</v>
      </c>
      <c r="K99" s="176" t="s">
        <v>150</v>
      </c>
      <c r="L99" s="40"/>
      <c r="M99" s="181" t="s">
        <v>5</v>
      </c>
      <c r="N99" s="182" t="s">
        <v>46</v>
      </c>
      <c r="O99" s="41"/>
      <c r="P99" s="183">
        <f t="shared" si="1"/>
        <v>0</v>
      </c>
      <c r="Q99" s="183">
        <v>0</v>
      </c>
      <c r="R99" s="183">
        <f t="shared" si="2"/>
        <v>0</v>
      </c>
      <c r="S99" s="183">
        <v>0</v>
      </c>
      <c r="T99" s="184">
        <f t="shared" si="3"/>
        <v>0</v>
      </c>
      <c r="AR99" s="23" t="s">
        <v>569</v>
      </c>
      <c r="AT99" s="23" t="s">
        <v>133</v>
      </c>
      <c r="AU99" s="23" t="s">
        <v>24</v>
      </c>
      <c r="AY99" s="23" t="s">
        <v>131</v>
      </c>
      <c r="BE99" s="185">
        <f t="shared" si="4"/>
        <v>0</v>
      </c>
      <c r="BF99" s="185">
        <f t="shared" si="5"/>
        <v>0</v>
      </c>
      <c r="BG99" s="185">
        <f t="shared" si="6"/>
        <v>0</v>
      </c>
      <c r="BH99" s="185">
        <f t="shared" si="7"/>
        <v>0</v>
      </c>
      <c r="BI99" s="185">
        <f t="shared" si="8"/>
        <v>0</v>
      </c>
      <c r="BJ99" s="23" t="s">
        <v>24</v>
      </c>
      <c r="BK99" s="185">
        <f t="shared" si="9"/>
        <v>0</v>
      </c>
      <c r="BL99" s="23" t="s">
        <v>569</v>
      </c>
      <c r="BM99" s="23" t="s">
        <v>603</v>
      </c>
    </row>
    <row r="100" spans="2:51" s="11" customFormat="1" ht="13.5">
      <c r="B100" s="186"/>
      <c r="D100" s="187" t="s">
        <v>140</v>
      </c>
      <c r="E100" s="188" t="s">
        <v>5</v>
      </c>
      <c r="F100" s="189" t="s">
        <v>604</v>
      </c>
      <c r="H100" s="190" t="s">
        <v>5</v>
      </c>
      <c r="I100" s="191"/>
      <c r="L100" s="186"/>
      <c r="M100" s="192"/>
      <c r="N100" s="193"/>
      <c r="O100" s="193"/>
      <c r="P100" s="193"/>
      <c r="Q100" s="193"/>
      <c r="R100" s="193"/>
      <c r="S100" s="193"/>
      <c r="T100" s="194"/>
      <c r="AT100" s="190" t="s">
        <v>140</v>
      </c>
      <c r="AU100" s="190" t="s">
        <v>24</v>
      </c>
      <c r="AV100" s="11" t="s">
        <v>24</v>
      </c>
      <c r="AW100" s="11" t="s">
        <v>142</v>
      </c>
      <c r="AX100" s="11" t="s">
        <v>75</v>
      </c>
      <c r="AY100" s="190" t="s">
        <v>131</v>
      </c>
    </row>
    <row r="101" spans="2:51" s="12" customFormat="1" ht="13.5">
      <c r="B101" s="195"/>
      <c r="D101" s="187" t="s">
        <v>140</v>
      </c>
      <c r="E101" s="196" t="s">
        <v>5</v>
      </c>
      <c r="F101" s="197" t="s">
        <v>24</v>
      </c>
      <c r="H101" s="198">
        <v>1</v>
      </c>
      <c r="I101" s="199"/>
      <c r="L101" s="195"/>
      <c r="M101" s="200"/>
      <c r="N101" s="201"/>
      <c r="O101" s="201"/>
      <c r="P101" s="201"/>
      <c r="Q101" s="201"/>
      <c r="R101" s="201"/>
      <c r="S101" s="201"/>
      <c r="T101" s="202"/>
      <c r="AT101" s="196" t="s">
        <v>140</v>
      </c>
      <c r="AU101" s="196" t="s">
        <v>24</v>
      </c>
      <c r="AV101" s="12" t="s">
        <v>84</v>
      </c>
      <c r="AW101" s="12" t="s">
        <v>142</v>
      </c>
      <c r="AX101" s="12" t="s">
        <v>75</v>
      </c>
      <c r="AY101" s="196" t="s">
        <v>131</v>
      </c>
    </row>
    <row r="102" spans="2:51" s="13" customFormat="1" ht="13.5">
      <c r="B102" s="203"/>
      <c r="D102" s="187" t="s">
        <v>140</v>
      </c>
      <c r="E102" s="223" t="s">
        <v>5</v>
      </c>
      <c r="F102" s="224" t="s">
        <v>146</v>
      </c>
      <c r="H102" s="225">
        <v>1</v>
      </c>
      <c r="I102" s="208"/>
      <c r="L102" s="203"/>
      <c r="M102" s="226"/>
      <c r="N102" s="227"/>
      <c r="O102" s="227"/>
      <c r="P102" s="227"/>
      <c r="Q102" s="227"/>
      <c r="R102" s="227"/>
      <c r="S102" s="227"/>
      <c r="T102" s="228"/>
      <c r="AT102" s="212" t="s">
        <v>140</v>
      </c>
      <c r="AU102" s="212" t="s">
        <v>24</v>
      </c>
      <c r="AV102" s="13" t="s">
        <v>138</v>
      </c>
      <c r="AW102" s="13" t="s">
        <v>142</v>
      </c>
      <c r="AX102" s="13" t="s">
        <v>24</v>
      </c>
      <c r="AY102" s="212" t="s">
        <v>131</v>
      </c>
    </row>
    <row r="103" spans="2:12" s="1" customFormat="1" ht="6.95" customHeight="1">
      <c r="B103" s="55"/>
      <c r="C103" s="56"/>
      <c r="D103" s="56"/>
      <c r="E103" s="56"/>
      <c r="F103" s="56"/>
      <c r="G103" s="56"/>
      <c r="H103" s="56"/>
      <c r="I103" s="126"/>
      <c r="J103" s="56"/>
      <c r="K103" s="56"/>
      <c r="L103" s="40"/>
    </row>
  </sheetData>
  <autoFilter ref="C77:K102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1" customWidth="1"/>
    <col min="2" max="2" width="1.66796875" style="231" customWidth="1"/>
    <col min="3" max="4" width="5" style="231" customWidth="1"/>
    <col min="5" max="5" width="11.66015625" style="231" customWidth="1"/>
    <col min="6" max="6" width="9.16015625" style="231" customWidth="1"/>
    <col min="7" max="7" width="5" style="231" customWidth="1"/>
    <col min="8" max="8" width="77.83203125" style="231" customWidth="1"/>
    <col min="9" max="10" width="20" style="231" customWidth="1"/>
    <col min="11" max="11" width="1.66796875" style="231" customWidth="1"/>
  </cols>
  <sheetData>
    <row r="1" ht="37.5" customHeight="1"/>
    <row r="2" spans="2:11" ht="7.5" customHeight="1">
      <c r="B2" s="232"/>
      <c r="C2" s="233"/>
      <c r="D2" s="233"/>
      <c r="E2" s="233"/>
      <c r="F2" s="233"/>
      <c r="G2" s="233"/>
      <c r="H2" s="233"/>
      <c r="I2" s="233"/>
      <c r="J2" s="233"/>
      <c r="K2" s="234"/>
    </row>
    <row r="3" spans="2:11" s="14" customFormat="1" ht="45" customHeight="1">
      <c r="B3" s="235"/>
      <c r="C3" s="355" t="s">
        <v>605</v>
      </c>
      <c r="D3" s="355"/>
      <c r="E3" s="355"/>
      <c r="F3" s="355"/>
      <c r="G3" s="355"/>
      <c r="H3" s="355"/>
      <c r="I3" s="355"/>
      <c r="J3" s="355"/>
      <c r="K3" s="236"/>
    </row>
    <row r="4" spans="2:11" ht="25.5" customHeight="1">
      <c r="B4" s="237"/>
      <c r="C4" s="356" t="s">
        <v>606</v>
      </c>
      <c r="D4" s="356"/>
      <c r="E4" s="356"/>
      <c r="F4" s="356"/>
      <c r="G4" s="356"/>
      <c r="H4" s="356"/>
      <c r="I4" s="356"/>
      <c r="J4" s="356"/>
      <c r="K4" s="238"/>
    </row>
    <row r="5" spans="2:11" ht="5.25" customHeight="1">
      <c r="B5" s="237"/>
      <c r="C5" s="239"/>
      <c r="D5" s="239"/>
      <c r="E5" s="239"/>
      <c r="F5" s="239"/>
      <c r="G5" s="239"/>
      <c r="H5" s="239"/>
      <c r="I5" s="239"/>
      <c r="J5" s="239"/>
      <c r="K5" s="238"/>
    </row>
    <row r="6" spans="2:11" ht="15" customHeight="1">
      <c r="B6" s="237"/>
      <c r="C6" s="357" t="s">
        <v>607</v>
      </c>
      <c r="D6" s="357"/>
      <c r="E6" s="357"/>
      <c r="F6" s="357"/>
      <c r="G6" s="357"/>
      <c r="H6" s="357"/>
      <c r="I6" s="357"/>
      <c r="J6" s="357"/>
      <c r="K6" s="238"/>
    </row>
    <row r="7" spans="2:11" ht="15" customHeight="1">
      <c r="B7" s="241"/>
      <c r="C7" s="357" t="s">
        <v>608</v>
      </c>
      <c r="D7" s="357"/>
      <c r="E7" s="357"/>
      <c r="F7" s="357"/>
      <c r="G7" s="357"/>
      <c r="H7" s="357"/>
      <c r="I7" s="357"/>
      <c r="J7" s="357"/>
      <c r="K7" s="238"/>
    </row>
    <row r="8" spans="2:11" ht="12.75" customHeight="1">
      <c r="B8" s="241"/>
      <c r="C8" s="240"/>
      <c r="D8" s="240"/>
      <c r="E8" s="240"/>
      <c r="F8" s="240"/>
      <c r="G8" s="240"/>
      <c r="H8" s="240"/>
      <c r="I8" s="240"/>
      <c r="J8" s="240"/>
      <c r="K8" s="238"/>
    </row>
    <row r="9" spans="2:11" ht="15" customHeight="1">
      <c r="B9" s="241"/>
      <c r="C9" s="357" t="s">
        <v>609</v>
      </c>
      <c r="D9" s="357"/>
      <c r="E9" s="357"/>
      <c r="F9" s="357"/>
      <c r="G9" s="357"/>
      <c r="H9" s="357"/>
      <c r="I9" s="357"/>
      <c r="J9" s="357"/>
      <c r="K9" s="238"/>
    </row>
    <row r="10" spans="2:11" ht="15" customHeight="1">
      <c r="B10" s="241"/>
      <c r="C10" s="240"/>
      <c r="D10" s="357" t="s">
        <v>610</v>
      </c>
      <c r="E10" s="357"/>
      <c r="F10" s="357"/>
      <c r="G10" s="357"/>
      <c r="H10" s="357"/>
      <c r="I10" s="357"/>
      <c r="J10" s="357"/>
      <c r="K10" s="238"/>
    </row>
    <row r="11" spans="2:11" ht="15" customHeight="1">
      <c r="B11" s="241"/>
      <c r="C11" s="242"/>
      <c r="D11" s="357" t="s">
        <v>611</v>
      </c>
      <c r="E11" s="357"/>
      <c r="F11" s="357"/>
      <c r="G11" s="357"/>
      <c r="H11" s="357"/>
      <c r="I11" s="357"/>
      <c r="J11" s="357"/>
      <c r="K11" s="238"/>
    </row>
    <row r="12" spans="2:11" ht="12.75" customHeight="1">
      <c r="B12" s="241"/>
      <c r="C12" s="242"/>
      <c r="D12" s="242"/>
      <c r="E12" s="242"/>
      <c r="F12" s="242"/>
      <c r="G12" s="242"/>
      <c r="H12" s="242"/>
      <c r="I12" s="242"/>
      <c r="J12" s="242"/>
      <c r="K12" s="238"/>
    </row>
    <row r="13" spans="2:11" ht="15" customHeight="1">
      <c r="B13" s="241"/>
      <c r="C13" s="242"/>
      <c r="D13" s="357" t="s">
        <v>612</v>
      </c>
      <c r="E13" s="357"/>
      <c r="F13" s="357"/>
      <c r="G13" s="357"/>
      <c r="H13" s="357"/>
      <c r="I13" s="357"/>
      <c r="J13" s="357"/>
      <c r="K13" s="238"/>
    </row>
    <row r="14" spans="2:11" ht="15" customHeight="1">
      <c r="B14" s="241"/>
      <c r="C14" s="242"/>
      <c r="D14" s="357" t="s">
        <v>613</v>
      </c>
      <c r="E14" s="357"/>
      <c r="F14" s="357"/>
      <c r="G14" s="357"/>
      <c r="H14" s="357"/>
      <c r="I14" s="357"/>
      <c r="J14" s="357"/>
      <c r="K14" s="238"/>
    </row>
    <row r="15" spans="2:11" ht="15" customHeight="1">
      <c r="B15" s="241"/>
      <c r="C15" s="242"/>
      <c r="D15" s="357" t="s">
        <v>614</v>
      </c>
      <c r="E15" s="357"/>
      <c r="F15" s="357"/>
      <c r="G15" s="357"/>
      <c r="H15" s="357"/>
      <c r="I15" s="357"/>
      <c r="J15" s="357"/>
      <c r="K15" s="238"/>
    </row>
    <row r="16" spans="2:11" ht="15" customHeight="1">
      <c r="B16" s="241"/>
      <c r="C16" s="242"/>
      <c r="D16" s="242"/>
      <c r="E16" s="243" t="s">
        <v>82</v>
      </c>
      <c r="F16" s="357" t="s">
        <v>615</v>
      </c>
      <c r="G16" s="357"/>
      <c r="H16" s="357"/>
      <c r="I16" s="357"/>
      <c r="J16" s="357"/>
      <c r="K16" s="238"/>
    </row>
    <row r="17" spans="2:11" ht="15" customHeight="1">
      <c r="B17" s="241"/>
      <c r="C17" s="242"/>
      <c r="D17" s="242"/>
      <c r="E17" s="243" t="s">
        <v>616</v>
      </c>
      <c r="F17" s="357" t="s">
        <v>617</v>
      </c>
      <c r="G17" s="357"/>
      <c r="H17" s="357"/>
      <c r="I17" s="357"/>
      <c r="J17" s="357"/>
      <c r="K17" s="238"/>
    </row>
    <row r="18" spans="2:11" ht="15" customHeight="1">
      <c r="B18" s="241"/>
      <c r="C18" s="242"/>
      <c r="D18" s="242"/>
      <c r="E18" s="243" t="s">
        <v>618</v>
      </c>
      <c r="F18" s="357" t="s">
        <v>619</v>
      </c>
      <c r="G18" s="357"/>
      <c r="H18" s="357"/>
      <c r="I18" s="357"/>
      <c r="J18" s="357"/>
      <c r="K18" s="238"/>
    </row>
    <row r="19" spans="2:11" ht="15" customHeight="1">
      <c r="B19" s="241"/>
      <c r="C19" s="242"/>
      <c r="D19" s="242"/>
      <c r="E19" s="243" t="s">
        <v>620</v>
      </c>
      <c r="F19" s="357" t="s">
        <v>621</v>
      </c>
      <c r="G19" s="357"/>
      <c r="H19" s="357"/>
      <c r="I19" s="357"/>
      <c r="J19" s="357"/>
      <c r="K19" s="238"/>
    </row>
    <row r="20" spans="2:11" ht="15" customHeight="1">
      <c r="B20" s="241"/>
      <c r="C20" s="242"/>
      <c r="D20" s="242"/>
      <c r="E20" s="243" t="s">
        <v>622</v>
      </c>
      <c r="F20" s="357" t="s">
        <v>623</v>
      </c>
      <c r="G20" s="357"/>
      <c r="H20" s="357"/>
      <c r="I20" s="357"/>
      <c r="J20" s="357"/>
      <c r="K20" s="238"/>
    </row>
    <row r="21" spans="2:11" ht="15" customHeight="1">
      <c r="B21" s="241"/>
      <c r="C21" s="242"/>
      <c r="D21" s="242"/>
      <c r="E21" s="243" t="s">
        <v>624</v>
      </c>
      <c r="F21" s="357" t="s">
        <v>625</v>
      </c>
      <c r="G21" s="357"/>
      <c r="H21" s="357"/>
      <c r="I21" s="357"/>
      <c r="J21" s="357"/>
      <c r="K21" s="238"/>
    </row>
    <row r="22" spans="2:11" ht="12.75" customHeight="1">
      <c r="B22" s="241"/>
      <c r="C22" s="242"/>
      <c r="D22" s="242"/>
      <c r="E22" s="242"/>
      <c r="F22" s="242"/>
      <c r="G22" s="242"/>
      <c r="H22" s="242"/>
      <c r="I22" s="242"/>
      <c r="J22" s="242"/>
      <c r="K22" s="238"/>
    </row>
    <row r="23" spans="2:11" ht="15" customHeight="1">
      <c r="B23" s="241"/>
      <c r="C23" s="357" t="s">
        <v>626</v>
      </c>
      <c r="D23" s="357"/>
      <c r="E23" s="357"/>
      <c r="F23" s="357"/>
      <c r="G23" s="357"/>
      <c r="H23" s="357"/>
      <c r="I23" s="357"/>
      <c r="J23" s="357"/>
      <c r="K23" s="238"/>
    </row>
    <row r="24" spans="2:11" ht="15" customHeight="1">
      <c r="B24" s="241"/>
      <c r="C24" s="357" t="s">
        <v>627</v>
      </c>
      <c r="D24" s="357"/>
      <c r="E24" s="357"/>
      <c r="F24" s="357"/>
      <c r="G24" s="357"/>
      <c r="H24" s="357"/>
      <c r="I24" s="357"/>
      <c r="J24" s="357"/>
      <c r="K24" s="238"/>
    </row>
    <row r="25" spans="2:11" ht="15" customHeight="1">
      <c r="B25" s="241"/>
      <c r="C25" s="240"/>
      <c r="D25" s="357" t="s">
        <v>628</v>
      </c>
      <c r="E25" s="357"/>
      <c r="F25" s="357"/>
      <c r="G25" s="357"/>
      <c r="H25" s="357"/>
      <c r="I25" s="357"/>
      <c r="J25" s="357"/>
      <c r="K25" s="238"/>
    </row>
    <row r="26" spans="2:11" ht="15" customHeight="1">
      <c r="B26" s="241"/>
      <c r="C26" s="242"/>
      <c r="D26" s="357" t="s">
        <v>629</v>
      </c>
      <c r="E26" s="357"/>
      <c r="F26" s="357"/>
      <c r="G26" s="357"/>
      <c r="H26" s="357"/>
      <c r="I26" s="357"/>
      <c r="J26" s="357"/>
      <c r="K26" s="238"/>
    </row>
    <row r="27" spans="2:11" ht="12.75" customHeight="1">
      <c r="B27" s="241"/>
      <c r="C27" s="242"/>
      <c r="D27" s="242"/>
      <c r="E27" s="242"/>
      <c r="F27" s="242"/>
      <c r="G27" s="242"/>
      <c r="H27" s="242"/>
      <c r="I27" s="242"/>
      <c r="J27" s="242"/>
      <c r="K27" s="238"/>
    </row>
    <row r="28" spans="2:11" ht="15" customHeight="1">
      <c r="B28" s="241"/>
      <c r="C28" s="242"/>
      <c r="D28" s="357" t="s">
        <v>630</v>
      </c>
      <c r="E28" s="357"/>
      <c r="F28" s="357"/>
      <c r="G28" s="357"/>
      <c r="H28" s="357"/>
      <c r="I28" s="357"/>
      <c r="J28" s="357"/>
      <c r="K28" s="238"/>
    </row>
    <row r="29" spans="2:11" ht="15" customHeight="1">
      <c r="B29" s="241"/>
      <c r="C29" s="242"/>
      <c r="D29" s="357" t="s">
        <v>631</v>
      </c>
      <c r="E29" s="357"/>
      <c r="F29" s="357"/>
      <c r="G29" s="357"/>
      <c r="H29" s="357"/>
      <c r="I29" s="357"/>
      <c r="J29" s="357"/>
      <c r="K29" s="238"/>
    </row>
    <row r="30" spans="2:11" ht="12.75" customHeight="1">
      <c r="B30" s="241"/>
      <c r="C30" s="242"/>
      <c r="D30" s="242"/>
      <c r="E30" s="242"/>
      <c r="F30" s="242"/>
      <c r="G30" s="242"/>
      <c r="H30" s="242"/>
      <c r="I30" s="242"/>
      <c r="J30" s="242"/>
      <c r="K30" s="238"/>
    </row>
    <row r="31" spans="2:11" ht="15" customHeight="1">
      <c r="B31" s="241"/>
      <c r="C31" s="242"/>
      <c r="D31" s="357" t="s">
        <v>632</v>
      </c>
      <c r="E31" s="357"/>
      <c r="F31" s="357"/>
      <c r="G31" s="357"/>
      <c r="H31" s="357"/>
      <c r="I31" s="357"/>
      <c r="J31" s="357"/>
      <c r="K31" s="238"/>
    </row>
    <row r="32" spans="2:11" ht="15" customHeight="1">
      <c r="B32" s="241"/>
      <c r="C32" s="242"/>
      <c r="D32" s="357" t="s">
        <v>633</v>
      </c>
      <c r="E32" s="357"/>
      <c r="F32" s="357"/>
      <c r="G32" s="357"/>
      <c r="H32" s="357"/>
      <c r="I32" s="357"/>
      <c r="J32" s="357"/>
      <c r="K32" s="238"/>
    </row>
    <row r="33" spans="2:11" ht="15" customHeight="1">
      <c r="B33" s="241"/>
      <c r="C33" s="242"/>
      <c r="D33" s="357" t="s">
        <v>634</v>
      </c>
      <c r="E33" s="357"/>
      <c r="F33" s="357"/>
      <c r="G33" s="357"/>
      <c r="H33" s="357"/>
      <c r="I33" s="357"/>
      <c r="J33" s="357"/>
      <c r="K33" s="238"/>
    </row>
    <row r="34" spans="2:11" ht="15" customHeight="1">
      <c r="B34" s="241"/>
      <c r="C34" s="242"/>
      <c r="D34" s="240"/>
      <c r="E34" s="244" t="s">
        <v>116</v>
      </c>
      <c r="F34" s="240"/>
      <c r="G34" s="357" t="s">
        <v>635</v>
      </c>
      <c r="H34" s="357"/>
      <c r="I34" s="357"/>
      <c r="J34" s="357"/>
      <c r="K34" s="238"/>
    </row>
    <row r="35" spans="2:11" ht="30.75" customHeight="1">
      <c r="B35" s="241"/>
      <c r="C35" s="242"/>
      <c r="D35" s="240"/>
      <c r="E35" s="244" t="s">
        <v>636</v>
      </c>
      <c r="F35" s="240"/>
      <c r="G35" s="357" t="s">
        <v>637</v>
      </c>
      <c r="H35" s="357"/>
      <c r="I35" s="357"/>
      <c r="J35" s="357"/>
      <c r="K35" s="238"/>
    </row>
    <row r="36" spans="2:11" ht="15" customHeight="1">
      <c r="B36" s="241"/>
      <c r="C36" s="242"/>
      <c r="D36" s="240"/>
      <c r="E36" s="244" t="s">
        <v>56</v>
      </c>
      <c r="F36" s="240"/>
      <c r="G36" s="357" t="s">
        <v>638</v>
      </c>
      <c r="H36" s="357"/>
      <c r="I36" s="357"/>
      <c r="J36" s="357"/>
      <c r="K36" s="238"/>
    </row>
    <row r="37" spans="2:11" ht="15" customHeight="1">
      <c r="B37" s="241"/>
      <c r="C37" s="242"/>
      <c r="D37" s="240"/>
      <c r="E37" s="244" t="s">
        <v>117</v>
      </c>
      <c r="F37" s="240"/>
      <c r="G37" s="357" t="s">
        <v>639</v>
      </c>
      <c r="H37" s="357"/>
      <c r="I37" s="357"/>
      <c r="J37" s="357"/>
      <c r="K37" s="238"/>
    </row>
    <row r="38" spans="2:11" ht="15" customHeight="1">
      <c r="B38" s="241"/>
      <c r="C38" s="242"/>
      <c r="D38" s="240"/>
      <c r="E38" s="244" t="s">
        <v>118</v>
      </c>
      <c r="F38" s="240"/>
      <c r="G38" s="357" t="s">
        <v>640</v>
      </c>
      <c r="H38" s="357"/>
      <c r="I38" s="357"/>
      <c r="J38" s="357"/>
      <c r="K38" s="238"/>
    </row>
    <row r="39" spans="2:11" ht="15" customHeight="1">
      <c r="B39" s="241"/>
      <c r="C39" s="242"/>
      <c r="D39" s="240"/>
      <c r="E39" s="244" t="s">
        <v>119</v>
      </c>
      <c r="F39" s="240"/>
      <c r="G39" s="357" t="s">
        <v>641</v>
      </c>
      <c r="H39" s="357"/>
      <c r="I39" s="357"/>
      <c r="J39" s="357"/>
      <c r="K39" s="238"/>
    </row>
    <row r="40" spans="2:11" ht="15" customHeight="1">
      <c r="B40" s="241"/>
      <c r="C40" s="242"/>
      <c r="D40" s="240"/>
      <c r="E40" s="244" t="s">
        <v>642</v>
      </c>
      <c r="F40" s="240"/>
      <c r="G40" s="357" t="s">
        <v>643</v>
      </c>
      <c r="H40" s="357"/>
      <c r="I40" s="357"/>
      <c r="J40" s="357"/>
      <c r="K40" s="238"/>
    </row>
    <row r="41" spans="2:11" ht="15" customHeight="1">
      <c r="B41" s="241"/>
      <c r="C41" s="242"/>
      <c r="D41" s="240"/>
      <c r="E41" s="244"/>
      <c r="F41" s="240"/>
      <c r="G41" s="357" t="s">
        <v>644</v>
      </c>
      <c r="H41" s="357"/>
      <c r="I41" s="357"/>
      <c r="J41" s="357"/>
      <c r="K41" s="238"/>
    </row>
    <row r="42" spans="2:11" ht="15" customHeight="1">
      <c r="B42" s="241"/>
      <c r="C42" s="242"/>
      <c r="D42" s="240"/>
      <c r="E42" s="244" t="s">
        <v>645</v>
      </c>
      <c r="F42" s="240"/>
      <c r="G42" s="357" t="s">
        <v>646</v>
      </c>
      <c r="H42" s="357"/>
      <c r="I42" s="357"/>
      <c r="J42" s="357"/>
      <c r="K42" s="238"/>
    </row>
    <row r="43" spans="2:11" ht="15" customHeight="1">
      <c r="B43" s="241"/>
      <c r="C43" s="242"/>
      <c r="D43" s="240"/>
      <c r="E43" s="244" t="s">
        <v>121</v>
      </c>
      <c r="F43" s="240"/>
      <c r="G43" s="357" t="s">
        <v>647</v>
      </c>
      <c r="H43" s="357"/>
      <c r="I43" s="357"/>
      <c r="J43" s="357"/>
      <c r="K43" s="238"/>
    </row>
    <row r="44" spans="2:11" ht="12.75" customHeight="1">
      <c r="B44" s="241"/>
      <c r="C44" s="242"/>
      <c r="D44" s="240"/>
      <c r="E44" s="240"/>
      <c r="F44" s="240"/>
      <c r="G44" s="240"/>
      <c r="H44" s="240"/>
      <c r="I44" s="240"/>
      <c r="J44" s="240"/>
      <c r="K44" s="238"/>
    </row>
    <row r="45" spans="2:11" ht="15" customHeight="1">
      <c r="B45" s="241"/>
      <c r="C45" s="242"/>
      <c r="D45" s="357" t="s">
        <v>648</v>
      </c>
      <c r="E45" s="357"/>
      <c r="F45" s="357"/>
      <c r="G45" s="357"/>
      <c r="H45" s="357"/>
      <c r="I45" s="357"/>
      <c r="J45" s="357"/>
      <c r="K45" s="238"/>
    </row>
    <row r="46" spans="2:11" ht="15" customHeight="1">
      <c r="B46" s="241"/>
      <c r="C46" s="242"/>
      <c r="D46" s="242"/>
      <c r="E46" s="357" t="s">
        <v>649</v>
      </c>
      <c r="F46" s="357"/>
      <c r="G46" s="357"/>
      <c r="H46" s="357"/>
      <c r="I46" s="357"/>
      <c r="J46" s="357"/>
      <c r="K46" s="238"/>
    </row>
    <row r="47" spans="2:11" ht="15" customHeight="1">
      <c r="B47" s="241"/>
      <c r="C47" s="242"/>
      <c r="D47" s="242"/>
      <c r="E47" s="357" t="s">
        <v>650</v>
      </c>
      <c r="F47" s="357"/>
      <c r="G47" s="357"/>
      <c r="H47" s="357"/>
      <c r="I47" s="357"/>
      <c r="J47" s="357"/>
      <c r="K47" s="238"/>
    </row>
    <row r="48" spans="2:11" ht="15" customHeight="1">
      <c r="B48" s="241"/>
      <c r="C48" s="242"/>
      <c r="D48" s="242"/>
      <c r="E48" s="357" t="s">
        <v>651</v>
      </c>
      <c r="F48" s="357"/>
      <c r="G48" s="357"/>
      <c r="H48" s="357"/>
      <c r="I48" s="357"/>
      <c r="J48" s="357"/>
      <c r="K48" s="238"/>
    </row>
    <row r="49" spans="2:11" ht="15" customHeight="1">
      <c r="B49" s="241"/>
      <c r="C49" s="242"/>
      <c r="D49" s="357" t="s">
        <v>652</v>
      </c>
      <c r="E49" s="357"/>
      <c r="F49" s="357"/>
      <c r="G49" s="357"/>
      <c r="H49" s="357"/>
      <c r="I49" s="357"/>
      <c r="J49" s="357"/>
      <c r="K49" s="238"/>
    </row>
    <row r="50" spans="2:11" ht="25.5" customHeight="1">
      <c r="B50" s="237"/>
      <c r="C50" s="356" t="s">
        <v>653</v>
      </c>
      <c r="D50" s="356"/>
      <c r="E50" s="356"/>
      <c r="F50" s="356"/>
      <c r="G50" s="356"/>
      <c r="H50" s="356"/>
      <c r="I50" s="356"/>
      <c r="J50" s="356"/>
      <c r="K50" s="238"/>
    </row>
    <row r="51" spans="2:11" ht="5.25" customHeight="1">
      <c r="B51" s="237"/>
      <c r="C51" s="239"/>
      <c r="D51" s="239"/>
      <c r="E51" s="239"/>
      <c r="F51" s="239"/>
      <c r="G51" s="239"/>
      <c r="H51" s="239"/>
      <c r="I51" s="239"/>
      <c r="J51" s="239"/>
      <c r="K51" s="238"/>
    </row>
    <row r="52" spans="2:11" ht="15" customHeight="1">
      <c r="B52" s="237"/>
      <c r="C52" s="357" t="s">
        <v>654</v>
      </c>
      <c r="D52" s="357"/>
      <c r="E52" s="357"/>
      <c r="F52" s="357"/>
      <c r="G52" s="357"/>
      <c r="H52" s="357"/>
      <c r="I52" s="357"/>
      <c r="J52" s="357"/>
      <c r="K52" s="238"/>
    </row>
    <row r="53" spans="2:11" ht="15" customHeight="1">
      <c r="B53" s="237"/>
      <c r="C53" s="357" t="s">
        <v>655</v>
      </c>
      <c r="D53" s="357"/>
      <c r="E53" s="357"/>
      <c r="F53" s="357"/>
      <c r="G53" s="357"/>
      <c r="H53" s="357"/>
      <c r="I53" s="357"/>
      <c r="J53" s="357"/>
      <c r="K53" s="238"/>
    </row>
    <row r="54" spans="2:11" ht="12.75" customHeight="1">
      <c r="B54" s="237"/>
      <c r="C54" s="240"/>
      <c r="D54" s="240"/>
      <c r="E54" s="240"/>
      <c r="F54" s="240"/>
      <c r="G54" s="240"/>
      <c r="H54" s="240"/>
      <c r="I54" s="240"/>
      <c r="J54" s="240"/>
      <c r="K54" s="238"/>
    </row>
    <row r="55" spans="2:11" ht="15" customHeight="1">
      <c r="B55" s="237"/>
      <c r="C55" s="357" t="s">
        <v>656</v>
      </c>
      <c r="D55" s="357"/>
      <c r="E55" s="357"/>
      <c r="F55" s="357"/>
      <c r="G55" s="357"/>
      <c r="H55" s="357"/>
      <c r="I55" s="357"/>
      <c r="J55" s="357"/>
      <c r="K55" s="238"/>
    </row>
    <row r="56" spans="2:11" ht="15" customHeight="1">
      <c r="B56" s="237"/>
      <c r="C56" s="242"/>
      <c r="D56" s="357" t="s">
        <v>657</v>
      </c>
      <c r="E56" s="357"/>
      <c r="F56" s="357"/>
      <c r="G56" s="357"/>
      <c r="H56" s="357"/>
      <c r="I56" s="357"/>
      <c r="J56" s="357"/>
      <c r="K56" s="238"/>
    </row>
    <row r="57" spans="2:11" ht="15" customHeight="1">
      <c r="B57" s="237"/>
      <c r="C57" s="242"/>
      <c r="D57" s="357" t="s">
        <v>658</v>
      </c>
      <c r="E57" s="357"/>
      <c r="F57" s="357"/>
      <c r="G57" s="357"/>
      <c r="H57" s="357"/>
      <c r="I57" s="357"/>
      <c r="J57" s="357"/>
      <c r="K57" s="238"/>
    </row>
    <row r="58" spans="2:11" ht="15" customHeight="1">
      <c r="B58" s="237"/>
      <c r="C58" s="242"/>
      <c r="D58" s="357" t="s">
        <v>659</v>
      </c>
      <c r="E58" s="357"/>
      <c r="F58" s="357"/>
      <c r="G58" s="357"/>
      <c r="H58" s="357"/>
      <c r="I58" s="357"/>
      <c r="J58" s="357"/>
      <c r="K58" s="238"/>
    </row>
    <row r="59" spans="2:11" ht="15" customHeight="1">
      <c r="B59" s="237"/>
      <c r="C59" s="242"/>
      <c r="D59" s="357" t="s">
        <v>660</v>
      </c>
      <c r="E59" s="357"/>
      <c r="F59" s="357"/>
      <c r="G59" s="357"/>
      <c r="H59" s="357"/>
      <c r="I59" s="357"/>
      <c r="J59" s="357"/>
      <c r="K59" s="238"/>
    </row>
    <row r="60" spans="2:11" ht="15" customHeight="1">
      <c r="B60" s="237"/>
      <c r="C60" s="242"/>
      <c r="D60" s="359" t="s">
        <v>661</v>
      </c>
      <c r="E60" s="359"/>
      <c r="F60" s="359"/>
      <c r="G60" s="359"/>
      <c r="H60" s="359"/>
      <c r="I60" s="359"/>
      <c r="J60" s="359"/>
      <c r="K60" s="238"/>
    </row>
    <row r="61" spans="2:11" ht="15" customHeight="1">
      <c r="B61" s="237"/>
      <c r="C61" s="242"/>
      <c r="D61" s="357" t="s">
        <v>662</v>
      </c>
      <c r="E61" s="357"/>
      <c r="F61" s="357"/>
      <c r="G61" s="357"/>
      <c r="H61" s="357"/>
      <c r="I61" s="357"/>
      <c r="J61" s="357"/>
      <c r="K61" s="238"/>
    </row>
    <row r="62" spans="2:11" ht="12.75" customHeight="1">
      <c r="B62" s="237"/>
      <c r="C62" s="242"/>
      <c r="D62" s="242"/>
      <c r="E62" s="245"/>
      <c r="F62" s="242"/>
      <c r="G62" s="242"/>
      <c r="H62" s="242"/>
      <c r="I62" s="242"/>
      <c r="J62" s="242"/>
      <c r="K62" s="238"/>
    </row>
    <row r="63" spans="2:11" ht="15" customHeight="1">
      <c r="B63" s="237"/>
      <c r="C63" s="242"/>
      <c r="D63" s="357" t="s">
        <v>663</v>
      </c>
      <c r="E63" s="357"/>
      <c r="F63" s="357"/>
      <c r="G63" s="357"/>
      <c r="H63" s="357"/>
      <c r="I63" s="357"/>
      <c r="J63" s="357"/>
      <c r="K63" s="238"/>
    </row>
    <row r="64" spans="2:11" ht="15" customHeight="1">
      <c r="B64" s="237"/>
      <c r="C64" s="242"/>
      <c r="D64" s="359" t="s">
        <v>664</v>
      </c>
      <c r="E64" s="359"/>
      <c r="F64" s="359"/>
      <c r="G64" s="359"/>
      <c r="H64" s="359"/>
      <c r="I64" s="359"/>
      <c r="J64" s="359"/>
      <c r="K64" s="238"/>
    </row>
    <row r="65" spans="2:11" ht="15" customHeight="1">
      <c r="B65" s="237"/>
      <c r="C65" s="242"/>
      <c r="D65" s="357" t="s">
        <v>665</v>
      </c>
      <c r="E65" s="357"/>
      <c r="F65" s="357"/>
      <c r="G65" s="357"/>
      <c r="H65" s="357"/>
      <c r="I65" s="357"/>
      <c r="J65" s="357"/>
      <c r="K65" s="238"/>
    </row>
    <row r="66" spans="2:11" ht="15" customHeight="1">
      <c r="B66" s="237"/>
      <c r="C66" s="242"/>
      <c r="D66" s="357" t="s">
        <v>666</v>
      </c>
      <c r="E66" s="357"/>
      <c r="F66" s="357"/>
      <c r="G66" s="357"/>
      <c r="H66" s="357"/>
      <c r="I66" s="357"/>
      <c r="J66" s="357"/>
      <c r="K66" s="238"/>
    </row>
    <row r="67" spans="2:11" ht="15" customHeight="1">
      <c r="B67" s="237"/>
      <c r="C67" s="242"/>
      <c r="D67" s="357" t="s">
        <v>667</v>
      </c>
      <c r="E67" s="357"/>
      <c r="F67" s="357"/>
      <c r="G67" s="357"/>
      <c r="H67" s="357"/>
      <c r="I67" s="357"/>
      <c r="J67" s="357"/>
      <c r="K67" s="238"/>
    </row>
    <row r="68" spans="2:11" ht="15" customHeight="1">
      <c r="B68" s="237"/>
      <c r="C68" s="242"/>
      <c r="D68" s="357" t="s">
        <v>668</v>
      </c>
      <c r="E68" s="357"/>
      <c r="F68" s="357"/>
      <c r="G68" s="357"/>
      <c r="H68" s="357"/>
      <c r="I68" s="357"/>
      <c r="J68" s="357"/>
      <c r="K68" s="238"/>
    </row>
    <row r="69" spans="2:11" ht="12.75" customHeight="1">
      <c r="B69" s="246"/>
      <c r="C69" s="247"/>
      <c r="D69" s="247"/>
      <c r="E69" s="247"/>
      <c r="F69" s="247"/>
      <c r="G69" s="247"/>
      <c r="H69" s="247"/>
      <c r="I69" s="247"/>
      <c r="J69" s="247"/>
      <c r="K69" s="248"/>
    </row>
    <row r="70" spans="2:11" ht="18.75" customHeight="1">
      <c r="B70" s="249"/>
      <c r="C70" s="249"/>
      <c r="D70" s="249"/>
      <c r="E70" s="249"/>
      <c r="F70" s="249"/>
      <c r="G70" s="249"/>
      <c r="H70" s="249"/>
      <c r="I70" s="249"/>
      <c r="J70" s="249"/>
      <c r="K70" s="250"/>
    </row>
    <row r="71" spans="2:11" ht="18.75" customHeight="1"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  <row r="72" spans="2:11" ht="7.5" customHeight="1">
      <c r="B72" s="251"/>
      <c r="C72" s="252"/>
      <c r="D72" s="252"/>
      <c r="E72" s="252"/>
      <c r="F72" s="252"/>
      <c r="G72" s="252"/>
      <c r="H72" s="252"/>
      <c r="I72" s="252"/>
      <c r="J72" s="252"/>
      <c r="K72" s="253"/>
    </row>
    <row r="73" spans="2:11" ht="45" customHeight="1">
      <c r="B73" s="254"/>
      <c r="C73" s="360" t="s">
        <v>98</v>
      </c>
      <c r="D73" s="360"/>
      <c r="E73" s="360"/>
      <c r="F73" s="360"/>
      <c r="G73" s="360"/>
      <c r="H73" s="360"/>
      <c r="I73" s="360"/>
      <c r="J73" s="360"/>
      <c r="K73" s="255"/>
    </row>
    <row r="74" spans="2:11" ht="17.25" customHeight="1">
      <c r="B74" s="254"/>
      <c r="C74" s="256" t="s">
        <v>669</v>
      </c>
      <c r="D74" s="256"/>
      <c r="E74" s="256"/>
      <c r="F74" s="256" t="s">
        <v>670</v>
      </c>
      <c r="G74" s="257"/>
      <c r="H74" s="256" t="s">
        <v>117</v>
      </c>
      <c r="I74" s="256" t="s">
        <v>60</v>
      </c>
      <c r="J74" s="256" t="s">
        <v>671</v>
      </c>
      <c r="K74" s="255"/>
    </row>
    <row r="75" spans="2:11" ht="17.25" customHeight="1">
      <c r="B75" s="254"/>
      <c r="C75" s="258" t="s">
        <v>672</v>
      </c>
      <c r="D75" s="258"/>
      <c r="E75" s="258"/>
      <c r="F75" s="259" t="s">
        <v>673</v>
      </c>
      <c r="G75" s="260"/>
      <c r="H75" s="258"/>
      <c r="I75" s="258"/>
      <c r="J75" s="258" t="s">
        <v>674</v>
      </c>
      <c r="K75" s="255"/>
    </row>
    <row r="76" spans="2:11" ht="5.25" customHeight="1">
      <c r="B76" s="254"/>
      <c r="C76" s="261"/>
      <c r="D76" s="261"/>
      <c r="E76" s="261"/>
      <c r="F76" s="261"/>
      <c r="G76" s="262"/>
      <c r="H76" s="261"/>
      <c r="I76" s="261"/>
      <c r="J76" s="261"/>
      <c r="K76" s="255"/>
    </row>
    <row r="77" spans="2:11" ht="15" customHeight="1">
      <c r="B77" s="254"/>
      <c r="C77" s="244" t="s">
        <v>56</v>
      </c>
      <c r="D77" s="261"/>
      <c r="E77" s="261"/>
      <c r="F77" s="263" t="s">
        <v>675</v>
      </c>
      <c r="G77" s="262"/>
      <c r="H77" s="244" t="s">
        <v>676</v>
      </c>
      <c r="I77" s="244" t="s">
        <v>677</v>
      </c>
      <c r="J77" s="244">
        <v>20</v>
      </c>
      <c r="K77" s="255"/>
    </row>
    <row r="78" spans="2:11" ht="15" customHeight="1">
      <c r="B78" s="254"/>
      <c r="C78" s="244" t="s">
        <v>678</v>
      </c>
      <c r="D78" s="244"/>
      <c r="E78" s="244"/>
      <c r="F78" s="263" t="s">
        <v>675</v>
      </c>
      <c r="G78" s="262"/>
      <c r="H78" s="244" t="s">
        <v>679</v>
      </c>
      <c r="I78" s="244" t="s">
        <v>677</v>
      </c>
      <c r="J78" s="244">
        <v>120</v>
      </c>
      <c r="K78" s="255"/>
    </row>
    <row r="79" spans="2:11" ht="15" customHeight="1">
      <c r="B79" s="264"/>
      <c r="C79" s="244" t="s">
        <v>680</v>
      </c>
      <c r="D79" s="244"/>
      <c r="E79" s="244"/>
      <c r="F79" s="263" t="s">
        <v>681</v>
      </c>
      <c r="G79" s="262"/>
      <c r="H79" s="244" t="s">
        <v>682</v>
      </c>
      <c r="I79" s="244" t="s">
        <v>677</v>
      </c>
      <c r="J79" s="244">
        <v>50</v>
      </c>
      <c r="K79" s="255"/>
    </row>
    <row r="80" spans="2:11" ht="15" customHeight="1">
      <c r="B80" s="264"/>
      <c r="C80" s="244" t="s">
        <v>683</v>
      </c>
      <c r="D80" s="244"/>
      <c r="E80" s="244"/>
      <c r="F80" s="263" t="s">
        <v>675</v>
      </c>
      <c r="G80" s="262"/>
      <c r="H80" s="244" t="s">
        <v>684</v>
      </c>
      <c r="I80" s="244" t="s">
        <v>685</v>
      </c>
      <c r="J80" s="244"/>
      <c r="K80" s="255"/>
    </row>
    <row r="81" spans="2:11" ht="15" customHeight="1">
      <c r="B81" s="264"/>
      <c r="C81" s="265" t="s">
        <v>686</v>
      </c>
      <c r="D81" s="265"/>
      <c r="E81" s="265"/>
      <c r="F81" s="266" t="s">
        <v>681</v>
      </c>
      <c r="G81" s="265"/>
      <c r="H81" s="265" t="s">
        <v>687</v>
      </c>
      <c r="I81" s="265" t="s">
        <v>677</v>
      </c>
      <c r="J81" s="265">
        <v>15</v>
      </c>
      <c r="K81" s="255"/>
    </row>
    <row r="82" spans="2:11" ht="15" customHeight="1">
      <c r="B82" s="264"/>
      <c r="C82" s="265" t="s">
        <v>688</v>
      </c>
      <c r="D82" s="265"/>
      <c r="E82" s="265"/>
      <c r="F82" s="266" t="s">
        <v>681</v>
      </c>
      <c r="G82" s="265"/>
      <c r="H82" s="265" t="s">
        <v>689</v>
      </c>
      <c r="I82" s="265" t="s">
        <v>677</v>
      </c>
      <c r="J82" s="265">
        <v>15</v>
      </c>
      <c r="K82" s="255"/>
    </row>
    <row r="83" spans="2:11" ht="15" customHeight="1">
      <c r="B83" s="264"/>
      <c r="C83" s="265" t="s">
        <v>690</v>
      </c>
      <c r="D83" s="265"/>
      <c r="E83" s="265"/>
      <c r="F83" s="266" t="s">
        <v>681</v>
      </c>
      <c r="G83" s="265"/>
      <c r="H83" s="265" t="s">
        <v>691</v>
      </c>
      <c r="I83" s="265" t="s">
        <v>677</v>
      </c>
      <c r="J83" s="265">
        <v>20</v>
      </c>
      <c r="K83" s="255"/>
    </row>
    <row r="84" spans="2:11" ht="15" customHeight="1">
      <c r="B84" s="264"/>
      <c r="C84" s="265" t="s">
        <v>692</v>
      </c>
      <c r="D84" s="265"/>
      <c r="E84" s="265"/>
      <c r="F84" s="266" t="s">
        <v>681</v>
      </c>
      <c r="G84" s="265"/>
      <c r="H84" s="265" t="s">
        <v>693</v>
      </c>
      <c r="I84" s="265" t="s">
        <v>677</v>
      </c>
      <c r="J84" s="265">
        <v>20</v>
      </c>
      <c r="K84" s="255"/>
    </row>
    <row r="85" spans="2:11" ht="15" customHeight="1">
      <c r="B85" s="264"/>
      <c r="C85" s="244" t="s">
        <v>694</v>
      </c>
      <c r="D85" s="244"/>
      <c r="E85" s="244"/>
      <c r="F85" s="263" t="s">
        <v>681</v>
      </c>
      <c r="G85" s="262"/>
      <c r="H85" s="244" t="s">
        <v>695</v>
      </c>
      <c r="I85" s="244" t="s">
        <v>677</v>
      </c>
      <c r="J85" s="244">
        <v>50</v>
      </c>
      <c r="K85" s="255"/>
    </row>
    <row r="86" spans="2:11" ht="15" customHeight="1">
      <c r="B86" s="264"/>
      <c r="C86" s="244" t="s">
        <v>696</v>
      </c>
      <c r="D86" s="244"/>
      <c r="E86" s="244"/>
      <c r="F86" s="263" t="s">
        <v>681</v>
      </c>
      <c r="G86" s="262"/>
      <c r="H86" s="244" t="s">
        <v>697</v>
      </c>
      <c r="I86" s="244" t="s">
        <v>677</v>
      </c>
      <c r="J86" s="244">
        <v>20</v>
      </c>
      <c r="K86" s="255"/>
    </row>
    <row r="87" spans="2:11" ht="15" customHeight="1">
      <c r="B87" s="264"/>
      <c r="C87" s="244" t="s">
        <v>698</v>
      </c>
      <c r="D87" s="244"/>
      <c r="E87" s="244"/>
      <c r="F87" s="263" t="s">
        <v>681</v>
      </c>
      <c r="G87" s="262"/>
      <c r="H87" s="244" t="s">
        <v>699</v>
      </c>
      <c r="I87" s="244" t="s">
        <v>677</v>
      </c>
      <c r="J87" s="244">
        <v>20</v>
      </c>
      <c r="K87" s="255"/>
    </row>
    <row r="88" spans="2:11" ht="15" customHeight="1">
      <c r="B88" s="264"/>
      <c r="C88" s="244" t="s">
        <v>700</v>
      </c>
      <c r="D88" s="244"/>
      <c r="E88" s="244"/>
      <c r="F88" s="263" t="s">
        <v>681</v>
      </c>
      <c r="G88" s="262"/>
      <c r="H88" s="244" t="s">
        <v>701</v>
      </c>
      <c r="I88" s="244" t="s">
        <v>677</v>
      </c>
      <c r="J88" s="244">
        <v>50</v>
      </c>
      <c r="K88" s="255"/>
    </row>
    <row r="89" spans="2:11" ht="15" customHeight="1">
      <c r="B89" s="264"/>
      <c r="C89" s="244" t="s">
        <v>702</v>
      </c>
      <c r="D89" s="244"/>
      <c r="E89" s="244"/>
      <c r="F89" s="263" t="s">
        <v>681</v>
      </c>
      <c r="G89" s="262"/>
      <c r="H89" s="244" t="s">
        <v>702</v>
      </c>
      <c r="I89" s="244" t="s">
        <v>677</v>
      </c>
      <c r="J89" s="244">
        <v>50</v>
      </c>
      <c r="K89" s="255"/>
    </row>
    <row r="90" spans="2:11" ht="15" customHeight="1">
      <c r="B90" s="264"/>
      <c r="C90" s="244" t="s">
        <v>122</v>
      </c>
      <c r="D90" s="244"/>
      <c r="E90" s="244"/>
      <c r="F90" s="263" t="s">
        <v>681</v>
      </c>
      <c r="G90" s="262"/>
      <c r="H90" s="244" t="s">
        <v>703</v>
      </c>
      <c r="I90" s="244" t="s">
        <v>677</v>
      </c>
      <c r="J90" s="244">
        <v>255</v>
      </c>
      <c r="K90" s="255"/>
    </row>
    <row r="91" spans="2:11" ht="15" customHeight="1">
      <c r="B91" s="264"/>
      <c r="C91" s="244" t="s">
        <v>704</v>
      </c>
      <c r="D91" s="244"/>
      <c r="E91" s="244"/>
      <c r="F91" s="263" t="s">
        <v>675</v>
      </c>
      <c r="G91" s="262"/>
      <c r="H91" s="244" t="s">
        <v>705</v>
      </c>
      <c r="I91" s="244" t="s">
        <v>706</v>
      </c>
      <c r="J91" s="244"/>
      <c r="K91" s="255"/>
    </row>
    <row r="92" spans="2:11" ht="15" customHeight="1">
      <c r="B92" s="264"/>
      <c r="C92" s="244" t="s">
        <v>707</v>
      </c>
      <c r="D92" s="244"/>
      <c r="E92" s="244"/>
      <c r="F92" s="263" t="s">
        <v>675</v>
      </c>
      <c r="G92" s="262"/>
      <c r="H92" s="244" t="s">
        <v>708</v>
      </c>
      <c r="I92" s="244" t="s">
        <v>709</v>
      </c>
      <c r="J92" s="244"/>
      <c r="K92" s="255"/>
    </row>
    <row r="93" spans="2:11" ht="15" customHeight="1">
      <c r="B93" s="264"/>
      <c r="C93" s="244" t="s">
        <v>710</v>
      </c>
      <c r="D93" s="244"/>
      <c r="E93" s="244"/>
      <c r="F93" s="263" t="s">
        <v>675</v>
      </c>
      <c r="G93" s="262"/>
      <c r="H93" s="244" t="s">
        <v>710</v>
      </c>
      <c r="I93" s="244" t="s">
        <v>709</v>
      </c>
      <c r="J93" s="244"/>
      <c r="K93" s="255"/>
    </row>
    <row r="94" spans="2:11" ht="15" customHeight="1">
      <c r="B94" s="264"/>
      <c r="C94" s="244" t="s">
        <v>41</v>
      </c>
      <c r="D94" s="244"/>
      <c r="E94" s="244"/>
      <c r="F94" s="263" t="s">
        <v>675</v>
      </c>
      <c r="G94" s="262"/>
      <c r="H94" s="244" t="s">
        <v>711</v>
      </c>
      <c r="I94" s="244" t="s">
        <v>709</v>
      </c>
      <c r="J94" s="244"/>
      <c r="K94" s="255"/>
    </row>
    <row r="95" spans="2:11" ht="15" customHeight="1">
      <c r="B95" s="264"/>
      <c r="C95" s="244" t="s">
        <v>51</v>
      </c>
      <c r="D95" s="244"/>
      <c r="E95" s="244"/>
      <c r="F95" s="263" t="s">
        <v>675</v>
      </c>
      <c r="G95" s="262"/>
      <c r="H95" s="244" t="s">
        <v>712</v>
      </c>
      <c r="I95" s="244" t="s">
        <v>709</v>
      </c>
      <c r="J95" s="244"/>
      <c r="K95" s="255"/>
    </row>
    <row r="96" spans="2:11" ht="15" customHeight="1">
      <c r="B96" s="267"/>
      <c r="C96" s="268"/>
      <c r="D96" s="268"/>
      <c r="E96" s="268"/>
      <c r="F96" s="268"/>
      <c r="G96" s="268"/>
      <c r="H96" s="268"/>
      <c r="I96" s="268"/>
      <c r="J96" s="268"/>
      <c r="K96" s="269"/>
    </row>
    <row r="97" spans="2:11" ht="18.75" customHeight="1">
      <c r="B97" s="270"/>
      <c r="C97" s="271"/>
      <c r="D97" s="271"/>
      <c r="E97" s="271"/>
      <c r="F97" s="271"/>
      <c r="G97" s="271"/>
      <c r="H97" s="271"/>
      <c r="I97" s="271"/>
      <c r="J97" s="271"/>
      <c r="K97" s="270"/>
    </row>
    <row r="98" spans="2:11" ht="18.75" customHeight="1">
      <c r="B98" s="250"/>
      <c r="C98" s="250"/>
      <c r="D98" s="250"/>
      <c r="E98" s="250"/>
      <c r="F98" s="250"/>
      <c r="G98" s="250"/>
      <c r="H98" s="250"/>
      <c r="I98" s="250"/>
      <c r="J98" s="250"/>
      <c r="K98" s="250"/>
    </row>
    <row r="99" spans="2:11" ht="7.5" customHeight="1">
      <c r="B99" s="251"/>
      <c r="C99" s="252"/>
      <c r="D99" s="252"/>
      <c r="E99" s="252"/>
      <c r="F99" s="252"/>
      <c r="G99" s="252"/>
      <c r="H99" s="252"/>
      <c r="I99" s="252"/>
      <c r="J99" s="252"/>
      <c r="K99" s="253"/>
    </row>
    <row r="100" spans="2:11" ht="45" customHeight="1">
      <c r="B100" s="254"/>
      <c r="C100" s="360" t="s">
        <v>713</v>
      </c>
      <c r="D100" s="360"/>
      <c r="E100" s="360"/>
      <c r="F100" s="360"/>
      <c r="G100" s="360"/>
      <c r="H100" s="360"/>
      <c r="I100" s="360"/>
      <c r="J100" s="360"/>
      <c r="K100" s="255"/>
    </row>
    <row r="101" spans="2:11" ht="17.25" customHeight="1">
      <c r="B101" s="254"/>
      <c r="C101" s="256" t="s">
        <v>669</v>
      </c>
      <c r="D101" s="256"/>
      <c r="E101" s="256"/>
      <c r="F101" s="256" t="s">
        <v>670</v>
      </c>
      <c r="G101" s="257"/>
      <c r="H101" s="256" t="s">
        <v>117</v>
      </c>
      <c r="I101" s="256" t="s">
        <v>60</v>
      </c>
      <c r="J101" s="256" t="s">
        <v>671</v>
      </c>
      <c r="K101" s="255"/>
    </row>
    <row r="102" spans="2:11" ht="17.25" customHeight="1">
      <c r="B102" s="254"/>
      <c r="C102" s="258" t="s">
        <v>672</v>
      </c>
      <c r="D102" s="258"/>
      <c r="E102" s="258"/>
      <c r="F102" s="259" t="s">
        <v>673</v>
      </c>
      <c r="G102" s="260"/>
      <c r="H102" s="258"/>
      <c r="I102" s="258"/>
      <c r="J102" s="258" t="s">
        <v>674</v>
      </c>
      <c r="K102" s="255"/>
    </row>
    <row r="103" spans="2:11" ht="5.25" customHeight="1">
      <c r="B103" s="254"/>
      <c r="C103" s="256"/>
      <c r="D103" s="256"/>
      <c r="E103" s="256"/>
      <c r="F103" s="256"/>
      <c r="G103" s="272"/>
      <c r="H103" s="256"/>
      <c r="I103" s="256"/>
      <c r="J103" s="256"/>
      <c r="K103" s="255"/>
    </row>
    <row r="104" spans="2:11" ht="15" customHeight="1">
      <c r="B104" s="254"/>
      <c r="C104" s="244" t="s">
        <v>56</v>
      </c>
      <c r="D104" s="261"/>
      <c r="E104" s="261"/>
      <c r="F104" s="263" t="s">
        <v>675</v>
      </c>
      <c r="G104" s="272"/>
      <c r="H104" s="244" t="s">
        <v>714</v>
      </c>
      <c r="I104" s="244" t="s">
        <v>677</v>
      </c>
      <c r="J104" s="244">
        <v>20</v>
      </c>
      <c r="K104" s="255"/>
    </row>
    <row r="105" spans="2:11" ht="15" customHeight="1">
      <c r="B105" s="254"/>
      <c r="C105" s="244" t="s">
        <v>678</v>
      </c>
      <c r="D105" s="244"/>
      <c r="E105" s="244"/>
      <c r="F105" s="263" t="s">
        <v>675</v>
      </c>
      <c r="G105" s="244"/>
      <c r="H105" s="244" t="s">
        <v>714</v>
      </c>
      <c r="I105" s="244" t="s">
        <v>677</v>
      </c>
      <c r="J105" s="244">
        <v>120</v>
      </c>
      <c r="K105" s="255"/>
    </row>
    <row r="106" spans="2:11" ht="15" customHeight="1">
      <c r="B106" s="264"/>
      <c r="C106" s="244" t="s">
        <v>680</v>
      </c>
      <c r="D106" s="244"/>
      <c r="E106" s="244"/>
      <c r="F106" s="263" t="s">
        <v>681</v>
      </c>
      <c r="G106" s="244"/>
      <c r="H106" s="244" t="s">
        <v>714</v>
      </c>
      <c r="I106" s="244" t="s">
        <v>677</v>
      </c>
      <c r="J106" s="244">
        <v>50</v>
      </c>
      <c r="K106" s="255"/>
    </row>
    <row r="107" spans="2:11" ht="15" customHeight="1">
      <c r="B107" s="264"/>
      <c r="C107" s="244" t="s">
        <v>683</v>
      </c>
      <c r="D107" s="244"/>
      <c r="E107" s="244"/>
      <c r="F107" s="263" t="s">
        <v>675</v>
      </c>
      <c r="G107" s="244"/>
      <c r="H107" s="244" t="s">
        <v>714</v>
      </c>
      <c r="I107" s="244" t="s">
        <v>685</v>
      </c>
      <c r="J107" s="244"/>
      <c r="K107" s="255"/>
    </row>
    <row r="108" spans="2:11" ht="15" customHeight="1">
      <c r="B108" s="264"/>
      <c r="C108" s="244" t="s">
        <v>694</v>
      </c>
      <c r="D108" s="244"/>
      <c r="E108" s="244"/>
      <c r="F108" s="263" t="s">
        <v>681</v>
      </c>
      <c r="G108" s="244"/>
      <c r="H108" s="244" t="s">
        <v>714</v>
      </c>
      <c r="I108" s="244" t="s">
        <v>677</v>
      </c>
      <c r="J108" s="244">
        <v>50</v>
      </c>
      <c r="K108" s="255"/>
    </row>
    <row r="109" spans="2:11" ht="15" customHeight="1">
      <c r="B109" s="264"/>
      <c r="C109" s="244" t="s">
        <v>702</v>
      </c>
      <c r="D109" s="244"/>
      <c r="E109" s="244"/>
      <c r="F109" s="263" t="s">
        <v>681</v>
      </c>
      <c r="G109" s="244"/>
      <c r="H109" s="244" t="s">
        <v>714</v>
      </c>
      <c r="I109" s="244" t="s">
        <v>677</v>
      </c>
      <c r="J109" s="244">
        <v>50</v>
      </c>
      <c r="K109" s="255"/>
    </row>
    <row r="110" spans="2:11" ht="15" customHeight="1">
      <c r="B110" s="264"/>
      <c r="C110" s="244" t="s">
        <v>700</v>
      </c>
      <c r="D110" s="244"/>
      <c r="E110" s="244"/>
      <c r="F110" s="263" t="s">
        <v>681</v>
      </c>
      <c r="G110" s="244"/>
      <c r="H110" s="244" t="s">
        <v>714</v>
      </c>
      <c r="I110" s="244" t="s">
        <v>677</v>
      </c>
      <c r="J110" s="244">
        <v>50</v>
      </c>
      <c r="K110" s="255"/>
    </row>
    <row r="111" spans="2:11" ht="15" customHeight="1">
      <c r="B111" s="264"/>
      <c r="C111" s="244" t="s">
        <v>56</v>
      </c>
      <c r="D111" s="244"/>
      <c r="E111" s="244"/>
      <c r="F111" s="263" t="s">
        <v>675</v>
      </c>
      <c r="G111" s="244"/>
      <c r="H111" s="244" t="s">
        <v>715</v>
      </c>
      <c r="I111" s="244" t="s">
        <v>677</v>
      </c>
      <c r="J111" s="244">
        <v>20</v>
      </c>
      <c r="K111" s="255"/>
    </row>
    <row r="112" spans="2:11" ht="15" customHeight="1">
      <c r="B112" s="264"/>
      <c r="C112" s="244" t="s">
        <v>716</v>
      </c>
      <c r="D112" s="244"/>
      <c r="E112" s="244"/>
      <c r="F112" s="263" t="s">
        <v>675</v>
      </c>
      <c r="G112" s="244"/>
      <c r="H112" s="244" t="s">
        <v>717</v>
      </c>
      <c r="I112" s="244" t="s">
        <v>677</v>
      </c>
      <c r="J112" s="244">
        <v>120</v>
      </c>
      <c r="K112" s="255"/>
    </row>
    <row r="113" spans="2:11" ht="15" customHeight="1">
      <c r="B113" s="264"/>
      <c r="C113" s="244" t="s">
        <v>41</v>
      </c>
      <c r="D113" s="244"/>
      <c r="E113" s="244"/>
      <c r="F113" s="263" t="s">
        <v>675</v>
      </c>
      <c r="G113" s="244"/>
      <c r="H113" s="244" t="s">
        <v>718</v>
      </c>
      <c r="I113" s="244" t="s">
        <v>709</v>
      </c>
      <c r="J113" s="244"/>
      <c r="K113" s="255"/>
    </row>
    <row r="114" spans="2:11" ht="15" customHeight="1">
      <c r="B114" s="264"/>
      <c r="C114" s="244" t="s">
        <v>51</v>
      </c>
      <c r="D114" s="244"/>
      <c r="E114" s="244"/>
      <c r="F114" s="263" t="s">
        <v>675</v>
      </c>
      <c r="G114" s="244"/>
      <c r="H114" s="244" t="s">
        <v>719</v>
      </c>
      <c r="I114" s="244" t="s">
        <v>709</v>
      </c>
      <c r="J114" s="244"/>
      <c r="K114" s="255"/>
    </row>
    <row r="115" spans="2:11" ht="15" customHeight="1">
      <c r="B115" s="264"/>
      <c r="C115" s="244" t="s">
        <v>60</v>
      </c>
      <c r="D115" s="244"/>
      <c r="E115" s="244"/>
      <c r="F115" s="263" t="s">
        <v>675</v>
      </c>
      <c r="G115" s="244"/>
      <c r="H115" s="244" t="s">
        <v>720</v>
      </c>
      <c r="I115" s="244" t="s">
        <v>721</v>
      </c>
      <c r="J115" s="244"/>
      <c r="K115" s="255"/>
    </row>
    <row r="116" spans="2:11" ht="15" customHeight="1">
      <c r="B116" s="267"/>
      <c r="C116" s="273"/>
      <c r="D116" s="273"/>
      <c r="E116" s="273"/>
      <c r="F116" s="273"/>
      <c r="G116" s="273"/>
      <c r="H116" s="273"/>
      <c r="I116" s="273"/>
      <c r="J116" s="273"/>
      <c r="K116" s="269"/>
    </row>
    <row r="117" spans="2:11" ht="18.75" customHeight="1">
      <c r="B117" s="274"/>
      <c r="C117" s="240"/>
      <c r="D117" s="240"/>
      <c r="E117" s="240"/>
      <c r="F117" s="275"/>
      <c r="G117" s="240"/>
      <c r="H117" s="240"/>
      <c r="I117" s="240"/>
      <c r="J117" s="240"/>
      <c r="K117" s="274"/>
    </row>
    <row r="118" spans="2:11" ht="18.75" customHeight="1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</row>
    <row r="119" spans="2:11" ht="7.5" customHeight="1">
      <c r="B119" s="276"/>
      <c r="C119" s="277"/>
      <c r="D119" s="277"/>
      <c r="E119" s="277"/>
      <c r="F119" s="277"/>
      <c r="G119" s="277"/>
      <c r="H119" s="277"/>
      <c r="I119" s="277"/>
      <c r="J119" s="277"/>
      <c r="K119" s="278"/>
    </row>
    <row r="120" spans="2:11" ht="45" customHeight="1">
      <c r="B120" s="279"/>
      <c r="C120" s="355" t="s">
        <v>722</v>
      </c>
      <c r="D120" s="355"/>
      <c r="E120" s="355"/>
      <c r="F120" s="355"/>
      <c r="G120" s="355"/>
      <c r="H120" s="355"/>
      <c r="I120" s="355"/>
      <c r="J120" s="355"/>
      <c r="K120" s="280"/>
    </row>
    <row r="121" spans="2:11" ht="17.25" customHeight="1">
      <c r="B121" s="281"/>
      <c r="C121" s="256" t="s">
        <v>669</v>
      </c>
      <c r="D121" s="256"/>
      <c r="E121" s="256"/>
      <c r="F121" s="256" t="s">
        <v>670</v>
      </c>
      <c r="G121" s="257"/>
      <c r="H121" s="256" t="s">
        <v>117</v>
      </c>
      <c r="I121" s="256" t="s">
        <v>60</v>
      </c>
      <c r="J121" s="256" t="s">
        <v>671</v>
      </c>
      <c r="K121" s="282"/>
    </row>
    <row r="122" spans="2:11" ht="17.25" customHeight="1">
      <c r="B122" s="281"/>
      <c r="C122" s="258" t="s">
        <v>672</v>
      </c>
      <c r="D122" s="258"/>
      <c r="E122" s="258"/>
      <c r="F122" s="259" t="s">
        <v>673</v>
      </c>
      <c r="G122" s="260"/>
      <c r="H122" s="258"/>
      <c r="I122" s="258"/>
      <c r="J122" s="258" t="s">
        <v>674</v>
      </c>
      <c r="K122" s="282"/>
    </row>
    <row r="123" spans="2:11" ht="5.25" customHeight="1">
      <c r="B123" s="283"/>
      <c r="C123" s="261"/>
      <c r="D123" s="261"/>
      <c r="E123" s="261"/>
      <c r="F123" s="261"/>
      <c r="G123" s="244"/>
      <c r="H123" s="261"/>
      <c r="I123" s="261"/>
      <c r="J123" s="261"/>
      <c r="K123" s="284"/>
    </row>
    <row r="124" spans="2:11" ht="15" customHeight="1">
      <c r="B124" s="283"/>
      <c r="C124" s="244" t="s">
        <v>678</v>
      </c>
      <c r="D124" s="261"/>
      <c r="E124" s="261"/>
      <c r="F124" s="263" t="s">
        <v>675</v>
      </c>
      <c r="G124" s="244"/>
      <c r="H124" s="244" t="s">
        <v>714</v>
      </c>
      <c r="I124" s="244" t="s">
        <v>677</v>
      </c>
      <c r="J124" s="244">
        <v>120</v>
      </c>
      <c r="K124" s="285"/>
    </row>
    <row r="125" spans="2:11" ht="15" customHeight="1">
      <c r="B125" s="283"/>
      <c r="C125" s="244" t="s">
        <v>723</v>
      </c>
      <c r="D125" s="244"/>
      <c r="E125" s="244"/>
      <c r="F125" s="263" t="s">
        <v>675</v>
      </c>
      <c r="G125" s="244"/>
      <c r="H125" s="244" t="s">
        <v>724</v>
      </c>
      <c r="I125" s="244" t="s">
        <v>677</v>
      </c>
      <c r="J125" s="244" t="s">
        <v>725</v>
      </c>
      <c r="K125" s="285"/>
    </row>
    <row r="126" spans="2:11" ht="15" customHeight="1">
      <c r="B126" s="283"/>
      <c r="C126" s="244" t="s">
        <v>624</v>
      </c>
      <c r="D126" s="244"/>
      <c r="E126" s="244"/>
      <c r="F126" s="263" t="s">
        <v>675</v>
      </c>
      <c r="G126" s="244"/>
      <c r="H126" s="244" t="s">
        <v>726</v>
      </c>
      <c r="I126" s="244" t="s">
        <v>677</v>
      </c>
      <c r="J126" s="244" t="s">
        <v>725</v>
      </c>
      <c r="K126" s="285"/>
    </row>
    <row r="127" spans="2:11" ht="15" customHeight="1">
      <c r="B127" s="283"/>
      <c r="C127" s="244" t="s">
        <v>686</v>
      </c>
      <c r="D127" s="244"/>
      <c r="E127" s="244"/>
      <c r="F127" s="263" t="s">
        <v>681</v>
      </c>
      <c r="G127" s="244"/>
      <c r="H127" s="244" t="s">
        <v>687</v>
      </c>
      <c r="I127" s="244" t="s">
        <v>677</v>
      </c>
      <c r="J127" s="244">
        <v>15</v>
      </c>
      <c r="K127" s="285"/>
    </row>
    <row r="128" spans="2:11" ht="15" customHeight="1">
      <c r="B128" s="283"/>
      <c r="C128" s="265" t="s">
        <v>688</v>
      </c>
      <c r="D128" s="265"/>
      <c r="E128" s="265"/>
      <c r="F128" s="266" t="s">
        <v>681</v>
      </c>
      <c r="G128" s="265"/>
      <c r="H128" s="265" t="s">
        <v>689</v>
      </c>
      <c r="I128" s="265" t="s">
        <v>677</v>
      </c>
      <c r="J128" s="265">
        <v>15</v>
      </c>
      <c r="K128" s="285"/>
    </row>
    <row r="129" spans="2:11" ht="15" customHeight="1">
      <c r="B129" s="283"/>
      <c r="C129" s="265" t="s">
        <v>690</v>
      </c>
      <c r="D129" s="265"/>
      <c r="E129" s="265"/>
      <c r="F129" s="266" t="s">
        <v>681</v>
      </c>
      <c r="G129" s="265"/>
      <c r="H129" s="265" t="s">
        <v>691</v>
      </c>
      <c r="I129" s="265" t="s">
        <v>677</v>
      </c>
      <c r="J129" s="265">
        <v>20</v>
      </c>
      <c r="K129" s="285"/>
    </row>
    <row r="130" spans="2:11" ht="15" customHeight="1">
      <c r="B130" s="283"/>
      <c r="C130" s="265" t="s">
        <v>692</v>
      </c>
      <c r="D130" s="265"/>
      <c r="E130" s="265"/>
      <c r="F130" s="266" t="s">
        <v>681</v>
      </c>
      <c r="G130" s="265"/>
      <c r="H130" s="265" t="s">
        <v>693</v>
      </c>
      <c r="I130" s="265" t="s">
        <v>677</v>
      </c>
      <c r="J130" s="265">
        <v>20</v>
      </c>
      <c r="K130" s="285"/>
    </row>
    <row r="131" spans="2:11" ht="15" customHeight="1">
      <c r="B131" s="283"/>
      <c r="C131" s="244" t="s">
        <v>680</v>
      </c>
      <c r="D131" s="244"/>
      <c r="E131" s="244"/>
      <c r="F131" s="263" t="s">
        <v>681</v>
      </c>
      <c r="G131" s="244"/>
      <c r="H131" s="244" t="s">
        <v>714</v>
      </c>
      <c r="I131" s="244" t="s">
        <v>677</v>
      </c>
      <c r="J131" s="244">
        <v>50</v>
      </c>
      <c r="K131" s="285"/>
    </row>
    <row r="132" spans="2:11" ht="15" customHeight="1">
      <c r="B132" s="283"/>
      <c r="C132" s="244" t="s">
        <v>694</v>
      </c>
      <c r="D132" s="244"/>
      <c r="E132" s="244"/>
      <c r="F132" s="263" t="s">
        <v>681</v>
      </c>
      <c r="G132" s="244"/>
      <c r="H132" s="244" t="s">
        <v>714</v>
      </c>
      <c r="I132" s="244" t="s">
        <v>677</v>
      </c>
      <c r="J132" s="244">
        <v>50</v>
      </c>
      <c r="K132" s="285"/>
    </row>
    <row r="133" spans="2:11" ht="15" customHeight="1">
      <c r="B133" s="283"/>
      <c r="C133" s="244" t="s">
        <v>700</v>
      </c>
      <c r="D133" s="244"/>
      <c r="E133" s="244"/>
      <c r="F133" s="263" t="s">
        <v>681</v>
      </c>
      <c r="G133" s="244"/>
      <c r="H133" s="244" t="s">
        <v>714</v>
      </c>
      <c r="I133" s="244" t="s">
        <v>677</v>
      </c>
      <c r="J133" s="244">
        <v>50</v>
      </c>
      <c r="K133" s="285"/>
    </row>
    <row r="134" spans="2:11" ht="15" customHeight="1">
      <c r="B134" s="283"/>
      <c r="C134" s="244" t="s">
        <v>702</v>
      </c>
      <c r="D134" s="244"/>
      <c r="E134" s="244"/>
      <c r="F134" s="263" t="s">
        <v>681</v>
      </c>
      <c r="G134" s="244"/>
      <c r="H134" s="244" t="s">
        <v>714</v>
      </c>
      <c r="I134" s="244" t="s">
        <v>677</v>
      </c>
      <c r="J134" s="244">
        <v>50</v>
      </c>
      <c r="K134" s="285"/>
    </row>
    <row r="135" spans="2:11" ht="15" customHeight="1">
      <c r="B135" s="283"/>
      <c r="C135" s="244" t="s">
        <v>122</v>
      </c>
      <c r="D135" s="244"/>
      <c r="E135" s="244"/>
      <c r="F135" s="263" t="s">
        <v>681</v>
      </c>
      <c r="G135" s="244"/>
      <c r="H135" s="244" t="s">
        <v>727</v>
      </c>
      <c r="I135" s="244" t="s">
        <v>677</v>
      </c>
      <c r="J135" s="244">
        <v>255</v>
      </c>
      <c r="K135" s="285"/>
    </row>
    <row r="136" spans="2:11" ht="15" customHeight="1">
      <c r="B136" s="283"/>
      <c r="C136" s="244" t="s">
        <v>704</v>
      </c>
      <c r="D136" s="244"/>
      <c r="E136" s="244"/>
      <c r="F136" s="263" t="s">
        <v>675</v>
      </c>
      <c r="G136" s="244"/>
      <c r="H136" s="244" t="s">
        <v>728</v>
      </c>
      <c r="I136" s="244" t="s">
        <v>706</v>
      </c>
      <c r="J136" s="244"/>
      <c r="K136" s="285"/>
    </row>
    <row r="137" spans="2:11" ht="15" customHeight="1">
      <c r="B137" s="283"/>
      <c r="C137" s="244" t="s">
        <v>707</v>
      </c>
      <c r="D137" s="244"/>
      <c r="E137" s="244"/>
      <c r="F137" s="263" t="s">
        <v>675</v>
      </c>
      <c r="G137" s="244"/>
      <c r="H137" s="244" t="s">
        <v>729</v>
      </c>
      <c r="I137" s="244" t="s">
        <v>709</v>
      </c>
      <c r="J137" s="244"/>
      <c r="K137" s="285"/>
    </row>
    <row r="138" spans="2:11" ht="15" customHeight="1">
      <c r="B138" s="283"/>
      <c r="C138" s="244" t="s">
        <v>710</v>
      </c>
      <c r="D138" s="244"/>
      <c r="E138" s="244"/>
      <c r="F138" s="263" t="s">
        <v>675</v>
      </c>
      <c r="G138" s="244"/>
      <c r="H138" s="244" t="s">
        <v>710</v>
      </c>
      <c r="I138" s="244" t="s">
        <v>709</v>
      </c>
      <c r="J138" s="244"/>
      <c r="K138" s="285"/>
    </row>
    <row r="139" spans="2:11" ht="15" customHeight="1">
      <c r="B139" s="283"/>
      <c r="C139" s="244" t="s">
        <v>41</v>
      </c>
      <c r="D139" s="244"/>
      <c r="E139" s="244"/>
      <c r="F139" s="263" t="s">
        <v>675</v>
      </c>
      <c r="G139" s="244"/>
      <c r="H139" s="244" t="s">
        <v>730</v>
      </c>
      <c r="I139" s="244" t="s">
        <v>709</v>
      </c>
      <c r="J139" s="244"/>
      <c r="K139" s="285"/>
    </row>
    <row r="140" spans="2:11" ht="15" customHeight="1">
      <c r="B140" s="283"/>
      <c r="C140" s="244" t="s">
        <v>731</v>
      </c>
      <c r="D140" s="244"/>
      <c r="E140" s="244"/>
      <c r="F140" s="263" t="s">
        <v>675</v>
      </c>
      <c r="G140" s="244"/>
      <c r="H140" s="244" t="s">
        <v>732</v>
      </c>
      <c r="I140" s="244" t="s">
        <v>709</v>
      </c>
      <c r="J140" s="244"/>
      <c r="K140" s="285"/>
    </row>
    <row r="141" spans="2:11" ht="15" customHeight="1">
      <c r="B141" s="286"/>
      <c r="C141" s="287"/>
      <c r="D141" s="287"/>
      <c r="E141" s="287"/>
      <c r="F141" s="287"/>
      <c r="G141" s="287"/>
      <c r="H141" s="287"/>
      <c r="I141" s="287"/>
      <c r="J141" s="287"/>
      <c r="K141" s="288"/>
    </row>
    <row r="142" spans="2:11" ht="18.75" customHeight="1">
      <c r="B142" s="240"/>
      <c r="C142" s="240"/>
      <c r="D142" s="240"/>
      <c r="E142" s="240"/>
      <c r="F142" s="275"/>
      <c r="G142" s="240"/>
      <c r="H142" s="240"/>
      <c r="I142" s="240"/>
      <c r="J142" s="240"/>
      <c r="K142" s="240"/>
    </row>
    <row r="143" spans="2:11" ht="18.75" customHeight="1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</row>
    <row r="144" spans="2:11" ht="7.5" customHeight="1">
      <c r="B144" s="251"/>
      <c r="C144" s="252"/>
      <c r="D144" s="252"/>
      <c r="E144" s="252"/>
      <c r="F144" s="252"/>
      <c r="G144" s="252"/>
      <c r="H144" s="252"/>
      <c r="I144" s="252"/>
      <c r="J144" s="252"/>
      <c r="K144" s="253"/>
    </row>
    <row r="145" spans="2:11" ht="45" customHeight="1">
      <c r="B145" s="254"/>
      <c r="C145" s="360" t="s">
        <v>733</v>
      </c>
      <c r="D145" s="360"/>
      <c r="E145" s="360"/>
      <c r="F145" s="360"/>
      <c r="G145" s="360"/>
      <c r="H145" s="360"/>
      <c r="I145" s="360"/>
      <c r="J145" s="360"/>
      <c r="K145" s="255"/>
    </row>
    <row r="146" spans="2:11" ht="17.25" customHeight="1">
      <c r="B146" s="254"/>
      <c r="C146" s="256" t="s">
        <v>669</v>
      </c>
      <c r="D146" s="256"/>
      <c r="E146" s="256"/>
      <c r="F146" s="256" t="s">
        <v>670</v>
      </c>
      <c r="G146" s="257"/>
      <c r="H146" s="256" t="s">
        <v>117</v>
      </c>
      <c r="I146" s="256" t="s">
        <v>60</v>
      </c>
      <c r="J146" s="256" t="s">
        <v>671</v>
      </c>
      <c r="K146" s="255"/>
    </row>
    <row r="147" spans="2:11" ht="17.25" customHeight="1">
      <c r="B147" s="254"/>
      <c r="C147" s="258" t="s">
        <v>672</v>
      </c>
      <c r="D147" s="258"/>
      <c r="E147" s="258"/>
      <c r="F147" s="259" t="s">
        <v>673</v>
      </c>
      <c r="G147" s="260"/>
      <c r="H147" s="258"/>
      <c r="I147" s="258"/>
      <c r="J147" s="258" t="s">
        <v>674</v>
      </c>
      <c r="K147" s="255"/>
    </row>
    <row r="148" spans="2:11" ht="5.25" customHeight="1">
      <c r="B148" s="264"/>
      <c r="C148" s="261"/>
      <c r="D148" s="261"/>
      <c r="E148" s="261"/>
      <c r="F148" s="261"/>
      <c r="G148" s="262"/>
      <c r="H148" s="261"/>
      <c r="I148" s="261"/>
      <c r="J148" s="261"/>
      <c r="K148" s="285"/>
    </row>
    <row r="149" spans="2:11" ht="15" customHeight="1">
      <c r="B149" s="264"/>
      <c r="C149" s="289" t="s">
        <v>678</v>
      </c>
      <c r="D149" s="244"/>
      <c r="E149" s="244"/>
      <c r="F149" s="290" t="s">
        <v>675</v>
      </c>
      <c r="G149" s="244"/>
      <c r="H149" s="289" t="s">
        <v>714</v>
      </c>
      <c r="I149" s="289" t="s">
        <v>677</v>
      </c>
      <c r="J149" s="289">
        <v>120</v>
      </c>
      <c r="K149" s="285"/>
    </row>
    <row r="150" spans="2:11" ht="15" customHeight="1">
      <c r="B150" s="264"/>
      <c r="C150" s="289" t="s">
        <v>723</v>
      </c>
      <c r="D150" s="244"/>
      <c r="E150" s="244"/>
      <c r="F150" s="290" t="s">
        <v>675</v>
      </c>
      <c r="G150" s="244"/>
      <c r="H150" s="289" t="s">
        <v>734</v>
      </c>
      <c r="I150" s="289" t="s">
        <v>677</v>
      </c>
      <c r="J150" s="289" t="s">
        <v>725</v>
      </c>
      <c r="K150" s="285"/>
    </row>
    <row r="151" spans="2:11" ht="15" customHeight="1">
      <c r="B151" s="264"/>
      <c r="C151" s="289" t="s">
        <v>624</v>
      </c>
      <c r="D151" s="244"/>
      <c r="E151" s="244"/>
      <c r="F151" s="290" t="s">
        <v>675</v>
      </c>
      <c r="G151" s="244"/>
      <c r="H151" s="289" t="s">
        <v>735</v>
      </c>
      <c r="I151" s="289" t="s">
        <v>677</v>
      </c>
      <c r="J151" s="289" t="s">
        <v>725</v>
      </c>
      <c r="K151" s="285"/>
    </row>
    <row r="152" spans="2:11" ht="15" customHeight="1">
      <c r="B152" s="264"/>
      <c r="C152" s="289" t="s">
        <v>680</v>
      </c>
      <c r="D152" s="244"/>
      <c r="E152" s="244"/>
      <c r="F152" s="290" t="s">
        <v>681</v>
      </c>
      <c r="G152" s="244"/>
      <c r="H152" s="289" t="s">
        <v>714</v>
      </c>
      <c r="I152" s="289" t="s">
        <v>677</v>
      </c>
      <c r="J152" s="289">
        <v>50</v>
      </c>
      <c r="K152" s="285"/>
    </row>
    <row r="153" spans="2:11" ht="15" customHeight="1">
      <c r="B153" s="264"/>
      <c r="C153" s="289" t="s">
        <v>683</v>
      </c>
      <c r="D153" s="244"/>
      <c r="E153" s="244"/>
      <c r="F153" s="290" t="s">
        <v>675</v>
      </c>
      <c r="G153" s="244"/>
      <c r="H153" s="289" t="s">
        <v>714</v>
      </c>
      <c r="I153" s="289" t="s">
        <v>685</v>
      </c>
      <c r="J153" s="289"/>
      <c r="K153" s="285"/>
    </row>
    <row r="154" spans="2:11" ht="15" customHeight="1">
      <c r="B154" s="264"/>
      <c r="C154" s="289" t="s">
        <v>694</v>
      </c>
      <c r="D154" s="244"/>
      <c r="E154" s="244"/>
      <c r="F154" s="290" t="s">
        <v>681</v>
      </c>
      <c r="G154" s="244"/>
      <c r="H154" s="289" t="s">
        <v>714</v>
      </c>
      <c r="I154" s="289" t="s">
        <v>677</v>
      </c>
      <c r="J154" s="289">
        <v>50</v>
      </c>
      <c r="K154" s="285"/>
    </row>
    <row r="155" spans="2:11" ht="15" customHeight="1">
      <c r="B155" s="264"/>
      <c r="C155" s="289" t="s">
        <v>702</v>
      </c>
      <c r="D155" s="244"/>
      <c r="E155" s="244"/>
      <c r="F155" s="290" t="s">
        <v>681</v>
      </c>
      <c r="G155" s="244"/>
      <c r="H155" s="289" t="s">
        <v>714</v>
      </c>
      <c r="I155" s="289" t="s">
        <v>677</v>
      </c>
      <c r="J155" s="289">
        <v>50</v>
      </c>
      <c r="K155" s="285"/>
    </row>
    <row r="156" spans="2:11" ht="15" customHeight="1">
      <c r="B156" s="264"/>
      <c r="C156" s="289" t="s">
        <v>700</v>
      </c>
      <c r="D156" s="244"/>
      <c r="E156" s="244"/>
      <c r="F156" s="290" t="s">
        <v>681</v>
      </c>
      <c r="G156" s="244"/>
      <c r="H156" s="289" t="s">
        <v>714</v>
      </c>
      <c r="I156" s="289" t="s">
        <v>677</v>
      </c>
      <c r="J156" s="289">
        <v>50</v>
      </c>
      <c r="K156" s="285"/>
    </row>
    <row r="157" spans="2:11" ht="15" customHeight="1">
      <c r="B157" s="264"/>
      <c r="C157" s="289" t="s">
        <v>103</v>
      </c>
      <c r="D157" s="244"/>
      <c r="E157" s="244"/>
      <c r="F157" s="290" t="s">
        <v>675</v>
      </c>
      <c r="G157" s="244"/>
      <c r="H157" s="289" t="s">
        <v>736</v>
      </c>
      <c r="I157" s="289" t="s">
        <v>677</v>
      </c>
      <c r="J157" s="289" t="s">
        <v>737</v>
      </c>
      <c r="K157" s="285"/>
    </row>
    <row r="158" spans="2:11" ht="15" customHeight="1">
      <c r="B158" s="264"/>
      <c r="C158" s="289" t="s">
        <v>738</v>
      </c>
      <c r="D158" s="244"/>
      <c r="E158" s="244"/>
      <c r="F158" s="290" t="s">
        <v>675</v>
      </c>
      <c r="G158" s="244"/>
      <c r="H158" s="289" t="s">
        <v>739</v>
      </c>
      <c r="I158" s="289" t="s">
        <v>709</v>
      </c>
      <c r="J158" s="289"/>
      <c r="K158" s="285"/>
    </row>
    <row r="159" spans="2:11" ht="15" customHeight="1">
      <c r="B159" s="291"/>
      <c r="C159" s="273"/>
      <c r="D159" s="273"/>
      <c r="E159" s="273"/>
      <c r="F159" s="273"/>
      <c r="G159" s="273"/>
      <c r="H159" s="273"/>
      <c r="I159" s="273"/>
      <c r="J159" s="273"/>
      <c r="K159" s="292"/>
    </row>
    <row r="160" spans="2:11" ht="18.75" customHeight="1">
      <c r="B160" s="240"/>
      <c r="C160" s="244"/>
      <c r="D160" s="244"/>
      <c r="E160" s="244"/>
      <c r="F160" s="263"/>
      <c r="G160" s="244"/>
      <c r="H160" s="244"/>
      <c r="I160" s="244"/>
      <c r="J160" s="244"/>
      <c r="K160" s="240"/>
    </row>
    <row r="161" spans="2:11" ht="18.75" customHeight="1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</row>
    <row r="162" spans="2:11" ht="7.5" customHeight="1">
      <c r="B162" s="232"/>
      <c r="C162" s="233"/>
      <c r="D162" s="233"/>
      <c r="E162" s="233"/>
      <c r="F162" s="233"/>
      <c r="G162" s="233"/>
      <c r="H162" s="233"/>
      <c r="I162" s="233"/>
      <c r="J162" s="233"/>
      <c r="K162" s="234"/>
    </row>
    <row r="163" spans="2:11" ht="45" customHeight="1">
      <c r="B163" s="235"/>
      <c r="C163" s="355" t="s">
        <v>740</v>
      </c>
      <c r="D163" s="355"/>
      <c r="E163" s="355"/>
      <c r="F163" s="355"/>
      <c r="G163" s="355"/>
      <c r="H163" s="355"/>
      <c r="I163" s="355"/>
      <c r="J163" s="355"/>
      <c r="K163" s="236"/>
    </row>
    <row r="164" spans="2:11" ht="17.25" customHeight="1">
      <c r="B164" s="235"/>
      <c r="C164" s="256" t="s">
        <v>669</v>
      </c>
      <c r="D164" s="256"/>
      <c r="E164" s="256"/>
      <c r="F164" s="256" t="s">
        <v>670</v>
      </c>
      <c r="G164" s="293"/>
      <c r="H164" s="294" t="s">
        <v>117</v>
      </c>
      <c r="I164" s="294" t="s">
        <v>60</v>
      </c>
      <c r="J164" s="256" t="s">
        <v>671</v>
      </c>
      <c r="K164" s="236"/>
    </row>
    <row r="165" spans="2:11" ht="17.25" customHeight="1">
      <c r="B165" s="237"/>
      <c r="C165" s="258" t="s">
        <v>672</v>
      </c>
      <c r="D165" s="258"/>
      <c r="E165" s="258"/>
      <c r="F165" s="259" t="s">
        <v>673</v>
      </c>
      <c r="G165" s="295"/>
      <c r="H165" s="296"/>
      <c r="I165" s="296"/>
      <c r="J165" s="258" t="s">
        <v>674</v>
      </c>
      <c r="K165" s="238"/>
    </row>
    <row r="166" spans="2:11" ht="5.25" customHeight="1">
      <c r="B166" s="264"/>
      <c r="C166" s="261"/>
      <c r="D166" s="261"/>
      <c r="E166" s="261"/>
      <c r="F166" s="261"/>
      <c r="G166" s="262"/>
      <c r="H166" s="261"/>
      <c r="I166" s="261"/>
      <c r="J166" s="261"/>
      <c r="K166" s="285"/>
    </row>
    <row r="167" spans="2:11" ht="15" customHeight="1">
      <c r="B167" s="264"/>
      <c r="C167" s="244" t="s">
        <v>678</v>
      </c>
      <c r="D167" s="244"/>
      <c r="E167" s="244"/>
      <c r="F167" s="263" t="s">
        <v>675</v>
      </c>
      <c r="G167" s="244"/>
      <c r="H167" s="244" t="s">
        <v>714</v>
      </c>
      <c r="I167" s="244" t="s">
        <v>677</v>
      </c>
      <c r="J167" s="244">
        <v>120</v>
      </c>
      <c r="K167" s="285"/>
    </row>
    <row r="168" spans="2:11" ht="15" customHeight="1">
      <c r="B168" s="264"/>
      <c r="C168" s="244" t="s">
        <v>723</v>
      </c>
      <c r="D168" s="244"/>
      <c r="E168" s="244"/>
      <c r="F168" s="263" t="s">
        <v>675</v>
      </c>
      <c r="G168" s="244"/>
      <c r="H168" s="244" t="s">
        <v>724</v>
      </c>
      <c r="I168" s="244" t="s">
        <v>677</v>
      </c>
      <c r="J168" s="244" t="s">
        <v>725</v>
      </c>
      <c r="K168" s="285"/>
    </row>
    <row r="169" spans="2:11" ht="15" customHeight="1">
      <c r="B169" s="264"/>
      <c r="C169" s="244" t="s">
        <v>624</v>
      </c>
      <c r="D169" s="244"/>
      <c r="E169" s="244"/>
      <c r="F169" s="263" t="s">
        <v>675</v>
      </c>
      <c r="G169" s="244"/>
      <c r="H169" s="244" t="s">
        <v>741</v>
      </c>
      <c r="I169" s="244" t="s">
        <v>677</v>
      </c>
      <c r="J169" s="244" t="s">
        <v>725</v>
      </c>
      <c r="K169" s="285"/>
    </row>
    <row r="170" spans="2:11" ht="15" customHeight="1">
      <c r="B170" s="264"/>
      <c r="C170" s="244" t="s">
        <v>680</v>
      </c>
      <c r="D170" s="244"/>
      <c r="E170" s="244"/>
      <c r="F170" s="263" t="s">
        <v>681</v>
      </c>
      <c r="G170" s="244"/>
      <c r="H170" s="244" t="s">
        <v>741</v>
      </c>
      <c r="I170" s="244" t="s">
        <v>677</v>
      </c>
      <c r="J170" s="244">
        <v>50</v>
      </c>
      <c r="K170" s="285"/>
    </row>
    <row r="171" spans="2:11" ht="15" customHeight="1">
      <c r="B171" s="264"/>
      <c r="C171" s="244" t="s">
        <v>683</v>
      </c>
      <c r="D171" s="244"/>
      <c r="E171" s="244"/>
      <c r="F171" s="263" t="s">
        <v>675</v>
      </c>
      <c r="G171" s="244"/>
      <c r="H171" s="244" t="s">
        <v>741</v>
      </c>
      <c r="I171" s="244" t="s">
        <v>685</v>
      </c>
      <c r="J171" s="244"/>
      <c r="K171" s="285"/>
    </row>
    <row r="172" spans="2:11" ht="15" customHeight="1">
      <c r="B172" s="264"/>
      <c r="C172" s="244" t="s">
        <v>694</v>
      </c>
      <c r="D172" s="244"/>
      <c r="E172" s="244"/>
      <c r="F172" s="263" t="s">
        <v>681</v>
      </c>
      <c r="G172" s="244"/>
      <c r="H172" s="244" t="s">
        <v>741</v>
      </c>
      <c r="I172" s="244" t="s">
        <v>677</v>
      </c>
      <c r="J172" s="244">
        <v>50</v>
      </c>
      <c r="K172" s="285"/>
    </row>
    <row r="173" spans="2:11" ht="15" customHeight="1">
      <c r="B173" s="264"/>
      <c r="C173" s="244" t="s">
        <v>702</v>
      </c>
      <c r="D173" s="244"/>
      <c r="E173" s="244"/>
      <c r="F173" s="263" t="s">
        <v>681</v>
      </c>
      <c r="G173" s="244"/>
      <c r="H173" s="244" t="s">
        <v>741</v>
      </c>
      <c r="I173" s="244" t="s">
        <v>677</v>
      </c>
      <c r="J173" s="244">
        <v>50</v>
      </c>
      <c r="K173" s="285"/>
    </row>
    <row r="174" spans="2:11" ht="15" customHeight="1">
      <c r="B174" s="264"/>
      <c r="C174" s="244" t="s">
        <v>700</v>
      </c>
      <c r="D174" s="244"/>
      <c r="E174" s="244"/>
      <c r="F174" s="263" t="s">
        <v>681</v>
      </c>
      <c r="G174" s="244"/>
      <c r="H174" s="244" t="s">
        <v>741</v>
      </c>
      <c r="I174" s="244" t="s">
        <v>677</v>
      </c>
      <c r="J174" s="244">
        <v>50</v>
      </c>
      <c r="K174" s="285"/>
    </row>
    <row r="175" spans="2:11" ht="15" customHeight="1">
      <c r="B175" s="264"/>
      <c r="C175" s="244" t="s">
        <v>116</v>
      </c>
      <c r="D175" s="244"/>
      <c r="E175" s="244"/>
      <c r="F175" s="263" t="s">
        <v>675</v>
      </c>
      <c r="G175" s="244"/>
      <c r="H175" s="244" t="s">
        <v>742</v>
      </c>
      <c r="I175" s="244" t="s">
        <v>743</v>
      </c>
      <c r="J175" s="244"/>
      <c r="K175" s="285"/>
    </row>
    <row r="176" spans="2:11" ht="15" customHeight="1">
      <c r="B176" s="264"/>
      <c r="C176" s="244" t="s">
        <v>60</v>
      </c>
      <c r="D176" s="244"/>
      <c r="E176" s="244"/>
      <c r="F176" s="263" t="s">
        <v>675</v>
      </c>
      <c r="G176" s="244"/>
      <c r="H176" s="244" t="s">
        <v>744</v>
      </c>
      <c r="I176" s="244" t="s">
        <v>745</v>
      </c>
      <c r="J176" s="244">
        <v>1</v>
      </c>
      <c r="K176" s="285"/>
    </row>
    <row r="177" spans="2:11" ht="15" customHeight="1">
      <c r="B177" s="264"/>
      <c r="C177" s="244" t="s">
        <v>56</v>
      </c>
      <c r="D177" s="244"/>
      <c r="E177" s="244"/>
      <c r="F177" s="263" t="s">
        <v>675</v>
      </c>
      <c r="G177" s="244"/>
      <c r="H177" s="244" t="s">
        <v>746</v>
      </c>
      <c r="I177" s="244" t="s">
        <v>677</v>
      </c>
      <c r="J177" s="244">
        <v>20</v>
      </c>
      <c r="K177" s="285"/>
    </row>
    <row r="178" spans="2:11" ht="15" customHeight="1">
      <c r="B178" s="264"/>
      <c r="C178" s="244" t="s">
        <v>117</v>
      </c>
      <c r="D178" s="244"/>
      <c r="E178" s="244"/>
      <c r="F178" s="263" t="s">
        <v>675</v>
      </c>
      <c r="G178" s="244"/>
      <c r="H178" s="244" t="s">
        <v>747</v>
      </c>
      <c r="I178" s="244" t="s">
        <v>677</v>
      </c>
      <c r="J178" s="244">
        <v>255</v>
      </c>
      <c r="K178" s="285"/>
    </row>
    <row r="179" spans="2:11" ht="15" customHeight="1">
      <c r="B179" s="264"/>
      <c r="C179" s="244" t="s">
        <v>118</v>
      </c>
      <c r="D179" s="244"/>
      <c r="E179" s="244"/>
      <c r="F179" s="263" t="s">
        <v>675</v>
      </c>
      <c r="G179" s="244"/>
      <c r="H179" s="244" t="s">
        <v>640</v>
      </c>
      <c r="I179" s="244" t="s">
        <v>677</v>
      </c>
      <c r="J179" s="244">
        <v>10</v>
      </c>
      <c r="K179" s="285"/>
    </row>
    <row r="180" spans="2:11" ht="15" customHeight="1">
      <c r="B180" s="264"/>
      <c r="C180" s="244" t="s">
        <v>119</v>
      </c>
      <c r="D180" s="244"/>
      <c r="E180" s="244"/>
      <c r="F180" s="263" t="s">
        <v>675</v>
      </c>
      <c r="G180" s="244"/>
      <c r="H180" s="244" t="s">
        <v>748</v>
      </c>
      <c r="I180" s="244" t="s">
        <v>709</v>
      </c>
      <c r="J180" s="244"/>
      <c r="K180" s="285"/>
    </row>
    <row r="181" spans="2:11" ht="15" customHeight="1">
      <c r="B181" s="264"/>
      <c r="C181" s="244" t="s">
        <v>749</v>
      </c>
      <c r="D181" s="244"/>
      <c r="E181" s="244"/>
      <c r="F181" s="263" t="s">
        <v>675</v>
      </c>
      <c r="G181" s="244"/>
      <c r="H181" s="244" t="s">
        <v>750</v>
      </c>
      <c r="I181" s="244" t="s">
        <v>709</v>
      </c>
      <c r="J181" s="244"/>
      <c r="K181" s="285"/>
    </row>
    <row r="182" spans="2:11" ht="15" customHeight="1">
      <c r="B182" s="264"/>
      <c r="C182" s="244" t="s">
        <v>738</v>
      </c>
      <c r="D182" s="244"/>
      <c r="E182" s="244"/>
      <c r="F182" s="263" t="s">
        <v>675</v>
      </c>
      <c r="G182" s="244"/>
      <c r="H182" s="244" t="s">
        <v>751</v>
      </c>
      <c r="I182" s="244" t="s">
        <v>709</v>
      </c>
      <c r="J182" s="244"/>
      <c r="K182" s="285"/>
    </row>
    <row r="183" spans="2:11" ht="15" customHeight="1">
      <c r="B183" s="264"/>
      <c r="C183" s="244" t="s">
        <v>121</v>
      </c>
      <c r="D183" s="244"/>
      <c r="E183" s="244"/>
      <c r="F183" s="263" t="s">
        <v>681</v>
      </c>
      <c r="G183" s="244"/>
      <c r="H183" s="244" t="s">
        <v>752</v>
      </c>
      <c r="I183" s="244" t="s">
        <v>677</v>
      </c>
      <c r="J183" s="244">
        <v>50</v>
      </c>
      <c r="K183" s="285"/>
    </row>
    <row r="184" spans="2:11" ht="15" customHeight="1">
      <c r="B184" s="264"/>
      <c r="C184" s="244" t="s">
        <v>753</v>
      </c>
      <c r="D184" s="244"/>
      <c r="E184" s="244"/>
      <c r="F184" s="263" t="s">
        <v>681</v>
      </c>
      <c r="G184" s="244"/>
      <c r="H184" s="244" t="s">
        <v>754</v>
      </c>
      <c r="I184" s="244" t="s">
        <v>755</v>
      </c>
      <c r="J184" s="244"/>
      <c r="K184" s="285"/>
    </row>
    <row r="185" spans="2:11" ht="15" customHeight="1">
      <c r="B185" s="264"/>
      <c r="C185" s="244" t="s">
        <v>756</v>
      </c>
      <c r="D185" s="244"/>
      <c r="E185" s="244"/>
      <c r="F185" s="263" t="s">
        <v>681</v>
      </c>
      <c r="G185" s="244"/>
      <c r="H185" s="244" t="s">
        <v>757</v>
      </c>
      <c r="I185" s="244" t="s">
        <v>755</v>
      </c>
      <c r="J185" s="244"/>
      <c r="K185" s="285"/>
    </row>
    <row r="186" spans="2:11" ht="15" customHeight="1">
      <c r="B186" s="264"/>
      <c r="C186" s="244" t="s">
        <v>758</v>
      </c>
      <c r="D186" s="244"/>
      <c r="E186" s="244"/>
      <c r="F186" s="263" t="s">
        <v>681</v>
      </c>
      <c r="G186" s="244"/>
      <c r="H186" s="244" t="s">
        <v>759</v>
      </c>
      <c r="I186" s="244" t="s">
        <v>755</v>
      </c>
      <c r="J186" s="244"/>
      <c r="K186" s="285"/>
    </row>
    <row r="187" spans="2:11" ht="15" customHeight="1">
      <c r="B187" s="264"/>
      <c r="C187" s="297" t="s">
        <v>760</v>
      </c>
      <c r="D187" s="244"/>
      <c r="E187" s="244"/>
      <c r="F187" s="263" t="s">
        <v>681</v>
      </c>
      <c r="G187" s="244"/>
      <c r="H187" s="244" t="s">
        <v>761</v>
      </c>
      <c r="I187" s="244" t="s">
        <v>762</v>
      </c>
      <c r="J187" s="298" t="s">
        <v>763</v>
      </c>
      <c r="K187" s="285"/>
    </row>
    <row r="188" spans="2:11" ht="15" customHeight="1">
      <c r="B188" s="264"/>
      <c r="C188" s="249" t="s">
        <v>45</v>
      </c>
      <c r="D188" s="244"/>
      <c r="E188" s="244"/>
      <c r="F188" s="263" t="s">
        <v>675</v>
      </c>
      <c r="G188" s="244"/>
      <c r="H188" s="240" t="s">
        <v>764</v>
      </c>
      <c r="I188" s="244" t="s">
        <v>765</v>
      </c>
      <c r="J188" s="244"/>
      <c r="K188" s="285"/>
    </row>
    <row r="189" spans="2:11" ht="15" customHeight="1">
      <c r="B189" s="264"/>
      <c r="C189" s="249" t="s">
        <v>766</v>
      </c>
      <c r="D189" s="244"/>
      <c r="E189" s="244"/>
      <c r="F189" s="263" t="s">
        <v>675</v>
      </c>
      <c r="G189" s="244"/>
      <c r="H189" s="244" t="s">
        <v>767</v>
      </c>
      <c r="I189" s="244" t="s">
        <v>709</v>
      </c>
      <c r="J189" s="244"/>
      <c r="K189" s="285"/>
    </row>
    <row r="190" spans="2:11" ht="15" customHeight="1">
      <c r="B190" s="264"/>
      <c r="C190" s="249" t="s">
        <v>768</v>
      </c>
      <c r="D190" s="244"/>
      <c r="E190" s="244"/>
      <c r="F190" s="263" t="s">
        <v>675</v>
      </c>
      <c r="G190" s="244"/>
      <c r="H190" s="244" t="s">
        <v>769</v>
      </c>
      <c r="I190" s="244" t="s">
        <v>709</v>
      </c>
      <c r="J190" s="244"/>
      <c r="K190" s="285"/>
    </row>
    <row r="191" spans="2:11" ht="15" customHeight="1">
      <c r="B191" s="264"/>
      <c r="C191" s="249" t="s">
        <v>770</v>
      </c>
      <c r="D191" s="244"/>
      <c r="E191" s="244"/>
      <c r="F191" s="263" t="s">
        <v>681</v>
      </c>
      <c r="G191" s="244"/>
      <c r="H191" s="244" t="s">
        <v>771</v>
      </c>
      <c r="I191" s="244" t="s">
        <v>709</v>
      </c>
      <c r="J191" s="244"/>
      <c r="K191" s="285"/>
    </row>
    <row r="192" spans="2:11" ht="15" customHeight="1">
      <c r="B192" s="291"/>
      <c r="C192" s="299"/>
      <c r="D192" s="273"/>
      <c r="E192" s="273"/>
      <c r="F192" s="273"/>
      <c r="G192" s="273"/>
      <c r="H192" s="273"/>
      <c r="I192" s="273"/>
      <c r="J192" s="273"/>
      <c r="K192" s="292"/>
    </row>
    <row r="193" spans="2:11" ht="18.75" customHeight="1">
      <c r="B193" s="240"/>
      <c r="C193" s="244"/>
      <c r="D193" s="244"/>
      <c r="E193" s="244"/>
      <c r="F193" s="263"/>
      <c r="G193" s="244"/>
      <c r="H193" s="244"/>
      <c r="I193" s="244"/>
      <c r="J193" s="244"/>
      <c r="K193" s="240"/>
    </row>
    <row r="194" spans="2:11" ht="18.75" customHeight="1">
      <c r="B194" s="240"/>
      <c r="C194" s="244"/>
      <c r="D194" s="244"/>
      <c r="E194" s="244"/>
      <c r="F194" s="263"/>
      <c r="G194" s="244"/>
      <c r="H194" s="244"/>
      <c r="I194" s="244"/>
      <c r="J194" s="244"/>
      <c r="K194" s="240"/>
    </row>
    <row r="195" spans="2:11" ht="18.75" customHeight="1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</row>
    <row r="196" spans="2:11" ht="13.5">
      <c r="B196" s="232"/>
      <c r="C196" s="233"/>
      <c r="D196" s="233"/>
      <c r="E196" s="233"/>
      <c r="F196" s="233"/>
      <c r="G196" s="233"/>
      <c r="H196" s="233"/>
      <c r="I196" s="233"/>
      <c r="J196" s="233"/>
      <c r="K196" s="234"/>
    </row>
    <row r="197" spans="2:11" ht="21">
      <c r="B197" s="235"/>
      <c r="C197" s="355" t="s">
        <v>772</v>
      </c>
      <c r="D197" s="355"/>
      <c r="E197" s="355"/>
      <c r="F197" s="355"/>
      <c r="G197" s="355"/>
      <c r="H197" s="355"/>
      <c r="I197" s="355"/>
      <c r="J197" s="355"/>
      <c r="K197" s="236"/>
    </row>
    <row r="198" spans="2:11" ht="25.5" customHeight="1">
      <c r="B198" s="235"/>
      <c r="C198" s="300" t="s">
        <v>773</v>
      </c>
      <c r="D198" s="300"/>
      <c r="E198" s="300"/>
      <c r="F198" s="300" t="s">
        <v>774</v>
      </c>
      <c r="G198" s="301"/>
      <c r="H198" s="361" t="s">
        <v>775</v>
      </c>
      <c r="I198" s="361"/>
      <c r="J198" s="361"/>
      <c r="K198" s="236"/>
    </row>
    <row r="199" spans="2:11" ht="5.25" customHeight="1">
      <c r="B199" s="264"/>
      <c r="C199" s="261"/>
      <c r="D199" s="261"/>
      <c r="E199" s="261"/>
      <c r="F199" s="261"/>
      <c r="G199" s="244"/>
      <c r="H199" s="261"/>
      <c r="I199" s="261"/>
      <c r="J199" s="261"/>
      <c r="K199" s="285"/>
    </row>
    <row r="200" spans="2:11" ht="15" customHeight="1">
      <c r="B200" s="264"/>
      <c r="C200" s="244" t="s">
        <v>765</v>
      </c>
      <c r="D200" s="244"/>
      <c r="E200" s="244"/>
      <c r="F200" s="263" t="s">
        <v>46</v>
      </c>
      <c r="G200" s="244"/>
      <c r="H200" s="358" t="s">
        <v>776</v>
      </c>
      <c r="I200" s="358"/>
      <c r="J200" s="358"/>
      <c r="K200" s="285"/>
    </row>
    <row r="201" spans="2:11" ht="15" customHeight="1">
      <c r="B201" s="264"/>
      <c r="C201" s="270"/>
      <c r="D201" s="244"/>
      <c r="E201" s="244"/>
      <c r="F201" s="263" t="s">
        <v>47</v>
      </c>
      <c r="G201" s="244"/>
      <c r="H201" s="358" t="s">
        <v>777</v>
      </c>
      <c r="I201" s="358"/>
      <c r="J201" s="358"/>
      <c r="K201" s="285"/>
    </row>
    <row r="202" spans="2:11" ht="15" customHeight="1">
      <c r="B202" s="264"/>
      <c r="C202" s="270"/>
      <c r="D202" s="244"/>
      <c r="E202" s="244"/>
      <c r="F202" s="263" t="s">
        <v>50</v>
      </c>
      <c r="G202" s="244"/>
      <c r="H202" s="358" t="s">
        <v>778</v>
      </c>
      <c r="I202" s="358"/>
      <c r="J202" s="358"/>
      <c r="K202" s="285"/>
    </row>
    <row r="203" spans="2:11" ht="15" customHeight="1">
      <c r="B203" s="264"/>
      <c r="C203" s="244"/>
      <c r="D203" s="244"/>
      <c r="E203" s="244"/>
      <c r="F203" s="263" t="s">
        <v>48</v>
      </c>
      <c r="G203" s="244"/>
      <c r="H203" s="358" t="s">
        <v>779</v>
      </c>
      <c r="I203" s="358"/>
      <c r="J203" s="358"/>
      <c r="K203" s="285"/>
    </row>
    <row r="204" spans="2:11" ht="15" customHeight="1">
      <c r="B204" s="264"/>
      <c r="C204" s="244"/>
      <c r="D204" s="244"/>
      <c r="E204" s="244"/>
      <c r="F204" s="263" t="s">
        <v>49</v>
      </c>
      <c r="G204" s="244"/>
      <c r="H204" s="358" t="s">
        <v>780</v>
      </c>
      <c r="I204" s="358"/>
      <c r="J204" s="358"/>
      <c r="K204" s="285"/>
    </row>
    <row r="205" spans="2:11" ht="15" customHeight="1">
      <c r="B205" s="264"/>
      <c r="C205" s="244"/>
      <c r="D205" s="244"/>
      <c r="E205" s="244"/>
      <c r="F205" s="263"/>
      <c r="G205" s="244"/>
      <c r="H205" s="244"/>
      <c r="I205" s="244"/>
      <c r="J205" s="244"/>
      <c r="K205" s="285"/>
    </row>
    <row r="206" spans="2:11" ht="15" customHeight="1">
      <c r="B206" s="264"/>
      <c r="C206" s="244" t="s">
        <v>721</v>
      </c>
      <c r="D206" s="244"/>
      <c r="E206" s="244"/>
      <c r="F206" s="263" t="s">
        <v>82</v>
      </c>
      <c r="G206" s="244"/>
      <c r="H206" s="358" t="s">
        <v>781</v>
      </c>
      <c r="I206" s="358"/>
      <c r="J206" s="358"/>
      <c r="K206" s="285"/>
    </row>
    <row r="207" spans="2:11" ht="15" customHeight="1">
      <c r="B207" s="264"/>
      <c r="C207" s="270"/>
      <c r="D207" s="244"/>
      <c r="E207" s="244"/>
      <c r="F207" s="263" t="s">
        <v>618</v>
      </c>
      <c r="G207" s="244"/>
      <c r="H207" s="358" t="s">
        <v>619</v>
      </c>
      <c r="I207" s="358"/>
      <c r="J207" s="358"/>
      <c r="K207" s="285"/>
    </row>
    <row r="208" spans="2:11" ht="15" customHeight="1">
      <c r="B208" s="264"/>
      <c r="C208" s="244"/>
      <c r="D208" s="244"/>
      <c r="E208" s="244"/>
      <c r="F208" s="263" t="s">
        <v>616</v>
      </c>
      <c r="G208" s="244"/>
      <c r="H208" s="358" t="s">
        <v>782</v>
      </c>
      <c r="I208" s="358"/>
      <c r="J208" s="358"/>
      <c r="K208" s="285"/>
    </row>
    <row r="209" spans="2:11" ht="15" customHeight="1">
      <c r="B209" s="302"/>
      <c r="C209" s="270"/>
      <c r="D209" s="270"/>
      <c r="E209" s="270"/>
      <c r="F209" s="263" t="s">
        <v>620</v>
      </c>
      <c r="G209" s="249"/>
      <c r="H209" s="362" t="s">
        <v>621</v>
      </c>
      <c r="I209" s="362"/>
      <c r="J209" s="362"/>
      <c r="K209" s="303"/>
    </row>
    <row r="210" spans="2:11" ht="15" customHeight="1">
      <c r="B210" s="302"/>
      <c r="C210" s="270"/>
      <c r="D210" s="270"/>
      <c r="E210" s="270"/>
      <c r="F210" s="263" t="s">
        <v>622</v>
      </c>
      <c r="G210" s="249"/>
      <c r="H210" s="362" t="s">
        <v>783</v>
      </c>
      <c r="I210" s="362"/>
      <c r="J210" s="362"/>
      <c r="K210" s="303"/>
    </row>
    <row r="211" spans="2:11" ht="15" customHeight="1">
      <c r="B211" s="302"/>
      <c r="C211" s="270"/>
      <c r="D211" s="270"/>
      <c r="E211" s="270"/>
      <c r="F211" s="304"/>
      <c r="G211" s="249"/>
      <c r="H211" s="305"/>
      <c r="I211" s="305"/>
      <c r="J211" s="305"/>
      <c r="K211" s="303"/>
    </row>
    <row r="212" spans="2:11" ht="15" customHeight="1">
      <c r="B212" s="302"/>
      <c r="C212" s="244" t="s">
        <v>745</v>
      </c>
      <c r="D212" s="270"/>
      <c r="E212" s="270"/>
      <c r="F212" s="263">
        <v>1</v>
      </c>
      <c r="G212" s="249"/>
      <c r="H212" s="362" t="s">
        <v>784</v>
      </c>
      <c r="I212" s="362"/>
      <c r="J212" s="362"/>
      <c r="K212" s="303"/>
    </row>
    <row r="213" spans="2:11" ht="15" customHeight="1">
      <c r="B213" s="302"/>
      <c r="C213" s="270"/>
      <c r="D213" s="270"/>
      <c r="E213" s="270"/>
      <c r="F213" s="263">
        <v>2</v>
      </c>
      <c r="G213" s="249"/>
      <c r="H213" s="362" t="s">
        <v>785</v>
      </c>
      <c r="I213" s="362"/>
      <c r="J213" s="362"/>
      <c r="K213" s="303"/>
    </row>
    <row r="214" spans="2:11" ht="15" customHeight="1">
      <c r="B214" s="302"/>
      <c r="C214" s="270"/>
      <c r="D214" s="270"/>
      <c r="E214" s="270"/>
      <c r="F214" s="263">
        <v>3</v>
      </c>
      <c r="G214" s="249"/>
      <c r="H214" s="362" t="s">
        <v>786</v>
      </c>
      <c r="I214" s="362"/>
      <c r="J214" s="362"/>
      <c r="K214" s="303"/>
    </row>
    <row r="215" spans="2:11" ht="15" customHeight="1">
      <c r="B215" s="302"/>
      <c r="C215" s="270"/>
      <c r="D215" s="270"/>
      <c r="E215" s="270"/>
      <c r="F215" s="263">
        <v>4</v>
      </c>
      <c r="G215" s="249"/>
      <c r="H215" s="362" t="s">
        <v>787</v>
      </c>
      <c r="I215" s="362"/>
      <c r="J215" s="362"/>
      <c r="K215" s="303"/>
    </row>
    <row r="216" spans="2:11" ht="12.75" customHeight="1">
      <c r="B216" s="306"/>
      <c r="C216" s="307"/>
      <c r="D216" s="307"/>
      <c r="E216" s="307"/>
      <c r="F216" s="307"/>
      <c r="G216" s="307"/>
      <c r="H216" s="307"/>
      <c r="I216" s="307"/>
      <c r="J216" s="307"/>
      <c r="K216" s="308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Šprincl</dc:creator>
  <cp:keywords/>
  <dc:description/>
  <cp:lastModifiedBy>Špilarová Eva</cp:lastModifiedBy>
  <dcterms:created xsi:type="dcterms:W3CDTF">2017-09-10T17:34:06Z</dcterms:created>
  <dcterms:modified xsi:type="dcterms:W3CDTF">2017-09-11T09:06:05Z</dcterms:modified>
  <cp:category/>
  <cp:version/>
  <cp:contentType/>
  <cp:contentStatus/>
</cp:coreProperties>
</file>