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01" sheetId="2" r:id="rId2"/>
  </sheets>
  <definedNames/>
  <calcPr fullCalcOnLoad="1"/>
</workbook>
</file>

<file path=xl/sharedStrings.xml><?xml version="1.0" encoding="utf-8"?>
<sst xmlns="http://schemas.openxmlformats.org/spreadsheetml/2006/main" count="907" uniqueCount="325">
  <si>
    <t>Soupis objektů s DPH</t>
  </si>
  <si>
    <t>Stavba: 17PL22003 - III/17719 Dožice - Ml.Smolivec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</si>
  <si>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</si>
  <si>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</si>
  <si>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</si>
  <si>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</si>
  <si>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</si>
  <si>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</si>
  <si>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</si>
  <si>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</si>
  <si>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</si>
  <si>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</si>
  <si>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</si>
  <si>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</si>
  <si>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17PL22003</t>
  </si>
  <si>
    <t>III/17719 Dožice - Ml.Smolivec</t>
  </si>
  <si>
    <t>O</t>
  </si>
  <si>
    <t>Rozpočet:</t>
  </si>
  <si>
    <t>0,00</t>
  </si>
  <si>
    <t>15,00</t>
  </si>
  <si>
    <t>21,00</t>
  </si>
  <si>
    <t>3</t>
  </si>
  <si>
    <t>2</t>
  </si>
  <si>
    <t>SO 101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</si>
  <si>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</si>
  <si>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</si>
  <si>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</si>
  <si>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</si>
  <si>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</si>
  <si>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</si>
  <si>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</si>
  <si>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</si>
  <si>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</si>
  <si>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</si>
  <si>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</si>
  <si>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</si>
  <si>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</si>
  <si>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</si>
  <si>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</si>
  <si>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</si>
  <si>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</si>
  <si>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</si>
  <si>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</si>
  <si>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</si>
  <si>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014101</t>
  </si>
  <si>
    <t>a</t>
  </si>
  <si>
    <t>POPLATKY ZA SKLÁDKU</t>
  </si>
  <si>
    <t>M3</t>
  </si>
  <si>
    <t>PP</t>
  </si>
  <si>
    <t/>
  </si>
  <si>
    <t>VV</t>
  </si>
  <si>
    <t>viz.pol.11130:18,36*0,10=1,8360 [A] 
viz.pol.12373:2639,160=2 639,1600 [H] 
viz.pol.12920:219,930=219,9300 [B] 
viz.pol.12931:3298,95*0,25=824,7375 [C] 
viz.pol.129945:6,50*(3,14*0,150*0,150)=0,4592 [D] 
viz.pol.129946:6,30*(3,14*0,200*0,200)=0,7913 [E] 
viz.pol.13273.a:24,559=24,5590 [F] 
odečet pol.17511.a:-19,368=-19,3680 [J] 
Celkem: A+H+B+C+D+E+F+J=3 692,1050 [K]</t>
  </si>
  <si>
    <t>b</t>
  </si>
  <si>
    <t>bude čerpáno pouze po odsouhlasení investora a TDS</t>
  </si>
  <si>
    <t>viz.pol.13273.b:29,880=29,8800 [A] 
odečet pol.17511.b:-21,672=-21,6720 [B] 
Celkem: A+B=8,2080 [C]</t>
  </si>
  <si>
    <t>014102</t>
  </si>
  <si>
    <t>T</t>
  </si>
  <si>
    <t>viz.pol.11332.a:688,782*2,20=1 515,3204 [A] 
viz.pol.11333.a:220,930*2,50=552,3250 [B] 
viz.pol.96616.a:4,365*2,50=10,9125 [C] 
viz.pol.9663464:8,00*0,320=2,5600 [D] 
Celkem: A+B+C+D=2 081,1179 [E]</t>
  </si>
  <si>
    <t>viz.pol.11332.b:5,94*2,20=13,0680 [F] 
viz.pol.11333.b:0,90*2,50=2,2500 [G] 
viz.pol.96616.b:2,520*2,50=6,3000 [C] 
viz.pol.966345:6,50*0,180=1,1700 [D] 
viz.pol.966346.b:6,30*0,320=2,0160 [E] 
Celkem: F+G+C+D+E=24,8040 [H]</t>
  </si>
  <si>
    <t>014211</t>
  </si>
  <si>
    <t>POPLATKY ZA ZEMNÍK - ORNICE</t>
  </si>
  <si>
    <t>pro pol.18231:18,36*0,10=1,8360 [A]</t>
  </si>
  <si>
    <t>02720</t>
  </si>
  <si>
    <t>POMOC PRÁCE ZŘÍZ NEBO ZAJIŠŤ REGULACI A OCHRANU DOPRAVY</t>
  </si>
  <si>
    <t>KPL</t>
  </si>
  <si>
    <t>Veškeré náklady spojené s provizorním dopravním značením (pronájem  a osazení dopravního značení, zakrytí stávajícího dopravního značení, které je  v rozporu  
Před započetím prací na realizaci stavby dojde ze strany zhotovitele stavby k aktualizaci DIO a k jeho projednání příslušnými orgány státní správy.</t>
  </si>
  <si>
    <t>7</t>
  </si>
  <si>
    <t>029113</t>
  </si>
  <si>
    <t>OSTATNÍ POŽADAVKY - GEODETICKÉ ZAMĚŘENÍ - CELKY</t>
  </si>
  <si>
    <t>KUS</t>
  </si>
  <si>
    <t>Zaměření skutečného provedení stavby - dle počtu SP v tištěné podobě a 2 x v digitální formě na CD</t>
  </si>
  <si>
    <t>8</t>
  </si>
  <si>
    <t>02944</t>
  </si>
  <si>
    <t>OSTAT POŽADAVKY - DOKUMENTACE SKUTEČ PROVEDENÍ V DIGIT FORMĚ</t>
  </si>
  <si>
    <t>Vypracování dokumentace skutečného provedení stavby (DSPS) - dle počtu SP v tištěné podobě a 2 x v digitální formě na CD</t>
  </si>
  <si>
    <t>02946</t>
  </si>
  <si>
    <t>OSTAT POŽADAVKY - FOTODOKUMENTACE</t>
  </si>
  <si>
    <t>Fotodokumentace průběhu výstavby,  
Fotodokumentace bude předána 1 x v digitální formě na CD</t>
  </si>
  <si>
    <t>02983</t>
  </si>
  <si>
    <t>A</t>
  </si>
  <si>
    <t>OSTATNÍ POŽADAVKY - PASPORT OBJÍZDNÝCH TRAS</t>
  </si>
  <si>
    <t>KČ</t>
  </si>
  <si>
    <t>Pasport bude proveden před a po ukončení stavebních prací ve spolupráci s vlastníky komunikací pro mobjízdné trasy. 
Pasport bude předán 2 x v digitální formě na CD</t>
  </si>
  <si>
    <t>11</t>
  </si>
  <si>
    <t>02990</t>
  </si>
  <si>
    <t>OSTATNÍ POŽADAVKY - INFORMAČNÍ TABULE</t>
  </si>
  <si>
    <t>4x cedule SUS PK  
2x cedule SFDI 
1x Pamětní deska SFDI</t>
  </si>
  <si>
    <t>4+2+1=7,0000 [A]</t>
  </si>
  <si>
    <t>Zemní práce</t>
  </si>
  <si>
    <t>12</t>
  </si>
  <si>
    <t>11130</t>
  </si>
  <si>
    <t>SEJMUTÍ DRNU</t>
  </si>
  <si>
    <t>M2</t>
  </si>
  <si>
    <t>včetně naložení a odvozu na skládku určenou investorem</t>
  </si>
  <si>
    <t>nad propustkem v km 1,131: 
18,36=18,3600 [A]</t>
  </si>
  <si>
    <t>13</t>
  </si>
  <si>
    <t>11332</t>
  </si>
  <si>
    <t>ODSTRANĚNÍ PODKLADŮ ZPEVNĚNÝCH PLOCH Z KAMENIVA NESTMELENÉHO</t>
  </si>
  <si>
    <t>včetně naložení a odvozu na skládku dle možností zhotovitele</t>
  </si>
  <si>
    <t>sanace okrajů - varianta 2 - 80%: 
(4398,60*1,50*0,130)/100*80=686,1816 [B] 
nad propustkem v km1,131: 
20,00*0,130=2,6000 [C] 
Celkem: B+C=688,7816 [D]</t>
  </si>
  <si>
    <t>14</t>
  </si>
  <si>
    <t>bude čerpáno pouze po odsouhlasení investora a TDS 
včetně naložení a odvozu na skládku dle možností zhotovitele</t>
  </si>
  <si>
    <t>nad propustky v km 1,465 a 1,561: 
18,00*0,330=5,9400 [A]</t>
  </si>
  <si>
    <t>15</t>
  </si>
  <si>
    <t>11333</t>
  </si>
  <si>
    <t>ODSTRANĚNÍ PODKLADU ZPEVNĚNÝCH PLOCH S ASFALT POJIVEM</t>
  </si>
  <si>
    <t>sanace okrajů - varianta 1 - 20%: 
(4398,60*1,00*0,050)/100*20=43,9860 [A] 
sanace okrajů - varianta 2 - 80%: 
(4398,60*1,00*0,050)/100*80=175,9440 [B] 
nad propustkem v km 1,131: 
20,00*0,050=1,0000 [C] 
Celkem: A+B+C=220,9300 [D]</t>
  </si>
  <si>
    <t>16</t>
  </si>
  <si>
    <t>nad propustky v km ,1465  a 1,561: 
18,00*0,050=0,9000 [A]</t>
  </si>
  <si>
    <t>17</t>
  </si>
  <si>
    <t>11372</t>
  </si>
  <si>
    <t>FRÉZOVÁNÍ ZPEVNĚNÝCH PLOCH ASFALTOVÝCH</t>
  </si>
  <si>
    <t>vyfrézovaný materiál bude odkoupen zhotovitelem</t>
  </si>
  <si>
    <t>vozovka:11844,89*0,050=592,2445 [A] 
rozjezdy:32,544*0,050=1,6272 [B] 
Celkem: A+B=593,8717 [C]</t>
  </si>
  <si>
    <t>18</t>
  </si>
  <si>
    <t>12373</t>
  </si>
  <si>
    <t>ODKOP PRO SPOD STAVBU SILNIC A ŽELEZNIC TŘ. I</t>
  </si>
  <si>
    <t>sanace okrajů - varianta 2 - 80%: 
(4398,60*1,50*0,50)/100*80=2 639,1600 [B]</t>
  </si>
  <si>
    <t>19</t>
  </si>
  <si>
    <t>12573</t>
  </si>
  <si>
    <t>VYKOPÁVKY ZE ZEMNÍKŮ A SKLÁDEK TŘ. I</t>
  </si>
  <si>
    <t>zemina</t>
  </si>
  <si>
    <t>pro pol.17511.a:19,368=19,3680 [A]</t>
  </si>
  <si>
    <t>20</t>
  </si>
  <si>
    <t>pro pol.17511.b:21,672=21,6720 [A]</t>
  </si>
  <si>
    <t>21</t>
  </si>
  <si>
    <t>c</t>
  </si>
  <si>
    <t>ornice</t>
  </si>
  <si>
    <t>22</t>
  </si>
  <si>
    <t>12920</t>
  </si>
  <si>
    <t>ČIŠTĚNÍ KRAJNIC OD NÁNOSU</t>
  </si>
  <si>
    <t>seříznutí krajnice: 
4398,60*0,50*0,10=219,9300 [A]</t>
  </si>
  <si>
    <t>23</t>
  </si>
  <si>
    <t>12931</t>
  </si>
  <si>
    <t>ČIŠTĚNÍ PŘÍKOPŮ OD NÁNOSU DO 0,25M3/M</t>
  </si>
  <si>
    <t>M</t>
  </si>
  <si>
    <t>pročištění stávajícího příkopu: 
3298,95=3 298,9500 [A]</t>
  </si>
  <si>
    <t>24</t>
  </si>
  <si>
    <t>129945</t>
  </si>
  <si>
    <t>ČIŠTĚNÍ POTRUBÍ DN DO 300MM</t>
  </si>
  <si>
    <t>stávající propustek v km 1,561: 
6,50=6,5000 [A]</t>
  </si>
  <si>
    <t>25</t>
  </si>
  <si>
    <t>129946</t>
  </si>
  <si>
    <t>ČIŠTĚNÍ POTRUBÍ DN DO 400MM</t>
  </si>
  <si>
    <t>stávající propustek v km 1,465: 
6,30=6,3000 [A]</t>
  </si>
  <si>
    <t>26</t>
  </si>
  <si>
    <t>13273</t>
  </si>
  <si>
    <t>HLOUBENÍ RÝH ŠÍŘ DO 2M PAŽ I NEPAŽ TŘ. I</t>
  </si>
  <si>
    <t>propustek v km 1,131: 
DN400:8,00*1,80*0,40=5,7600 [A] 
DN600:8,30*1,60*1,00=13,2800 [B] 
jímka:2,40*2,40*2,00=11,5200 [C] 
odečet trub: 
-8,00*(3,14*0,27*0,27)=-1,8312 [E] 
-8,30*(3,14*0,40*0,40)=-4,1699 [F] 
Celkem: A+B+C+E+F=24,5589 [G]</t>
  </si>
  <si>
    <t>27</t>
  </si>
  <si>
    <t>propustek v km 1,465 a 1,561: 
DN400:8,30*1,80*1,00=14,9400 [A] 
DN300:8,30*1,80*1,00=14,9400 [B] 
odečet trub: 
-8,30*(3,14*0,270*0,270)=-1,8999 [D] 
-8,30*(3,14*0,215*0,215)=-1,2047 [E] 
Celkem: A+B=29,8800 [C]</t>
  </si>
  <si>
    <t>28</t>
  </si>
  <si>
    <t>17120</t>
  </si>
  <si>
    <t>ULOŽENÍ SYPANINY DO NÁSYPŮ A NA SKLÁDKY BEZ ZHUTNĚNÍ</t>
  </si>
  <si>
    <t>viz.pol.11130:18,36*0,10=1,8360 [A] 
viz.pol.12373:2639,160=2 639,1600 [H] 
viz.pol.12920:219,930=219,9300 [B] 
viz.pol.12931:3298,95*0,25=824,7375 [C] 
viz.pol.129945:6,50*(3,14*0,150*0,150)=0,4592 [D] 
viz.pol.129946:6,30*(3,14*0,200*0,200)=0,7913 [E] 
viz.pol.13273.a:24,559=24,5590 [F] 
Celkem: A+H+B+C+D+E+F=3 711,4730 [I]</t>
  </si>
  <si>
    <t>29</t>
  </si>
  <si>
    <t>viz.pol.13273.b:29,880=29,8800 [A]</t>
  </si>
  <si>
    <t>30</t>
  </si>
  <si>
    <t>17511</t>
  </si>
  <si>
    <t>OBSYP POTRUBÍ A OBJEKTŮ SE ZHUTNĚNÍM</t>
  </si>
  <si>
    <t>propustek v km 1,131: 
výkop:24,559=24,5590 [A] 
odečet lože, podkl.-kcí: 
-5,191=-5,1910 [D] 
Celkem: A+D=19,3680 [E]</t>
  </si>
  <si>
    <t>31</t>
  </si>
  <si>
    <t>propustek v km 1,465+1,561: 
výkop:29,880=29,8800 [A] 
odečet lože, podkl.-kcí: 
-8,208=-8,2080 [D] 
Celkem: A+D=21,6720 [E]</t>
  </si>
  <si>
    <t>32</t>
  </si>
  <si>
    <t>18110</t>
  </si>
  <si>
    <t>ÚPRAVA PLÁNĚ SE ZHUTNĚNÍM V HORNINĚ TŘ. I</t>
  </si>
  <si>
    <t>sanace okrajů - varianta 2 - 80%: 
(4398,60*1,00)/100*80=3 518,8800 [B]</t>
  </si>
  <si>
    <t>33</t>
  </si>
  <si>
    <t>18231</t>
  </si>
  <si>
    <t>ROZPROSTŘENÍ ORNICE V ROVINĚ V TL DO 0,10M</t>
  </si>
  <si>
    <t>18,36=18,3600 [A]</t>
  </si>
  <si>
    <t>34</t>
  </si>
  <si>
    <t>18241</t>
  </si>
  <si>
    <t>ZALOŽENÍ TRÁVNÍKU RUČNÍM VÝSEVEM</t>
  </si>
  <si>
    <t>35</t>
  </si>
  <si>
    <t>18247</t>
  </si>
  <si>
    <t>OŠETŘOVÁNÍ TRÁVNÍKU</t>
  </si>
  <si>
    <t>ošetřování 2 x: 
18,36*2=36,7200 [A]</t>
  </si>
  <si>
    <t>Základy</t>
  </si>
  <si>
    <t>36</t>
  </si>
  <si>
    <t>21450</t>
  </si>
  <si>
    <t>SANAČNÍ VRSTVY Z KAMENIVA</t>
  </si>
  <si>
    <t>Vodorovné konstrukce</t>
  </si>
  <si>
    <t>37</t>
  </si>
  <si>
    <t>45111</t>
  </si>
  <si>
    <t>PODKL A VÝPLŇ VRSTVY Z DÍLCŮ BETON</t>
  </si>
  <si>
    <t>podkladní prahy pro prop.v km 1,131: 
8*(1,00*0,15*0,20)=0,2400 [A]</t>
  </si>
  <si>
    <t>38</t>
  </si>
  <si>
    <t>podkladní prahy pro pro.v km 1,465 a 1,561: 
8*(1,00*0,15*0,20)=0,2400 [A]</t>
  </si>
  <si>
    <t>39</t>
  </si>
  <si>
    <t>451314</t>
  </si>
  <si>
    <t>PODKLADNÍ A VÝPLŇOVÉ VRSTVY Z PROSTÉHO BETONU C25/30</t>
  </si>
  <si>
    <t>čela propustku v km 1,131: 
14,55m2*0,10=1,4550 [A]</t>
  </si>
  <si>
    <t>40</t>
  </si>
  <si>
    <t>čela propustků v km 1,465 a 1,561: 
4*(1,40*1,50*0,10)=0,8400 [A]</t>
  </si>
  <si>
    <t>41</t>
  </si>
  <si>
    <t>451315</t>
  </si>
  <si>
    <t>PODKLADNÍ A VÝPLŇOVÉ VRSTVY Z PROSTÉHO BETONU C30/37</t>
  </si>
  <si>
    <t>samozhutnitelný beton</t>
  </si>
  <si>
    <t>propustek v km 1,131: 
0,15*1,60*8,30=1,9920 [A] 
0,15*0,80*8,00=0,9600 [B] 
Celkem: A+B=2,9520 [C]</t>
  </si>
  <si>
    <t>42</t>
  </si>
  <si>
    <t>bude čerpáno pouze po odsouhlasení investora a TDS 
samozhutnitelný beton</t>
  </si>
  <si>
    <t>propustek v km 1,465 a 1,561: 
0,15*1,60*8,30=1,9920 [A] 
0,15*1,60*8,30=1,9920 [B] 
Celkem: A+B=3,9840 [C]</t>
  </si>
  <si>
    <t>43</t>
  </si>
  <si>
    <t>45152</t>
  </si>
  <si>
    <t>PODKLADNÍ A VÝPLŇOVÉ VRSTVY Z KAMENIVA DRCENÉHO</t>
  </si>
  <si>
    <t>propustek v km 1,131: 
0,15*1,60*8,30=1,9920 [A]</t>
  </si>
  <si>
    <t>44</t>
  </si>
  <si>
    <t>propustek v km 1,465 a 1,561: 
(8,30+8,30)*0,15*1,60=3,9840 [A]</t>
  </si>
  <si>
    <t>45</t>
  </si>
  <si>
    <t>465512</t>
  </si>
  <si>
    <t>DLAŽBY Z LOMOVÉHO KAMENE NA MC</t>
  </si>
  <si>
    <t>čela propustku v km 1,131: 
14,55m2*0,16=2,3280 [A]</t>
  </si>
  <si>
    <t>46</t>
  </si>
  <si>
    <t>čela propustků v km 1,465 a 1,561: 
4*(1,40*1,50*0,16)=1,3440 [A]</t>
  </si>
  <si>
    <t>Komunikace</t>
  </si>
  <si>
    <t>47</t>
  </si>
  <si>
    <t>56140</t>
  </si>
  <si>
    <t>KAMENIVO ZPEVNĚNÉ CEMENTEM</t>
  </si>
  <si>
    <t>sanace okrajů - varianta 2 - 80%: 
(4398,60*1,00*0,130)/100*80=457,4544 [B] 
nad propustky v km 1,131: 
20,00*0,130=2,6000 [C] 
Celkem: B+C=460,0544 [D]</t>
  </si>
  <si>
    <t>48</t>
  </si>
  <si>
    <t>nad propustky v km 1,465 a 1,561: 
18,00*0,130=2,3400 [A]</t>
  </si>
  <si>
    <t>49</t>
  </si>
  <si>
    <t>56330</t>
  </si>
  <si>
    <t>VOZOVKOVÉ VRSTVY ZE ŠTĚRKODRTI</t>
  </si>
  <si>
    <t>sanace okrajů - varianta 2 - 80%: 
(4398,60*1,00*0,200)/100*80=703,7760 [B] 
ŠD pod dodatečným násypem: 
(4398,60*0,75*0,150)/100*80=395,8740 [C] 
nad propustky v km 1,131: 
20,00*0,20=4,0000 [E] 
Celkem: B+C+E=1 103,6500 [F]</t>
  </si>
  <si>
    <t>50</t>
  </si>
  <si>
    <t>nad propustky v km 1,465 a 1,561: 
18,00*0,20=3,6000 [A]</t>
  </si>
  <si>
    <t>51</t>
  </si>
  <si>
    <t>56360</t>
  </si>
  <si>
    <t>VOZOVKOVÉ VRSTVY Z RECYKLOVANÉHO MATERIÁLU</t>
  </si>
  <si>
    <t>bude využit materiál z místních zdrojů</t>
  </si>
  <si>
    <t>sjezdy: 
221,761*0,10=22,1761 [A]</t>
  </si>
  <si>
    <t>52</t>
  </si>
  <si>
    <t>56960</t>
  </si>
  <si>
    <t>ZPEVNĚNÍ KRAJNIC Z RECYKLOVANÉHO MATERIÁLU</t>
  </si>
  <si>
    <t>4398,60*0,50*0,10=219,9300 [A]</t>
  </si>
  <si>
    <t>53</t>
  </si>
  <si>
    <t>572153</t>
  </si>
  <si>
    <t>INFILTRAČNÍ POSTŘIK Z EMULZE</t>
  </si>
  <si>
    <t>PI-C 3,0 kg/m2</t>
  </si>
  <si>
    <t>sanace okrajů - varianta 2 - 80%: 
(4398,60*1,00)/100*80=3 518,8800 [B] 
nad propustky v  1,131: 
20,00=20,0000 [C] 
Celkem: B+C=3 538,8800 [D]</t>
  </si>
  <si>
    <t>54</t>
  </si>
  <si>
    <t>PI-C 3,0 kg/m2 
bude čerpáno pouze po odsouhlasení investora a TDS</t>
  </si>
  <si>
    <t>nad propustky v km 1,465 a 1,561: 
18,00=18,0000 [C]</t>
  </si>
  <si>
    <t>55</t>
  </si>
  <si>
    <t>572213</t>
  </si>
  <si>
    <t>SPOJOVACÍ POSTŘIK Z EMULZE DO 0,5KG/M2</t>
  </si>
  <si>
    <t>PS-C 0,30 kg/m2</t>
  </si>
  <si>
    <t>nová vozovka: 
11844,89*1,05=12 437,1345 [A]</t>
  </si>
  <si>
    <t>56</t>
  </si>
  <si>
    <t>PS-C 0,40 kg/m2</t>
  </si>
  <si>
    <t>nová vozovka: 
11844,89*1,10=13 029,3790 [D] 
sanace okrajů - varianta 1 - 20%: 
(4398,60*1,00)/100*20=879,7200 [A] 
Celkem: D+A=13 909,0990 [E]</t>
  </si>
  <si>
    <t>57</t>
  </si>
  <si>
    <t>574A44</t>
  </si>
  <si>
    <t>ASFALTOVÝ BETON PRO OBRUSNÉ VRSTVY ACO 11+, 11S TL. 50MM</t>
  </si>
  <si>
    <t>nová vozovka: 
11844,89=11 844,8900 [A]</t>
  </si>
  <si>
    <t>58</t>
  </si>
  <si>
    <t>574C46</t>
  </si>
  <si>
    <t>ASFALTOVÝ BETON PRO LOŽNÍ VRSTVY ACL 16+, 16S TL. 50MM</t>
  </si>
  <si>
    <t>59</t>
  </si>
  <si>
    <t>574E46</t>
  </si>
  <si>
    <t>ASFALTOVÝ BETON PRO PODKLADNÍ VRSTVY ACP 16+, 16S TL. 50MM</t>
  </si>
  <si>
    <t>sanace okrajů - varianta 1 - 20%: 
(4398,60*1,00)/100*20=879,7200 [A] 
sanace okrajů - varianta 2 - 80%: 
(4398,60*1,00)/100*80=3 518,8800 [B] 
nad propustky v km 1,131: 
20,00=20,0000 [C] 
Celkem: A+B+C=4 418,6000 [D]</t>
  </si>
  <si>
    <t>60</t>
  </si>
  <si>
    <t>nad propustky v km 1,465 a 1,561: 
18,00=18,0000 [A]</t>
  </si>
  <si>
    <t>61</t>
  </si>
  <si>
    <t>58910</t>
  </si>
  <si>
    <t>VÝPLŇ SPAR ASFALTEM</t>
  </si>
  <si>
    <t>napojení na stávající povrchy: 
69,52=69,5200 [A]</t>
  </si>
  <si>
    <t>Potrubí</t>
  </si>
  <si>
    <t>62</t>
  </si>
  <si>
    <t>899122</t>
  </si>
  <si>
    <t>MŘÍŽE LITINOVÉ SAMOSTATNÉ</t>
  </si>
  <si>
    <t>pro vtokovou jímku propustku v km 1,131: 
1=1,0000 [A]</t>
  </si>
  <si>
    <t>63</t>
  </si>
  <si>
    <t>89915</t>
  </si>
  <si>
    <t>STUPADLA (A POD)</t>
  </si>
  <si>
    <t>pro vtokovou jímku propustku v km1,131: 
4=4,0000 [A]</t>
  </si>
  <si>
    <t>Ostatní konstrukce a práce</t>
  </si>
  <si>
    <t>64</t>
  </si>
  <si>
    <t>915111</t>
  </si>
  <si>
    <t>VODOROVNÉ DOPRAVNÍ ZNAČENÍ BARVOU HLADKÉ - DODÁVKA A POKLÁDKA</t>
  </si>
  <si>
    <t>V4, 0,125:4373,713*0,125=546,7141 [A] 
V2b, 1,5/1,5, 0,25:34,62*0,25*0,50=4,3275 [B] 
Celkem: A+B=551,0416 [C]</t>
  </si>
  <si>
    <t>65</t>
  </si>
  <si>
    <t>915221</t>
  </si>
  <si>
    <t>VODOR DOPRAV ZNAČ PLASTEM STRUKTURÁLNÍ NEHLUČNÉ - DOD A POKLÁDKA</t>
  </si>
  <si>
    <t>66</t>
  </si>
  <si>
    <t>918258</t>
  </si>
  <si>
    <t>VTOKOVÉ JÍMKY BETONOVÉ VČETNĚ DLAŽBY PROPUSTU Z TRUB DN DO 600MM</t>
  </si>
  <si>
    <t>1=1,0000 [A]</t>
  </si>
  <si>
    <t>67</t>
  </si>
  <si>
    <t>918345</t>
  </si>
  <si>
    <t>PROPUSTY Z TRUB DN 300MM</t>
  </si>
  <si>
    <t>bude čerpáno pouze po odsouhlasení investora a TDS 
včetně seříznutí čel</t>
  </si>
  <si>
    <t>propustek v km 1,561: 
8,30=8,3000 [A]</t>
  </si>
  <si>
    <t>68</t>
  </si>
  <si>
    <t>918346</t>
  </si>
  <si>
    <t>PROPUSTY Z TRUB DN 400MM</t>
  </si>
  <si>
    <t>včetně seříznutí čel</t>
  </si>
  <si>
    <t>propustek v km 1,131: 
8,00=8,0000 [A]</t>
  </si>
  <si>
    <t>69</t>
  </si>
  <si>
    <t>propustek v km 1,465: 
8,30=8,3000 [A]</t>
  </si>
  <si>
    <t>70</t>
  </si>
  <si>
    <t>918358</t>
  </si>
  <si>
    <t>PROPUSTY Z TRUB DN 600MM</t>
  </si>
  <si>
    <t>propustek v km 1,131: 
8,30=8,3000 [A]</t>
  </si>
  <si>
    <t>71</t>
  </si>
  <si>
    <t>919111</t>
  </si>
  <si>
    <t>ŘEZÁNÍ ASFALTOVÉHO KRYTU VOZOVEK TL DO 50MM</t>
  </si>
  <si>
    <t>72</t>
  </si>
  <si>
    <t>96616</t>
  </si>
  <si>
    <t>BOURÁNÍ KONSTRUKCÍ ZE ŽELEZOBETONU</t>
  </si>
  <si>
    <t>čela propustků v km 1,131: 
14,55*0,30=4,3650 [A]</t>
  </si>
  <si>
    <t>73</t>
  </si>
  <si>
    <t>čela propustků v km 1,465 a 1,561: 
4*(1,40*1,50*0,30)=2,5200 [A]</t>
  </si>
  <si>
    <t>74</t>
  </si>
  <si>
    <t>966345</t>
  </si>
  <si>
    <t>BOURÁNÍ PROPUSTŮ Z TRUB DN DO 300MM</t>
  </si>
  <si>
    <t>propustek v km 1,561: 
6,50=6,5000 [A]</t>
  </si>
  <si>
    <t>75</t>
  </si>
  <si>
    <t>966346</t>
  </si>
  <si>
    <t>BOURÁNÍ PROPUSTŮ Z TRUB DN DO 400MM</t>
  </si>
  <si>
    <t>76</t>
  </si>
  <si>
    <t>propustek v km 1,465: 
6,30=6,3000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</si>
</sst>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4" borderId="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/>
      <c r="C1" s="1"/>
      <c r="D1" s="1"/>
      <c r="E1" s="1"/>
    </row>
    <row r="2" spans="1:5" ht="12.75" customHeight="1">
      <c r="A2" s="1"/>
      <c r="B2" s="2" t="s">
        <v>0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1</v>
      </c>
      <c r="C4" s="1"/>
      <c r="D4" s="1"/>
      <c r="E4" s="1"/>
    </row>
    <row r="5" spans="1:5" ht="12.75" customHeight="1">
      <c r="A5" s="1"/>
      <c r="B5" s="1" t="s">
        <v>2</v>
      </c>
      <c r="C5" s="1"/>
      <c r="D5" s="1"/>
      <c r="E5" s="1"/>
    </row>
    <row r="6" spans="1:5" ht="12.75" customHeight="1">
      <c r="A6" s="1"/>
      <c r="B6" s="4" t="s">
        <v>3</v>
      </c>
      <c r="C6" s="7">
        <f>SUM(C10:C10)</f>
      </c>
      <c r="D6" s="1"/>
      <c r="E6" s="1"/>
    </row>
    <row r="7" spans="1:5" ht="12.75" customHeight="1">
      <c r="A7" s="1"/>
      <c r="B7" s="4" t="s">
        <v>4</v>
      </c>
      <c r="C7" s="7">
        <f>SUM(E10:E10)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5</v>
      </c>
      <c r="B9" s="5" t="s">
        <v>6</v>
      </c>
      <c r="C9" s="5" t="s">
        <v>7</v>
      </c>
      <c r="D9" s="5" t="s">
        <v>8</v>
      </c>
      <c r="E9" s="5" t="s">
        <v>9</v>
      </c>
    </row>
    <row r="10" spans="1:5" ht="12.75" customHeight="1">
      <c r="A10" s="20" t="s">
        <v>23</v>
      </c>
      <c r="B10" s="20" t="s">
        <v>15</v>
      </c>
      <c r="C10" s="21">
        <f>'SO 101'!I3</f>
      </c>
      <c r="D10" s="21">
        <f>0+'SO 101'!O9+'SO 101'!O12+'SO 101'!O15+'SO 101'!O18+'SO 101'!O21+'SO 101'!O24+'SO 101'!O27+'SO 101'!O30+'SO 101'!O33+'SO 101'!O36+'SO 101'!O39+'SO 101'!O43+'SO 101'!O46+'SO 101'!O49+'SO 101'!O52+'SO 101'!O55+'SO 101'!O58+'SO 101'!O61+'SO 101'!O64+'SO 101'!O67+'SO 101'!O70+'SO 101'!O73+'SO 101'!O76+'SO 101'!O79+'SO 101'!O82+'SO 101'!O85+'SO 101'!O88+'SO 101'!O91+'SO 101'!O94+'SO 101'!O97+'SO 101'!O100+'SO 101'!O103+'SO 101'!O106+'SO 101'!O109+'SO 101'!O112+'SO 101'!O116+'SO 101'!O120+'SO 101'!O123+'SO 101'!O126+'SO 101'!O129+'SO 101'!O132+'SO 101'!O135+'SO 101'!O138+'SO 101'!O141+'SO 101'!O144+'SO 101'!O147+'SO 101'!O151+'SO 101'!O154+'SO 101'!O157+'SO 101'!O160+'SO 101'!O163+'SO 101'!O166+'SO 101'!O169+'SO 101'!O172+'SO 101'!O175+'SO 101'!O178+'SO 101'!O181+'SO 101'!O184+'SO 101'!O187+'SO 101'!O190+'SO 101'!O193+'SO 101'!O197+'SO 101'!O200+'SO 101'!O204+'SO 101'!O207+'SO 101'!O210+'SO 101'!O213+'SO 101'!O216+'SO 101'!O219+'SO 101'!O222+'SO 101'!O225+'SO 101'!O228+'SO 101'!O231+'SO 101'!O234+'SO 101'!O237+'SO 101'!O240</f>
      </c>
      <c r="E10" s="21">
        <f>C10+D10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6" width="9.140625" style="0" hidden="1" customWidth="1"/>
  </cols>
  <sheetData>
    <row r="1" spans="1:16" ht="12.75" customHeight="1">
      <c r="A1" t="s">
        <v>10</v>
      </c>
      <c r="B1" s="1"/>
      <c r="C1" s="1"/>
      <c r="D1" s="1"/>
      <c r="E1" s="1"/>
      <c r="F1" s="1"/>
      <c r="G1" s="1"/>
      <c r="H1" s="1"/>
      <c r="I1" s="1"/>
      <c r="P1" t="s">
        <v>21</v>
      </c>
    </row>
    <row r="2" spans="2:16" ht="24.75" customHeight="1">
      <c r="B2" s="1"/>
      <c r="C2" s="1"/>
      <c r="D2" s="1"/>
      <c r="E2" s="2" t="s">
        <v>12</v>
      </c>
      <c r="F2" s="1"/>
      <c r="G2" s="1"/>
      <c r="H2" s="6"/>
      <c r="I2" s="6"/>
      <c r="P2" t="s">
        <v>22</v>
      </c>
    </row>
    <row r="3" spans="1:16" ht="15" customHeight="1">
      <c r="A3" t="s">
        <v>11</v>
      </c>
      <c r="B3" s="12" t="s">
        <v>13</v>
      </c>
      <c r="C3" s="13" t="s">
        <v>14</v>
      </c>
      <c r="D3" s="1"/>
      <c r="E3" s="14" t="s">
        <v>15</v>
      </c>
      <c r="F3" s="1"/>
      <c r="G3" s="9"/>
      <c r="H3" s="8" t="s">
        <v>23</v>
      </c>
      <c r="I3" s="43">
        <f>0+I8+I42+I115+I119+I150+I196+I203</f>
      </c>
      <c r="O3" t="s">
        <v>18</v>
      </c>
      <c r="P3" t="s">
        <v>22</v>
      </c>
    </row>
    <row r="4" spans="1:16" ht="15" customHeight="1">
      <c r="A4" t="s">
        <v>16</v>
      </c>
      <c r="B4" s="16" t="s">
        <v>17</v>
      </c>
      <c r="C4" s="17" t="s">
        <v>23</v>
      </c>
      <c r="D4" s="6"/>
      <c r="E4" s="18" t="s">
        <v>15</v>
      </c>
      <c r="F4" s="6"/>
      <c r="G4" s="6"/>
      <c r="H4" s="19"/>
      <c r="I4" s="19"/>
      <c r="O4" t="s">
        <v>19</v>
      </c>
      <c r="P4" t="s">
        <v>22</v>
      </c>
    </row>
    <row r="5" spans="1:16" ht="12.75" customHeight="1">
      <c r="A5" s="15" t="s">
        <v>24</v>
      </c>
      <c r="B5" s="15" t="s">
        <v>26</v>
      </c>
      <c r="C5" s="15" t="s">
        <v>28</v>
      </c>
      <c r="D5" s="15" t="s">
        <v>29</v>
      </c>
      <c r="E5" s="15" t="s">
        <v>30</v>
      </c>
      <c r="F5" s="15" t="s">
        <v>32</v>
      </c>
      <c r="G5" s="15" t="s">
        <v>34</v>
      </c>
      <c r="H5" s="15" t="s">
        <v>36</v>
      </c>
      <c r="I5" s="15"/>
      <c r="O5" t="s">
        <v>20</v>
      </c>
      <c r="P5" t="s">
        <v>22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37</v>
      </c>
      <c r="I6" s="15" t="s">
        <v>39</v>
      </c>
    </row>
    <row r="7" spans="1:9" ht="12.75" customHeight="1">
      <c r="A7" s="15" t="s">
        <v>25</v>
      </c>
      <c r="B7" s="15" t="s">
        <v>27</v>
      </c>
      <c r="C7" s="15" t="s">
        <v>22</v>
      </c>
      <c r="D7" s="15" t="s">
        <v>21</v>
      </c>
      <c r="E7" s="15" t="s">
        <v>31</v>
      </c>
      <c r="F7" s="15" t="s">
        <v>33</v>
      </c>
      <c r="G7" s="15" t="s">
        <v>35</v>
      </c>
      <c r="H7" s="15" t="s">
        <v>38</v>
      </c>
      <c r="I7" s="15" t="s">
        <v>40</v>
      </c>
    </row>
    <row r="8" spans="1:9" ht="12.75" customHeight="1">
      <c r="A8" s="19" t="s">
        <v>41</v>
      </c>
      <c r="B8" s="19"/>
      <c r="C8" s="26" t="s">
        <v>25</v>
      </c>
      <c r="D8" s="19"/>
      <c r="E8" s="27" t="s">
        <v>42</v>
      </c>
      <c r="F8" s="19"/>
      <c r="G8" s="19"/>
      <c r="H8" s="19"/>
      <c r="I8" s="28">
        <f>0+I9+I12+I15+I18+I21+I24+I27+I30+I33+I36+I39</f>
      </c>
    </row>
    <row r="9" spans="1:16" ht="12.75" customHeight="1">
      <c r="A9" s="25" t="s">
        <v>43</v>
      </c>
      <c r="B9" s="29" t="s">
        <v>27</v>
      </c>
      <c r="C9" s="29" t="s">
        <v>44</v>
      </c>
      <c r="D9" s="25" t="s">
        <v>45</v>
      </c>
      <c r="E9" s="30" t="s">
        <v>46</v>
      </c>
      <c r="F9" s="31" t="s">
        <v>47</v>
      </c>
      <c r="G9" s="32">
        <v>3692.105</v>
      </c>
      <c r="H9" s="33">
        <v>0</v>
      </c>
      <c r="I9" s="34">
        <f>ROUND(ROUND(H9,2)*ROUND(G9,3),2)</f>
      </c>
      <c r="O9">
        <f>(I9*21)/100</f>
      </c>
      <c r="P9" t="s">
        <v>22</v>
      </c>
    </row>
    <row r="10" spans="1:5" ht="12.75" customHeight="1">
      <c r="A10" s="35" t="s">
        <v>48</v>
      </c>
      <c r="E10" s="36" t="s">
        <v>49</v>
      </c>
    </row>
    <row r="11" spans="1:5" ht="114.75" customHeight="1">
      <c r="A11" s="39" t="s">
        <v>50</v>
      </c>
      <c r="E11" s="38" t="s">
        <v>51</v>
      </c>
    </row>
    <row r="12" spans="1:16" ht="12.75" customHeight="1">
      <c r="A12" s="25" t="s">
        <v>43</v>
      </c>
      <c r="B12" s="29" t="s">
        <v>22</v>
      </c>
      <c r="C12" s="29" t="s">
        <v>44</v>
      </c>
      <c r="D12" s="25" t="s">
        <v>52</v>
      </c>
      <c r="E12" s="30" t="s">
        <v>46</v>
      </c>
      <c r="F12" s="31" t="s">
        <v>47</v>
      </c>
      <c r="G12" s="32">
        <v>8.208</v>
      </c>
      <c r="H12" s="33">
        <v>0</v>
      </c>
      <c r="I12" s="34">
        <f>ROUND(ROUND(H12,2)*ROUND(G12,3),2)</f>
      </c>
      <c r="O12">
        <f>(I12*21)/100</f>
      </c>
      <c r="P12" t="s">
        <v>22</v>
      </c>
    </row>
    <row r="13" spans="1:5" ht="12.75" customHeight="1">
      <c r="A13" s="35" t="s">
        <v>48</v>
      </c>
      <c r="E13" s="36" t="s">
        <v>53</v>
      </c>
    </row>
    <row r="14" spans="1:5" ht="38.25" customHeight="1">
      <c r="A14" s="39" t="s">
        <v>50</v>
      </c>
      <c r="E14" s="38" t="s">
        <v>54</v>
      </c>
    </row>
    <row r="15" spans="1:16" ht="12.75" customHeight="1">
      <c r="A15" s="25" t="s">
        <v>43</v>
      </c>
      <c r="B15" s="29" t="s">
        <v>21</v>
      </c>
      <c r="C15" s="29" t="s">
        <v>55</v>
      </c>
      <c r="D15" s="25" t="s">
        <v>45</v>
      </c>
      <c r="E15" s="30" t="s">
        <v>46</v>
      </c>
      <c r="F15" s="31" t="s">
        <v>56</v>
      </c>
      <c r="G15" s="32">
        <v>2081.118</v>
      </c>
      <c r="H15" s="33">
        <v>0</v>
      </c>
      <c r="I15" s="34">
        <f>ROUND(ROUND(H15,2)*ROUND(G15,3),2)</f>
      </c>
      <c r="O15">
        <f>(I15*21)/100</f>
      </c>
      <c r="P15" t="s">
        <v>22</v>
      </c>
    </row>
    <row r="16" spans="1:5" ht="12.75" customHeight="1">
      <c r="A16" s="35" t="s">
        <v>48</v>
      </c>
      <c r="E16" s="36" t="s">
        <v>49</v>
      </c>
    </row>
    <row r="17" spans="1:5" ht="63.75" customHeight="1">
      <c r="A17" s="39" t="s">
        <v>50</v>
      </c>
      <c r="E17" s="38" t="s">
        <v>57</v>
      </c>
    </row>
    <row r="18" spans="1:16" ht="12.75" customHeight="1">
      <c r="A18" s="25" t="s">
        <v>43</v>
      </c>
      <c r="B18" s="29" t="s">
        <v>31</v>
      </c>
      <c r="C18" s="29" t="s">
        <v>55</v>
      </c>
      <c r="D18" s="25" t="s">
        <v>52</v>
      </c>
      <c r="E18" s="30" t="s">
        <v>46</v>
      </c>
      <c r="F18" s="31" t="s">
        <v>56</v>
      </c>
      <c r="G18" s="32">
        <v>24.804</v>
      </c>
      <c r="H18" s="33">
        <v>0</v>
      </c>
      <c r="I18" s="34">
        <f>ROUND(ROUND(H18,2)*ROUND(G18,3),2)</f>
      </c>
      <c r="O18">
        <f>(I18*21)/100</f>
      </c>
      <c r="P18" t="s">
        <v>22</v>
      </c>
    </row>
    <row r="19" spans="1:5" ht="12.75" customHeight="1">
      <c r="A19" s="35" t="s">
        <v>48</v>
      </c>
      <c r="E19" s="36" t="s">
        <v>53</v>
      </c>
    </row>
    <row r="20" spans="1:5" ht="76.5" customHeight="1">
      <c r="A20" s="39" t="s">
        <v>50</v>
      </c>
      <c r="E20" s="38" t="s">
        <v>58</v>
      </c>
    </row>
    <row r="21" spans="1:16" ht="12.75" customHeight="1">
      <c r="A21" s="25" t="s">
        <v>43</v>
      </c>
      <c r="B21" s="29" t="s">
        <v>33</v>
      </c>
      <c r="C21" s="29" t="s">
        <v>59</v>
      </c>
      <c r="D21" s="25" t="s">
        <v>49</v>
      </c>
      <c r="E21" s="30" t="s">
        <v>60</v>
      </c>
      <c r="F21" s="31" t="s">
        <v>47</v>
      </c>
      <c r="G21" s="32">
        <v>1.836</v>
      </c>
      <c r="H21" s="33">
        <v>0</v>
      </c>
      <c r="I21" s="34">
        <f>ROUND(ROUND(H21,2)*ROUND(G21,3),2)</f>
      </c>
      <c r="O21">
        <f>(I21*21)/100</f>
      </c>
      <c r="P21" t="s">
        <v>22</v>
      </c>
    </row>
    <row r="22" spans="1:5" ht="12.75" customHeight="1">
      <c r="A22" s="35" t="s">
        <v>48</v>
      </c>
      <c r="E22" s="36" t="s">
        <v>49</v>
      </c>
    </row>
    <row r="23" spans="1:5" ht="12.75" customHeight="1">
      <c r="A23" s="39" t="s">
        <v>50</v>
      </c>
      <c r="E23" s="38" t="s">
        <v>61</v>
      </c>
    </row>
    <row r="24" spans="1:16" ht="12.75" customHeight="1">
      <c r="A24" s="25" t="s">
        <v>43</v>
      </c>
      <c r="B24" s="29" t="s">
        <v>35</v>
      </c>
      <c r="C24" s="29" t="s">
        <v>62</v>
      </c>
      <c r="D24" s="25" t="s">
        <v>49</v>
      </c>
      <c r="E24" s="30" t="s">
        <v>63</v>
      </c>
      <c r="F24" s="31" t="s">
        <v>64</v>
      </c>
      <c r="G24" s="32">
        <v>1</v>
      </c>
      <c r="H24" s="33">
        <v>0</v>
      </c>
      <c r="I24" s="34">
        <f>ROUND(ROUND(H24,2)*ROUND(G24,3),2)</f>
      </c>
      <c r="O24">
        <f>(I24*21)/100</f>
      </c>
      <c r="P24" t="s">
        <v>22</v>
      </c>
    </row>
    <row r="25" spans="1:5" ht="25.5" customHeight="1">
      <c r="A25" s="35" t="s">
        <v>48</v>
      </c>
      <c r="E25" s="36" t="s">
        <v>65</v>
      </c>
    </row>
    <row r="26" spans="1:5" ht="12.75" customHeight="1">
      <c r="A26" s="39" t="s">
        <v>50</v>
      </c>
      <c r="E26" s="38" t="s">
        <v>49</v>
      </c>
    </row>
    <row r="27" spans="1:16" ht="12.75" customHeight="1">
      <c r="A27" s="25" t="s">
        <v>43</v>
      </c>
      <c r="B27" s="29" t="s">
        <v>66</v>
      </c>
      <c r="C27" s="29" t="s">
        <v>67</v>
      </c>
      <c r="D27" s="25" t="s">
        <v>49</v>
      </c>
      <c r="E27" s="30" t="s">
        <v>68</v>
      </c>
      <c r="F27" s="31" t="s">
        <v>69</v>
      </c>
      <c r="G27" s="32">
        <v>1</v>
      </c>
      <c r="H27" s="33">
        <v>0</v>
      </c>
      <c r="I27" s="34">
        <f>ROUND(ROUND(H27,2)*ROUND(G27,3),2)</f>
      </c>
      <c r="O27">
        <f>(I27*21)/100</f>
      </c>
      <c r="P27" t="s">
        <v>22</v>
      </c>
    </row>
    <row r="28" spans="1:5" ht="12.75" customHeight="1">
      <c r="A28" s="35" t="s">
        <v>48</v>
      </c>
      <c r="E28" s="36" t="s">
        <v>70</v>
      </c>
    </row>
    <row r="29" spans="1:5" ht="12.75" customHeight="1">
      <c r="A29" s="39" t="s">
        <v>50</v>
      </c>
      <c r="E29" s="38" t="s">
        <v>49</v>
      </c>
    </row>
    <row r="30" spans="1:16" ht="12.75" customHeight="1">
      <c r="A30" s="25" t="s">
        <v>43</v>
      </c>
      <c r="B30" s="29" t="s">
        <v>71</v>
      </c>
      <c r="C30" s="29" t="s">
        <v>72</v>
      </c>
      <c r="D30" s="25" t="s">
        <v>49</v>
      </c>
      <c r="E30" s="30" t="s">
        <v>73</v>
      </c>
      <c r="F30" s="31" t="s">
        <v>64</v>
      </c>
      <c r="G30" s="32">
        <v>1</v>
      </c>
      <c r="H30" s="33">
        <v>0</v>
      </c>
      <c r="I30" s="34">
        <f>ROUND(ROUND(H30,2)*ROUND(G30,3),2)</f>
      </c>
      <c r="O30">
        <f>(I30*21)/100</f>
      </c>
      <c r="P30" t="s">
        <v>22</v>
      </c>
    </row>
    <row r="31" spans="1:5" ht="12.75" customHeight="1">
      <c r="A31" s="35" t="s">
        <v>48</v>
      </c>
      <c r="E31" s="36" t="s">
        <v>74</v>
      </c>
    </row>
    <row r="32" spans="1:5" ht="12.75" customHeight="1">
      <c r="A32" s="39" t="s">
        <v>50</v>
      </c>
      <c r="E32" s="38" t="s">
        <v>49</v>
      </c>
    </row>
    <row r="33" spans="1:16" ht="12.75" customHeight="1">
      <c r="A33" s="25" t="s">
        <v>43</v>
      </c>
      <c r="B33" s="29" t="s">
        <v>38</v>
      </c>
      <c r="C33" s="29" t="s">
        <v>75</v>
      </c>
      <c r="D33" s="25" t="s">
        <v>49</v>
      </c>
      <c r="E33" s="30" t="s">
        <v>76</v>
      </c>
      <c r="F33" s="31" t="s">
        <v>64</v>
      </c>
      <c r="G33" s="32">
        <v>1</v>
      </c>
      <c r="H33" s="33">
        <v>0</v>
      </c>
      <c r="I33" s="34">
        <f>ROUND(ROUND(H33,2)*ROUND(G33,3),2)</f>
      </c>
      <c r="O33">
        <f>(I33*21)/100</f>
      </c>
      <c r="P33" t="s">
        <v>22</v>
      </c>
    </row>
    <row r="34" spans="1:5" ht="25.5" customHeight="1">
      <c r="A34" s="35" t="s">
        <v>48</v>
      </c>
      <c r="E34" s="36" t="s">
        <v>77</v>
      </c>
    </row>
    <row r="35" spans="1:5" ht="12.75" customHeight="1">
      <c r="A35" s="39" t="s">
        <v>50</v>
      </c>
      <c r="E35" s="38" t="s">
        <v>49</v>
      </c>
    </row>
    <row r="36" spans="1:16" ht="12.75" customHeight="1">
      <c r="A36" s="25" t="s">
        <v>43</v>
      </c>
      <c r="B36" s="29" t="s">
        <v>40</v>
      </c>
      <c r="C36" s="29" t="s">
        <v>78</v>
      </c>
      <c r="D36" s="25" t="s">
        <v>79</v>
      </c>
      <c r="E36" s="30" t="s">
        <v>80</v>
      </c>
      <c r="F36" s="31" t="s">
        <v>81</v>
      </c>
      <c r="G36" s="32">
        <v>1</v>
      </c>
      <c r="H36" s="33">
        <v>0</v>
      </c>
      <c r="I36" s="34">
        <f>ROUND(ROUND(H36,2)*ROUND(G36,3),2)</f>
      </c>
      <c r="O36">
        <f>(I36*21)/100</f>
      </c>
      <c r="P36" t="s">
        <v>22</v>
      </c>
    </row>
    <row r="37" spans="1:5" ht="25.5" customHeight="1">
      <c r="A37" s="35" t="s">
        <v>48</v>
      </c>
      <c r="E37" s="36" t="s">
        <v>82</v>
      </c>
    </row>
    <row r="38" spans="1:5" ht="12.75" customHeight="1">
      <c r="A38" s="39" t="s">
        <v>50</v>
      </c>
      <c r="E38" s="38" t="s">
        <v>49</v>
      </c>
    </row>
    <row r="39" spans="1:16" ht="12.75" customHeight="1">
      <c r="A39" s="25" t="s">
        <v>43</v>
      </c>
      <c r="B39" s="29" t="s">
        <v>83</v>
      </c>
      <c r="C39" s="29" t="s">
        <v>84</v>
      </c>
      <c r="D39" s="25" t="s">
        <v>49</v>
      </c>
      <c r="E39" s="30" t="s">
        <v>85</v>
      </c>
      <c r="F39" s="31" t="s">
        <v>64</v>
      </c>
      <c r="G39" s="32">
        <v>7</v>
      </c>
      <c r="H39" s="33">
        <v>0</v>
      </c>
      <c r="I39" s="34">
        <f>ROUND(ROUND(H39,2)*ROUND(G39,3),2)</f>
      </c>
      <c r="O39">
        <f>(I39*21)/100</f>
      </c>
      <c r="P39" t="s">
        <v>22</v>
      </c>
    </row>
    <row r="40" spans="1:5" ht="38.25" customHeight="1">
      <c r="A40" s="35" t="s">
        <v>48</v>
      </c>
      <c r="E40" s="36" t="s">
        <v>86</v>
      </c>
    </row>
    <row r="41" spans="1:5" ht="12.75" customHeight="1">
      <c r="A41" s="37" t="s">
        <v>50</v>
      </c>
      <c r="E41" s="38" t="s">
        <v>87</v>
      </c>
    </row>
    <row r="42" spans="1:9" ht="12.75" customHeight="1">
      <c r="A42" s="6" t="s">
        <v>41</v>
      </c>
      <c r="B42" s="6"/>
      <c r="C42" s="41" t="s">
        <v>27</v>
      </c>
      <c r="D42" s="6"/>
      <c r="E42" s="27" t="s">
        <v>88</v>
      </c>
      <c r="F42" s="6"/>
      <c r="G42" s="6"/>
      <c r="H42" s="6"/>
      <c r="I42" s="42">
        <f>0+I43+I46+I49+I52+I55+I58+I61+I64+I67+I70+I73+I76+I79+I82+I85+I88+I91+I94+I97+I100+I103+I106+I109+I112</f>
      </c>
    </row>
    <row r="43" spans="1:16" ht="12.75" customHeight="1">
      <c r="A43" s="25" t="s">
        <v>43</v>
      </c>
      <c r="B43" s="29" t="s">
        <v>89</v>
      </c>
      <c r="C43" s="29" t="s">
        <v>90</v>
      </c>
      <c r="D43" s="25" t="s">
        <v>49</v>
      </c>
      <c r="E43" s="30" t="s">
        <v>91</v>
      </c>
      <c r="F43" s="31" t="s">
        <v>92</v>
      </c>
      <c r="G43" s="32">
        <v>18.36</v>
      </c>
      <c r="H43" s="33">
        <v>0</v>
      </c>
      <c r="I43" s="34">
        <f>ROUND(ROUND(H43,2)*ROUND(G43,3),2)</f>
      </c>
      <c r="O43">
        <f>(I43*21)/100</f>
      </c>
      <c r="P43" t="s">
        <v>22</v>
      </c>
    </row>
    <row r="44" spans="1:5" ht="12.75" customHeight="1">
      <c r="A44" s="35" t="s">
        <v>48</v>
      </c>
      <c r="E44" s="36" t="s">
        <v>93</v>
      </c>
    </row>
    <row r="45" spans="1:5" ht="25.5" customHeight="1">
      <c r="A45" s="39" t="s">
        <v>50</v>
      </c>
      <c r="E45" s="38" t="s">
        <v>94</v>
      </c>
    </row>
    <row r="46" spans="1:16" ht="12.75" customHeight="1">
      <c r="A46" s="25" t="s">
        <v>43</v>
      </c>
      <c r="B46" s="29" t="s">
        <v>95</v>
      </c>
      <c r="C46" s="29" t="s">
        <v>96</v>
      </c>
      <c r="D46" s="25" t="s">
        <v>45</v>
      </c>
      <c r="E46" s="30" t="s">
        <v>97</v>
      </c>
      <c r="F46" s="31" t="s">
        <v>47</v>
      </c>
      <c r="G46" s="32">
        <v>688.782</v>
      </c>
      <c r="H46" s="33">
        <v>0</v>
      </c>
      <c r="I46" s="34">
        <f>ROUND(ROUND(H46,2)*ROUND(G46,3),2)</f>
      </c>
      <c r="O46">
        <f>(I46*21)/100</f>
      </c>
      <c r="P46" t="s">
        <v>22</v>
      </c>
    </row>
    <row r="47" spans="1:5" ht="12.75" customHeight="1">
      <c r="A47" s="35" t="s">
        <v>48</v>
      </c>
      <c r="E47" s="36" t="s">
        <v>98</v>
      </c>
    </row>
    <row r="48" spans="1:5" ht="63.75" customHeight="1">
      <c r="A48" s="39" t="s">
        <v>50</v>
      </c>
      <c r="E48" s="38" t="s">
        <v>99</v>
      </c>
    </row>
    <row r="49" spans="1:16" ht="12.75" customHeight="1">
      <c r="A49" s="25" t="s">
        <v>43</v>
      </c>
      <c r="B49" s="29" t="s">
        <v>100</v>
      </c>
      <c r="C49" s="29" t="s">
        <v>96</v>
      </c>
      <c r="D49" s="25" t="s">
        <v>52</v>
      </c>
      <c r="E49" s="30" t="s">
        <v>97</v>
      </c>
      <c r="F49" s="31" t="s">
        <v>47</v>
      </c>
      <c r="G49" s="32">
        <v>5.94</v>
      </c>
      <c r="H49" s="33">
        <v>0</v>
      </c>
      <c r="I49" s="34">
        <f>ROUND(ROUND(H49,2)*ROUND(G49,3),2)</f>
      </c>
      <c r="O49">
        <f>(I49*21)/100</f>
      </c>
      <c r="P49" t="s">
        <v>22</v>
      </c>
    </row>
    <row r="50" spans="1:5" ht="25.5" customHeight="1">
      <c r="A50" s="35" t="s">
        <v>48</v>
      </c>
      <c r="E50" s="36" t="s">
        <v>101</v>
      </c>
    </row>
    <row r="51" spans="1:5" ht="25.5" customHeight="1">
      <c r="A51" s="39" t="s">
        <v>50</v>
      </c>
      <c r="E51" s="38" t="s">
        <v>102</v>
      </c>
    </row>
    <row r="52" spans="1:16" ht="12.75" customHeight="1">
      <c r="A52" s="25" t="s">
        <v>43</v>
      </c>
      <c r="B52" s="29" t="s">
        <v>103</v>
      </c>
      <c r="C52" s="29" t="s">
        <v>104</v>
      </c>
      <c r="D52" s="25" t="s">
        <v>45</v>
      </c>
      <c r="E52" s="30" t="s">
        <v>105</v>
      </c>
      <c r="F52" s="31" t="s">
        <v>47</v>
      </c>
      <c r="G52" s="32">
        <v>220.93</v>
      </c>
      <c r="H52" s="33">
        <v>0</v>
      </c>
      <c r="I52" s="34">
        <f>ROUND(ROUND(H52,2)*ROUND(G52,3),2)</f>
      </c>
      <c r="O52">
        <f>(I52*21)/100</f>
      </c>
      <c r="P52" t="s">
        <v>22</v>
      </c>
    </row>
    <row r="53" spans="1:5" ht="12.75" customHeight="1">
      <c r="A53" s="35" t="s">
        <v>48</v>
      </c>
      <c r="E53" s="36" t="s">
        <v>98</v>
      </c>
    </row>
    <row r="54" spans="1:5" ht="89.25" customHeight="1">
      <c r="A54" s="39" t="s">
        <v>50</v>
      </c>
      <c r="E54" s="38" t="s">
        <v>106</v>
      </c>
    </row>
    <row r="55" spans="1:16" ht="12.75" customHeight="1">
      <c r="A55" s="25" t="s">
        <v>43</v>
      </c>
      <c r="B55" s="29" t="s">
        <v>107</v>
      </c>
      <c r="C55" s="29" t="s">
        <v>104</v>
      </c>
      <c r="D55" s="25" t="s">
        <v>52</v>
      </c>
      <c r="E55" s="30" t="s">
        <v>105</v>
      </c>
      <c r="F55" s="31" t="s">
        <v>47</v>
      </c>
      <c r="G55" s="32">
        <v>0.9</v>
      </c>
      <c r="H55" s="33">
        <v>0</v>
      </c>
      <c r="I55" s="34">
        <f>ROUND(ROUND(H55,2)*ROUND(G55,3),2)</f>
      </c>
      <c r="O55">
        <f>(I55*21)/100</f>
      </c>
      <c r="P55" t="s">
        <v>22</v>
      </c>
    </row>
    <row r="56" spans="1:5" ht="25.5" customHeight="1">
      <c r="A56" s="35" t="s">
        <v>48</v>
      </c>
      <c r="E56" s="36" t="s">
        <v>101</v>
      </c>
    </row>
    <row r="57" spans="1:5" ht="25.5" customHeight="1">
      <c r="A57" s="39" t="s">
        <v>50</v>
      </c>
      <c r="E57" s="38" t="s">
        <v>108</v>
      </c>
    </row>
    <row r="58" spans="1:16" ht="12.75" customHeight="1">
      <c r="A58" s="25" t="s">
        <v>43</v>
      </c>
      <c r="B58" s="29" t="s">
        <v>109</v>
      </c>
      <c r="C58" s="29" t="s">
        <v>110</v>
      </c>
      <c r="D58" s="25" t="s">
        <v>49</v>
      </c>
      <c r="E58" s="30" t="s">
        <v>111</v>
      </c>
      <c r="F58" s="31" t="s">
        <v>47</v>
      </c>
      <c r="G58" s="32">
        <v>593.872</v>
      </c>
      <c r="H58" s="33">
        <v>0</v>
      </c>
      <c r="I58" s="34">
        <f>ROUND(ROUND(H58,2)*ROUND(G58,3),2)</f>
      </c>
      <c r="O58">
        <f>(I58*21)/100</f>
      </c>
      <c r="P58" t="s">
        <v>22</v>
      </c>
    </row>
    <row r="59" spans="1:5" ht="12.75" customHeight="1">
      <c r="A59" s="35" t="s">
        <v>48</v>
      </c>
      <c r="E59" s="36" t="s">
        <v>112</v>
      </c>
    </row>
    <row r="60" spans="1:5" ht="38.25" customHeight="1">
      <c r="A60" s="39" t="s">
        <v>50</v>
      </c>
      <c r="E60" s="38" t="s">
        <v>113</v>
      </c>
    </row>
    <row r="61" spans="1:16" ht="12.75" customHeight="1">
      <c r="A61" s="25" t="s">
        <v>43</v>
      </c>
      <c r="B61" s="29" t="s">
        <v>114</v>
      </c>
      <c r="C61" s="29" t="s">
        <v>115</v>
      </c>
      <c r="D61" s="25" t="s">
        <v>49</v>
      </c>
      <c r="E61" s="30" t="s">
        <v>116</v>
      </c>
      <c r="F61" s="31" t="s">
        <v>47</v>
      </c>
      <c r="G61" s="32">
        <v>2639.16</v>
      </c>
      <c r="H61" s="33">
        <v>0</v>
      </c>
      <c r="I61" s="34">
        <f>ROUND(ROUND(H61,2)*ROUND(G61,3),2)</f>
      </c>
      <c r="O61">
        <f>(I61*21)/100</f>
      </c>
      <c r="P61" t="s">
        <v>22</v>
      </c>
    </row>
    <row r="62" spans="1:5" ht="12.75" customHeight="1">
      <c r="A62" s="35" t="s">
        <v>48</v>
      </c>
      <c r="E62" s="36" t="s">
        <v>93</v>
      </c>
    </row>
    <row r="63" spans="1:5" ht="25.5" customHeight="1">
      <c r="A63" s="39" t="s">
        <v>50</v>
      </c>
      <c r="E63" s="38" t="s">
        <v>117</v>
      </c>
    </row>
    <row r="64" spans="1:16" ht="12.75" customHeight="1">
      <c r="A64" s="25" t="s">
        <v>43</v>
      </c>
      <c r="B64" s="29" t="s">
        <v>118</v>
      </c>
      <c r="C64" s="29" t="s">
        <v>119</v>
      </c>
      <c r="D64" s="25" t="s">
        <v>45</v>
      </c>
      <c r="E64" s="30" t="s">
        <v>120</v>
      </c>
      <c r="F64" s="31" t="s">
        <v>47</v>
      </c>
      <c r="G64" s="32">
        <v>19.368</v>
      </c>
      <c r="H64" s="33">
        <v>0</v>
      </c>
      <c r="I64" s="34">
        <f>ROUND(ROUND(H64,2)*ROUND(G64,3),2)</f>
      </c>
      <c r="O64">
        <f>(I64*21)/100</f>
      </c>
      <c r="P64" t="s">
        <v>22</v>
      </c>
    </row>
    <row r="65" spans="1:5" ht="12.75" customHeight="1">
      <c r="A65" s="35" t="s">
        <v>48</v>
      </c>
      <c r="E65" s="36" t="s">
        <v>121</v>
      </c>
    </row>
    <row r="66" spans="1:5" ht="12.75" customHeight="1">
      <c r="A66" s="39" t="s">
        <v>50</v>
      </c>
      <c r="E66" s="38" t="s">
        <v>122</v>
      </c>
    </row>
    <row r="67" spans="1:16" ht="12.75" customHeight="1">
      <c r="A67" s="25" t="s">
        <v>43</v>
      </c>
      <c r="B67" s="29" t="s">
        <v>123</v>
      </c>
      <c r="C67" s="29" t="s">
        <v>119</v>
      </c>
      <c r="D67" s="25" t="s">
        <v>52</v>
      </c>
      <c r="E67" s="30" t="s">
        <v>120</v>
      </c>
      <c r="F67" s="31" t="s">
        <v>47</v>
      </c>
      <c r="G67" s="32">
        <v>21.672</v>
      </c>
      <c r="H67" s="33">
        <v>0</v>
      </c>
      <c r="I67" s="34">
        <f>ROUND(ROUND(H67,2)*ROUND(G67,3),2)</f>
      </c>
      <c r="O67">
        <f>(I67*21)/100</f>
      </c>
      <c r="P67" t="s">
        <v>22</v>
      </c>
    </row>
    <row r="68" spans="1:5" ht="12.75" customHeight="1">
      <c r="A68" s="35" t="s">
        <v>48</v>
      </c>
      <c r="E68" s="36" t="s">
        <v>121</v>
      </c>
    </row>
    <row r="69" spans="1:5" ht="12.75" customHeight="1">
      <c r="A69" s="39" t="s">
        <v>50</v>
      </c>
      <c r="E69" s="38" t="s">
        <v>124</v>
      </c>
    </row>
    <row r="70" spans="1:16" ht="12.75" customHeight="1">
      <c r="A70" s="25" t="s">
        <v>43</v>
      </c>
      <c r="B70" s="29" t="s">
        <v>125</v>
      </c>
      <c r="C70" s="29" t="s">
        <v>119</v>
      </c>
      <c r="D70" s="25" t="s">
        <v>126</v>
      </c>
      <c r="E70" s="30" t="s">
        <v>120</v>
      </c>
      <c r="F70" s="31" t="s">
        <v>47</v>
      </c>
      <c r="G70" s="32">
        <v>1.836</v>
      </c>
      <c r="H70" s="33">
        <v>0</v>
      </c>
      <c r="I70" s="34">
        <f>ROUND(ROUND(H70,2)*ROUND(G70,3),2)</f>
      </c>
      <c r="O70">
        <f>(I70*21)/100</f>
      </c>
      <c r="P70" t="s">
        <v>22</v>
      </c>
    </row>
    <row r="71" spans="1:5" ht="12.75" customHeight="1">
      <c r="A71" s="35" t="s">
        <v>48</v>
      </c>
      <c r="E71" s="36" t="s">
        <v>127</v>
      </c>
    </row>
    <row r="72" spans="1:5" ht="12.75" customHeight="1">
      <c r="A72" s="39" t="s">
        <v>50</v>
      </c>
      <c r="E72" s="38" t="s">
        <v>61</v>
      </c>
    </row>
    <row r="73" spans="1:16" ht="12.75" customHeight="1">
      <c r="A73" s="25" t="s">
        <v>43</v>
      </c>
      <c r="B73" s="29" t="s">
        <v>128</v>
      </c>
      <c r="C73" s="29" t="s">
        <v>129</v>
      </c>
      <c r="D73" s="25" t="s">
        <v>49</v>
      </c>
      <c r="E73" s="30" t="s">
        <v>130</v>
      </c>
      <c r="F73" s="31" t="s">
        <v>47</v>
      </c>
      <c r="G73" s="32">
        <v>219.93</v>
      </c>
      <c r="H73" s="33">
        <v>0</v>
      </c>
      <c r="I73" s="34">
        <f>ROUND(ROUND(H73,2)*ROUND(G73,3),2)</f>
      </c>
      <c r="O73">
        <f>(I73*21)/100</f>
      </c>
      <c r="P73" t="s">
        <v>22</v>
      </c>
    </row>
    <row r="74" spans="1:5" ht="12.75" customHeight="1">
      <c r="A74" s="35" t="s">
        <v>48</v>
      </c>
      <c r="E74" s="36" t="s">
        <v>98</v>
      </c>
    </row>
    <row r="75" spans="1:5" ht="25.5" customHeight="1">
      <c r="A75" s="39" t="s">
        <v>50</v>
      </c>
      <c r="E75" s="38" t="s">
        <v>131</v>
      </c>
    </row>
    <row r="76" spans="1:16" ht="12.75" customHeight="1">
      <c r="A76" s="25" t="s">
        <v>43</v>
      </c>
      <c r="B76" s="29" t="s">
        <v>132</v>
      </c>
      <c r="C76" s="29" t="s">
        <v>133</v>
      </c>
      <c r="D76" s="25" t="s">
        <v>49</v>
      </c>
      <c r="E76" s="30" t="s">
        <v>134</v>
      </c>
      <c r="F76" s="31" t="s">
        <v>135</v>
      </c>
      <c r="G76" s="32">
        <v>3298.95</v>
      </c>
      <c r="H76" s="33">
        <v>0</v>
      </c>
      <c r="I76" s="34">
        <f>ROUND(ROUND(H76,2)*ROUND(G76,3),2)</f>
      </c>
      <c r="O76">
        <f>(I76*21)/100</f>
      </c>
      <c r="P76" t="s">
        <v>22</v>
      </c>
    </row>
    <row r="77" spans="1:5" ht="12.75" customHeight="1">
      <c r="A77" s="35" t="s">
        <v>48</v>
      </c>
      <c r="E77" s="36" t="s">
        <v>98</v>
      </c>
    </row>
    <row r="78" spans="1:5" ht="25.5" customHeight="1">
      <c r="A78" s="39" t="s">
        <v>50</v>
      </c>
      <c r="E78" s="38" t="s">
        <v>136</v>
      </c>
    </row>
    <row r="79" spans="1:16" ht="12.75" customHeight="1">
      <c r="A79" s="25" t="s">
        <v>43</v>
      </c>
      <c r="B79" s="29" t="s">
        <v>137</v>
      </c>
      <c r="C79" s="29" t="s">
        <v>138</v>
      </c>
      <c r="D79" s="25" t="s">
        <v>49</v>
      </c>
      <c r="E79" s="30" t="s">
        <v>139</v>
      </c>
      <c r="F79" s="31" t="s">
        <v>135</v>
      </c>
      <c r="G79" s="32">
        <v>6.5</v>
      </c>
      <c r="H79" s="33">
        <v>0</v>
      </c>
      <c r="I79" s="34">
        <f>ROUND(ROUND(H79,2)*ROUND(G79,3),2)</f>
      </c>
      <c r="O79">
        <f>(I79*21)/100</f>
      </c>
      <c r="P79" t="s">
        <v>22</v>
      </c>
    </row>
    <row r="80" spans="1:5" ht="12.75" customHeight="1">
      <c r="A80" s="35" t="s">
        <v>48</v>
      </c>
      <c r="E80" s="36" t="s">
        <v>98</v>
      </c>
    </row>
    <row r="81" spans="1:5" ht="25.5" customHeight="1">
      <c r="A81" s="39" t="s">
        <v>50</v>
      </c>
      <c r="E81" s="38" t="s">
        <v>140</v>
      </c>
    </row>
    <row r="82" spans="1:16" ht="12.75" customHeight="1">
      <c r="A82" s="25" t="s">
        <v>43</v>
      </c>
      <c r="B82" s="29" t="s">
        <v>141</v>
      </c>
      <c r="C82" s="29" t="s">
        <v>142</v>
      </c>
      <c r="D82" s="25" t="s">
        <v>49</v>
      </c>
      <c r="E82" s="30" t="s">
        <v>143</v>
      </c>
      <c r="F82" s="31" t="s">
        <v>135</v>
      </c>
      <c r="G82" s="32">
        <v>6.3</v>
      </c>
      <c r="H82" s="33">
        <v>0</v>
      </c>
      <c r="I82" s="34">
        <f>ROUND(ROUND(H82,2)*ROUND(G82,3),2)</f>
      </c>
      <c r="O82">
        <f>(I82*21)/100</f>
      </c>
      <c r="P82" t="s">
        <v>22</v>
      </c>
    </row>
    <row r="83" spans="1:5" ht="12.75" customHeight="1">
      <c r="A83" s="35" t="s">
        <v>48</v>
      </c>
      <c r="E83" s="36" t="s">
        <v>98</v>
      </c>
    </row>
    <row r="84" spans="1:5" ht="25.5" customHeight="1">
      <c r="A84" s="39" t="s">
        <v>50</v>
      </c>
      <c r="E84" s="38" t="s">
        <v>144</v>
      </c>
    </row>
    <row r="85" spans="1:16" ht="12.75" customHeight="1">
      <c r="A85" s="25" t="s">
        <v>43</v>
      </c>
      <c r="B85" s="29" t="s">
        <v>145</v>
      </c>
      <c r="C85" s="29" t="s">
        <v>146</v>
      </c>
      <c r="D85" s="25" t="s">
        <v>45</v>
      </c>
      <c r="E85" s="30" t="s">
        <v>147</v>
      </c>
      <c r="F85" s="31" t="s">
        <v>47</v>
      </c>
      <c r="G85" s="32">
        <v>24.559</v>
      </c>
      <c r="H85" s="33">
        <v>0</v>
      </c>
      <c r="I85" s="34">
        <f>ROUND(ROUND(H85,2)*ROUND(G85,3),2)</f>
      </c>
      <c r="O85">
        <f>(I85*21)/100</f>
      </c>
      <c r="P85" t="s">
        <v>22</v>
      </c>
    </row>
    <row r="86" spans="1:5" ht="12.75" customHeight="1">
      <c r="A86" s="35" t="s">
        <v>48</v>
      </c>
      <c r="E86" s="36" t="s">
        <v>98</v>
      </c>
    </row>
    <row r="87" spans="1:5" ht="102" customHeight="1">
      <c r="A87" s="39" t="s">
        <v>50</v>
      </c>
      <c r="E87" s="38" t="s">
        <v>148</v>
      </c>
    </row>
    <row r="88" spans="1:16" ht="12.75" customHeight="1">
      <c r="A88" s="25" t="s">
        <v>43</v>
      </c>
      <c r="B88" s="29" t="s">
        <v>149</v>
      </c>
      <c r="C88" s="29" t="s">
        <v>146</v>
      </c>
      <c r="D88" s="25" t="s">
        <v>52</v>
      </c>
      <c r="E88" s="30" t="s">
        <v>147</v>
      </c>
      <c r="F88" s="31" t="s">
        <v>47</v>
      </c>
      <c r="G88" s="32">
        <v>29.88</v>
      </c>
      <c r="H88" s="33">
        <v>0</v>
      </c>
      <c r="I88" s="34">
        <f>ROUND(ROUND(H88,2)*ROUND(G88,3),2)</f>
      </c>
      <c r="O88">
        <f>(I88*21)/100</f>
      </c>
      <c r="P88" t="s">
        <v>22</v>
      </c>
    </row>
    <row r="89" spans="1:5" ht="25.5" customHeight="1">
      <c r="A89" s="35" t="s">
        <v>48</v>
      </c>
      <c r="E89" s="36" t="s">
        <v>101</v>
      </c>
    </row>
    <row r="90" spans="1:5" ht="89.25" customHeight="1">
      <c r="A90" s="39" t="s">
        <v>50</v>
      </c>
      <c r="E90" s="38" t="s">
        <v>150</v>
      </c>
    </row>
    <row r="91" spans="1:16" ht="12.75" customHeight="1">
      <c r="A91" s="25" t="s">
        <v>43</v>
      </c>
      <c r="B91" s="29" t="s">
        <v>151</v>
      </c>
      <c r="C91" s="29" t="s">
        <v>152</v>
      </c>
      <c r="D91" s="25" t="s">
        <v>45</v>
      </c>
      <c r="E91" s="30" t="s">
        <v>153</v>
      </c>
      <c r="F91" s="31" t="s">
        <v>47</v>
      </c>
      <c r="G91" s="32">
        <v>3711.473</v>
      </c>
      <c r="H91" s="33">
        <v>0</v>
      </c>
      <c r="I91" s="34">
        <f>ROUND(ROUND(H91,2)*ROUND(G91,3),2)</f>
      </c>
      <c r="O91">
        <f>(I91*21)/100</f>
      </c>
      <c r="P91" t="s">
        <v>22</v>
      </c>
    </row>
    <row r="92" spans="1:5" ht="12.75" customHeight="1">
      <c r="A92" s="35" t="s">
        <v>48</v>
      </c>
      <c r="E92" s="36" t="s">
        <v>49</v>
      </c>
    </row>
    <row r="93" spans="1:5" ht="102" customHeight="1">
      <c r="A93" s="39" t="s">
        <v>50</v>
      </c>
      <c r="E93" s="38" t="s">
        <v>154</v>
      </c>
    </row>
    <row r="94" spans="1:16" ht="12.75" customHeight="1">
      <c r="A94" s="25" t="s">
        <v>43</v>
      </c>
      <c r="B94" s="29" t="s">
        <v>155</v>
      </c>
      <c r="C94" s="29" t="s">
        <v>152</v>
      </c>
      <c r="D94" s="25" t="s">
        <v>52</v>
      </c>
      <c r="E94" s="30" t="s">
        <v>153</v>
      </c>
      <c r="F94" s="31" t="s">
        <v>47</v>
      </c>
      <c r="G94" s="32">
        <v>29.88</v>
      </c>
      <c r="H94" s="33">
        <v>0</v>
      </c>
      <c r="I94" s="34">
        <f>ROUND(ROUND(H94,2)*ROUND(G94,3),2)</f>
      </c>
      <c r="O94">
        <f>(I94*21)/100</f>
      </c>
      <c r="P94" t="s">
        <v>22</v>
      </c>
    </row>
    <row r="95" spans="1:5" ht="12.75" customHeight="1">
      <c r="A95" s="35" t="s">
        <v>48</v>
      </c>
      <c r="E95" s="36" t="s">
        <v>53</v>
      </c>
    </row>
    <row r="96" spans="1:5" ht="12.75" customHeight="1">
      <c r="A96" s="39" t="s">
        <v>50</v>
      </c>
      <c r="E96" s="38" t="s">
        <v>156</v>
      </c>
    </row>
    <row r="97" spans="1:16" ht="12.75" customHeight="1">
      <c r="A97" s="25" t="s">
        <v>43</v>
      </c>
      <c r="B97" s="29" t="s">
        <v>157</v>
      </c>
      <c r="C97" s="29" t="s">
        <v>158</v>
      </c>
      <c r="D97" s="25" t="s">
        <v>45</v>
      </c>
      <c r="E97" s="30" t="s">
        <v>159</v>
      </c>
      <c r="F97" s="31" t="s">
        <v>47</v>
      </c>
      <c r="G97" s="32">
        <v>19.368</v>
      </c>
      <c r="H97" s="33">
        <v>0</v>
      </c>
      <c r="I97" s="34">
        <f>ROUND(ROUND(H97,2)*ROUND(G97,3),2)</f>
      </c>
      <c r="O97">
        <f>(I97*21)/100</f>
      </c>
      <c r="P97" t="s">
        <v>22</v>
      </c>
    </row>
    <row r="98" spans="1:5" ht="12.75" customHeight="1">
      <c r="A98" s="35" t="s">
        <v>48</v>
      </c>
      <c r="E98" s="36" t="s">
        <v>49</v>
      </c>
    </row>
    <row r="99" spans="1:5" ht="63.75" customHeight="1">
      <c r="A99" s="39" t="s">
        <v>50</v>
      </c>
      <c r="E99" s="38" t="s">
        <v>160</v>
      </c>
    </row>
    <row r="100" spans="1:16" ht="12.75" customHeight="1">
      <c r="A100" s="25" t="s">
        <v>43</v>
      </c>
      <c r="B100" s="29" t="s">
        <v>161</v>
      </c>
      <c r="C100" s="29" t="s">
        <v>158</v>
      </c>
      <c r="D100" s="25" t="s">
        <v>52</v>
      </c>
      <c r="E100" s="30" t="s">
        <v>159</v>
      </c>
      <c r="F100" s="31" t="s">
        <v>47</v>
      </c>
      <c r="G100" s="32">
        <v>21.672</v>
      </c>
      <c r="H100" s="33">
        <v>0</v>
      </c>
      <c r="I100" s="34">
        <f>ROUND(ROUND(H100,2)*ROUND(G100,3),2)</f>
      </c>
      <c r="O100">
        <f>(I100*21)/100</f>
      </c>
      <c r="P100" t="s">
        <v>22</v>
      </c>
    </row>
    <row r="101" spans="1:5" ht="12.75" customHeight="1">
      <c r="A101" s="35" t="s">
        <v>48</v>
      </c>
      <c r="E101" s="36" t="s">
        <v>53</v>
      </c>
    </row>
    <row r="102" spans="1:5" ht="63.75" customHeight="1">
      <c r="A102" s="39" t="s">
        <v>50</v>
      </c>
      <c r="E102" s="38" t="s">
        <v>162</v>
      </c>
    </row>
    <row r="103" spans="1:16" ht="12.75" customHeight="1">
      <c r="A103" s="25" t="s">
        <v>43</v>
      </c>
      <c r="B103" s="29" t="s">
        <v>163</v>
      </c>
      <c r="C103" s="29" t="s">
        <v>164</v>
      </c>
      <c r="D103" s="25" t="s">
        <v>49</v>
      </c>
      <c r="E103" s="30" t="s">
        <v>165</v>
      </c>
      <c r="F103" s="31" t="s">
        <v>92</v>
      </c>
      <c r="G103" s="32">
        <v>3518.88</v>
      </c>
      <c r="H103" s="33">
        <v>0</v>
      </c>
      <c r="I103" s="34">
        <f>ROUND(ROUND(H103,2)*ROUND(G103,3),2)</f>
      </c>
      <c r="O103">
        <f>(I103*21)/100</f>
      </c>
      <c r="P103" t="s">
        <v>22</v>
      </c>
    </row>
    <row r="104" spans="1:5" ht="12.75" customHeight="1">
      <c r="A104" s="35" t="s">
        <v>48</v>
      </c>
      <c r="E104" s="36" t="s">
        <v>49</v>
      </c>
    </row>
    <row r="105" spans="1:5" ht="25.5" customHeight="1">
      <c r="A105" s="39" t="s">
        <v>50</v>
      </c>
      <c r="E105" s="38" t="s">
        <v>166</v>
      </c>
    </row>
    <row r="106" spans="1:16" ht="12.75" customHeight="1">
      <c r="A106" s="25" t="s">
        <v>43</v>
      </c>
      <c r="B106" s="29" t="s">
        <v>167</v>
      </c>
      <c r="C106" s="29" t="s">
        <v>168</v>
      </c>
      <c r="D106" s="25" t="s">
        <v>49</v>
      </c>
      <c r="E106" s="30" t="s">
        <v>169</v>
      </c>
      <c r="F106" s="31" t="s">
        <v>92</v>
      </c>
      <c r="G106" s="32">
        <v>18.36</v>
      </c>
      <c r="H106" s="33">
        <v>0</v>
      </c>
      <c r="I106" s="34">
        <f>ROUND(ROUND(H106,2)*ROUND(G106,3),2)</f>
      </c>
      <c r="O106">
        <f>(I106*21)/100</f>
      </c>
      <c r="P106" t="s">
        <v>22</v>
      </c>
    </row>
    <row r="107" spans="1:5" ht="12.75" customHeight="1">
      <c r="A107" s="35" t="s">
        <v>48</v>
      </c>
      <c r="E107" s="36" t="s">
        <v>49</v>
      </c>
    </row>
    <row r="108" spans="1:5" ht="12.75" customHeight="1">
      <c r="A108" s="39" t="s">
        <v>50</v>
      </c>
      <c r="E108" s="38" t="s">
        <v>170</v>
      </c>
    </row>
    <row r="109" spans="1:16" ht="12.75" customHeight="1">
      <c r="A109" s="25" t="s">
        <v>43</v>
      </c>
      <c r="B109" s="29" t="s">
        <v>171</v>
      </c>
      <c r="C109" s="29" t="s">
        <v>172</v>
      </c>
      <c r="D109" s="25" t="s">
        <v>49</v>
      </c>
      <c r="E109" s="30" t="s">
        <v>173</v>
      </c>
      <c r="F109" s="31" t="s">
        <v>92</v>
      </c>
      <c r="G109" s="32">
        <v>18.36</v>
      </c>
      <c r="H109" s="33">
        <v>0</v>
      </c>
      <c r="I109" s="34">
        <f>ROUND(ROUND(H109,2)*ROUND(G109,3),2)</f>
      </c>
      <c r="O109">
        <f>(I109*21)/100</f>
      </c>
      <c r="P109" t="s">
        <v>22</v>
      </c>
    </row>
    <row r="110" spans="1:5" ht="12.75" customHeight="1">
      <c r="A110" s="35" t="s">
        <v>48</v>
      </c>
      <c r="E110" s="36" t="s">
        <v>49</v>
      </c>
    </row>
    <row r="111" spans="1:5" ht="12.75" customHeight="1">
      <c r="A111" s="39" t="s">
        <v>50</v>
      </c>
      <c r="E111" s="38" t="s">
        <v>170</v>
      </c>
    </row>
    <row r="112" spans="1:16" ht="12.75" customHeight="1">
      <c r="A112" s="25" t="s">
        <v>43</v>
      </c>
      <c r="B112" s="29" t="s">
        <v>174</v>
      </c>
      <c r="C112" s="29" t="s">
        <v>175</v>
      </c>
      <c r="D112" s="25" t="s">
        <v>49</v>
      </c>
      <c r="E112" s="30" t="s">
        <v>176</v>
      </c>
      <c r="F112" s="31" t="s">
        <v>92</v>
      </c>
      <c r="G112" s="32">
        <v>36.72</v>
      </c>
      <c r="H112" s="33">
        <v>0</v>
      </c>
      <c r="I112" s="34">
        <f>ROUND(ROUND(H112,2)*ROUND(G112,3),2)</f>
      </c>
      <c r="O112">
        <f>(I112*21)/100</f>
      </c>
      <c r="P112" t="s">
        <v>22</v>
      </c>
    </row>
    <row r="113" spans="1:5" ht="12.75" customHeight="1">
      <c r="A113" s="35" t="s">
        <v>48</v>
      </c>
      <c r="E113" s="36" t="s">
        <v>49</v>
      </c>
    </row>
    <row r="114" spans="1:5" ht="25.5" customHeight="1">
      <c r="A114" s="37" t="s">
        <v>50</v>
      </c>
      <c r="E114" s="38" t="s">
        <v>177</v>
      </c>
    </row>
    <row r="115" spans="1:9" ht="12.75" customHeight="1">
      <c r="A115" s="6" t="s">
        <v>41</v>
      </c>
      <c r="B115" s="6"/>
      <c r="C115" s="41" t="s">
        <v>22</v>
      </c>
      <c r="D115" s="6"/>
      <c r="E115" s="27" t="s">
        <v>178</v>
      </c>
      <c r="F115" s="6"/>
      <c r="G115" s="6"/>
      <c r="H115" s="6"/>
      <c r="I115" s="42">
        <f>0+I116</f>
      </c>
    </row>
    <row r="116" spans="1:16" ht="12.75" customHeight="1">
      <c r="A116" s="25" t="s">
        <v>43</v>
      </c>
      <c r="B116" s="29" t="s">
        <v>179</v>
      </c>
      <c r="C116" s="29" t="s">
        <v>180</v>
      </c>
      <c r="D116" s="25" t="s">
        <v>49</v>
      </c>
      <c r="E116" s="30" t="s">
        <v>181</v>
      </c>
      <c r="F116" s="31" t="s">
        <v>47</v>
      </c>
      <c r="G116" s="32">
        <v>2639.16</v>
      </c>
      <c r="H116" s="33">
        <v>0</v>
      </c>
      <c r="I116" s="34">
        <f>ROUND(ROUND(H116,2)*ROUND(G116,3),2)</f>
      </c>
      <c r="O116">
        <f>(I116*21)/100</f>
      </c>
      <c r="P116" t="s">
        <v>22</v>
      </c>
    </row>
    <row r="117" spans="1:5" ht="12.75" customHeight="1">
      <c r="A117" s="35" t="s">
        <v>48</v>
      </c>
      <c r="E117" s="36" t="s">
        <v>49</v>
      </c>
    </row>
    <row r="118" spans="1:5" ht="25.5" customHeight="1">
      <c r="A118" s="37" t="s">
        <v>50</v>
      </c>
      <c r="E118" s="38" t="s">
        <v>117</v>
      </c>
    </row>
    <row r="119" spans="1:9" ht="12.75" customHeight="1">
      <c r="A119" s="6" t="s">
        <v>41</v>
      </c>
      <c r="B119" s="6"/>
      <c r="C119" s="41" t="s">
        <v>31</v>
      </c>
      <c r="D119" s="6"/>
      <c r="E119" s="27" t="s">
        <v>182</v>
      </c>
      <c r="F119" s="6"/>
      <c r="G119" s="6"/>
      <c r="H119" s="6"/>
      <c r="I119" s="42">
        <f>0+I120+I123+I126+I129+I132+I135+I138+I141+I144+I147</f>
      </c>
    </row>
    <row r="120" spans="1:16" ht="12.75" customHeight="1">
      <c r="A120" s="25" t="s">
        <v>43</v>
      </c>
      <c r="B120" s="29" t="s">
        <v>183</v>
      </c>
      <c r="C120" s="29" t="s">
        <v>184</v>
      </c>
      <c r="D120" s="25" t="s">
        <v>45</v>
      </c>
      <c r="E120" s="30" t="s">
        <v>185</v>
      </c>
      <c r="F120" s="31" t="s">
        <v>47</v>
      </c>
      <c r="G120" s="32">
        <v>0.24</v>
      </c>
      <c r="H120" s="33">
        <v>0</v>
      </c>
      <c r="I120" s="34">
        <f>ROUND(ROUND(H120,2)*ROUND(G120,3),2)</f>
      </c>
      <c r="O120">
        <f>(I120*21)/100</f>
      </c>
      <c r="P120" t="s">
        <v>22</v>
      </c>
    </row>
    <row r="121" spans="1:5" ht="12.75" customHeight="1">
      <c r="A121" s="35" t="s">
        <v>48</v>
      </c>
      <c r="E121" s="36" t="s">
        <v>49</v>
      </c>
    </row>
    <row r="122" spans="1:5" ht="25.5" customHeight="1">
      <c r="A122" s="39" t="s">
        <v>50</v>
      </c>
      <c r="E122" s="38" t="s">
        <v>186</v>
      </c>
    </row>
    <row r="123" spans="1:16" ht="12.75" customHeight="1">
      <c r="A123" s="25" t="s">
        <v>43</v>
      </c>
      <c r="B123" s="29" t="s">
        <v>187</v>
      </c>
      <c r="C123" s="29" t="s">
        <v>184</v>
      </c>
      <c r="D123" s="25" t="s">
        <v>52</v>
      </c>
      <c r="E123" s="30" t="s">
        <v>185</v>
      </c>
      <c r="F123" s="31" t="s">
        <v>47</v>
      </c>
      <c r="G123" s="32">
        <v>0.24</v>
      </c>
      <c r="H123" s="33">
        <v>0</v>
      </c>
      <c r="I123" s="34">
        <f>ROUND(ROUND(H123,2)*ROUND(G123,3),2)</f>
      </c>
      <c r="O123">
        <f>(I123*21)/100</f>
      </c>
      <c r="P123" t="s">
        <v>22</v>
      </c>
    </row>
    <row r="124" spans="1:5" ht="12.75" customHeight="1">
      <c r="A124" s="35" t="s">
        <v>48</v>
      </c>
      <c r="E124" s="36" t="s">
        <v>53</v>
      </c>
    </row>
    <row r="125" spans="1:5" ht="25.5" customHeight="1">
      <c r="A125" s="39" t="s">
        <v>50</v>
      </c>
      <c r="E125" s="38" t="s">
        <v>188</v>
      </c>
    </row>
    <row r="126" spans="1:16" ht="12.75" customHeight="1">
      <c r="A126" s="25" t="s">
        <v>43</v>
      </c>
      <c r="B126" s="29" t="s">
        <v>189</v>
      </c>
      <c r="C126" s="29" t="s">
        <v>190</v>
      </c>
      <c r="D126" s="25" t="s">
        <v>45</v>
      </c>
      <c r="E126" s="30" t="s">
        <v>191</v>
      </c>
      <c r="F126" s="31" t="s">
        <v>47</v>
      </c>
      <c r="G126" s="32">
        <v>1.455</v>
      </c>
      <c r="H126" s="33">
        <v>0</v>
      </c>
      <c r="I126" s="34">
        <f>ROUND(ROUND(H126,2)*ROUND(G126,3),2)</f>
      </c>
      <c r="O126">
        <f>(I126*21)/100</f>
      </c>
      <c r="P126" t="s">
        <v>22</v>
      </c>
    </row>
    <row r="127" spans="1:5" ht="12.75" customHeight="1">
      <c r="A127" s="35" t="s">
        <v>48</v>
      </c>
      <c r="E127" s="36" t="s">
        <v>49</v>
      </c>
    </row>
    <row r="128" spans="1:5" ht="25.5" customHeight="1">
      <c r="A128" s="39" t="s">
        <v>50</v>
      </c>
      <c r="E128" s="38" t="s">
        <v>192</v>
      </c>
    </row>
    <row r="129" spans="1:16" ht="12.75" customHeight="1">
      <c r="A129" s="25" t="s">
        <v>43</v>
      </c>
      <c r="B129" s="29" t="s">
        <v>193</v>
      </c>
      <c r="C129" s="29" t="s">
        <v>190</v>
      </c>
      <c r="D129" s="25" t="s">
        <v>52</v>
      </c>
      <c r="E129" s="30" t="s">
        <v>191</v>
      </c>
      <c r="F129" s="31" t="s">
        <v>47</v>
      </c>
      <c r="G129" s="32">
        <v>0.84</v>
      </c>
      <c r="H129" s="33">
        <v>0</v>
      </c>
      <c r="I129" s="34">
        <f>ROUND(ROUND(H129,2)*ROUND(G129,3),2)</f>
      </c>
      <c r="O129">
        <f>(I129*21)/100</f>
      </c>
      <c r="P129" t="s">
        <v>22</v>
      </c>
    </row>
    <row r="130" spans="1:5" ht="12.75" customHeight="1">
      <c r="A130" s="35" t="s">
        <v>48</v>
      </c>
      <c r="E130" s="36" t="s">
        <v>53</v>
      </c>
    </row>
    <row r="131" spans="1:5" ht="25.5" customHeight="1">
      <c r="A131" s="39" t="s">
        <v>50</v>
      </c>
      <c r="E131" s="38" t="s">
        <v>194</v>
      </c>
    </row>
    <row r="132" spans="1:16" ht="12.75" customHeight="1">
      <c r="A132" s="25" t="s">
        <v>43</v>
      </c>
      <c r="B132" s="29" t="s">
        <v>195</v>
      </c>
      <c r="C132" s="29" t="s">
        <v>196</v>
      </c>
      <c r="D132" s="25" t="s">
        <v>45</v>
      </c>
      <c r="E132" s="30" t="s">
        <v>197</v>
      </c>
      <c r="F132" s="31" t="s">
        <v>47</v>
      </c>
      <c r="G132" s="32">
        <v>2.952</v>
      </c>
      <c r="H132" s="33">
        <v>0</v>
      </c>
      <c r="I132" s="34">
        <f>ROUND(ROUND(H132,2)*ROUND(G132,3),2)</f>
      </c>
      <c r="O132">
        <f>(I132*21)/100</f>
      </c>
      <c r="P132" t="s">
        <v>22</v>
      </c>
    </row>
    <row r="133" spans="1:5" ht="12.75" customHeight="1">
      <c r="A133" s="35" t="s">
        <v>48</v>
      </c>
      <c r="E133" s="36" t="s">
        <v>198</v>
      </c>
    </row>
    <row r="134" spans="1:5" ht="51" customHeight="1">
      <c r="A134" s="39" t="s">
        <v>50</v>
      </c>
      <c r="E134" s="38" t="s">
        <v>199</v>
      </c>
    </row>
    <row r="135" spans="1:16" ht="12.75" customHeight="1">
      <c r="A135" s="25" t="s">
        <v>43</v>
      </c>
      <c r="B135" s="29" t="s">
        <v>200</v>
      </c>
      <c r="C135" s="29" t="s">
        <v>196</v>
      </c>
      <c r="D135" s="25" t="s">
        <v>52</v>
      </c>
      <c r="E135" s="30" t="s">
        <v>197</v>
      </c>
      <c r="F135" s="31" t="s">
        <v>47</v>
      </c>
      <c r="G135" s="32">
        <v>3.984</v>
      </c>
      <c r="H135" s="33">
        <v>0</v>
      </c>
      <c r="I135" s="34">
        <f>ROUND(ROUND(H135,2)*ROUND(G135,3),2)</f>
      </c>
      <c r="O135">
        <f>(I135*21)/100</f>
      </c>
      <c r="P135" t="s">
        <v>22</v>
      </c>
    </row>
    <row r="136" spans="1:5" ht="25.5" customHeight="1">
      <c r="A136" s="35" t="s">
        <v>48</v>
      </c>
      <c r="E136" s="36" t="s">
        <v>201</v>
      </c>
    </row>
    <row r="137" spans="1:5" ht="51" customHeight="1">
      <c r="A137" s="39" t="s">
        <v>50</v>
      </c>
      <c r="E137" s="38" t="s">
        <v>202</v>
      </c>
    </row>
    <row r="138" spans="1:16" ht="12.75" customHeight="1">
      <c r="A138" s="25" t="s">
        <v>43</v>
      </c>
      <c r="B138" s="29" t="s">
        <v>203</v>
      </c>
      <c r="C138" s="29" t="s">
        <v>204</v>
      </c>
      <c r="D138" s="25" t="s">
        <v>45</v>
      </c>
      <c r="E138" s="30" t="s">
        <v>205</v>
      </c>
      <c r="F138" s="31" t="s">
        <v>47</v>
      </c>
      <c r="G138" s="32">
        <v>1.992</v>
      </c>
      <c r="H138" s="33">
        <v>0</v>
      </c>
      <c r="I138" s="34">
        <f>ROUND(ROUND(H138,2)*ROUND(G138,3),2)</f>
      </c>
      <c r="O138">
        <f>(I138*21)/100</f>
      </c>
      <c r="P138" t="s">
        <v>22</v>
      </c>
    </row>
    <row r="139" spans="1:5" ht="12.75" customHeight="1">
      <c r="A139" s="35" t="s">
        <v>48</v>
      </c>
      <c r="E139" s="36" t="s">
        <v>49</v>
      </c>
    </row>
    <row r="140" spans="1:5" ht="25.5" customHeight="1">
      <c r="A140" s="39" t="s">
        <v>50</v>
      </c>
      <c r="E140" s="38" t="s">
        <v>206</v>
      </c>
    </row>
    <row r="141" spans="1:16" ht="12.75" customHeight="1">
      <c r="A141" s="25" t="s">
        <v>43</v>
      </c>
      <c r="B141" s="29" t="s">
        <v>207</v>
      </c>
      <c r="C141" s="29" t="s">
        <v>204</v>
      </c>
      <c r="D141" s="25" t="s">
        <v>52</v>
      </c>
      <c r="E141" s="30" t="s">
        <v>205</v>
      </c>
      <c r="F141" s="31" t="s">
        <v>47</v>
      </c>
      <c r="G141" s="32">
        <v>3.984</v>
      </c>
      <c r="H141" s="33">
        <v>0</v>
      </c>
      <c r="I141" s="34">
        <f>ROUND(ROUND(H141,2)*ROUND(G141,3),2)</f>
      </c>
      <c r="O141">
        <f>(I141*21)/100</f>
      </c>
      <c r="P141" t="s">
        <v>22</v>
      </c>
    </row>
    <row r="142" spans="1:5" ht="12.75" customHeight="1">
      <c r="A142" s="35" t="s">
        <v>48</v>
      </c>
      <c r="E142" s="36" t="s">
        <v>53</v>
      </c>
    </row>
    <row r="143" spans="1:5" ht="25.5" customHeight="1">
      <c r="A143" s="39" t="s">
        <v>50</v>
      </c>
      <c r="E143" s="38" t="s">
        <v>208</v>
      </c>
    </row>
    <row r="144" spans="1:16" ht="12.75" customHeight="1">
      <c r="A144" s="25" t="s">
        <v>43</v>
      </c>
      <c r="B144" s="29" t="s">
        <v>209</v>
      </c>
      <c r="C144" s="29" t="s">
        <v>210</v>
      </c>
      <c r="D144" s="25" t="s">
        <v>45</v>
      </c>
      <c r="E144" s="30" t="s">
        <v>211</v>
      </c>
      <c r="F144" s="31" t="s">
        <v>47</v>
      </c>
      <c r="G144" s="32">
        <v>2.328</v>
      </c>
      <c r="H144" s="33">
        <v>0</v>
      </c>
      <c r="I144" s="34">
        <f>ROUND(ROUND(H144,2)*ROUND(G144,3),2)</f>
      </c>
      <c r="O144">
        <f>(I144*21)/100</f>
      </c>
      <c r="P144" t="s">
        <v>22</v>
      </c>
    </row>
    <row r="145" spans="1:5" ht="12.75" customHeight="1">
      <c r="A145" s="35" t="s">
        <v>48</v>
      </c>
      <c r="E145" s="36" t="s">
        <v>49</v>
      </c>
    </row>
    <row r="146" spans="1:5" ht="25.5" customHeight="1">
      <c r="A146" s="39" t="s">
        <v>50</v>
      </c>
      <c r="E146" s="38" t="s">
        <v>212</v>
      </c>
    </row>
    <row r="147" spans="1:16" ht="12.75" customHeight="1">
      <c r="A147" s="25" t="s">
        <v>43</v>
      </c>
      <c r="B147" s="29" t="s">
        <v>213</v>
      </c>
      <c r="C147" s="29" t="s">
        <v>210</v>
      </c>
      <c r="D147" s="25" t="s">
        <v>52</v>
      </c>
      <c r="E147" s="30" t="s">
        <v>211</v>
      </c>
      <c r="F147" s="31" t="s">
        <v>47</v>
      </c>
      <c r="G147" s="32">
        <v>1.344</v>
      </c>
      <c r="H147" s="33">
        <v>0</v>
      </c>
      <c r="I147" s="34">
        <f>ROUND(ROUND(H147,2)*ROUND(G147,3),2)</f>
      </c>
      <c r="O147">
        <f>(I147*21)/100</f>
      </c>
      <c r="P147" t="s">
        <v>22</v>
      </c>
    </row>
    <row r="148" spans="1:5" ht="12.75" customHeight="1">
      <c r="A148" s="35" t="s">
        <v>48</v>
      </c>
      <c r="E148" s="36" t="s">
        <v>53</v>
      </c>
    </row>
    <row r="149" spans="1:5" ht="25.5" customHeight="1">
      <c r="A149" s="37" t="s">
        <v>50</v>
      </c>
      <c r="E149" s="38" t="s">
        <v>214</v>
      </c>
    </row>
    <row r="150" spans="1:9" ht="12.75" customHeight="1">
      <c r="A150" s="6" t="s">
        <v>41</v>
      </c>
      <c r="B150" s="6"/>
      <c r="C150" s="41" t="s">
        <v>33</v>
      </c>
      <c r="D150" s="6"/>
      <c r="E150" s="27" t="s">
        <v>215</v>
      </c>
      <c r="F150" s="6"/>
      <c r="G150" s="6"/>
      <c r="H150" s="6"/>
      <c r="I150" s="42">
        <f>0+I151+I154+I157+I160+I163+I166+I169+I172+I175+I178+I181+I184+I187+I190+I193</f>
      </c>
    </row>
    <row r="151" spans="1:16" ht="12.75" customHeight="1">
      <c r="A151" s="25" t="s">
        <v>43</v>
      </c>
      <c r="B151" s="29" t="s">
        <v>216</v>
      </c>
      <c r="C151" s="29" t="s">
        <v>217</v>
      </c>
      <c r="D151" s="25" t="s">
        <v>45</v>
      </c>
      <c r="E151" s="30" t="s">
        <v>218</v>
      </c>
      <c r="F151" s="31" t="s">
        <v>47</v>
      </c>
      <c r="G151" s="32">
        <v>460.054</v>
      </c>
      <c r="H151" s="33">
        <v>0</v>
      </c>
      <c r="I151" s="34">
        <f>ROUND(ROUND(H151,2)*ROUND(G151,3),2)</f>
      </c>
      <c r="O151">
        <f>(I151*21)/100</f>
      </c>
      <c r="P151" t="s">
        <v>22</v>
      </c>
    </row>
    <row r="152" spans="1:5" ht="12.75" customHeight="1">
      <c r="A152" s="35" t="s">
        <v>48</v>
      </c>
      <c r="E152" s="36" t="s">
        <v>49</v>
      </c>
    </row>
    <row r="153" spans="1:5" ht="63.75" customHeight="1">
      <c r="A153" s="39" t="s">
        <v>50</v>
      </c>
      <c r="E153" s="38" t="s">
        <v>219</v>
      </c>
    </row>
    <row r="154" spans="1:16" ht="12.75" customHeight="1">
      <c r="A154" s="25" t="s">
        <v>43</v>
      </c>
      <c r="B154" s="29" t="s">
        <v>220</v>
      </c>
      <c r="C154" s="29" t="s">
        <v>217</v>
      </c>
      <c r="D154" s="25" t="s">
        <v>52</v>
      </c>
      <c r="E154" s="30" t="s">
        <v>218</v>
      </c>
      <c r="F154" s="31" t="s">
        <v>47</v>
      </c>
      <c r="G154" s="32">
        <v>2.34</v>
      </c>
      <c r="H154" s="33">
        <v>0</v>
      </c>
      <c r="I154" s="34">
        <f>ROUND(ROUND(H154,2)*ROUND(G154,3),2)</f>
      </c>
      <c r="O154">
        <f>(I154*21)/100</f>
      </c>
      <c r="P154" t="s">
        <v>22</v>
      </c>
    </row>
    <row r="155" spans="1:5" ht="12.75" customHeight="1">
      <c r="A155" s="35" t="s">
        <v>48</v>
      </c>
      <c r="E155" s="36" t="s">
        <v>53</v>
      </c>
    </row>
    <row r="156" spans="1:5" ht="25.5" customHeight="1">
      <c r="A156" s="39" t="s">
        <v>50</v>
      </c>
      <c r="E156" s="38" t="s">
        <v>221</v>
      </c>
    </row>
    <row r="157" spans="1:16" ht="12.75" customHeight="1">
      <c r="A157" s="25" t="s">
        <v>43</v>
      </c>
      <c r="B157" s="29" t="s">
        <v>222</v>
      </c>
      <c r="C157" s="29" t="s">
        <v>223</v>
      </c>
      <c r="D157" s="25" t="s">
        <v>45</v>
      </c>
      <c r="E157" s="30" t="s">
        <v>224</v>
      </c>
      <c r="F157" s="31" t="s">
        <v>47</v>
      </c>
      <c r="G157" s="32">
        <v>1103.65</v>
      </c>
      <c r="H157" s="33">
        <v>0</v>
      </c>
      <c r="I157" s="34">
        <f>ROUND(ROUND(H157,2)*ROUND(G157,3),2)</f>
      </c>
      <c r="O157">
        <f>(I157*21)/100</f>
      </c>
      <c r="P157" t="s">
        <v>22</v>
      </c>
    </row>
    <row r="158" spans="1:5" ht="12.75" customHeight="1">
      <c r="A158" s="35" t="s">
        <v>48</v>
      </c>
      <c r="E158" s="36" t="s">
        <v>49</v>
      </c>
    </row>
    <row r="159" spans="1:5" ht="89.25" customHeight="1">
      <c r="A159" s="39" t="s">
        <v>50</v>
      </c>
      <c r="E159" s="38" t="s">
        <v>225</v>
      </c>
    </row>
    <row r="160" spans="1:16" ht="12.75" customHeight="1">
      <c r="A160" s="25" t="s">
        <v>43</v>
      </c>
      <c r="B160" s="29" t="s">
        <v>226</v>
      </c>
      <c r="C160" s="29" t="s">
        <v>223</v>
      </c>
      <c r="D160" s="25" t="s">
        <v>52</v>
      </c>
      <c r="E160" s="30" t="s">
        <v>224</v>
      </c>
      <c r="F160" s="31" t="s">
        <v>47</v>
      </c>
      <c r="G160" s="32">
        <v>3.6</v>
      </c>
      <c r="H160" s="33">
        <v>0</v>
      </c>
      <c r="I160" s="34">
        <f>ROUND(ROUND(H160,2)*ROUND(G160,3),2)</f>
      </c>
      <c r="O160">
        <f>(I160*21)/100</f>
      </c>
      <c r="P160" t="s">
        <v>22</v>
      </c>
    </row>
    <row r="161" spans="1:5" ht="12.75" customHeight="1">
      <c r="A161" s="35" t="s">
        <v>48</v>
      </c>
      <c r="E161" s="36" t="s">
        <v>53</v>
      </c>
    </row>
    <row r="162" spans="1:5" ht="25.5" customHeight="1">
      <c r="A162" s="39" t="s">
        <v>50</v>
      </c>
      <c r="E162" s="38" t="s">
        <v>227</v>
      </c>
    </row>
    <row r="163" spans="1:16" ht="12.75" customHeight="1">
      <c r="A163" s="25" t="s">
        <v>43</v>
      </c>
      <c r="B163" s="29" t="s">
        <v>228</v>
      </c>
      <c r="C163" s="29" t="s">
        <v>229</v>
      </c>
      <c r="D163" s="25" t="s">
        <v>49</v>
      </c>
      <c r="E163" s="30" t="s">
        <v>230</v>
      </c>
      <c r="F163" s="31" t="s">
        <v>47</v>
      </c>
      <c r="G163" s="32">
        <v>22.176</v>
      </c>
      <c r="H163" s="33">
        <v>0</v>
      </c>
      <c r="I163" s="34">
        <f>ROUND(ROUND(H163,2)*ROUND(G163,3),2)</f>
      </c>
      <c r="O163">
        <f>(I163*21)/100</f>
      </c>
      <c r="P163" t="s">
        <v>22</v>
      </c>
    </row>
    <row r="164" spans="1:5" ht="12.75" customHeight="1">
      <c r="A164" s="35" t="s">
        <v>48</v>
      </c>
      <c r="E164" s="36" t="s">
        <v>231</v>
      </c>
    </row>
    <row r="165" spans="1:5" ht="25.5" customHeight="1">
      <c r="A165" s="39" t="s">
        <v>50</v>
      </c>
      <c r="E165" s="38" t="s">
        <v>232</v>
      </c>
    </row>
    <row r="166" spans="1:16" ht="12.75" customHeight="1">
      <c r="A166" s="25" t="s">
        <v>43</v>
      </c>
      <c r="B166" s="29" t="s">
        <v>233</v>
      </c>
      <c r="C166" s="29" t="s">
        <v>234</v>
      </c>
      <c r="D166" s="25" t="s">
        <v>49</v>
      </c>
      <c r="E166" s="30" t="s">
        <v>235</v>
      </c>
      <c r="F166" s="31" t="s">
        <v>47</v>
      </c>
      <c r="G166" s="32">
        <v>219.93</v>
      </c>
      <c r="H166" s="33">
        <v>0</v>
      </c>
      <c r="I166" s="34">
        <f>ROUND(ROUND(H166,2)*ROUND(G166,3),2)</f>
      </c>
      <c r="O166">
        <f>(I166*21)/100</f>
      </c>
      <c r="P166" t="s">
        <v>22</v>
      </c>
    </row>
    <row r="167" spans="1:5" ht="12.75" customHeight="1">
      <c r="A167" s="35" t="s">
        <v>48</v>
      </c>
      <c r="E167" s="36" t="s">
        <v>231</v>
      </c>
    </row>
    <row r="168" spans="1:5" ht="12.75" customHeight="1">
      <c r="A168" s="39" t="s">
        <v>50</v>
      </c>
      <c r="E168" s="38" t="s">
        <v>236</v>
      </c>
    </row>
    <row r="169" spans="1:16" ht="12.75" customHeight="1">
      <c r="A169" s="25" t="s">
        <v>43</v>
      </c>
      <c r="B169" s="29" t="s">
        <v>237</v>
      </c>
      <c r="C169" s="29" t="s">
        <v>238</v>
      </c>
      <c r="D169" s="25" t="s">
        <v>45</v>
      </c>
      <c r="E169" s="30" t="s">
        <v>239</v>
      </c>
      <c r="F169" s="31" t="s">
        <v>92</v>
      </c>
      <c r="G169" s="32">
        <v>3538.88</v>
      </c>
      <c r="H169" s="33">
        <v>0</v>
      </c>
      <c r="I169" s="34">
        <f>ROUND(ROUND(H169,2)*ROUND(G169,3),2)</f>
      </c>
      <c r="O169">
        <f>(I169*21)/100</f>
      </c>
      <c r="P169" t="s">
        <v>22</v>
      </c>
    </row>
    <row r="170" spans="1:5" ht="12.75" customHeight="1">
      <c r="A170" s="35" t="s">
        <v>48</v>
      </c>
      <c r="E170" s="36" t="s">
        <v>240</v>
      </c>
    </row>
    <row r="171" spans="1:5" ht="63.75" customHeight="1">
      <c r="A171" s="39" t="s">
        <v>50</v>
      </c>
      <c r="E171" s="38" t="s">
        <v>241</v>
      </c>
    </row>
    <row r="172" spans="1:16" ht="12.75" customHeight="1">
      <c r="A172" s="25" t="s">
        <v>43</v>
      </c>
      <c r="B172" s="29" t="s">
        <v>242</v>
      </c>
      <c r="C172" s="29" t="s">
        <v>238</v>
      </c>
      <c r="D172" s="25" t="s">
        <v>52</v>
      </c>
      <c r="E172" s="30" t="s">
        <v>239</v>
      </c>
      <c r="F172" s="31" t="s">
        <v>92</v>
      </c>
      <c r="G172" s="32">
        <v>18</v>
      </c>
      <c r="H172" s="33">
        <v>0</v>
      </c>
      <c r="I172" s="34">
        <f>ROUND(ROUND(H172,2)*ROUND(G172,3),2)</f>
      </c>
      <c r="O172">
        <f>(I172*21)/100</f>
      </c>
      <c r="P172" t="s">
        <v>22</v>
      </c>
    </row>
    <row r="173" spans="1:5" ht="25.5" customHeight="1">
      <c r="A173" s="35" t="s">
        <v>48</v>
      </c>
      <c r="E173" s="36" t="s">
        <v>243</v>
      </c>
    </row>
    <row r="174" spans="1:5" ht="25.5" customHeight="1">
      <c r="A174" s="39" t="s">
        <v>50</v>
      </c>
      <c r="E174" s="38" t="s">
        <v>244</v>
      </c>
    </row>
    <row r="175" spans="1:16" ht="12.75" customHeight="1">
      <c r="A175" s="25" t="s">
        <v>43</v>
      </c>
      <c r="B175" s="29" t="s">
        <v>245</v>
      </c>
      <c r="C175" s="29" t="s">
        <v>246</v>
      </c>
      <c r="D175" s="25" t="s">
        <v>45</v>
      </c>
      <c r="E175" s="30" t="s">
        <v>247</v>
      </c>
      <c r="F175" s="31" t="s">
        <v>92</v>
      </c>
      <c r="G175" s="32">
        <v>12437.135</v>
      </c>
      <c r="H175" s="33">
        <v>0</v>
      </c>
      <c r="I175" s="34">
        <f>ROUND(ROUND(H175,2)*ROUND(G175,3),2)</f>
      </c>
      <c r="O175">
        <f>(I175*21)/100</f>
      </c>
      <c r="P175" t="s">
        <v>22</v>
      </c>
    </row>
    <row r="176" spans="1:5" ht="12.75" customHeight="1">
      <c r="A176" s="35" t="s">
        <v>48</v>
      </c>
      <c r="E176" s="36" t="s">
        <v>248</v>
      </c>
    </row>
    <row r="177" spans="1:5" ht="25.5" customHeight="1">
      <c r="A177" s="39" t="s">
        <v>50</v>
      </c>
      <c r="E177" s="38" t="s">
        <v>249</v>
      </c>
    </row>
    <row r="178" spans="1:16" ht="12.75" customHeight="1">
      <c r="A178" s="25" t="s">
        <v>43</v>
      </c>
      <c r="B178" s="29" t="s">
        <v>250</v>
      </c>
      <c r="C178" s="29" t="s">
        <v>246</v>
      </c>
      <c r="D178" s="25" t="s">
        <v>52</v>
      </c>
      <c r="E178" s="30" t="s">
        <v>247</v>
      </c>
      <c r="F178" s="31" t="s">
        <v>92</v>
      </c>
      <c r="G178" s="32">
        <v>13909.099</v>
      </c>
      <c r="H178" s="33">
        <v>0</v>
      </c>
      <c r="I178" s="34">
        <f>ROUND(ROUND(H178,2)*ROUND(G178,3),2)</f>
      </c>
      <c r="O178">
        <f>(I178*21)/100</f>
      </c>
      <c r="P178" t="s">
        <v>22</v>
      </c>
    </row>
    <row r="179" spans="1:5" ht="12.75" customHeight="1">
      <c r="A179" s="35" t="s">
        <v>48</v>
      </c>
      <c r="E179" s="36" t="s">
        <v>251</v>
      </c>
    </row>
    <row r="180" spans="1:5" ht="63.75" customHeight="1">
      <c r="A180" s="39" t="s">
        <v>50</v>
      </c>
      <c r="E180" s="38" t="s">
        <v>252</v>
      </c>
    </row>
    <row r="181" spans="1:16" ht="12.75" customHeight="1">
      <c r="A181" s="25" t="s">
        <v>43</v>
      </c>
      <c r="B181" s="29" t="s">
        <v>253</v>
      </c>
      <c r="C181" s="29" t="s">
        <v>254</v>
      </c>
      <c r="D181" s="25" t="s">
        <v>49</v>
      </c>
      <c r="E181" s="30" t="s">
        <v>255</v>
      </c>
      <c r="F181" s="31" t="s">
        <v>92</v>
      </c>
      <c r="G181" s="32">
        <v>11844.89</v>
      </c>
      <c r="H181" s="33">
        <v>0</v>
      </c>
      <c r="I181" s="34">
        <f>ROUND(ROUND(H181,2)*ROUND(G181,3),2)</f>
      </c>
      <c r="O181">
        <f>(I181*21)/100</f>
      </c>
      <c r="P181" t="s">
        <v>22</v>
      </c>
    </row>
    <row r="182" spans="1:5" ht="12.75" customHeight="1">
      <c r="A182" s="35" t="s">
        <v>48</v>
      </c>
      <c r="E182" s="36" t="s">
        <v>49</v>
      </c>
    </row>
    <row r="183" spans="1:5" ht="25.5" customHeight="1">
      <c r="A183" s="39" t="s">
        <v>50</v>
      </c>
      <c r="E183" s="38" t="s">
        <v>256</v>
      </c>
    </row>
    <row r="184" spans="1:16" ht="12.75" customHeight="1">
      <c r="A184" s="25" t="s">
        <v>43</v>
      </c>
      <c r="B184" s="29" t="s">
        <v>257</v>
      </c>
      <c r="C184" s="29" t="s">
        <v>258</v>
      </c>
      <c r="D184" s="25" t="s">
        <v>49</v>
      </c>
      <c r="E184" s="30" t="s">
        <v>259</v>
      </c>
      <c r="F184" s="31" t="s">
        <v>92</v>
      </c>
      <c r="G184" s="32">
        <v>12437.135</v>
      </c>
      <c r="H184" s="33">
        <v>0</v>
      </c>
      <c r="I184" s="34">
        <f>ROUND(ROUND(H184,2)*ROUND(G184,3),2)</f>
      </c>
      <c r="O184">
        <f>(I184*21)/100</f>
      </c>
      <c r="P184" t="s">
        <v>22</v>
      </c>
    </row>
    <row r="185" spans="1:5" ht="12.75" customHeight="1">
      <c r="A185" s="35" t="s">
        <v>48</v>
      </c>
      <c r="E185" s="36" t="s">
        <v>49</v>
      </c>
    </row>
    <row r="186" spans="1:5" ht="25.5" customHeight="1">
      <c r="A186" s="39" t="s">
        <v>50</v>
      </c>
      <c r="E186" s="38" t="s">
        <v>249</v>
      </c>
    </row>
    <row r="187" spans="1:16" ht="12.75" customHeight="1">
      <c r="A187" s="25" t="s">
        <v>43</v>
      </c>
      <c r="B187" s="29" t="s">
        <v>260</v>
      </c>
      <c r="C187" s="29" t="s">
        <v>261</v>
      </c>
      <c r="D187" s="25" t="s">
        <v>45</v>
      </c>
      <c r="E187" s="30" t="s">
        <v>262</v>
      </c>
      <c r="F187" s="31" t="s">
        <v>92</v>
      </c>
      <c r="G187" s="32">
        <v>4418.6</v>
      </c>
      <c r="H187" s="33">
        <v>0</v>
      </c>
      <c r="I187" s="34">
        <f>ROUND(ROUND(H187,2)*ROUND(G187,3),2)</f>
      </c>
      <c r="O187">
        <f>(I187*21)/100</f>
      </c>
      <c r="P187" t="s">
        <v>22</v>
      </c>
    </row>
    <row r="188" spans="1:5" ht="12.75" customHeight="1">
      <c r="A188" s="35" t="s">
        <v>48</v>
      </c>
      <c r="E188" s="36" t="s">
        <v>49</v>
      </c>
    </row>
    <row r="189" spans="1:5" ht="89.25" customHeight="1">
      <c r="A189" s="39" t="s">
        <v>50</v>
      </c>
      <c r="E189" s="38" t="s">
        <v>263</v>
      </c>
    </row>
    <row r="190" spans="1:16" ht="12.75" customHeight="1">
      <c r="A190" s="25" t="s">
        <v>43</v>
      </c>
      <c r="B190" s="29" t="s">
        <v>264</v>
      </c>
      <c r="C190" s="29" t="s">
        <v>261</v>
      </c>
      <c r="D190" s="25" t="s">
        <v>52</v>
      </c>
      <c r="E190" s="30" t="s">
        <v>262</v>
      </c>
      <c r="F190" s="31" t="s">
        <v>92</v>
      </c>
      <c r="G190" s="32">
        <v>18</v>
      </c>
      <c r="H190" s="33">
        <v>0</v>
      </c>
      <c r="I190" s="34">
        <f>ROUND(ROUND(H190,2)*ROUND(G190,3),2)</f>
      </c>
      <c r="O190">
        <f>(I190*21)/100</f>
      </c>
      <c r="P190" t="s">
        <v>22</v>
      </c>
    </row>
    <row r="191" spans="1:5" ht="12.75" customHeight="1">
      <c r="A191" s="35" t="s">
        <v>48</v>
      </c>
      <c r="E191" s="36" t="s">
        <v>53</v>
      </c>
    </row>
    <row r="192" spans="1:5" ht="25.5" customHeight="1">
      <c r="A192" s="39" t="s">
        <v>50</v>
      </c>
      <c r="E192" s="38" t="s">
        <v>265</v>
      </c>
    </row>
    <row r="193" spans="1:16" ht="12.75" customHeight="1">
      <c r="A193" s="25" t="s">
        <v>43</v>
      </c>
      <c r="B193" s="29" t="s">
        <v>266</v>
      </c>
      <c r="C193" s="29" t="s">
        <v>267</v>
      </c>
      <c r="D193" s="25" t="s">
        <v>49</v>
      </c>
      <c r="E193" s="30" t="s">
        <v>268</v>
      </c>
      <c r="F193" s="31" t="s">
        <v>135</v>
      </c>
      <c r="G193" s="32">
        <v>69.52</v>
      </c>
      <c r="H193" s="33">
        <v>0</v>
      </c>
      <c r="I193" s="34">
        <f>ROUND(ROUND(H193,2)*ROUND(G193,3),2)</f>
      </c>
      <c r="O193">
        <f>(I193*21)/100</f>
      </c>
      <c r="P193" t="s">
        <v>22</v>
      </c>
    </row>
    <row r="194" spans="1:5" ht="12.75" customHeight="1">
      <c r="A194" s="35" t="s">
        <v>48</v>
      </c>
      <c r="E194" s="36" t="s">
        <v>49</v>
      </c>
    </row>
    <row r="195" spans="1:5" ht="25.5" customHeight="1">
      <c r="A195" s="37" t="s">
        <v>50</v>
      </c>
      <c r="E195" s="38" t="s">
        <v>269</v>
      </c>
    </row>
    <row r="196" spans="1:9" ht="12.75" customHeight="1">
      <c r="A196" s="6" t="s">
        <v>41</v>
      </c>
      <c r="B196" s="6"/>
      <c r="C196" s="41" t="s">
        <v>71</v>
      </c>
      <c r="D196" s="6"/>
      <c r="E196" s="27" t="s">
        <v>270</v>
      </c>
      <c r="F196" s="6"/>
      <c r="G196" s="6"/>
      <c r="H196" s="6"/>
      <c r="I196" s="42">
        <f>0+I197+I200</f>
      </c>
    </row>
    <row r="197" spans="1:16" ht="12.75" customHeight="1">
      <c r="A197" s="25" t="s">
        <v>43</v>
      </c>
      <c r="B197" s="29" t="s">
        <v>271</v>
      </c>
      <c r="C197" s="29" t="s">
        <v>272</v>
      </c>
      <c r="D197" s="25" t="s">
        <v>49</v>
      </c>
      <c r="E197" s="30" t="s">
        <v>273</v>
      </c>
      <c r="F197" s="31" t="s">
        <v>69</v>
      </c>
      <c r="G197" s="32">
        <v>1</v>
      </c>
      <c r="H197" s="33">
        <v>0</v>
      </c>
      <c r="I197" s="34">
        <f>ROUND(ROUND(H197,2)*ROUND(G197,3),2)</f>
      </c>
      <c r="O197">
        <f>(I197*21)/100</f>
      </c>
      <c r="P197" t="s">
        <v>22</v>
      </c>
    </row>
    <row r="198" spans="1:5" ht="12.75" customHeight="1">
      <c r="A198" s="35" t="s">
        <v>48</v>
      </c>
      <c r="E198" s="36" t="s">
        <v>49</v>
      </c>
    </row>
    <row r="199" spans="1:5" ht="25.5" customHeight="1">
      <c r="A199" s="39" t="s">
        <v>50</v>
      </c>
      <c r="E199" s="38" t="s">
        <v>274</v>
      </c>
    </row>
    <row r="200" spans="1:16" ht="12.75" customHeight="1">
      <c r="A200" s="25" t="s">
        <v>43</v>
      </c>
      <c r="B200" s="29" t="s">
        <v>275</v>
      </c>
      <c r="C200" s="29" t="s">
        <v>276</v>
      </c>
      <c r="D200" s="25" t="s">
        <v>49</v>
      </c>
      <c r="E200" s="30" t="s">
        <v>277</v>
      </c>
      <c r="F200" s="31" t="s">
        <v>69</v>
      </c>
      <c r="G200" s="32">
        <v>4</v>
      </c>
      <c r="H200" s="33">
        <v>0</v>
      </c>
      <c r="I200" s="34">
        <f>ROUND(ROUND(H200,2)*ROUND(G200,3),2)</f>
      </c>
      <c r="O200">
        <f>(I200*21)/100</f>
      </c>
      <c r="P200" t="s">
        <v>22</v>
      </c>
    </row>
    <row r="201" spans="1:5" ht="12.75" customHeight="1">
      <c r="A201" s="35" t="s">
        <v>48</v>
      </c>
      <c r="E201" s="36" t="s">
        <v>49</v>
      </c>
    </row>
    <row r="202" spans="1:5" ht="25.5" customHeight="1">
      <c r="A202" s="37" t="s">
        <v>50</v>
      </c>
      <c r="E202" s="38" t="s">
        <v>278</v>
      </c>
    </row>
    <row r="203" spans="1:9" ht="12.75" customHeight="1">
      <c r="A203" s="6" t="s">
        <v>41</v>
      </c>
      <c r="B203" s="6"/>
      <c r="C203" s="41" t="s">
        <v>38</v>
      </c>
      <c r="D203" s="6"/>
      <c r="E203" s="27" t="s">
        <v>279</v>
      </c>
      <c r="F203" s="6"/>
      <c r="G203" s="6"/>
      <c r="H203" s="6"/>
      <c r="I203" s="42">
        <f>0+I204+I207+I210+I213+I216+I219+I222+I225+I228+I231+I234+I237+I240</f>
      </c>
    </row>
    <row r="204" spans="1:16" ht="12.75" customHeight="1">
      <c r="A204" s="25" t="s">
        <v>43</v>
      </c>
      <c r="B204" s="29" t="s">
        <v>280</v>
      </c>
      <c r="C204" s="29" t="s">
        <v>281</v>
      </c>
      <c r="D204" s="25" t="s">
        <v>49</v>
      </c>
      <c r="E204" s="30" t="s">
        <v>282</v>
      </c>
      <c r="F204" s="31" t="s">
        <v>92</v>
      </c>
      <c r="G204" s="32">
        <v>551.042</v>
      </c>
      <c r="H204" s="33">
        <v>0</v>
      </c>
      <c r="I204" s="34">
        <f>ROUND(ROUND(H204,2)*ROUND(G204,3),2)</f>
      </c>
      <c r="O204">
        <f>(I204*21)/100</f>
      </c>
      <c r="P204" t="s">
        <v>22</v>
      </c>
    </row>
    <row r="205" spans="1:5" ht="12.75" customHeight="1">
      <c r="A205" s="35" t="s">
        <v>48</v>
      </c>
      <c r="E205" s="36" t="s">
        <v>49</v>
      </c>
    </row>
    <row r="206" spans="1:5" ht="38.25" customHeight="1">
      <c r="A206" s="39" t="s">
        <v>50</v>
      </c>
      <c r="E206" s="38" t="s">
        <v>283</v>
      </c>
    </row>
    <row r="207" spans="1:16" ht="12.75" customHeight="1">
      <c r="A207" s="25" t="s">
        <v>43</v>
      </c>
      <c r="B207" s="29" t="s">
        <v>284</v>
      </c>
      <c r="C207" s="29" t="s">
        <v>285</v>
      </c>
      <c r="D207" s="25" t="s">
        <v>49</v>
      </c>
      <c r="E207" s="30" t="s">
        <v>286</v>
      </c>
      <c r="F207" s="31" t="s">
        <v>92</v>
      </c>
      <c r="G207" s="32">
        <v>551.042</v>
      </c>
      <c r="H207" s="33">
        <v>0</v>
      </c>
      <c r="I207" s="34">
        <f>ROUND(ROUND(H207,2)*ROUND(G207,3),2)</f>
      </c>
      <c r="O207">
        <f>(I207*21)/100</f>
      </c>
      <c r="P207" t="s">
        <v>22</v>
      </c>
    </row>
    <row r="208" spans="1:5" ht="12.75" customHeight="1">
      <c r="A208" s="35" t="s">
        <v>48</v>
      </c>
      <c r="E208" s="36" t="s">
        <v>49</v>
      </c>
    </row>
    <row r="209" spans="1:5" ht="38.25" customHeight="1">
      <c r="A209" s="39" t="s">
        <v>50</v>
      </c>
      <c r="E209" s="38" t="s">
        <v>283</v>
      </c>
    </row>
    <row r="210" spans="1:16" ht="12.75" customHeight="1">
      <c r="A210" s="25" t="s">
        <v>43</v>
      </c>
      <c r="B210" s="29" t="s">
        <v>287</v>
      </c>
      <c r="C210" s="29" t="s">
        <v>288</v>
      </c>
      <c r="D210" s="25" t="s">
        <v>49</v>
      </c>
      <c r="E210" s="30" t="s">
        <v>289</v>
      </c>
      <c r="F210" s="31" t="s">
        <v>69</v>
      </c>
      <c r="G210" s="32">
        <v>1</v>
      </c>
      <c r="H210" s="33">
        <v>0</v>
      </c>
      <c r="I210" s="34">
        <f>ROUND(ROUND(H210,2)*ROUND(G210,3),2)</f>
      </c>
      <c r="O210">
        <f>(I210*21)/100</f>
      </c>
      <c r="P210" t="s">
        <v>22</v>
      </c>
    </row>
    <row r="211" spans="1:5" ht="12.75" customHeight="1">
      <c r="A211" s="35" t="s">
        <v>48</v>
      </c>
      <c r="E211" s="36" t="s">
        <v>49</v>
      </c>
    </row>
    <row r="212" spans="1:5" ht="12.75" customHeight="1">
      <c r="A212" s="39" t="s">
        <v>50</v>
      </c>
      <c r="E212" s="38" t="s">
        <v>290</v>
      </c>
    </row>
    <row r="213" spans="1:16" ht="12.75" customHeight="1">
      <c r="A213" s="25" t="s">
        <v>43</v>
      </c>
      <c r="B213" s="29" t="s">
        <v>291</v>
      </c>
      <c r="C213" s="29" t="s">
        <v>292</v>
      </c>
      <c r="D213" s="25" t="s">
        <v>49</v>
      </c>
      <c r="E213" s="30" t="s">
        <v>293</v>
      </c>
      <c r="F213" s="31" t="s">
        <v>135</v>
      </c>
      <c r="G213" s="32">
        <v>8.3</v>
      </c>
      <c r="H213" s="33">
        <v>0</v>
      </c>
      <c r="I213" s="34">
        <f>ROUND(ROUND(H213,2)*ROUND(G213,3),2)</f>
      </c>
      <c r="O213">
        <f>(I213*21)/100</f>
      </c>
      <c r="P213" t="s">
        <v>22</v>
      </c>
    </row>
    <row r="214" spans="1:5" ht="25.5" customHeight="1">
      <c r="A214" s="35" t="s">
        <v>48</v>
      </c>
      <c r="E214" s="36" t="s">
        <v>294</v>
      </c>
    </row>
    <row r="215" spans="1:5" ht="25.5" customHeight="1">
      <c r="A215" s="39" t="s">
        <v>50</v>
      </c>
      <c r="E215" s="38" t="s">
        <v>295</v>
      </c>
    </row>
    <row r="216" spans="1:16" ht="12.75" customHeight="1">
      <c r="A216" s="25" t="s">
        <v>43</v>
      </c>
      <c r="B216" s="29" t="s">
        <v>296</v>
      </c>
      <c r="C216" s="29" t="s">
        <v>297</v>
      </c>
      <c r="D216" s="25" t="s">
        <v>45</v>
      </c>
      <c r="E216" s="30" t="s">
        <v>298</v>
      </c>
      <c r="F216" s="31" t="s">
        <v>135</v>
      </c>
      <c r="G216" s="32">
        <v>8</v>
      </c>
      <c r="H216" s="33">
        <v>0</v>
      </c>
      <c r="I216" s="34">
        <f>ROUND(ROUND(H216,2)*ROUND(G216,3),2)</f>
      </c>
      <c r="O216">
        <f>(I216*21)/100</f>
      </c>
      <c r="P216" t="s">
        <v>22</v>
      </c>
    </row>
    <row r="217" spans="1:5" ht="12.75" customHeight="1">
      <c r="A217" s="35" t="s">
        <v>48</v>
      </c>
      <c r="E217" s="36" t="s">
        <v>299</v>
      </c>
    </row>
    <row r="218" spans="1:5" ht="25.5" customHeight="1">
      <c r="A218" s="39" t="s">
        <v>50</v>
      </c>
      <c r="E218" s="38" t="s">
        <v>300</v>
      </c>
    </row>
    <row r="219" spans="1:16" ht="12.75" customHeight="1">
      <c r="A219" s="25" t="s">
        <v>43</v>
      </c>
      <c r="B219" s="29" t="s">
        <v>301</v>
      </c>
      <c r="C219" s="29" t="s">
        <v>297</v>
      </c>
      <c r="D219" s="25" t="s">
        <v>52</v>
      </c>
      <c r="E219" s="30" t="s">
        <v>298</v>
      </c>
      <c r="F219" s="31" t="s">
        <v>135</v>
      </c>
      <c r="G219" s="32">
        <v>8.3</v>
      </c>
      <c r="H219" s="33">
        <v>0</v>
      </c>
      <c r="I219" s="34">
        <f>ROUND(ROUND(H219,2)*ROUND(G219,3),2)</f>
      </c>
      <c r="O219">
        <f>(I219*21)/100</f>
      </c>
      <c r="P219" t="s">
        <v>22</v>
      </c>
    </row>
    <row r="220" spans="1:5" ht="25.5" customHeight="1">
      <c r="A220" s="35" t="s">
        <v>48</v>
      </c>
      <c r="E220" s="36" t="s">
        <v>294</v>
      </c>
    </row>
    <row r="221" spans="1:5" ht="25.5" customHeight="1">
      <c r="A221" s="39" t="s">
        <v>50</v>
      </c>
      <c r="E221" s="38" t="s">
        <v>302</v>
      </c>
    </row>
    <row r="222" spans="1:16" ht="12.75" customHeight="1">
      <c r="A222" s="25" t="s">
        <v>43</v>
      </c>
      <c r="B222" s="29" t="s">
        <v>303</v>
      </c>
      <c r="C222" s="29" t="s">
        <v>304</v>
      </c>
      <c r="D222" s="25" t="s">
        <v>49</v>
      </c>
      <c r="E222" s="30" t="s">
        <v>305</v>
      </c>
      <c r="F222" s="31" t="s">
        <v>135</v>
      </c>
      <c r="G222" s="32">
        <v>8.3</v>
      </c>
      <c r="H222" s="33">
        <v>0</v>
      </c>
      <c r="I222" s="34">
        <f>ROUND(ROUND(H222,2)*ROUND(G222,3),2)</f>
      </c>
      <c r="O222">
        <f>(I222*21)/100</f>
      </c>
      <c r="P222" t="s">
        <v>22</v>
      </c>
    </row>
    <row r="223" spans="1:5" ht="12.75" customHeight="1">
      <c r="A223" s="35" t="s">
        <v>48</v>
      </c>
      <c r="E223" s="36" t="s">
        <v>49</v>
      </c>
    </row>
    <row r="224" spans="1:5" ht="25.5" customHeight="1">
      <c r="A224" s="39" t="s">
        <v>50</v>
      </c>
      <c r="E224" s="38" t="s">
        <v>306</v>
      </c>
    </row>
    <row r="225" spans="1:16" ht="12.75" customHeight="1">
      <c r="A225" s="25" t="s">
        <v>43</v>
      </c>
      <c r="B225" s="29" t="s">
        <v>307</v>
      </c>
      <c r="C225" s="29" t="s">
        <v>308</v>
      </c>
      <c r="D225" s="25" t="s">
        <v>49</v>
      </c>
      <c r="E225" s="30" t="s">
        <v>309</v>
      </c>
      <c r="F225" s="31" t="s">
        <v>135</v>
      </c>
      <c r="G225" s="32">
        <v>69.52</v>
      </c>
      <c r="H225" s="33">
        <v>0</v>
      </c>
      <c r="I225" s="34">
        <f>ROUND(ROUND(H225,2)*ROUND(G225,3),2)</f>
      </c>
      <c r="O225">
        <f>(I225*21)/100</f>
      </c>
      <c r="P225" t="s">
        <v>22</v>
      </c>
    </row>
    <row r="226" spans="1:5" ht="12.75" customHeight="1">
      <c r="A226" s="35" t="s">
        <v>48</v>
      </c>
      <c r="E226" s="36" t="s">
        <v>49</v>
      </c>
    </row>
    <row r="227" spans="1:5" ht="25.5" customHeight="1">
      <c r="A227" s="39" t="s">
        <v>50</v>
      </c>
      <c r="E227" s="38" t="s">
        <v>269</v>
      </c>
    </row>
    <row r="228" spans="1:16" ht="12.75" customHeight="1">
      <c r="A228" s="25" t="s">
        <v>43</v>
      </c>
      <c r="B228" s="29" t="s">
        <v>310</v>
      </c>
      <c r="C228" s="29" t="s">
        <v>311</v>
      </c>
      <c r="D228" s="25" t="s">
        <v>45</v>
      </c>
      <c r="E228" s="30" t="s">
        <v>312</v>
      </c>
      <c r="F228" s="31" t="s">
        <v>47</v>
      </c>
      <c r="G228" s="32">
        <v>4.365</v>
      </c>
      <c r="H228" s="33">
        <v>0</v>
      </c>
      <c r="I228" s="34">
        <f>ROUND(ROUND(H228,2)*ROUND(G228,3),2)</f>
      </c>
      <c r="O228">
        <f>(I228*21)/100</f>
      </c>
      <c r="P228" t="s">
        <v>22</v>
      </c>
    </row>
    <row r="229" spans="1:5" ht="12.75" customHeight="1">
      <c r="A229" s="35" t="s">
        <v>48</v>
      </c>
      <c r="E229" s="36" t="s">
        <v>98</v>
      </c>
    </row>
    <row r="230" spans="1:5" ht="25.5" customHeight="1">
      <c r="A230" s="39" t="s">
        <v>50</v>
      </c>
      <c r="E230" s="38" t="s">
        <v>313</v>
      </c>
    </row>
    <row r="231" spans="1:16" ht="12.75" customHeight="1">
      <c r="A231" s="25" t="s">
        <v>43</v>
      </c>
      <c r="B231" s="29" t="s">
        <v>314</v>
      </c>
      <c r="C231" s="29" t="s">
        <v>311</v>
      </c>
      <c r="D231" s="25" t="s">
        <v>52</v>
      </c>
      <c r="E231" s="30" t="s">
        <v>312</v>
      </c>
      <c r="F231" s="31" t="s">
        <v>47</v>
      </c>
      <c r="G231" s="32">
        <v>2.52</v>
      </c>
      <c r="H231" s="33">
        <v>0</v>
      </c>
      <c r="I231" s="34">
        <f>ROUND(ROUND(H231,2)*ROUND(G231,3),2)</f>
      </c>
      <c r="O231">
        <f>(I231*21)/100</f>
      </c>
      <c r="P231" t="s">
        <v>22</v>
      </c>
    </row>
    <row r="232" spans="1:5" ht="25.5" customHeight="1">
      <c r="A232" s="35" t="s">
        <v>48</v>
      </c>
      <c r="E232" s="36" t="s">
        <v>101</v>
      </c>
    </row>
    <row r="233" spans="1:5" ht="25.5" customHeight="1">
      <c r="A233" s="39" t="s">
        <v>50</v>
      </c>
      <c r="E233" s="38" t="s">
        <v>315</v>
      </c>
    </row>
    <row r="234" spans="1:16" ht="12.75" customHeight="1">
      <c r="A234" s="25" t="s">
        <v>43</v>
      </c>
      <c r="B234" s="29" t="s">
        <v>316</v>
      </c>
      <c r="C234" s="29" t="s">
        <v>317</v>
      </c>
      <c r="D234" s="25" t="s">
        <v>49</v>
      </c>
      <c r="E234" s="30" t="s">
        <v>318</v>
      </c>
      <c r="F234" s="31" t="s">
        <v>135</v>
      </c>
      <c r="G234" s="32">
        <v>6.5</v>
      </c>
      <c r="H234" s="33">
        <v>0</v>
      </c>
      <c r="I234" s="34">
        <f>ROUND(ROUND(H234,2)*ROUND(G234,3),2)</f>
      </c>
      <c r="O234">
        <f>(I234*21)/100</f>
      </c>
      <c r="P234" t="s">
        <v>22</v>
      </c>
    </row>
    <row r="235" spans="1:5" ht="25.5" customHeight="1">
      <c r="A235" s="35" t="s">
        <v>48</v>
      </c>
      <c r="E235" s="36" t="s">
        <v>101</v>
      </c>
    </row>
    <row r="236" spans="1:5" ht="25.5" customHeight="1">
      <c r="A236" s="39" t="s">
        <v>50</v>
      </c>
      <c r="E236" s="38" t="s">
        <v>319</v>
      </c>
    </row>
    <row r="237" spans="1:16" ht="12.75" customHeight="1">
      <c r="A237" s="25" t="s">
        <v>43</v>
      </c>
      <c r="B237" s="29" t="s">
        <v>320</v>
      </c>
      <c r="C237" s="29" t="s">
        <v>321</v>
      </c>
      <c r="D237" s="25" t="s">
        <v>45</v>
      </c>
      <c r="E237" s="30" t="s">
        <v>322</v>
      </c>
      <c r="F237" s="31" t="s">
        <v>135</v>
      </c>
      <c r="G237" s="32">
        <v>8</v>
      </c>
      <c r="H237" s="33">
        <v>0</v>
      </c>
      <c r="I237" s="34">
        <f>ROUND(ROUND(H237,2)*ROUND(G237,3),2)</f>
      </c>
      <c r="O237">
        <f>(I237*21)/100</f>
      </c>
      <c r="P237" t="s">
        <v>22</v>
      </c>
    </row>
    <row r="238" spans="1:5" ht="12.75" customHeight="1">
      <c r="A238" s="35" t="s">
        <v>48</v>
      </c>
      <c r="E238" s="36" t="s">
        <v>98</v>
      </c>
    </row>
    <row r="239" spans="1:5" ht="25.5" customHeight="1">
      <c r="A239" s="39" t="s">
        <v>50</v>
      </c>
      <c r="E239" s="38" t="s">
        <v>300</v>
      </c>
    </row>
    <row r="240" spans="1:16" ht="12.75" customHeight="1">
      <c r="A240" s="25" t="s">
        <v>43</v>
      </c>
      <c r="B240" s="29" t="s">
        <v>323</v>
      </c>
      <c r="C240" s="29" t="s">
        <v>321</v>
      </c>
      <c r="D240" s="25" t="s">
        <v>52</v>
      </c>
      <c r="E240" s="30" t="s">
        <v>322</v>
      </c>
      <c r="F240" s="31" t="s">
        <v>135</v>
      </c>
      <c r="G240" s="32">
        <v>6.3</v>
      </c>
      <c r="H240" s="33">
        <v>0</v>
      </c>
      <c r="I240" s="34">
        <f>ROUND(ROUND(H240,2)*ROUND(G240,3),2)</f>
      </c>
      <c r="O240">
        <f>(I240*21)/100</f>
      </c>
      <c r="P240" t="s">
        <v>22</v>
      </c>
    </row>
    <row r="241" spans="1:5" ht="25.5" customHeight="1">
      <c r="A241" s="35" t="s">
        <v>48</v>
      </c>
      <c r="E241" s="36" t="s">
        <v>101</v>
      </c>
    </row>
    <row r="242" spans="1:5" ht="25.5" customHeight="1">
      <c r="A242" s="37" t="s">
        <v>50</v>
      </c>
      <c r="E242" s="38" t="s">
        <v>324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