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555" windowWidth="24615" windowHeight="14250" activeTab="0"/>
  </bookViews>
  <sheets>
    <sheet name="Rekapitulace stavby" sheetId="1" r:id="rId1"/>
    <sheet name="01 - Bourací práce" sheetId="2" r:id="rId2"/>
    <sheet name="02 - Nové konstrukce" sheetId="3" r:id="rId3"/>
    <sheet name="03 - Odvodnění komunikace" sheetId="4" r:id="rId4"/>
    <sheet name="04 - Úprava příkopu km 0,..." sheetId="5" r:id="rId5"/>
    <sheet name="05 - Zrušení propustku km..." sheetId="6" r:id="rId6"/>
    <sheet name="06 - Vedlejší rozpočtové ..." sheetId="7" r:id="rId7"/>
    <sheet name="07 - Ostatní náklady" sheetId="8" r:id="rId8"/>
    <sheet name="01 - Odvodnění komunikace" sheetId="9" r:id="rId9"/>
    <sheet name="02 - Osazení obrubníků" sheetId="10" r:id="rId10"/>
    <sheet name="Pokyny pro vyplnění" sheetId="11" r:id="rId11"/>
  </sheets>
  <definedNames>
    <definedName name="_xlnm._FilterDatabase" localSheetId="1" hidden="1">'01 - Bourací práce'!$C$86:$K$137</definedName>
    <definedName name="_xlnm._FilterDatabase" localSheetId="8" hidden="1">'01 - Odvodnění komunikace'!$C$84:$K$100</definedName>
    <definedName name="_xlnm._FilterDatabase" localSheetId="2" hidden="1">'02 - Nové konstrukce'!$C$90:$K$288</definedName>
    <definedName name="_xlnm._FilterDatabase" localSheetId="9" hidden="1">'02 - Osazení obrubníků'!$C$86:$K$124</definedName>
    <definedName name="_xlnm._FilterDatabase" localSheetId="3" hidden="1">'03 - Odvodnění komunikace'!$C$86:$K$115</definedName>
    <definedName name="_xlnm._FilterDatabase" localSheetId="4" hidden="1">'04 - Úprava příkopu km 0,...'!$C$90:$K$177</definedName>
    <definedName name="_xlnm._FilterDatabase" localSheetId="5" hidden="1">'05 - Zrušení propustku km...'!$C$88:$K$117</definedName>
    <definedName name="_xlnm._FilterDatabase" localSheetId="6" hidden="1">'06 - Vedlejší rozpočtové ...'!$C$87:$K$110</definedName>
    <definedName name="_xlnm._FilterDatabase" localSheetId="7" hidden="1">'07 - Ostatní náklady'!$C$84:$K$91</definedName>
    <definedName name="_xlnm.Print_Area" localSheetId="1">'01 - Bourací práce'!$C$4:$J$38,'01 - Bourací práce'!$C$44:$J$66,'01 - Bourací práce'!$C$72:$K$137</definedName>
    <definedName name="_xlnm.Print_Area" localSheetId="8">'01 - Odvodnění komunikace'!$C$4:$J$38,'01 - Odvodnění komunikace'!$C$44:$J$64,'01 - Odvodnění komunikace'!$C$70:$K$100</definedName>
    <definedName name="_xlnm.Print_Area" localSheetId="2">'02 - Nové konstrukce'!$C$4:$J$38,'02 - Nové konstrukce'!$C$44:$J$70,'02 - Nové konstrukce'!$C$76:$K$288</definedName>
    <definedName name="_xlnm.Print_Area" localSheetId="9">'02 - Osazení obrubníků'!$C$4:$J$38,'02 - Osazení obrubníků'!$C$44:$J$66,'02 - Osazení obrubníků'!$C$72:$K$124</definedName>
    <definedName name="_xlnm.Print_Area" localSheetId="3">'03 - Odvodnění komunikace'!$C$4:$J$38,'03 - Odvodnění komunikace'!$C$44:$J$66,'03 - Odvodnění komunikace'!$C$72:$K$115</definedName>
    <definedName name="_xlnm.Print_Area" localSheetId="4">'04 - Úprava příkopu km 0,...'!$C$4:$J$38,'04 - Úprava příkopu km 0,...'!$C$44:$J$70,'04 - Úprava příkopu km 0,...'!$C$76:$K$177</definedName>
    <definedName name="_xlnm.Print_Area" localSheetId="5">'05 - Zrušení propustku km...'!$C$4:$J$38,'05 - Zrušení propustku km...'!$C$44:$J$68,'05 - Zrušení propustku km...'!$C$74:$K$117</definedName>
    <definedName name="_xlnm.Print_Area" localSheetId="6">'06 - Vedlejší rozpočtové ...'!$C$4:$J$38,'06 - Vedlejší rozpočtové ...'!$C$44:$J$67,'06 - Vedlejší rozpočtové ...'!$C$73:$K$110</definedName>
    <definedName name="_xlnm.Print_Area" localSheetId="7">'07 - Ostatní náklady'!$C$4:$J$38,'07 - Ostatní náklady'!$C$44:$J$64,'07 - Ostatní náklady'!$C$70:$K$91</definedName>
    <definedName name="_xlnm.Print_Area" localSheetId="10">'Pokyny pro vyplnění'!$B$2:$K$69,'Pokyny pro vyplnění'!$B$72:$K$116,'Pokyny pro vyplnění'!$B$119:$K$188,'Pokyny pro vyplnění'!$B$196:$K$216</definedName>
    <definedName name="_xlnm.Print_Area" localSheetId="0">'Rekapitulace stavby'!$D$4:$AO$33,'Rekapitulace stavby'!$C$39:$AQ$63</definedName>
    <definedName name="_xlnm.Print_Titles" localSheetId="0">'Rekapitulace stavby'!$49:$49</definedName>
    <definedName name="_xlnm.Print_Titles" localSheetId="1">'01 - Bourací práce'!$86:$86</definedName>
    <definedName name="_xlnm.Print_Titles" localSheetId="2">'02 - Nové konstrukce'!$90:$90</definedName>
    <definedName name="_xlnm.Print_Titles" localSheetId="3">'03 - Odvodnění komunikace'!$86:$86</definedName>
    <definedName name="_xlnm.Print_Titles" localSheetId="5">'05 - Zrušení propustku km...'!$88:$88</definedName>
    <definedName name="_xlnm.Print_Titles" localSheetId="6">'06 - Vedlejší rozpočtové ...'!$87:$87</definedName>
    <definedName name="_xlnm.Print_Titles" localSheetId="7">'07 - Ostatní náklady'!$84:$84</definedName>
    <definedName name="_xlnm.Print_Titles" localSheetId="8">'01 - Odvodnění komunikace'!$84:$84</definedName>
    <definedName name="_xlnm.Print_Titles" localSheetId="9">'02 - Osazení obrubníků'!$86:$86</definedName>
  </definedNames>
  <calcPr calcId="145621"/>
</workbook>
</file>

<file path=xl/sharedStrings.xml><?xml version="1.0" encoding="utf-8"?>
<sst xmlns="http://schemas.openxmlformats.org/spreadsheetml/2006/main" count="5972" uniqueCount="985">
  <si>
    <t>Export VZ</t>
  </si>
  <si>
    <t>List obsahuje:</t>
  </si>
  <si>
    <t>1) Rekapitulace stavby</t>
  </si>
  <si>
    <t>2) Rekapitulace objektů stavby a soupisů prací</t>
  </si>
  <si>
    <t>3.0</t>
  </si>
  <si>
    <t>ZAMOK</t>
  </si>
  <si>
    <t>False</t>
  </si>
  <si>
    <t>{c7bc08ff-2502-43b8-b403-8f6fc960d3d0}</t>
  </si>
  <si>
    <t>0,01</t>
  </si>
  <si>
    <t>21</t>
  </si>
  <si>
    <t>15</t>
  </si>
  <si>
    <t>REKAPITULACE STAVBY</t>
  </si>
  <si>
    <t>v ---  níže se nacházejí doplnkové a pomocné údaje k sestavám  --- v</t>
  </si>
  <si>
    <t>Návod na vyplnění</t>
  </si>
  <si>
    <t>0,001</t>
  </si>
  <si>
    <t>Kód:</t>
  </si>
  <si>
    <t>2015/96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</si>
  <si>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</si>
  <si>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</si>
  <si>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silnice III/1179 Mýto</t>
  </si>
  <si>
    <t>0,1</t>
  </si>
  <si>
    <t>KSO:</t>
  </si>
  <si>
    <t>822 24 72</t>
  </si>
  <si>
    <t>CC-CZ:</t>
  </si>
  <si>
    <t>21121</t>
  </si>
  <si>
    <t>1</t>
  </si>
  <si>
    <t>Místo:</t>
  </si>
  <si>
    <t>Mýto</t>
  </si>
  <si>
    <t>Datum:</t>
  </si>
  <si>
    <t>22. 1. 2016</t>
  </si>
  <si>
    <t>10</t>
  </si>
  <si>
    <t>CZ-CPV:</t>
  </si>
  <si>
    <t>45000000-7</t>
  </si>
  <si>
    <t>CZ-CPA:</t>
  </si>
  <si>
    <t>42.11.20</t>
  </si>
  <si>
    <t>100</t>
  </si>
  <si>
    <t>Zadavatel:</t>
  </si>
  <si>
    <t>IČ:</t>
  </si>
  <si>
    <t>72053119</t>
  </si>
  <si>
    <t>SUS PK, p.o.</t>
  </si>
  <si>
    <t>DIČ:</t>
  </si>
  <si>
    <t>CZ72053119</t>
  </si>
  <si>
    <t>Uchazeč:</t>
  </si>
  <si>
    <t>Vyplň údaj</t>
  </si>
  <si>
    <t>Projektant:</t>
  </si>
  <si>
    <t>26414422</t>
  </si>
  <si>
    <t>Area Projekt s.r.o.</t>
  </si>
  <si>
    <t>CZ26414422</t>
  </si>
  <si>
    <t>True</t>
  </si>
  <si>
    <t>Poznámka:</t>
  </si>
  <si>
    <t xml:space="preserve">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Výkaz výměr je sestaven podle známých okolnost v době zpracování projektové dokumentace stavby a to ve stupni pro stavební povolení. Zpracovatel nezaručuje úplnost výkazu výměr. Závaznost rozpočtu dohodne objednatel a zhotovitel smluvně.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</si>
  <si>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</si>
  <si>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</si>
  <si>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</si>
  <si>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</si>
  <si>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</si>
  <si>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</si>
  <si>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</si>
  <si>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</si>
  <si>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</si>
  <si>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</si>
  <si>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</si>
  <si>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</si>
  <si>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</si>
  <si>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</si>
  <si>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</si>
  <si>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</si>
  <si>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</si>
  <si>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</si>
  <si>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</si>
  <si>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</si>
  <si>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</si>
  <si>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</si>
  <si>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</si>
  <si>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</si>
  <si>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</si>
  <si>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</si>
  <si>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</si>
  <si>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</si>
  <si>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</si>
  <si>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</si>
  <si>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</si>
  <si>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</si>
  <si>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</si>
  <si>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</si>
  <si>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</si>
  <si>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</si>
  <si>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</si>
  <si>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</si>
  <si>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</si>
  <si>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A.</t>
  </si>
  <si>
    <t>Část stavby financovaná SUS PK</t>
  </si>
  <si>
    <t>ING</t>
  </si>
  <si>
    <t>{0a4bbca3-89a3-484f-958b-ed47b48443aa}</t>
  </si>
  <si>
    <t>2</t>
  </si>
  <si>
    <t>/</t>
  </si>
  <si>
    <t>01</t>
  </si>
  <si>
    <t>Bourací práce</t>
  </si>
  <si>
    <t>Soupis</t>
  </si>
  <si>
    <t>{6aa63327-2243-4075-a7a2-eabb46a66859}</t>
  </si>
  <si>
    <t>02</t>
  </si>
  <si>
    <t>Nové konstrukce</t>
  </si>
  <si>
    <t>{920c9797-9e94-46c2-9b9a-4dabbcf2443a}</t>
  </si>
  <si>
    <t>03</t>
  </si>
  <si>
    <t>Odvodnění komunikace</t>
  </si>
  <si>
    <t>{4bb13933-40d7-4c5d-bfbb-2d17b098c36c}</t>
  </si>
  <si>
    <t>04</t>
  </si>
  <si>
    <t>Úprava příkopu km 0,392 - 0,460</t>
  </si>
  <si>
    <t>{138df3b3-db59-4865-92e3-5135001aea15}</t>
  </si>
  <si>
    <t>05</t>
  </si>
  <si>
    <t>Zrušení propustku km 0,525</t>
  </si>
  <si>
    <t>{0513d756-9b99-4e4c-97a0-5cfc5b300f8a}</t>
  </si>
  <si>
    <t>06</t>
  </si>
  <si>
    <t>Vedlejší rozpočtové náklady</t>
  </si>
  <si>
    <t>{c5c6a543-30f1-40fa-9b37-b2a78d19cf36}</t>
  </si>
  <si>
    <t>07</t>
  </si>
  <si>
    <t>Ostatní náklady</t>
  </si>
  <si>
    <t>{559118bc-8559-483f-b8c2-30a8d4facf0f}</t>
  </si>
  <si>
    <t>B.</t>
  </si>
  <si>
    <t>Část stavby financovaná městem Mýtem</t>
  </si>
  <si>
    <t>{f8a47edb-f88e-4417-b21c-4d108b5453c7}</t>
  </si>
  <si>
    <t>{f7a16da0-43bc-4266-a767-5cde4152f759}</t>
  </si>
  <si>
    <t>Osazení obrubníků</t>
  </si>
  <si>
    <t>{c00fd2d8-acf1-459f-8324-bbb48eeeaeda}</t>
  </si>
  <si>
    <t>1) Krycí list soupisu</t>
  </si>
  <si>
    <t>2) Rekapitulace</t>
  </si>
  <si>
    <t>3) Soupis prací</t>
  </si>
  <si>
    <t>Zpět na list:</t>
  </si>
  <si>
    <t>Rekapitulace stavby</t>
  </si>
  <si>
    <t>KRYCÍ LIST SOUPISU</t>
  </si>
  <si>
    <t>Objekt:</t>
  </si>
  <si>
    <t>A. - Část stavby financovaná SUS PK</t>
  </si>
  <si>
    <t>Soupis:</t>
  </si>
  <si>
    <t>01 - Bourací práce</t>
  </si>
  <si>
    <t>REKAPITULACE ČLENĚNÍ SOUPISU PRACÍ</t>
  </si>
  <si>
    <t>Kód dílu - Popis</t>
  </si>
  <si>
    <t>Cena celkem [CZK]</t>
  </si>
  <si>
    <t>Náklady soupisu celkem</t>
  </si>
  <si>
    <t>-1</t>
  </si>
  <si>
    <t>HSV - Práce a dodávky HSV</t>
  </si>
  <si>
    <t xml:space="preserve">    1 - Zemní práce</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</si>
  <si>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</si>
  <si>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</si>
  <si>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</si>
  <si>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</si>
  <si>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</si>
  <si>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</si>
  <si>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</si>
  <si>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</si>
  <si>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</si>
  <si>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</si>
  <si>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</si>
  <si>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</si>
  <si>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</si>
  <si>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</si>
  <si>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</si>
  <si>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</si>
  <si>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</si>
  <si>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</si>
  <si>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</si>
  <si>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</si>
  <si>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</si>
  <si>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</si>
  <si>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113107224</t>
  </si>
  <si>
    <t>Odstranění podkladů nebo krytů s přemístěním hmot na skládku na vzdálenost do 20 m nebo s naložením na dopravní prostředek v ploše jednotlivě přes 200 m2 z kameniva hrubého drceného, o tl. vrstvy přes 300 do 400 mm</t>
  </si>
  <si>
    <t>m2</t>
  </si>
  <si>
    <t>CS ÚRS 2017 01</t>
  </si>
  <si>
    <t>4</t>
  </si>
  <si>
    <t>1575357992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</si>
  <si>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</si>
  <si>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</si>
  <si>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P</t>
  </si>
  <si>
    <t>Poznámka k položce:
v ploše zvýšení únosnosti konstrukce vozovky
Výměra získána automatickou funkcí z CAD softwaru</t>
  </si>
  <si>
    <t>113154324</t>
  </si>
  <si>
    <t>Frézování živičného podkladu nebo krytu s naložením na dopravní prostředek plochy přes 1 000 do 10 000 m2 bez překážek v trase pruhu šířky do 1 m, tloušťky vrstvy 100 mm</t>
  </si>
  <si>
    <t>-1032079906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</si>
  <si>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</si>
  <si>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Výměra získána automatickou funkcí z CAD softwaru</t>
  </si>
  <si>
    <t>3</t>
  </si>
  <si>
    <t>122201101</t>
  </si>
  <si>
    <t>Odkopávky a prokopávky nezapažené s přehozením výkopku na vzdálenost do 3 m nebo s naložením na dopravní prostředek v hornině tř. 3 do 100 m3</t>
  </si>
  <si>
    <t>m3</t>
  </si>
  <si>
    <t>533971557</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</si>
  <si>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</si>
  <si>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</si>
  <si>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536,00*0,20+239,00*0,15 "odkop terénu mimo komunikaci"</t>
  </si>
  <si>
    <t>162701105</t>
  </si>
  <si>
    <t>Vodorovné přemístění výkopku nebo sypaniny po suchu na obvyklém dopravním prostředku, bez naložení výkopku, avšak se složením bez rozhrnutí z horniny tř. 1 až 4 na vzdálenost dle možností zhotovitele</t>
  </si>
  <si>
    <t>1364825486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</si>
  <si>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</si>
  <si>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536,00*0,20+239,00*0,15</t>
  </si>
  <si>
    <t>5</t>
  </si>
  <si>
    <t>171201201</t>
  </si>
  <si>
    <t>Uložení sypaniny na skládky</t>
  </si>
  <si>
    <t>-1357693649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</si>
  <si>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</si>
  <si>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 xml:space="preserve">Poznámka k položce:
Kubatura přebytku zeminy </t>
  </si>
  <si>
    <t>6</t>
  </si>
  <si>
    <t>171201211</t>
  </si>
  <si>
    <t>Uložení sypaniny poplatek za uložení sypaniny na skládce (skládkovné)</t>
  </si>
  <si>
    <t>t</t>
  </si>
  <si>
    <t>1399672559</t>
  </si>
  <si>
    <t>Poznámka k položce:
Tato položka bude účtována pouze na základě prokazatelně doloženého uložení na skládce a v rozsahu množstevního uložení prokazatelně doloženého. Jinak nárok na účtování této položky zaniká.</t>
  </si>
  <si>
    <t>143,05*1,9 'Přepočtené koeficientem množství</t>
  </si>
  <si>
    <t>9</t>
  </si>
  <si>
    <t>Ostatní konstrukce a práce, bourání</t>
  </si>
  <si>
    <t>7</t>
  </si>
  <si>
    <t>919735113</t>
  </si>
  <si>
    <t>Řezání stávajícího živičného krytu nebo podkladu hloubky přes 100 do 150 mm</t>
  </si>
  <si>
    <t>m</t>
  </si>
  <si>
    <t>-917119673</t>
  </si>
  <si>
    <t xml:space="preserve">Poznámka k souboru cen:
1. V cenách jsou započteny i náklady na spotřebu vody. </t>
  </si>
  <si>
    <t>8</t>
  </si>
  <si>
    <t>961055111</t>
  </si>
  <si>
    <t>Bourání základů z betonu železového</t>
  </si>
  <si>
    <t>1364520883</t>
  </si>
  <si>
    <t>"stávající čela propustků" 7,40</t>
  </si>
  <si>
    <t>966006133</t>
  </si>
  <si>
    <t>Odstranění dopravních nebo orientačních značek se sloupkem s uložením hmot na vzdálenost do 20 m nebo s naložením na dopravní prostředek, se zásypem jam a jeho zhutněním kůly uklínované v zemi kameny nebo obetonované, popř. zaberaněné směrové</t>
  </si>
  <si>
    <t>kus</t>
  </si>
  <si>
    <t>-1999792379</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</si>
  <si>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</si>
  <si>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966024111</t>
  </si>
  <si>
    <t>Odstranění drátěných košů (gabionů) vyplněných kamenivem</t>
  </si>
  <si>
    <t>1266410302</t>
  </si>
  <si>
    <t>"proustek staničení 0,587"</t>
  </si>
  <si>
    <t>0,60*1,10*4,00</t>
  </si>
  <si>
    <t>997</t>
  </si>
  <si>
    <t>Přesun sutě</t>
  </si>
  <si>
    <t>11</t>
  </si>
  <si>
    <t>997221551</t>
  </si>
  <si>
    <t>Vodorovná doprava suti bez naložení, ale se složením a s hrubým urovnáním ze sypkých materiálů, na vzdálenost dle možností zhotovitele</t>
  </si>
  <si>
    <t>-713704016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</si>
  <si>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</si>
  <si>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366,80 "kamenivo"+24,316 "beton"</t>
  </si>
  <si>
    <t>12</t>
  </si>
  <si>
    <t>997221815</t>
  </si>
  <si>
    <t>Poplatek za uložení stavebního odpadu na skládce (skládkovné) betonového</t>
  </si>
  <si>
    <t>1704184790</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</si>
  <si>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</si>
  <si>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24,316</t>
  </si>
  <si>
    <t>13</t>
  </si>
  <si>
    <t>997221855</t>
  </si>
  <si>
    <t>Poplatek za uložení stavebního odpadu na skládce (skládkovné) z kameniva</t>
  </si>
  <si>
    <t>-660831645</t>
  </si>
  <si>
    <t>366,80</t>
  </si>
  <si>
    <t>14</t>
  </si>
  <si>
    <t>-1336494720</t>
  </si>
  <si>
    <t>"frezována asfaltová suť bude odkoupena zhotovitelem a dopravena na jeho skládku ve vzdálenosti dle možností zhotovitele"</t>
  </si>
  <si>
    <t>5332*0,07*2,625</t>
  </si>
  <si>
    <t>998</t>
  </si>
  <si>
    <t>Přesun hmot</t>
  </si>
  <si>
    <t>998225111</t>
  </si>
  <si>
    <t>Přesun hmot pro komunikace s krytem z kameniva, monolitickým betonovým nebo živičným dopravní vzdálenost do 200 m jakékoliv délky objektu</t>
  </si>
  <si>
    <t>-2111370050</t>
  </si>
  <si>
    <t xml:space="preserve">Poznámka k souboru cen:
1. Ceny lze použít i pro plochy letišť s krytem monolitickým betonovým nebo živičným. </t>
  </si>
  <si>
    <t>02 - Nové konstrukce</t>
  </si>
  <si>
    <t xml:space="preserve">    2 - Zakládání</t>
  </si>
  <si>
    <t xml:space="preserve">    3 - Svislé a kompletní konstrukce</t>
  </si>
  <si>
    <t xml:space="preserve">    4 - Vodorovné konstrukce</t>
  </si>
  <si>
    <t xml:space="preserve">    5 - Komunikace pozemní</t>
  </si>
  <si>
    <t xml:space="preserve">    8 - Trubní vedení</t>
  </si>
  <si>
    <t>122101101</t>
  </si>
  <si>
    <t>Odkopávky a prokopávky nezapažené s přehozením výkopku na vzdálenost do 3 m nebo s naložením na dopravní prostředek v horninách tř. 1 a 2 do 100 m3</t>
  </si>
  <si>
    <t>745433910</t>
  </si>
  <si>
    <t>"propustek staničení 0,392"</t>
  </si>
  <si>
    <t>"výkop pro osazení žlabovnic" 1,70*0,80*0,25</t>
  </si>
  <si>
    <t>"Propustek staničení 0,587"</t>
  </si>
  <si>
    <t>"výkop pro podkladní beton" 4,8/2*0,85*2,2</t>
  </si>
  <si>
    <t>"pro obrubník" 0,30*0,30*202,00</t>
  </si>
  <si>
    <t>Součet</t>
  </si>
  <si>
    <t>Vodorovné přemístění výkopku nebo sypaniny po suchu na obvyklém dopravním prostředku, bez naložení výkopku, avšak se složením bez rozhrnutí z horniny tř. 1 až 4 na vzdálenost přes dle možností zhotovitele</t>
  </si>
  <si>
    <t>-1787385839</t>
  </si>
  <si>
    <t>"výkop pro podkladnní beton" 4,8/2*0,85*2,2</t>
  </si>
  <si>
    <t>"příkop nános vytěžený" 86,832/2</t>
  </si>
  <si>
    <t>171111111</t>
  </si>
  <si>
    <t>Hutnění zeminy pro spodní stavbu železnic tloušťky vrstvy do 20 cm</t>
  </si>
  <si>
    <t>954292353</t>
  </si>
  <si>
    <t>-1533793091</t>
  </si>
  <si>
    <t>"příkop nánosy vytěžené" 86,832/2</t>
  </si>
  <si>
    <t>1356382147</t>
  </si>
  <si>
    <t>"výkop pro osazení žlabovnic" 1,70*0,80*0,25*2</t>
  </si>
  <si>
    <t>"výkop pro podkladní beton" 4,8/2*0,85*2,2*2</t>
  </si>
  <si>
    <t>"příkop nános vytěžený" 86,832</t>
  </si>
  <si>
    <t>181101122</t>
  </si>
  <si>
    <t>Úprava pozemku s rozpojením a přehrnutím včetně urovnání v zemině tř. 1 a 2, s přemístěním na vzdálenost přes 20 do 40 m</t>
  </si>
  <si>
    <t>-638298388</t>
  </si>
  <si>
    <t xml:space="preserve">Poznámka k souboru cen:
1. V cenách jsou započteny i náklady na urovnání povrchu pozemku s tolerancí +/- 100 mm. 2. Ceny lze použít i pro: a) zahrnutí úvozových cest a prohlubní na upravovaných pozemcích, b) zřízení zemních teras, c) srovnání mezí výšky přes 500 mm, d) sejmutí ornice z pozemku a její odhrnutí na dočasnou skládku nebo přihrnutí ornice z dočasné skládky na upravený pozemek s jejím rozprostřením. 3. Objem zeminy se určuje v m3 rostlého stavu. </t>
  </si>
  <si>
    <t>237*0,15</t>
  </si>
  <si>
    <t>181411131</t>
  </si>
  <si>
    <t>Založení trávníku na půdě předem připravené plochy do 1000 m2 výsevem včetně utažení parkového v rovině nebo na svahu do 1:5</t>
  </si>
  <si>
    <t>-76787652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</si>
  <si>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</si>
  <si>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</si>
  <si>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005724100</t>
  </si>
  <si>
    <t>osivo směs travní parková</t>
  </si>
  <si>
    <t>kg</t>
  </si>
  <si>
    <t>733255488</t>
  </si>
  <si>
    <t>237*0,015 'Přepočtené koeficientem množství</t>
  </si>
  <si>
    <t>Zakládání</t>
  </si>
  <si>
    <t>274315223</t>
  </si>
  <si>
    <t>Základové konstrukce z betonu pasy prostého bez zvýšených nároků na prostředí tř. C 12/15</t>
  </si>
  <si>
    <t>1903759669</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</si>
  <si>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</si>
  <si>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"propustek staničení  0,587"</t>
  </si>
  <si>
    <t>"podkladní beton C 12/15 X0" 1,9*2,2*0,1</t>
  </si>
  <si>
    <t>274315412</t>
  </si>
  <si>
    <t>Základové konstrukce z betonu pasy prostého se zvýšenými nároky na prostředí tř. C 25/30</t>
  </si>
  <si>
    <t>-515441618</t>
  </si>
  <si>
    <t>"podkladní beton C 25/30 XF4" 1,7*0,7*2,2</t>
  </si>
  <si>
    <t>279113114</t>
  </si>
  <si>
    <t>Základové zdi z tvárnic ztraceného bednění včetně výplně z betonu bez zvláštních nároků na vliv prostředí třídy C 8/10, tloušťky zdiva přes 250 do 300 mm</t>
  </si>
  <si>
    <t>847453208</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</si>
  <si>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</si>
  <si>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Poznámka k položce:
zazdívka propustku</t>
  </si>
  <si>
    <t>Svislé a kompletní konstrukce</t>
  </si>
  <si>
    <t>317321017</t>
  </si>
  <si>
    <t>Římsy opěrných zdí a valů z betonu železového tř. C 25/30</t>
  </si>
  <si>
    <t>-172543709</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</si>
  <si>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</si>
  <si>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"propustek staničení 0,392 - koruna pod římsou"</t>
  </si>
  <si>
    <t>3,00*1,25*1,40</t>
  </si>
  <si>
    <t>317353111</t>
  </si>
  <si>
    <t>Bednění říms opěrných zdí a valů jakéhokoliv tvaru přímých, zalomených nebo jinak zakřivených zřízení</t>
  </si>
  <si>
    <t>2055478958</t>
  </si>
  <si>
    <t xml:space="preserve">Poznámka k souboru cen:
1. V cenách nejsou započteny náklady na podpěrné konstrukce pod bedněním říms. Tyto práce se oceňují příslušnými cenami katalogu 800-3 Lešení. </t>
  </si>
  <si>
    <t>(3,0+2*0,50)*0,4</t>
  </si>
  <si>
    <t>"římsa" 0,1*(3,0+2*0,5)</t>
  </si>
  <si>
    <t>317353112</t>
  </si>
  <si>
    <t>Bednění říms opěrných zdí a valů jakéhokoliv tvaru přímých, zalomených nebo jinak zakřivených odstranění</t>
  </si>
  <si>
    <t>-354282438</t>
  </si>
  <si>
    <t>(3,0+2*0,5)*0,4</t>
  </si>
  <si>
    <t>317361016</t>
  </si>
  <si>
    <t>Výztuž říms opěrných zdí a valů z oceli 10 505 (R) nebo BSt 500</t>
  </si>
  <si>
    <t>119701719</t>
  </si>
  <si>
    <t>0,12</t>
  </si>
  <si>
    <t>"římsa" 0,055</t>
  </si>
  <si>
    <t>16</t>
  </si>
  <si>
    <t>327591111</t>
  </si>
  <si>
    <t>Zřízení výplně a protimrazových klínů za opěrami z jílu včetně zhutnění</t>
  </si>
  <si>
    <t>-2012243495</t>
  </si>
  <si>
    <t xml:space="preserve">Poznámka k souboru cen:
1. Cenu nelze použít pro výplně nebo klíny provedené z výkopku získaného na stavbě; tyto stavební práce se oceňují cenami katalogu 800-1 Zemní práce. 2. V ceně nejsou započteny náklady na dodání jílu; dodání se oceňuje ve specifikaci. Ztratné lze dohodnout ve výši 2 %. </t>
  </si>
  <si>
    <t>"propustek staničení 0,587"</t>
  </si>
  <si>
    <t>0,80*0,80*2,20</t>
  </si>
  <si>
    <t>17</t>
  </si>
  <si>
    <t>334221311</t>
  </si>
  <si>
    <t>Obklad zdiva mostů z lomového kamene nekotvený na MC s vyspárováním, dvoustranně lícovaný kvádrový tloušťky do 350 mm do betonu XC 25/30 XF4</t>
  </si>
  <si>
    <t>CS ÚRS 2016 01</t>
  </si>
  <si>
    <t>1844928643</t>
  </si>
  <si>
    <t xml:space="preserve">Poznámka k souboru cen:
1. V cenách jsou započteny i náklady na ruční manipulaci, výběr a úpravu kamene pro obklad se započteným % ztratného kamene, vlastní svisle provázaný obklad a očištění obkladu. </t>
  </si>
  <si>
    <t>Poznámka k položce:
Obklad pod římsou propustku obnovený, kamenné zdivo na maltu cementovou M 25 XF3</t>
  </si>
  <si>
    <t>3,0*0,4*0,25</t>
  </si>
  <si>
    <t>18</t>
  </si>
  <si>
    <t>348321118</t>
  </si>
  <si>
    <t>Zábradelní římsy a nosníky, svodidlové římsy ze železobetonu C 30/37</t>
  </si>
  <si>
    <t>582594269</t>
  </si>
  <si>
    <t xml:space="preserve">Poznámka k souboru cen:
1. Jedná se o betonáž krajní zábradelní římsy nebo svodidlové římsy v bednění s technologickou přestávkou v návaznosti na betonáž římsy oceněné souborem cen 317 32-2 . Římsy nebo žlabové římsy z betonu železového (bez výztuže). 2. V cenách jsou započteny náklady na kontrolu bednění, kontrolu výztuže a ukotvení výztuže přes celoplošnou izolaci, případně betonáž zábradelních nosníků jako součásti nosné konstrukce s technologickou přestávkou v návaznosti na betonáž desky oceněné souborem cen 421 32-11 Mostní železobetonové nosní konstrukce, kontrolu krytí výztuže v bednění, vlastní betonáž zejména čerpadlem betonu, rozhrnutí a hutnění betonu, uhlazení horního povrchu zábradlí, svodidla nebo zábradelního nosníku a ošetření čerstvě uloženého betonu. </t>
  </si>
  <si>
    <t>0,55*0,1*3,0</t>
  </si>
  <si>
    <t>Vodorovné konstrukce</t>
  </si>
  <si>
    <t>19</t>
  </si>
  <si>
    <t>461511111</t>
  </si>
  <si>
    <t>Opevnění z drátěných košů (gabionů) z lomového kamene neupraveného, tříděného zpracované na místě</t>
  </si>
  <si>
    <t>-565950883</t>
  </si>
  <si>
    <t>Poznámka k položce:
obnova v místě stavební úpravy propustku 0,587 km</t>
  </si>
  <si>
    <t>"oprava gabionu u propustku staničení 0,587" 2,25</t>
  </si>
  <si>
    <t>Komunikace pozemní</t>
  </si>
  <si>
    <t>20</t>
  </si>
  <si>
    <t>564851111</t>
  </si>
  <si>
    <t>Podklad ze štěrkodrti ŠD s rozprostřením a zhutněním, po zhutnění tl. 150 mm</t>
  </si>
  <si>
    <t>891362565</t>
  </si>
  <si>
    <t>655</t>
  </si>
  <si>
    <t>564851111R01</t>
  </si>
  <si>
    <t>Podklad ze štěrkodrti ŠDa s rozprostřením a zhutněním, po zhutnění tl. 150 mm kamenivo musí plnit jakostní požadavky dané projektovou dokumentací</t>
  </si>
  <si>
    <t>-295850624</t>
  </si>
  <si>
    <t>22</t>
  </si>
  <si>
    <t>564861111</t>
  </si>
  <si>
    <t>Podklad ze štěrkodrti ŠD s rozprostřením a zhutněním, po zhutnění tl. 200 mm</t>
  </si>
  <si>
    <t>1173254176</t>
  </si>
  <si>
    <t>"krajnice" 450,00</t>
  </si>
  <si>
    <t>23</t>
  </si>
  <si>
    <t>565125121</t>
  </si>
  <si>
    <t>Asfaltový beton vrstva podkladní ACP 16S (obalované kamenivo střednězrnné - OKS) s rozprostřením a zhutněním v pruhu šířky přes 3 m, po zhutnění tl. 40 mm</t>
  </si>
  <si>
    <t>-134102280</t>
  </si>
  <si>
    <t xml:space="preserve">Poznámka k souboru cen:
1. ČSN EN 13108-1 připouští pro ACP 16 pouze tl. 50 až 80 mm. </t>
  </si>
  <si>
    <t>Poznámka k položce:
Množství doloží zhotovitel vážními lístky zástupci objednatele</t>
  </si>
  <si>
    <t>"odhadované množství 2262,0 m2 dle provedeného průzkumu silniční laboratoří, upřesní se po odfrézování vrchní vrstvy asfaltu"</t>
  </si>
  <si>
    <t>2262,00 "m2"*0,105 "t/m2"</t>
  </si>
  <si>
    <t>24</t>
  </si>
  <si>
    <t>565155121</t>
  </si>
  <si>
    <t>Asfaltový beton vrstva podkladní ACP 16S (obalované kamenivo střednězrnné - OKS) s rozprostřením a zhutněním v pruhu šířky přes 3 m, po zhutnění tl. 70 mm</t>
  </si>
  <si>
    <t>-1645140497</t>
  </si>
  <si>
    <t>655 "zvýšení unosnosti krajnice"</t>
  </si>
  <si>
    <t>25</t>
  </si>
  <si>
    <t>573231111</t>
  </si>
  <si>
    <t>Postřik spojovací PS bez posypu kamenivem ze silniční emulze, v množství 0,70 kg/m2</t>
  </si>
  <si>
    <t>741761440</t>
  </si>
  <si>
    <t>2*5240</t>
  </si>
  <si>
    <t>26</t>
  </si>
  <si>
    <t>577134131</t>
  </si>
  <si>
    <t>Asfaltový beton vrstva obrusná ACO 11 (ABS) s rozprostřením a se zhutněním z modifikovaného asfaltu v pruhu šířky do 3 m, po zhutnění tl. 40 mm</t>
  </si>
  <si>
    <t>1270423388</t>
  </si>
  <si>
    <t xml:space="preserve">Poznámka k souboru cen:
1. ČSN EN 13108-1 připouští pro ACO 11 pouze tl. 35 až 50 mm. </t>
  </si>
  <si>
    <t>Poznámka k položce:
dle ČSN EN 13108-1</t>
  </si>
  <si>
    <t>5240</t>
  </si>
  <si>
    <t>27</t>
  </si>
  <si>
    <t>577145132</t>
  </si>
  <si>
    <t>Asfaltový beton vrstva ložní ACL 16+ (ABH) s rozprostřením a zhutněním z modifikovaného asfaltu v pruhu šířky do 3 m, po zhutnění tl. 50 mm</t>
  </si>
  <si>
    <t>-403882905</t>
  </si>
  <si>
    <t xml:space="preserve">Poznámka k souboru cen:
1. ČSN EN 13108-1 připouští pro ACL 16 pouze tl. 50 až 70 mm. </t>
  </si>
  <si>
    <t>5101</t>
  </si>
  <si>
    <t>Trubní vedení</t>
  </si>
  <si>
    <t>28</t>
  </si>
  <si>
    <t>899331111</t>
  </si>
  <si>
    <t>Výšková úprava uličního vstupu nebo vpusti do 200 mm zvýšením poklopu</t>
  </si>
  <si>
    <t>1427504123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</si>
  <si>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</si>
  <si>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2,0</t>
  </si>
  <si>
    <t>29</t>
  </si>
  <si>
    <t>911121311</t>
  </si>
  <si>
    <t>Oprava nebo zřízení nového ocelového zábradlí svařovaného nebo šroubovaného montáž</t>
  </si>
  <si>
    <t>-2026920018</t>
  </si>
  <si>
    <t xml:space="preserve">Poznámka k souboru cen:
1. V ceně výroby -1211 jsou započteny i náklady na spojovací materiál. 2. V ceně výroby -1211 nejsou započteny náklady na dodávku materiálu pro výrobu zábradlí; tyto náklady se oceňují jako specifikace u cen montáže. 3. V ceně montáže -1311 jsou započteny i náklady upevnění zábradlí ke konstrukci mostu - vyvrtání otvorů, montáž a dodávku šroubů včetně chemických kotev. 4. V ceně montáže -1311 nejsou započteny náklady na dodávku materiálu, které se oceňují ve specifikaci: a) u vyráběného zábradlí jako dodávka materiálu pro výrobu, b) u nakupovaného zábradlí jako dodávka hotového nakupovaného výrobku. 5. Demontáž ocelového zábradlí se oceňuje cenou 966 07-5141 části B01 tohoto katalogu. </t>
  </si>
  <si>
    <t>"propustek staničení 0,392"  3,0</t>
  </si>
  <si>
    <t>"propustek stanicční 0,784" 3,0</t>
  </si>
  <si>
    <t>30</t>
  </si>
  <si>
    <t>140110260</t>
  </si>
  <si>
    <t>trubka ocelová bezešvá hladká jakost 11 353, 51 x 3,2 mm</t>
  </si>
  <si>
    <t>1547679407</t>
  </si>
  <si>
    <t>Poznámka k položce:
pozinkované trubky- zábradlí výšky 1,1 m
patní plechy 150/150/10 mm na sloupek, kotvení do římsy 4 ks/sloupek min. šroub M 10
Dodávka trubek, výroba zábradlí včetně nutného spojovacího materiálu</t>
  </si>
  <si>
    <t>"propustek  staničení 0,392"</t>
  </si>
  <si>
    <t>2*3,0+3*1,1 "rohy čtvrtkruhové"</t>
  </si>
  <si>
    <t xml:space="preserve">"propustek staničení 0,784" </t>
  </si>
  <si>
    <t>31</t>
  </si>
  <si>
    <t>912211111</t>
  </si>
  <si>
    <t>Montáž směrového sloupku plastového s odrazkou prostým uložením bez betonového základu silničního</t>
  </si>
  <si>
    <t>-1867293396</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</si>
  <si>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</si>
  <si>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32</t>
  </si>
  <si>
    <t>404451580</t>
  </si>
  <si>
    <t>sloupek silniční plastový s odrazovými skly směrový 1200 mm</t>
  </si>
  <si>
    <t>1942545914</t>
  </si>
  <si>
    <t>33</t>
  </si>
  <si>
    <t>914511112</t>
  </si>
  <si>
    <t>Montáž sloupku dopravních značek délky do 3,5 m do hliníkové patky</t>
  </si>
  <si>
    <t>-1887293336</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</si>
  <si>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</si>
  <si>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34</t>
  </si>
  <si>
    <t>915111112</t>
  </si>
  <si>
    <t>Vodorovné dopravní značení stříkané barvou dělící čára šířky 125 mm souvislá bílá retroreflexní</t>
  </si>
  <si>
    <t>1398176197</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</si>
  <si>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</si>
  <si>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2*817</t>
  </si>
  <si>
    <t>35</t>
  </si>
  <si>
    <t>916131213</t>
  </si>
  <si>
    <t>Osazení silničního obrubníku betonového se zřízením lože, s vyplněním a zatřením spár cementovou maltou stojatého s boční opěrou z betonu prostého tř. C 12/15, do lože z betonu prostého téže značky</t>
  </si>
  <si>
    <t>CS ÚRS 2015 02</t>
  </si>
  <si>
    <t>912909389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</si>
  <si>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</si>
  <si>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"úsek 0,000-0,325"202,00</t>
  </si>
  <si>
    <t>36</t>
  </si>
  <si>
    <t>592174650</t>
  </si>
  <si>
    <t>Obrubníky betonové a železobetonové obrubník silniční Standard   100 x 15 x 25</t>
  </si>
  <si>
    <t>656913717</t>
  </si>
  <si>
    <t>202*1,02 'Přepočtené koeficientem množství</t>
  </si>
  <si>
    <t>37</t>
  </si>
  <si>
    <t>596212312</t>
  </si>
  <si>
    <t>Kladení dlažby z betonových zámkových dlaždic pozemních komunikací s ložem z kameniva těženého nebo drceného tl. do 50 mm, s vyplněním spár, s dvojitým hutněním vibrováním a se smetením přebytečného materiálu na krajnici tl. 100 mm skupiny A, pro plochy do 300 m2</t>
  </si>
  <si>
    <t>-1631709674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</si>
  <si>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</si>
  <si>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"přídlažba" 202,00*0,125</t>
  </si>
  <si>
    <t>38</t>
  </si>
  <si>
    <t>4400849020-R1</t>
  </si>
  <si>
    <t>Přídlažba betonová 250/125/100</t>
  </si>
  <si>
    <t>594260070</t>
  </si>
  <si>
    <t>Poznámka k položce:
do lože z betonu C20/25 XF4</t>
  </si>
  <si>
    <t>25,25*1,02 'Přepočtené koeficientem množství</t>
  </si>
  <si>
    <t>39</t>
  </si>
  <si>
    <t>919122112</t>
  </si>
  <si>
    <t>Utěsnění dilatačních spár zálivkou za tepla v cementobetonovém nebo živičném krytu včetně adhezního nátěru s těsnicím profilem pod zálivkou, pro komůrky šířky 10 mm, hloubky 25 mm</t>
  </si>
  <si>
    <t>-805533842</t>
  </si>
  <si>
    <t xml:space="preserve">Poznámka k souboru cen:
1. V cenách jsou započteny i náklady na vyčištění spár před těsněním a zalitím a náklady na impregnaci, těsnění a zalití spár včetně dodání hmot. </t>
  </si>
  <si>
    <t>40</t>
  </si>
  <si>
    <t>919511112</t>
  </si>
  <si>
    <t>Čela propustků z lomového kamene upraveného, na maltu cementovou</t>
  </si>
  <si>
    <t>-425736138</t>
  </si>
  <si>
    <t xml:space="preserve">Poznámka k souboru cen:
1. V ceně 31-1112 jsou započteny i náklady na bednění a ukončující desku o tl. 50 mm. 2. V ceně 51-1112 jsou započteny i náklady na krycí desku ze železového betonu tř. C 12/15, včetně bednění a vyspárování cementovou maltou. 3. Ceny jsou určeny pro čela trubních propustků kolmých a šikmých do DN 1500. 4. Objem čela propustku se určuje součtem objemu základu, nadzákladového zdiva a krycí desky. 5. Pro výpočet přesunu hmot se celková hmotnost položky sníží o hmotnost betonu, pokud je beton dodáván přímo na místo zabudování nebo do prostoru technologické 6. Při zpevnění svahu nad čelem propustku geotextílií se práce oceňují cenami souboru cen 153 31 části A01 katalogu 800-1 Zemní práce. </t>
  </si>
  <si>
    <t>Poznámka k položce:
do betonu C 25/30 XF4 a vyspárováno maltou MC M25 XF4</t>
  </si>
  <si>
    <t>0,5*2,20*0,25+1,90*2,20*0,25</t>
  </si>
  <si>
    <t>41</t>
  </si>
  <si>
    <t>919521015</t>
  </si>
  <si>
    <t>Zřízení propustků a hospodářských přejezdů z trub betonových a železobetonových do DN 600</t>
  </si>
  <si>
    <t>-497026583</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</si>
  <si>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</si>
  <si>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1,5*2</t>
  </si>
  <si>
    <t>42</t>
  </si>
  <si>
    <t>592224100</t>
  </si>
  <si>
    <t>trouba hrdlová přímá železobetonová s integrovaným těsněním TZH-Q 600/2500 60 x 250 x 10 cm</t>
  </si>
  <si>
    <t>1863630397</t>
  </si>
  <si>
    <t>43</t>
  </si>
  <si>
    <t>919521015-R01</t>
  </si>
  <si>
    <t>Úprava trouby žb řezem na 45 °</t>
  </si>
  <si>
    <t>ks</t>
  </si>
  <si>
    <t>-900495761</t>
  </si>
  <si>
    <t>44</t>
  </si>
  <si>
    <t>919721223</t>
  </si>
  <si>
    <t>Geomříž pro vyztužení asfaltového povrchu ze skelných vláken s geotextilií, podélná pevnost v tahu 100 kN/m</t>
  </si>
  <si>
    <t>-25177613</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</si>
  <si>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</si>
  <si>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Poznámka k položce:
odhadované množství dle provedeného průzkumu silniční laboratoří, bude upřesněno po odfrézování horní vrstvy asfaltu</t>
  </si>
  <si>
    <t>45</t>
  </si>
  <si>
    <t>919721223R01</t>
  </si>
  <si>
    <t>asfaltová modifikovaná emulze 1,0 - 1,5 kg/m2</t>
  </si>
  <si>
    <t>-1994047273</t>
  </si>
  <si>
    <t>720*1,5</t>
  </si>
  <si>
    <t>1080*1,03 'Přepočtené koeficientem množství</t>
  </si>
  <si>
    <t>46</t>
  </si>
  <si>
    <t>935112211</t>
  </si>
  <si>
    <t>Osazení betonového příkopového žlabu s vyplněním a zatřením spár cementovou maltou s ložem tl. 100 mm z betonu prostého tř. C 12/15 z betonových příkopových tvárnic šířky přes 500 do 800 mm</t>
  </si>
  <si>
    <t>-1346411017</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</si>
  <si>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</si>
  <si>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 xml:space="preserve">Poznámka k položce:
propustek na staničení 0,392
</t>
  </si>
  <si>
    <t>47</t>
  </si>
  <si>
    <t>592274960</t>
  </si>
  <si>
    <t>žlabovka betonová příkopová přírodní 33x59x8 cm</t>
  </si>
  <si>
    <t>1797294878</t>
  </si>
  <si>
    <t>48</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</si>
  <si>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</si>
  <si>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</si>
  <si>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156595387</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</si>
  <si>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</si>
  <si>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"km 0,392-0,460 + 0,587-0,779" 268,0</t>
  </si>
  <si>
    <t>49</t>
  </si>
  <si>
    <t>966006123</t>
  </si>
  <si>
    <t>Odstranění značek pro staničení a ohraničení s uložením hmot na vzdálenost do 20 m nebo s naložením na dopravní prostředek, se zásypem jam a jeho zhutněním obetonovaných odrazníky</t>
  </si>
  <si>
    <t>1375543996</t>
  </si>
  <si>
    <t xml:space="preserve">Poznámka k souboru cen:
1. Ceny jsou určeny pro odstranění značek z jakéhokoliv materiálu. 2. Přemístění vybouraných značek na vzdálenost přes 20 m se oceňuje cenami souborů cen 997 22-1 Vodorovná doprava vybouraných hmot. </t>
  </si>
  <si>
    <t>"stávající betonové patníky v staničení cca 0,520" 2,0</t>
  </si>
  <si>
    <t>50</t>
  </si>
  <si>
    <t>998152111</t>
  </si>
  <si>
    <t>Přesun hmot pro zdi a valy samostatné montované z dílců železobetonových nebo z předpjatého betonu vodorovná dopravní vzdálenost do 50 m, pro zdi výšky do 12 m</t>
  </si>
  <si>
    <t>-679152831</t>
  </si>
  <si>
    <t>51</t>
  </si>
  <si>
    <t>1831643188</t>
  </si>
  <si>
    <t>48,600-16,823</t>
  </si>
  <si>
    <t>03 - Odvodnění komunikace</t>
  </si>
  <si>
    <t>-1574856274</t>
  </si>
  <si>
    <t>"km 0,710 oprava po umístění potrubí přípojky od uliční vpusti"</t>
  </si>
  <si>
    <t>0,225</t>
  </si>
  <si>
    <t>R</t>
  </si>
  <si>
    <t>800A2022</t>
  </si>
  <si>
    <t>Kanalizační přípojka z trub plastových DN 150 mm Včetně zemních prací, likvidace přebytečného výkopku, D+M potrubí včetně tvarovek, obsyp potrubí, zásyp nesedavým R-materiálem frakce 0,63 mm a jeho hutnění</t>
  </si>
  <si>
    <t>CS ÚRS RYRO 2015 01</t>
  </si>
  <si>
    <t>1852746135</t>
  </si>
  <si>
    <t>"km 0,525" 8,00</t>
  </si>
  <si>
    <t>"km 0,600" 1,50</t>
  </si>
  <si>
    <t>"km 0,710" 7,50</t>
  </si>
  <si>
    <t>"z chodníku" 98,70</t>
  </si>
  <si>
    <t>800A2022R01</t>
  </si>
  <si>
    <t>Napojení kanalizační přípojky od uliční vpusti na kanalizační řad</t>
  </si>
  <si>
    <t>882829578</t>
  </si>
  <si>
    <t>Poznámka k položce:
zemní práce, likvidace přebytku výkopku, navrtání prostupu do kanalizačního potrubí (jádrové), montáž odbočky, obsyp , zásyp nesedavým R-materiálem frakce 0-63 až 0-32 mm, hutnění,likvidace suti, poplatek</t>
  </si>
  <si>
    <t>895941111</t>
  </si>
  <si>
    <t>Zřízení vpusti kanalizační uliční z betonových dílců typ UV-50 normální, dodání prefa komponentů uliční vpusti, zemní práce, likvidace přebytku výkopu, obsyp vpusti R-nesedavým materiálem frakce 0-63 až 0-32 mm,</t>
  </si>
  <si>
    <t>1297754083</t>
  </si>
  <si>
    <t xml:space="preserve">Poznámka k položce:
Uliční vpusť při komunikaci bude použita betonová prefabrikovaná s mříží 500x500 mm - zátěž. Třída D 400, s pachovým uzávěrem a sedimentačním prostorem. Uliční vpusti budou opatřeny ocelovým, žárově pozinkovaným kalovým košem DIN 4052-A4. </t>
  </si>
  <si>
    <t>"km 0,525" 1,00</t>
  </si>
  <si>
    <t>"km 0,600" 1,00</t>
  </si>
  <si>
    <t>"km 0,710" 1,00</t>
  </si>
  <si>
    <t>"z chodníku " 13</t>
  </si>
  <si>
    <t>948298192</t>
  </si>
  <si>
    <t>"km 0,710 rozebrání pro zřízení prostupu pro přípojku uliční vpusti"</t>
  </si>
  <si>
    <t>0,50*0,75*0,60</t>
  </si>
  <si>
    <t>-989881183</t>
  </si>
  <si>
    <t>04 - Úprava příkopu km 0,392 - 0,460</t>
  </si>
  <si>
    <t>PSV - Práce a dodávky PSV</t>
  </si>
  <si>
    <t xml:space="preserve">    767 - Konstrukce zámečnické</t>
  </si>
  <si>
    <t>113107122</t>
  </si>
  <si>
    <t>Odstranění podkladů nebo krytů s přemístěním hmot na skládku na vzdálenost do 3 m nebo s naložením na dopravní prostředek v ploše jednotlivě do 50 m2 z kameniva hrubého drceného, o tl. vrstvy přes 100 do 200 mm</t>
  </si>
  <si>
    <t>1590549173</t>
  </si>
  <si>
    <t>"před č.p. 522" 6,00*3,00</t>
  </si>
  <si>
    <t>"krajnice" 68,00*0,50</t>
  </si>
  <si>
    <t>122102201</t>
  </si>
  <si>
    <t>Odkopávky a prokopávky nezapažené pro silnice s přemístěním výkopku v příčných profilech na vzdálenost do 15 m nebo s naložením na dopravní prostředek v horninách tř. 1 a 2 do 100 m3</t>
  </si>
  <si>
    <t>-813885818</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</si>
  <si>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</si>
  <si>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"odebrání hmoty příkopu pro podkladní konstrukce"</t>
  </si>
  <si>
    <t>(0,50+0,75+2*0,50)*0,15*68,0</t>
  </si>
  <si>
    <t>-461548021</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</si>
  <si>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</si>
  <si>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"před č.p. 522, rýha pro rigol"</t>
  </si>
  <si>
    <t>6,50*0,50*0,75</t>
  </si>
  <si>
    <t>-475542583</t>
  </si>
  <si>
    <t>22,95+2,438</t>
  </si>
  <si>
    <t>1698875077</t>
  </si>
  <si>
    <t>-1249764261</t>
  </si>
  <si>
    <t>25,388*2</t>
  </si>
  <si>
    <t>451317777</t>
  </si>
  <si>
    <t>Podklad nebo lože pod dlažbu (přídlažbu) v ploše vodorovné nebo ve sklonu do 1:5, tloušťky od 50 do 100 mm z betonu prostého</t>
  </si>
  <si>
    <t>381747696</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</si>
  <si>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</si>
  <si>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Poznámka k položce:
beton C 20/25 XF4</t>
  </si>
  <si>
    <t>"pod kostky žulové" 68,00</t>
  </si>
  <si>
    <t>"pod příložné desky" 1,50*68</t>
  </si>
  <si>
    <t>"pod žlabovnice" 68,00*0,75</t>
  </si>
  <si>
    <t>451504114</t>
  </si>
  <si>
    <t>Zřízení podkladní vrstvy z kameniva pod dlažbu tl. přes 200 do 250 mm</t>
  </si>
  <si>
    <t>2087137999</t>
  </si>
  <si>
    <t xml:space="preserve">Poznámka k souboru cen:
1. Ceny lze použít i pro podkladní vrstvy pod patky a schody a pod dna a svahy melioračních kanálů. 2. V cenách nejsou započteny náklady na dodání kameniva, tyto materiály se oceňují ve specifikaci. Ztratné lze dohodnout ve výši 5 %. </t>
  </si>
  <si>
    <t>Poznámka k položce:
pod rigolnice</t>
  </si>
  <si>
    <t>583373440</t>
  </si>
  <si>
    <t>Kamenivo přírodní těžené pro stavební účely  PTK  (drobné, hrubé, štěrkopísky) štěrkopísky frakce   0-32  pískovna Hulín</t>
  </si>
  <si>
    <t>293473230</t>
  </si>
  <si>
    <t>68,000*0,35*2</t>
  </si>
  <si>
    <t>564871113</t>
  </si>
  <si>
    <t>Podklad ze štěrkodrti ŠD s rozprostřením a zhutněním, po zhutnění tl. 270 mm</t>
  </si>
  <si>
    <t>-678214444</t>
  </si>
  <si>
    <t>Poznámka k položce:
Sjezd RD</t>
  </si>
  <si>
    <t>591141111</t>
  </si>
  <si>
    <t>Kladení dlažby z kostek s provedením lože do tl. 50 mm, s vyplněním spár, s dvojím beraněním a se smetením přebytečného materiálu na krajnici velkých z kamene, do lože z cementové malty</t>
  </si>
  <si>
    <t>-570763624</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</si>
  <si>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</si>
  <si>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"zpevnění krajnice"</t>
  </si>
  <si>
    <t>68,00*0,50</t>
  </si>
  <si>
    <t>583801200</t>
  </si>
  <si>
    <t>Výrobky lomařské a kamenické pro komunikace (kostky dlažební, krajníky a obrubníky) kostka dlažební drobná žula (materiálová skupina I/2) vel. 8/10 cm šedá  (1t = cca 5 m2)</t>
  </si>
  <si>
    <t>-965904333</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</si>
  <si>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</si>
  <si>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</si>
  <si>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1416179805</t>
  </si>
  <si>
    <t>592453110</t>
  </si>
  <si>
    <t>dlažba skladebná betonová základní 20 x 10 x 8 cm přírodní</t>
  </si>
  <si>
    <t>1311966229</t>
  </si>
  <si>
    <t>17,6470588235294*1,02 'Přepočtené koeficientem množství</t>
  </si>
  <si>
    <t>596841220</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</si>
  <si>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</si>
  <si>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-1563706951</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</si>
  <si>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</si>
  <si>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68,00*1,5 "příkop"</t>
  </si>
  <si>
    <t>592277250</t>
  </si>
  <si>
    <t>Tvárnice meliorační a příkopové betonové a železobetonové žlaby příkopové a příložné desky (tlxdlxš)  příložná deska   8 x 33 x 50</t>
  </si>
  <si>
    <t>1777729731</t>
  </si>
  <si>
    <t>68,00/0,33*3</t>
  </si>
  <si>
    <t>618,182*1,02 'Přepočtené koeficientem množství</t>
  </si>
  <si>
    <t>-1290334657</t>
  </si>
  <si>
    <t>"před č.p. 522" 6,00*2,0</t>
  </si>
  <si>
    <t>592174630</t>
  </si>
  <si>
    <t>obrubník betonový silniční vibrolisovaný 25x15x25 cm</t>
  </si>
  <si>
    <t>1796337164</t>
  </si>
  <si>
    <t>916231213</t>
  </si>
  <si>
    <t>Osazení chodníkového obrubníku betonového se zřízením lože, s vyplněním a zatřením spár cementovou maltou stojatého s boční opěrou z betonu prostého tř. C 12/15, do lože z betonu prostého téže značky</t>
  </si>
  <si>
    <t>1160959884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</si>
  <si>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</si>
  <si>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"před č.p. 522" 2*3,00</t>
  </si>
  <si>
    <t>592174100</t>
  </si>
  <si>
    <t>obrubník betonový chodníkový 100x10x25 cm</t>
  </si>
  <si>
    <t>1876416278</t>
  </si>
  <si>
    <t>-1832311273</t>
  </si>
  <si>
    <t>187650720</t>
  </si>
  <si>
    <t>68,00/0,33</t>
  </si>
  <si>
    <t>935114112</t>
  </si>
  <si>
    <t>Štěrbinový odvodňovací betonový žlab se základem z betonu prostého a s obetonováním rozměru 220x260 mm (mikroštěrbinový) se spádem dna 0,5 %</t>
  </si>
  <si>
    <t>823091444</t>
  </si>
  <si>
    <t xml:space="preserve">Poznámka k souboru cen:
1. V ceně jsou započteny i náklady na dodání štěrbinového žlabu včetně čistícího kusu, vpusťového kusu a záslepky, které jsou poměrově přepočteny na 1 bm žlabu. </t>
  </si>
  <si>
    <t>1654500632</t>
  </si>
  <si>
    <t>442608939</t>
  </si>
  <si>
    <t>-1580130009</t>
  </si>
  <si>
    <t>PSV</t>
  </si>
  <si>
    <t>Práce a dodávky PSV</t>
  </si>
  <si>
    <t>767</t>
  </si>
  <si>
    <t>Konstrukce zámečnické</t>
  </si>
  <si>
    <t>767509631R</t>
  </si>
  <si>
    <t>D+M pororoštů včetně osazovacího rámu</t>
  </si>
  <si>
    <t>176425509</t>
  </si>
  <si>
    <t>Poznámka k položce:
pozinkované pororošty 500/1000 mm nosné  pásky v podélném směru, oka 30/15 mm - 15 mm ve směru chůze</t>
  </si>
  <si>
    <t>05 - Zrušení propustku km 0,525</t>
  </si>
  <si>
    <t>174101101</t>
  </si>
  <si>
    <t>Zásyp sypaninou z jakékoliv horniny s uložením výkopku ve vrstvách se zhutněním jam, šachet, rýh nebo kolem objektů v těchto vykopávkách</t>
  </si>
  <si>
    <t>1425919184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</si>
  <si>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</si>
  <si>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6,50*2,00*1,500</t>
  </si>
  <si>
    <t>583441990</t>
  </si>
  <si>
    <t>Kamenivo přírodní drcené hutné pro stavební účely PDK (drobné, hrubé a štěrkodrť) štěrkodrtě ČSN EN 13043 frakce   0-63   Olbramovice</t>
  </si>
  <si>
    <t>1512772845</t>
  </si>
  <si>
    <t>19,500*2</t>
  </si>
  <si>
    <t>566501111</t>
  </si>
  <si>
    <t>Úprava dosavadního krytu z kameniva drceného jako podklad pro nový kryt s vyrovnáním profilu v příčném i podélném směru, s vlhčením a zhutněním, s doplněním kamenivem drceným, jeho rozprostřením a zhutněním, v množství přes 0,08 do 0,10 m3/m2</t>
  </si>
  <si>
    <t>-1058089187</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</si>
  <si>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</si>
  <si>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2,00*6,50</t>
  </si>
  <si>
    <t>871313121</t>
  </si>
  <si>
    <t>Montáž kanalizačního potrubí z plastů z tvrdého PVC těsněných gumovým kroužkem v otevřeném výkopu ve sklonu do 20 % DN 150</t>
  </si>
  <si>
    <t>-597408829</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</si>
  <si>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</si>
  <si>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"Chráničky v místě rušení propustku" 2*9,0</t>
  </si>
  <si>
    <t>286118560</t>
  </si>
  <si>
    <t>Trubky z polyvinylchloridu kanalizace KG 2000 trouby s hrdlem PPKGEM , SN10 PPKGEM-160x4,9x5000</t>
  </si>
  <si>
    <t>-1969881935</t>
  </si>
  <si>
    <t>966008115</t>
  </si>
  <si>
    <t>Bourání trubního propustku s odklizením a uložením vybouraného materiálu na skládku na vzdálenost do 3 m nebo s naložením na dopravní prostředek klenutého přes 1200 do 1600 mm</t>
  </si>
  <si>
    <t>-872622727</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</si>
  <si>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</si>
  <si>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"propustek 1500/1800 mm" 6,50</t>
  </si>
  <si>
    <t>997221571</t>
  </si>
  <si>
    <t>Vodorovná doprava vybouraných hmot bez naložení, ale se složením a s hrubým urovnáním do vzdálenosti dle možností zhotovitele</t>
  </si>
  <si>
    <t>219911485</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</si>
  <si>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</si>
  <si>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-1358474134</t>
  </si>
  <si>
    <t>-1784348563</t>
  </si>
  <si>
    <t>06 - Vedlejší rozpočtové náklady</t>
  </si>
  <si>
    <t>M - Práce a dodávky M</t>
  </si>
  <si>
    <t xml:space="preserve">    46-M - Zemní práce při extr.mont.pracích</t>
  </si>
  <si>
    <t>VRN - Vedlejší rozpočtové náklady</t>
  </si>
  <si>
    <t xml:space="preserve">    VRN1 - Průzkumné, geodetické a projektové práce</t>
  </si>
  <si>
    <t xml:space="preserve">    VRN3 - Zařízení staveniště</t>
  </si>
  <si>
    <t xml:space="preserve">    VRN4 - Inženýrská činnost</t>
  </si>
  <si>
    <t>Práce a dodávky M</t>
  </si>
  <si>
    <t>46-M</t>
  </si>
  <si>
    <t>Zemní práce při extr.mont.pracích</t>
  </si>
  <si>
    <t>460010025</t>
  </si>
  <si>
    <t>Vytyčení trasy inženýrských sítí v zastavěném prostoru</t>
  </si>
  <si>
    <t>km</t>
  </si>
  <si>
    <t>64</t>
  </si>
  <si>
    <t>-1192548409</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</si>
  <si>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</si>
  <si>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VRN</t>
  </si>
  <si>
    <t>VRN1</t>
  </si>
  <si>
    <t>Průzkumné, geodetické a projektové práce</t>
  </si>
  <si>
    <t>012103000</t>
  </si>
  <si>
    <t xml:space="preserve">Průzkumné, geodetické a projektové práce geodetické práce před výstavbou </t>
  </si>
  <si>
    <t>Kč</t>
  </si>
  <si>
    <t>1024</t>
  </si>
  <si>
    <t>-2104795209</t>
  </si>
  <si>
    <t>Poznámka k položce:
Geodetické práce související s vytyčením požadovaných prvků stavby</t>
  </si>
  <si>
    <t>012203000</t>
  </si>
  <si>
    <t>Průzkumné, geodetické a projektové práce geodetické práce při provádění stavby vytyčování prvků stavby</t>
  </si>
  <si>
    <t>989759421</t>
  </si>
  <si>
    <t>012303000</t>
  </si>
  <si>
    <t>Průzkumné, geodetické a projektové práce geodetické práce po výstavbě Zaměření skutečného polohopisného a výškopisného provedení stavby v soustavě B.p.v. a JTSK</t>
  </si>
  <si>
    <t>-2147338641</t>
  </si>
  <si>
    <t>012403000</t>
  </si>
  <si>
    <t>Průzkumné, geodetické a projektové práce geodetické práce kartografické práce Geometrický plán skutečného provedení stavby</t>
  </si>
  <si>
    <t>-1250444982</t>
  </si>
  <si>
    <t>VRN3</t>
  </si>
  <si>
    <t>Zařízení staveniště</t>
  </si>
  <si>
    <t>030001000</t>
  </si>
  <si>
    <t>230326131</t>
  </si>
  <si>
    <t xml:space="preserve">Poznámka k položce:
Základní rozdělení průvodních činností a nákladů zařízení staveniště
Zabezpečení stavby dle požadavků:
- Zákona č. 309/2006 Sb.
- NV 591/2006 Sb.
- Zákona č. 185/2001 Sb. a vyhl.č. 381/2001 Sb. – odpady
- NV 101/2005 Sb., NV 361/2007 Sb. – hyg.požadavky
- NV 168/2002 Sb. doprava na staveništi
- NV 378/2001 Sb. stavební stroje
- Zák.č. 133/1985 Sb. a vyhl.č. 246/2001 Sb. – pbř
- Vyhl.č. 132/1998 Sb., NV 362/2005 Sb. – zemní práce
</t>
  </si>
  <si>
    <t>034403000</t>
  </si>
  <si>
    <t>Dopravní značení na staveništi</t>
  </si>
  <si>
    <t>777111941</t>
  </si>
  <si>
    <t>Poznámka k položce:
Zařízení staveniště zabezpečení staveniště dopravní značení na staveništi
Dle zpracovaného DIO - viz Projektová dokumentace - část A1. strana 14</t>
  </si>
  <si>
    <t>VRN4</t>
  </si>
  <si>
    <t>Inženýrská činnost</t>
  </si>
  <si>
    <t>043002000</t>
  </si>
  <si>
    <t>Hlavní tituly průvodních činností a nákladů inženýrská činnost zkoušky a ostatní měření</t>
  </si>
  <si>
    <t>CS ÚRS 2015 01</t>
  </si>
  <si>
    <t>-1736686262</t>
  </si>
  <si>
    <t>"zkoušky hutnící statické dle požadavků PD"</t>
  </si>
  <si>
    <t>"pláň" 9</t>
  </si>
  <si>
    <t>"konstrukční vrstvy" 15</t>
  </si>
  <si>
    <t>07 - Ostatní náklady</t>
  </si>
  <si>
    <t xml:space="preserve">    VRN9 - Ostatní náklady</t>
  </si>
  <si>
    <t>013254000</t>
  </si>
  <si>
    <t>Průzkumné, geodetické a projektové práce projektové práce dokumentace stavby (výkresová a textová) skutečného provedení stavby</t>
  </si>
  <si>
    <t>-223471356</t>
  </si>
  <si>
    <t>Poznámka k položce:
Dokumentace skutenčného provedení stavby dle vyhl.č.499/2006 Sb. v llistinném provedení 2* a v digitálním provedení PDF 1*</t>
  </si>
  <si>
    <t>VRN9</t>
  </si>
  <si>
    <t>091504000</t>
  </si>
  <si>
    <t>Informační tabule rozměrů 2,0*3,0 m včetně konstrukce , její výroba a montáž na staveništi</t>
  </si>
  <si>
    <t>-1730399615</t>
  </si>
  <si>
    <t>B. - Část stavby financovaná městem Mýtem</t>
  </si>
  <si>
    <t>01 - Odvodnění komunikace</t>
  </si>
  <si>
    <t>"km 0,525" 1,50</t>
  </si>
  <si>
    <t>899232111</t>
  </si>
  <si>
    <t>Výšková úprava uličního vstupu nebo vpusti do 200 mm snížením mříže</t>
  </si>
  <si>
    <t>-1501046900</t>
  </si>
  <si>
    <t>02 - Osazení obrubníků</t>
  </si>
  <si>
    <t>131101101</t>
  </si>
  <si>
    <t>Hloubení nezapažených jam a zářezů s urovnáním dna do předepsaného profilu a spádu v horninách tř. 1 a 2 do 100 m3</t>
  </si>
  <si>
    <t>-1115972459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</si>
  <si>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</si>
  <si>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 obrubníky" 0,30*0,30*406</t>
  </si>
  <si>
    <t>1033260865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</si>
  <si>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</si>
  <si>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998711765</t>
  </si>
  <si>
    <t>1120366471</t>
  </si>
  <si>
    <t>36,54*1,65 'Přepočtené koeficientem množství</t>
  </si>
  <si>
    <t>181951101</t>
  </si>
  <si>
    <t>Úprava pláně vyrovnáním výškových rozdílů v hornině tř. 1 až 4 bez zhutnění</t>
  </si>
  <si>
    <t>518556521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</si>
  <si>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</si>
  <si>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"vyrovnání výškového rozdíku obrubníku směrem k nezpevněným plochám" 403,00*1,00</t>
  </si>
  <si>
    <t>26022119</t>
  </si>
  <si>
    <t>"přídlažba" 403,00*0,125</t>
  </si>
  <si>
    <t>-1711344625</t>
  </si>
  <si>
    <t>403,00*0,125</t>
  </si>
  <si>
    <t>50,375*1,02 'Přepočtené koeficientem množství</t>
  </si>
  <si>
    <t>1635179192</t>
  </si>
  <si>
    <t>"úsek 0,000-0,325" 325,00-202</t>
  </si>
  <si>
    <t>"úsek 0,475-0,775" 755-475</t>
  </si>
  <si>
    <t>-273247194</t>
  </si>
  <si>
    <t>"úsek 0,000-0,325" 325-202</t>
  </si>
  <si>
    <t>403*1,02 'Přepočtené koeficientem množství</t>
  </si>
  <si>
    <t>1552305682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</si>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</sst>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41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1"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1"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0" fontId="30"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21"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5"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21" xfId="0" applyFont="1" applyBorder="1" applyAlignment="1" applyProtection="1">
      <alignment vertical="center"/>
      <protection/>
    </xf>
    <xf numFmtId="0" fontId="38" fillId="0" borderId="0" xfId="0" applyFont="1" applyBorder="1" applyAlignment="1" applyProtection="1">
      <alignment horizontal="left" vertical="center"/>
      <protection/>
    </xf>
    <xf numFmtId="0" fontId="39" fillId="0" borderId="0" xfId="0" applyFont="1" applyBorder="1" applyAlignment="1" applyProtection="1">
      <alignmen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Alignment="1" applyProtection="1">
      <alignment horizontal="lef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0" fontId="26"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3"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8"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402"/>
      <c r="AS2" s="402"/>
      <c r="AT2" s="402"/>
      <c r="AU2" s="402"/>
      <c r="AV2" s="402"/>
      <c r="AW2" s="402"/>
      <c r="AX2" s="402"/>
      <c r="AY2" s="402"/>
      <c r="AZ2" s="402"/>
      <c r="BA2" s="402"/>
      <c r="BB2" s="402"/>
      <c r="BC2" s="402"/>
      <c r="BD2" s="402"/>
      <c r="BE2" s="40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63" t="s">
        <v>16</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29"/>
      <c r="AQ5" s="31"/>
      <c r="BE5" s="361" t="s">
        <v>17</v>
      </c>
      <c r="BS5" s="24" t="s">
        <v>8</v>
      </c>
    </row>
    <row r="6" spans="2:71" ht="36.95" customHeight="1">
      <c r="B6" s="28"/>
      <c r="C6" s="29"/>
      <c r="D6" s="36" t="s">
        <v>18</v>
      </c>
      <c r="E6" s="29"/>
      <c r="F6" s="29"/>
      <c r="G6" s="29"/>
      <c r="H6" s="29"/>
      <c r="I6" s="29"/>
      <c r="J6" s="29"/>
      <c r="K6" s="365" t="s">
        <v>19</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29"/>
      <c r="AQ6" s="31"/>
      <c r="BE6" s="362"/>
      <c r="BS6" s="24" t="s">
        <v>20</v>
      </c>
    </row>
    <row r="7" spans="2:71"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24</v>
      </c>
      <c r="AO7" s="29"/>
      <c r="AP7" s="29"/>
      <c r="AQ7" s="31"/>
      <c r="BE7" s="362"/>
      <c r="BS7" s="24" t="s">
        <v>25</v>
      </c>
    </row>
    <row r="8" spans="2:71" ht="14.45" customHeight="1">
      <c r="B8" s="28"/>
      <c r="C8" s="29"/>
      <c r="D8" s="37" t="s">
        <v>26</v>
      </c>
      <c r="E8" s="29"/>
      <c r="F8" s="29"/>
      <c r="G8" s="29"/>
      <c r="H8" s="29"/>
      <c r="I8" s="29"/>
      <c r="J8" s="29"/>
      <c r="K8" s="35" t="s">
        <v>27</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28</v>
      </c>
      <c r="AL8" s="29"/>
      <c r="AM8" s="29"/>
      <c r="AN8" s="38" t="s">
        <v>29</v>
      </c>
      <c r="AO8" s="29"/>
      <c r="AP8" s="29"/>
      <c r="AQ8" s="31"/>
      <c r="BE8" s="362"/>
      <c r="BS8" s="24" t="s">
        <v>30</v>
      </c>
    </row>
    <row r="9" spans="2:71" ht="29.25" customHeight="1">
      <c r="B9" s="28"/>
      <c r="C9" s="29"/>
      <c r="D9" s="34" t="s">
        <v>31</v>
      </c>
      <c r="E9" s="29"/>
      <c r="F9" s="29"/>
      <c r="G9" s="29"/>
      <c r="H9" s="29"/>
      <c r="I9" s="29"/>
      <c r="J9" s="29"/>
      <c r="K9" s="39" t="s">
        <v>32</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33</v>
      </c>
      <c r="AL9" s="29"/>
      <c r="AM9" s="29"/>
      <c r="AN9" s="39" t="s">
        <v>34</v>
      </c>
      <c r="AO9" s="29"/>
      <c r="AP9" s="29"/>
      <c r="AQ9" s="31"/>
      <c r="BE9" s="362"/>
      <c r="BS9" s="24" t="s">
        <v>35</v>
      </c>
    </row>
    <row r="10" spans="2:71" ht="14.45" customHeight="1">
      <c r="B10" s="28"/>
      <c r="C10" s="29"/>
      <c r="D10" s="37" t="s">
        <v>36</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37</v>
      </c>
      <c r="AL10" s="29"/>
      <c r="AM10" s="29"/>
      <c r="AN10" s="35" t="s">
        <v>38</v>
      </c>
      <c r="AO10" s="29"/>
      <c r="AP10" s="29"/>
      <c r="AQ10" s="31"/>
      <c r="BE10" s="362"/>
      <c r="BS10" s="24" t="s">
        <v>20</v>
      </c>
    </row>
    <row r="11" spans="2:71" ht="18.4" customHeight="1">
      <c r="B11" s="28"/>
      <c r="C11" s="29"/>
      <c r="D11" s="29"/>
      <c r="E11" s="35" t="s">
        <v>39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40</v>
      </c>
      <c r="AL11" s="29"/>
      <c r="AM11" s="29"/>
      <c r="AN11" s="35" t="s">
        <v>41</v>
      </c>
      <c r="AO11" s="29"/>
      <c r="AP11" s="29"/>
      <c r="AQ11" s="31"/>
      <c r="BE11" s="362"/>
      <c r="BS11" s="24" t="s">
        <v>20</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2"/>
      <c r="BS12" s="24" t="s">
        <v>20</v>
      </c>
    </row>
    <row r="13" spans="2:71" ht="14.45" customHeight="1">
      <c r="B13" s="28"/>
      <c r="C13" s="29"/>
      <c r="D13" s="37" t="s">
        <v>42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37</v>
      </c>
      <c r="AL13" s="29"/>
      <c r="AM13" s="29"/>
      <c r="AN13" s="40" t="s">
        <v>43</v>
      </c>
      <c r="AO13" s="29"/>
      <c r="AP13" s="29"/>
      <c r="AQ13" s="31"/>
      <c r="BE13" s="362"/>
      <c r="BS13" s="24" t="s">
        <v>20</v>
      </c>
    </row>
    <row r="14" spans="2:71" ht="13.5">
      <c r="B14" s="28"/>
      <c r="C14" s="29"/>
      <c r="D14" s="29"/>
      <c r="E14" s="366" t="s">
        <v>43</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7" t="s">
        <v>40</v>
      </c>
      <c r="AL14" s="29"/>
      <c r="AM14" s="29"/>
      <c r="AN14" s="40" t="s">
        <v>43</v>
      </c>
      <c r="AO14" s="29"/>
      <c r="AP14" s="29"/>
      <c r="AQ14" s="31"/>
      <c r="BE14" s="362"/>
      <c r="BS14" s="24" t="s">
        <v>20</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2"/>
      <c r="BS15" s="24" t="s">
        <v>6</v>
      </c>
    </row>
    <row r="16" spans="2:71" ht="14.45" customHeight="1">
      <c r="B16" s="28"/>
      <c r="C16" s="29"/>
      <c r="D16" s="37" t="s">
        <v>44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37</v>
      </c>
      <c r="AL16" s="29"/>
      <c r="AM16" s="29"/>
      <c r="AN16" s="35" t="s">
        <v>45</v>
      </c>
      <c r="AO16" s="29"/>
      <c r="AP16" s="29"/>
      <c r="AQ16" s="31"/>
      <c r="BE16" s="362"/>
      <c r="BS16" s="24" t="s">
        <v>6</v>
      </c>
    </row>
    <row r="17" spans="2:71" ht="18.4" customHeight="1">
      <c r="B17" s="28"/>
      <c r="C17" s="29"/>
      <c r="D17" s="29"/>
      <c r="E17" s="35" t="s">
        <v>46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40</v>
      </c>
      <c r="AL17" s="29"/>
      <c r="AM17" s="29"/>
      <c r="AN17" s="35" t="s">
        <v>47</v>
      </c>
      <c r="AO17" s="29"/>
      <c r="AP17" s="29"/>
      <c r="AQ17" s="31"/>
      <c r="BE17" s="362"/>
      <c r="BS17" s="24" t="s">
        <v>48</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2"/>
      <c r="BS18" s="24" t="s">
        <v>8</v>
      </c>
    </row>
    <row r="19" spans="2:71" ht="14.45" customHeight="1">
      <c r="B19" s="28"/>
      <c r="C19" s="29"/>
      <c r="D19" s="37" t="s">
        <v>49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2"/>
      <c r="BS19" s="24" t="s">
        <v>8</v>
      </c>
    </row>
    <row r="20" spans="2:71" ht="91.5" customHeight="1">
      <c r="B20" s="28"/>
      <c r="C20" s="29"/>
      <c r="D20" s="29"/>
      <c r="E20" s="368" t="s">
        <v>50</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29"/>
      <c r="AP20" s="29"/>
      <c r="AQ20" s="31"/>
      <c r="BE20" s="362"/>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2"/>
    </row>
    <row r="22" spans="2:57"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62"/>
    </row>
    <row r="23" spans="2:57" s="1" customFormat="1" ht="25.9" customHeight="1">
      <c r="B23" s="42"/>
      <c r="C23" s="43"/>
      <c r="D23" s="44" t="s">
        <v>51</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69">
        <f>ROUND(AG51,2)</f>
        <v>0</v>
      </c>
      <c r="AL23" s="370"/>
      <c r="AM23" s="370"/>
      <c r="AN23" s="370"/>
      <c r="AO23" s="370"/>
      <c r="AP23" s="43"/>
      <c r="AQ23" s="46"/>
      <c r="BE23" s="362"/>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62"/>
    </row>
    <row r="25" spans="2:57" s="1" customFormat="1" ht="13.5">
      <c r="B25" s="42"/>
      <c r="C25" s="43"/>
      <c r="D25" s="43"/>
      <c r="E25" s="43"/>
      <c r="F25" s="43"/>
      <c r="G25" s="43"/>
      <c r="H25" s="43"/>
      <c r="I25" s="43"/>
      <c r="J25" s="43"/>
      <c r="K25" s="43"/>
      <c r="L25" s="371" t="s">
        <v>52</v>
      </c>
      <c r="M25" s="371"/>
      <c r="N25" s="371"/>
      <c r="O25" s="371"/>
      <c r="P25" s="43"/>
      <c r="Q25" s="43"/>
      <c r="R25" s="43"/>
      <c r="S25" s="43"/>
      <c r="T25" s="43"/>
      <c r="U25" s="43"/>
      <c r="V25" s="43"/>
      <c r="W25" s="371" t="s">
        <v>53</v>
      </c>
      <c r="X25" s="371"/>
      <c r="Y25" s="371"/>
      <c r="Z25" s="371"/>
      <c r="AA25" s="371"/>
      <c r="AB25" s="371"/>
      <c r="AC25" s="371"/>
      <c r="AD25" s="371"/>
      <c r="AE25" s="371"/>
      <c r="AF25" s="43"/>
      <c r="AG25" s="43"/>
      <c r="AH25" s="43"/>
      <c r="AI25" s="43"/>
      <c r="AJ25" s="43"/>
      <c r="AK25" s="371" t="s">
        <v>54</v>
      </c>
      <c r="AL25" s="371"/>
      <c r="AM25" s="371"/>
      <c r="AN25" s="371"/>
      <c r="AO25" s="371"/>
      <c r="AP25" s="43"/>
      <c r="AQ25" s="46"/>
      <c r="BE25" s="362"/>
    </row>
    <row r="26" spans="2:57" s="2" customFormat="1" ht="14.45" customHeight="1">
      <c r="B26" s="48"/>
      <c r="C26" s="49"/>
      <c r="D26" s="50" t="s">
        <v>55</v>
      </c>
      <c r="E26" s="49"/>
      <c r="F26" s="50" t="s">
        <v>56</v>
      </c>
      <c r="G26" s="49"/>
      <c r="H26" s="49"/>
      <c r="I26" s="49"/>
      <c r="J26" s="49"/>
      <c r="K26" s="49"/>
      <c r="L26" s="372">
        <v>0.21</v>
      </c>
      <c r="M26" s="373"/>
      <c r="N26" s="373"/>
      <c r="O26" s="373"/>
      <c r="P26" s="49"/>
      <c r="Q26" s="49"/>
      <c r="R26" s="49"/>
      <c r="S26" s="49"/>
      <c r="T26" s="49"/>
      <c r="U26" s="49"/>
      <c r="V26" s="49"/>
      <c r="W26" s="374">
        <f>ROUND(AZ51,2)</f>
        <v>0</v>
      </c>
      <c r="X26" s="373"/>
      <c r="Y26" s="373"/>
      <c r="Z26" s="373"/>
      <c r="AA26" s="373"/>
      <c r="AB26" s="373"/>
      <c r="AC26" s="373"/>
      <c r="AD26" s="373"/>
      <c r="AE26" s="373"/>
      <c r="AF26" s="49"/>
      <c r="AG26" s="49"/>
      <c r="AH26" s="49"/>
      <c r="AI26" s="49"/>
      <c r="AJ26" s="49"/>
      <c r="AK26" s="374">
        <f>ROUND(AV51,2)</f>
        <v>0</v>
      </c>
      <c r="AL26" s="373"/>
      <c r="AM26" s="373"/>
      <c r="AN26" s="373"/>
      <c r="AO26" s="373"/>
      <c r="AP26" s="49"/>
      <c r="AQ26" s="51"/>
      <c r="BE26" s="362"/>
    </row>
    <row r="27" spans="2:57" s="2" customFormat="1" ht="14.45" customHeight="1">
      <c r="B27" s="48"/>
      <c r="C27" s="49"/>
      <c r="D27" s="49"/>
      <c r="E27" s="49"/>
      <c r="F27" s="50" t="s">
        <v>57</v>
      </c>
      <c r="G27" s="49"/>
      <c r="H27" s="49"/>
      <c r="I27" s="49"/>
      <c r="J27" s="49"/>
      <c r="K27" s="49"/>
      <c r="L27" s="372">
        <v>0.15</v>
      </c>
      <c r="M27" s="373"/>
      <c r="N27" s="373"/>
      <c r="O27" s="373"/>
      <c r="P27" s="49"/>
      <c r="Q27" s="49"/>
      <c r="R27" s="49"/>
      <c r="S27" s="49"/>
      <c r="T27" s="49"/>
      <c r="U27" s="49"/>
      <c r="V27" s="49"/>
      <c r="W27" s="374">
        <f>ROUND(BA51,2)</f>
        <v>0</v>
      </c>
      <c r="X27" s="373"/>
      <c r="Y27" s="373"/>
      <c r="Z27" s="373"/>
      <c r="AA27" s="373"/>
      <c r="AB27" s="373"/>
      <c r="AC27" s="373"/>
      <c r="AD27" s="373"/>
      <c r="AE27" s="373"/>
      <c r="AF27" s="49"/>
      <c r="AG27" s="49"/>
      <c r="AH27" s="49"/>
      <c r="AI27" s="49"/>
      <c r="AJ27" s="49"/>
      <c r="AK27" s="374">
        <f>ROUND(AW51,2)</f>
        <v>0</v>
      </c>
      <c r="AL27" s="373"/>
      <c r="AM27" s="373"/>
      <c r="AN27" s="373"/>
      <c r="AO27" s="373"/>
      <c r="AP27" s="49"/>
      <c r="AQ27" s="51"/>
      <c r="BE27" s="362"/>
    </row>
    <row r="28" spans="2:57" s="2" customFormat="1" ht="14.45" customHeight="1" hidden="1">
      <c r="B28" s="48"/>
      <c r="C28" s="49"/>
      <c r="D28" s="49"/>
      <c r="E28" s="49"/>
      <c r="F28" s="50" t="s">
        <v>58</v>
      </c>
      <c r="G28" s="49"/>
      <c r="H28" s="49"/>
      <c r="I28" s="49"/>
      <c r="J28" s="49"/>
      <c r="K28" s="49"/>
      <c r="L28" s="372">
        <v>0.21</v>
      </c>
      <c r="M28" s="373"/>
      <c r="N28" s="373"/>
      <c r="O28" s="373"/>
      <c r="P28" s="49"/>
      <c r="Q28" s="49"/>
      <c r="R28" s="49"/>
      <c r="S28" s="49"/>
      <c r="T28" s="49"/>
      <c r="U28" s="49"/>
      <c r="V28" s="49"/>
      <c r="W28" s="374">
        <f>ROUND(BB51,2)</f>
        <v>0</v>
      </c>
      <c r="X28" s="373"/>
      <c r="Y28" s="373"/>
      <c r="Z28" s="373"/>
      <c r="AA28" s="373"/>
      <c r="AB28" s="373"/>
      <c r="AC28" s="373"/>
      <c r="AD28" s="373"/>
      <c r="AE28" s="373"/>
      <c r="AF28" s="49"/>
      <c r="AG28" s="49"/>
      <c r="AH28" s="49"/>
      <c r="AI28" s="49"/>
      <c r="AJ28" s="49"/>
      <c r="AK28" s="374">
        <v>0</v>
      </c>
      <c r="AL28" s="373"/>
      <c r="AM28" s="373"/>
      <c r="AN28" s="373"/>
      <c r="AO28" s="373"/>
      <c r="AP28" s="49"/>
      <c r="AQ28" s="51"/>
      <c r="BE28" s="362"/>
    </row>
    <row r="29" spans="2:57" s="2" customFormat="1" ht="14.45" customHeight="1" hidden="1">
      <c r="B29" s="48"/>
      <c r="C29" s="49"/>
      <c r="D29" s="49"/>
      <c r="E29" s="49"/>
      <c r="F29" s="50" t="s">
        <v>59</v>
      </c>
      <c r="G29" s="49"/>
      <c r="H29" s="49"/>
      <c r="I29" s="49"/>
      <c r="J29" s="49"/>
      <c r="K29" s="49"/>
      <c r="L29" s="372">
        <v>0.15</v>
      </c>
      <c r="M29" s="373"/>
      <c r="N29" s="373"/>
      <c r="O29" s="373"/>
      <c r="P29" s="49"/>
      <c r="Q29" s="49"/>
      <c r="R29" s="49"/>
      <c r="S29" s="49"/>
      <c r="T29" s="49"/>
      <c r="U29" s="49"/>
      <c r="V29" s="49"/>
      <c r="W29" s="374">
        <f>ROUND(BC51,2)</f>
        <v>0</v>
      </c>
      <c r="X29" s="373"/>
      <c r="Y29" s="373"/>
      <c r="Z29" s="373"/>
      <c r="AA29" s="373"/>
      <c r="AB29" s="373"/>
      <c r="AC29" s="373"/>
      <c r="AD29" s="373"/>
      <c r="AE29" s="373"/>
      <c r="AF29" s="49"/>
      <c r="AG29" s="49"/>
      <c r="AH29" s="49"/>
      <c r="AI29" s="49"/>
      <c r="AJ29" s="49"/>
      <c r="AK29" s="374">
        <v>0</v>
      </c>
      <c r="AL29" s="373"/>
      <c r="AM29" s="373"/>
      <c r="AN29" s="373"/>
      <c r="AO29" s="373"/>
      <c r="AP29" s="49"/>
      <c r="AQ29" s="51"/>
      <c r="BE29" s="362"/>
    </row>
    <row r="30" spans="2:57" s="2" customFormat="1" ht="14.45" customHeight="1" hidden="1">
      <c r="B30" s="48"/>
      <c r="C30" s="49"/>
      <c r="D30" s="49"/>
      <c r="E30" s="49"/>
      <c r="F30" s="50" t="s">
        <v>60</v>
      </c>
      <c r="G30" s="49"/>
      <c r="H30" s="49"/>
      <c r="I30" s="49"/>
      <c r="J30" s="49"/>
      <c r="K30" s="49"/>
      <c r="L30" s="372">
        <v>0</v>
      </c>
      <c r="M30" s="373"/>
      <c r="N30" s="373"/>
      <c r="O30" s="373"/>
      <c r="P30" s="49"/>
      <c r="Q30" s="49"/>
      <c r="R30" s="49"/>
      <c r="S30" s="49"/>
      <c r="T30" s="49"/>
      <c r="U30" s="49"/>
      <c r="V30" s="49"/>
      <c r="W30" s="374">
        <f>ROUND(BD51,2)</f>
        <v>0</v>
      </c>
      <c r="X30" s="373"/>
      <c r="Y30" s="373"/>
      <c r="Z30" s="373"/>
      <c r="AA30" s="373"/>
      <c r="AB30" s="373"/>
      <c r="AC30" s="373"/>
      <c r="AD30" s="373"/>
      <c r="AE30" s="373"/>
      <c r="AF30" s="49"/>
      <c r="AG30" s="49"/>
      <c r="AH30" s="49"/>
      <c r="AI30" s="49"/>
      <c r="AJ30" s="49"/>
      <c r="AK30" s="374">
        <v>0</v>
      </c>
      <c r="AL30" s="373"/>
      <c r="AM30" s="373"/>
      <c r="AN30" s="373"/>
      <c r="AO30" s="373"/>
      <c r="AP30" s="49"/>
      <c r="AQ30" s="51"/>
      <c r="BE30" s="362"/>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62"/>
    </row>
    <row r="32" spans="2:57" s="1" customFormat="1" ht="25.9" customHeight="1">
      <c r="B32" s="42"/>
      <c r="C32" s="52"/>
      <c r="D32" s="53" t="s">
        <v>61</v>
      </c>
      <c r="E32" s="54"/>
      <c r="F32" s="54"/>
      <c r="G32" s="54"/>
      <c r="H32" s="54"/>
      <c r="I32" s="54"/>
      <c r="J32" s="54"/>
      <c r="K32" s="54"/>
      <c r="L32" s="54"/>
      <c r="M32" s="54"/>
      <c r="N32" s="54"/>
      <c r="O32" s="54"/>
      <c r="P32" s="54"/>
      <c r="Q32" s="54"/>
      <c r="R32" s="54"/>
      <c r="S32" s="54"/>
      <c r="T32" s="55" t="s">
        <v>62</v>
      </c>
      <c r="U32" s="54"/>
      <c r="V32" s="54"/>
      <c r="W32" s="54"/>
      <c r="X32" s="375" t="s">
        <v>63</v>
      </c>
      <c r="Y32" s="376"/>
      <c r="Z32" s="376"/>
      <c r="AA32" s="376"/>
      <c r="AB32" s="376"/>
      <c r="AC32" s="54"/>
      <c r="AD32" s="54"/>
      <c r="AE32" s="54"/>
      <c r="AF32" s="54"/>
      <c r="AG32" s="54"/>
      <c r="AH32" s="54"/>
      <c r="AI32" s="54"/>
      <c r="AJ32" s="54"/>
      <c r="AK32" s="377">
        <f>SUM(AK23:AK30)</f>
        <v>0</v>
      </c>
      <c r="AL32" s="376"/>
      <c r="AM32" s="376"/>
      <c r="AN32" s="376"/>
      <c r="AO32" s="378"/>
      <c r="AP32" s="52"/>
      <c r="AQ32" s="56"/>
      <c r="BE32" s="362"/>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64</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2015/96</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79" t="str">
        <f>K6</f>
        <v>Oprava silnice III/1179 Mýto</v>
      </c>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26</v>
      </c>
      <c r="D44" s="64"/>
      <c r="E44" s="64"/>
      <c r="F44" s="64"/>
      <c r="G44" s="64"/>
      <c r="H44" s="64"/>
      <c r="I44" s="64"/>
      <c r="J44" s="64"/>
      <c r="K44" s="64"/>
      <c r="L44" s="73" t="str">
        <f>IF(K8="","",K8)</f>
        <v>Mýto</v>
      </c>
      <c r="M44" s="64"/>
      <c r="N44" s="64"/>
      <c r="O44" s="64"/>
      <c r="P44" s="64"/>
      <c r="Q44" s="64"/>
      <c r="R44" s="64"/>
      <c r="S44" s="64"/>
      <c r="T44" s="64"/>
      <c r="U44" s="64"/>
      <c r="V44" s="64"/>
      <c r="W44" s="64"/>
      <c r="X44" s="64"/>
      <c r="Y44" s="64"/>
      <c r="Z44" s="64"/>
      <c r="AA44" s="64"/>
      <c r="AB44" s="64"/>
      <c r="AC44" s="64"/>
      <c r="AD44" s="64"/>
      <c r="AE44" s="64"/>
      <c r="AF44" s="64"/>
      <c r="AG44" s="64"/>
      <c r="AH44" s="64"/>
      <c r="AI44" s="66" t="s">
        <v>28</v>
      </c>
      <c r="AJ44" s="64"/>
      <c r="AK44" s="64"/>
      <c r="AL44" s="64"/>
      <c r="AM44" s="381" t="str">
        <f>IF(AN8="","",AN8)</f>
        <v>22. 1. 2016</v>
      </c>
      <c r="AN44" s="381"/>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36</v>
      </c>
      <c r="D46" s="64"/>
      <c r="E46" s="64"/>
      <c r="F46" s="64"/>
      <c r="G46" s="64"/>
      <c r="H46" s="64"/>
      <c r="I46" s="64"/>
      <c r="J46" s="64"/>
      <c r="K46" s="64"/>
      <c r="L46" s="67" t="str">
        <f>IF(E11="","",E11)</f>
        <v>SUS PK, p.o.</v>
      </c>
      <c r="M46" s="64"/>
      <c r="N46" s="64"/>
      <c r="O46" s="64"/>
      <c r="P46" s="64"/>
      <c r="Q46" s="64"/>
      <c r="R46" s="64"/>
      <c r="S46" s="64"/>
      <c r="T46" s="64"/>
      <c r="U46" s="64"/>
      <c r="V46" s="64"/>
      <c r="W46" s="64"/>
      <c r="X46" s="64"/>
      <c r="Y46" s="64"/>
      <c r="Z46" s="64"/>
      <c r="AA46" s="64"/>
      <c r="AB46" s="64"/>
      <c r="AC46" s="64"/>
      <c r="AD46" s="64"/>
      <c r="AE46" s="64"/>
      <c r="AF46" s="64"/>
      <c r="AG46" s="64"/>
      <c r="AH46" s="64"/>
      <c r="AI46" s="66" t="s">
        <v>44</v>
      </c>
      <c r="AJ46" s="64"/>
      <c r="AK46" s="64"/>
      <c r="AL46" s="64"/>
      <c r="AM46" s="382" t="str">
        <f>IF(E17="","",E17)</f>
        <v>Area Projekt s.r.o.</v>
      </c>
      <c r="AN46" s="382"/>
      <c r="AO46" s="382"/>
      <c r="AP46" s="382"/>
      <c r="AQ46" s="64"/>
      <c r="AR46" s="62"/>
      <c r="AS46" s="383" t="s">
        <v>65</v>
      </c>
      <c r="AT46" s="384"/>
      <c r="AU46" s="75"/>
      <c r="AV46" s="75"/>
      <c r="AW46" s="75"/>
      <c r="AX46" s="75"/>
      <c r="AY46" s="75"/>
      <c r="AZ46" s="75"/>
      <c r="BA46" s="75"/>
      <c r="BB46" s="75"/>
      <c r="BC46" s="75"/>
      <c r="BD46" s="76"/>
    </row>
    <row r="47" spans="2:56" s="1" customFormat="1" ht="13.5">
      <c r="B47" s="42"/>
      <c r="C47" s="66" t="s">
        <v>42</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5"/>
      <c r="AT47" s="386"/>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7"/>
      <c r="AT48" s="388"/>
      <c r="AU48" s="43"/>
      <c r="AV48" s="43"/>
      <c r="AW48" s="43"/>
      <c r="AX48" s="43"/>
      <c r="AY48" s="43"/>
      <c r="AZ48" s="43"/>
      <c r="BA48" s="43"/>
      <c r="BB48" s="43"/>
      <c r="BC48" s="43"/>
      <c r="BD48" s="79"/>
    </row>
    <row r="49" spans="2:56" s="1" customFormat="1" ht="29.25" customHeight="1">
      <c r="B49" s="42"/>
      <c r="C49" s="389" t="s">
        <v>66</v>
      </c>
      <c r="D49" s="390"/>
      <c r="E49" s="390"/>
      <c r="F49" s="390"/>
      <c r="G49" s="390"/>
      <c r="H49" s="80"/>
      <c r="I49" s="391" t="s">
        <v>67</v>
      </c>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2" t="s">
        <v>68</v>
      </c>
      <c r="AH49" s="390"/>
      <c r="AI49" s="390"/>
      <c r="AJ49" s="390"/>
      <c r="AK49" s="390"/>
      <c r="AL49" s="390"/>
      <c r="AM49" s="390"/>
      <c r="AN49" s="391" t="s">
        <v>69</v>
      </c>
      <c r="AO49" s="390"/>
      <c r="AP49" s="390"/>
      <c r="AQ49" s="81" t="s">
        <v>70</v>
      </c>
      <c r="AR49" s="62"/>
      <c r="AS49" s="82" t="s">
        <v>71</v>
      </c>
      <c r="AT49" s="83" t="s">
        <v>72</v>
      </c>
      <c r="AU49" s="83" t="s">
        <v>73</v>
      </c>
      <c r="AV49" s="83" t="s">
        <v>74</v>
      </c>
      <c r="AW49" s="83" t="s">
        <v>75</v>
      </c>
      <c r="AX49" s="83" t="s">
        <v>76</v>
      </c>
      <c r="AY49" s="83" t="s">
        <v>77</v>
      </c>
      <c r="AZ49" s="83" t="s">
        <v>78</v>
      </c>
      <c r="BA49" s="83" t="s">
        <v>79</v>
      </c>
      <c r="BB49" s="83" t="s">
        <v>80</v>
      </c>
      <c r="BC49" s="83" t="s">
        <v>81</v>
      </c>
      <c r="BD49" s="84" t="s">
        <v>82</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83</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00">
        <f>ROUND(AG52+AG60,2)</f>
        <v>0</v>
      </c>
      <c r="AH51" s="400"/>
      <c r="AI51" s="400"/>
      <c r="AJ51" s="400"/>
      <c r="AK51" s="400"/>
      <c r="AL51" s="400"/>
      <c r="AM51" s="400"/>
      <c r="AN51" s="401">
        <f aca="true" t="shared" si="0" ref="AN51:AN62">SUM(AG51,AT51)</f>
        <v>0</v>
      </c>
      <c r="AO51" s="401"/>
      <c r="AP51" s="401"/>
      <c r="AQ51" s="90" t="s">
        <v>84</v>
      </c>
      <c r="AR51" s="72"/>
      <c r="AS51" s="91">
        <f>ROUND(AS52+AS60,2)</f>
        <v>0</v>
      </c>
      <c r="AT51" s="92">
        <f aca="true" t="shared" si="1" ref="AT51:AT62">ROUND(SUM(AV51:AW51),2)</f>
        <v>0</v>
      </c>
      <c r="AU51" s="93">
        <f>ROUND(AU52+AU60,5)</f>
        <v>0</v>
      </c>
      <c r="AV51" s="92">
        <f>ROUND(AZ51*L26,2)</f>
        <v>0</v>
      </c>
      <c r="AW51" s="92">
        <f>ROUND(BA51*L27,2)</f>
        <v>0</v>
      </c>
      <c r="AX51" s="92">
        <f>ROUND(BB51*L26,2)</f>
        <v>0</v>
      </c>
      <c r="AY51" s="92">
        <f>ROUND(BC51*L27,2)</f>
        <v>0</v>
      </c>
      <c r="AZ51" s="92">
        <f>ROUND(AZ52+AZ60,2)</f>
        <v>0</v>
      </c>
      <c r="BA51" s="92">
        <f>ROUND(BA52+BA60,2)</f>
        <v>0</v>
      </c>
      <c r="BB51" s="92">
        <f>ROUND(BB52+BB60,2)</f>
        <v>0</v>
      </c>
      <c r="BC51" s="92">
        <f>ROUND(BC52+BC60,2)</f>
        <v>0</v>
      </c>
      <c r="BD51" s="94">
        <f>ROUND(BD52+BD60,2)</f>
        <v>0</v>
      </c>
      <c r="BS51" s="95" t="s">
        <v>85</v>
      </c>
      <c r="BT51" s="95" t="s">
        <v>86</v>
      </c>
      <c r="BU51" s="96" t="s">
        <v>87</v>
      </c>
      <c r="BV51" s="95" t="s">
        <v>88</v>
      </c>
      <c r="BW51" s="95" t="s">
        <v>7</v>
      </c>
      <c r="BX51" s="95" t="s">
        <v>89</v>
      </c>
      <c r="CL51" s="95" t="s">
        <v>22</v>
      </c>
    </row>
    <row r="52" spans="2:91" s="5" customFormat="1" ht="22.5" customHeight="1">
      <c r="B52" s="97"/>
      <c r="C52" s="98"/>
      <c r="D52" s="396" t="s">
        <v>90</v>
      </c>
      <c r="E52" s="396"/>
      <c r="F52" s="396"/>
      <c r="G52" s="396"/>
      <c r="H52" s="396"/>
      <c r="I52" s="99"/>
      <c r="J52" s="396" t="s">
        <v>91</v>
      </c>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5">
        <f>ROUND(SUM(AG53:AG59),2)</f>
        <v>0</v>
      </c>
      <c r="AH52" s="394"/>
      <c r="AI52" s="394"/>
      <c r="AJ52" s="394"/>
      <c r="AK52" s="394"/>
      <c r="AL52" s="394"/>
      <c r="AM52" s="394"/>
      <c r="AN52" s="393">
        <f t="shared" si="0"/>
        <v>0</v>
      </c>
      <c r="AO52" s="394"/>
      <c r="AP52" s="394"/>
      <c r="AQ52" s="100" t="s">
        <v>92</v>
      </c>
      <c r="AR52" s="101"/>
      <c r="AS52" s="102">
        <f>ROUND(SUM(AS53:AS59),2)</f>
        <v>0</v>
      </c>
      <c r="AT52" s="103">
        <f t="shared" si="1"/>
        <v>0</v>
      </c>
      <c r="AU52" s="104">
        <f>ROUND(SUM(AU53:AU59),5)</f>
        <v>0</v>
      </c>
      <c r="AV52" s="103">
        <f>ROUND(AZ52*L26,2)</f>
        <v>0</v>
      </c>
      <c r="AW52" s="103">
        <f>ROUND(BA52*L27,2)</f>
        <v>0</v>
      </c>
      <c r="AX52" s="103">
        <f>ROUND(BB52*L26,2)</f>
        <v>0</v>
      </c>
      <c r="AY52" s="103">
        <f>ROUND(BC52*L27,2)</f>
        <v>0</v>
      </c>
      <c r="AZ52" s="103">
        <f>ROUND(SUM(AZ53:AZ59),2)</f>
        <v>0</v>
      </c>
      <c r="BA52" s="103">
        <f>ROUND(SUM(BA53:BA59),2)</f>
        <v>0</v>
      </c>
      <c r="BB52" s="103">
        <f>ROUND(SUM(BB53:BB59),2)</f>
        <v>0</v>
      </c>
      <c r="BC52" s="103">
        <f>ROUND(SUM(BC53:BC59),2)</f>
        <v>0</v>
      </c>
      <c r="BD52" s="105">
        <f>ROUND(SUM(BD53:BD59),2)</f>
        <v>0</v>
      </c>
      <c r="BS52" s="106" t="s">
        <v>85</v>
      </c>
      <c r="BT52" s="106" t="s">
        <v>25</v>
      </c>
      <c r="BU52" s="106" t="s">
        <v>87</v>
      </c>
      <c r="BV52" s="106" t="s">
        <v>88</v>
      </c>
      <c r="BW52" s="106" t="s">
        <v>93</v>
      </c>
      <c r="BX52" s="106" t="s">
        <v>7</v>
      </c>
      <c r="CL52" s="106" t="s">
        <v>22</v>
      </c>
      <c r="CM52" s="106" t="s">
        <v>94</v>
      </c>
    </row>
    <row r="53" spans="1:90" s="6" customFormat="1" ht="22.5" customHeight="1">
      <c r="A53" s="107" t="s">
        <v>95</v>
      </c>
      <c r="B53" s="108"/>
      <c r="C53" s="109"/>
      <c r="D53" s="109"/>
      <c r="E53" s="399" t="s">
        <v>96</v>
      </c>
      <c r="F53" s="399"/>
      <c r="G53" s="399"/>
      <c r="H53" s="399"/>
      <c r="I53" s="399"/>
      <c r="J53" s="109"/>
      <c r="K53" s="399" t="s">
        <v>97</v>
      </c>
      <c r="L53" s="399"/>
      <c r="M53" s="399"/>
      <c r="N53" s="399"/>
      <c r="O53" s="399"/>
      <c r="P53" s="399"/>
      <c r="Q53" s="399"/>
      <c r="R53" s="399"/>
      <c r="S53" s="399"/>
      <c r="T53" s="399"/>
      <c r="U53" s="399"/>
      <c r="V53" s="399"/>
      <c r="W53" s="399"/>
      <c r="X53" s="399"/>
      <c r="Y53" s="399"/>
      <c r="Z53" s="399"/>
      <c r="AA53" s="399"/>
      <c r="AB53" s="399"/>
      <c r="AC53" s="399"/>
      <c r="AD53" s="399"/>
      <c r="AE53" s="399"/>
      <c r="AF53" s="399"/>
      <c r="AG53" s="397">
        <f>'01 - Bourací práce'!J29</f>
        <v>0</v>
      </c>
      <c r="AH53" s="398"/>
      <c r="AI53" s="398"/>
      <c r="AJ53" s="398"/>
      <c r="AK53" s="398"/>
      <c r="AL53" s="398"/>
      <c r="AM53" s="398"/>
      <c r="AN53" s="397">
        <f t="shared" si="0"/>
        <v>0</v>
      </c>
      <c r="AO53" s="398"/>
      <c r="AP53" s="398"/>
      <c r="AQ53" s="110" t="s">
        <v>98</v>
      </c>
      <c r="AR53" s="111"/>
      <c r="AS53" s="112">
        <v>0</v>
      </c>
      <c r="AT53" s="113">
        <f t="shared" si="1"/>
        <v>0</v>
      </c>
      <c r="AU53" s="114">
        <f>'01 - Bourací práce'!P87</f>
        <v>0</v>
      </c>
      <c r="AV53" s="113">
        <f>'01 - Bourací práce'!J32</f>
        <v>0</v>
      </c>
      <c r="AW53" s="113">
        <f>'01 - Bourací práce'!J33</f>
        <v>0</v>
      </c>
      <c r="AX53" s="113">
        <f>'01 - Bourací práce'!J34</f>
        <v>0</v>
      </c>
      <c r="AY53" s="113">
        <f>'01 - Bourací práce'!J35</f>
        <v>0</v>
      </c>
      <c r="AZ53" s="113">
        <f>'01 - Bourací práce'!F32</f>
        <v>0</v>
      </c>
      <c r="BA53" s="113">
        <f>'01 - Bourací práce'!F33</f>
        <v>0</v>
      </c>
      <c r="BB53" s="113">
        <f>'01 - Bourací práce'!F34</f>
        <v>0</v>
      </c>
      <c r="BC53" s="113">
        <f>'01 - Bourací práce'!F35</f>
        <v>0</v>
      </c>
      <c r="BD53" s="115">
        <f>'01 - Bourací práce'!F36</f>
        <v>0</v>
      </c>
      <c r="BT53" s="116" t="s">
        <v>94</v>
      </c>
      <c r="BV53" s="116" t="s">
        <v>88</v>
      </c>
      <c r="BW53" s="116" t="s">
        <v>99</v>
      </c>
      <c r="BX53" s="116" t="s">
        <v>93</v>
      </c>
      <c r="CL53" s="116" t="s">
        <v>84</v>
      </c>
    </row>
    <row r="54" spans="1:90" s="6" customFormat="1" ht="22.5" customHeight="1">
      <c r="A54" s="107" t="s">
        <v>95</v>
      </c>
      <c r="B54" s="108"/>
      <c r="C54" s="109"/>
      <c r="D54" s="109"/>
      <c r="E54" s="399" t="s">
        <v>100</v>
      </c>
      <c r="F54" s="399"/>
      <c r="G54" s="399"/>
      <c r="H54" s="399"/>
      <c r="I54" s="399"/>
      <c r="J54" s="109"/>
      <c r="K54" s="399" t="s">
        <v>101</v>
      </c>
      <c r="L54" s="399"/>
      <c r="M54" s="399"/>
      <c r="N54" s="399"/>
      <c r="O54" s="399"/>
      <c r="P54" s="399"/>
      <c r="Q54" s="399"/>
      <c r="R54" s="399"/>
      <c r="S54" s="399"/>
      <c r="T54" s="399"/>
      <c r="U54" s="399"/>
      <c r="V54" s="399"/>
      <c r="W54" s="399"/>
      <c r="X54" s="399"/>
      <c r="Y54" s="399"/>
      <c r="Z54" s="399"/>
      <c r="AA54" s="399"/>
      <c r="AB54" s="399"/>
      <c r="AC54" s="399"/>
      <c r="AD54" s="399"/>
      <c r="AE54" s="399"/>
      <c r="AF54" s="399"/>
      <c r="AG54" s="397">
        <f>'02 - Nové konstrukce'!J29</f>
        <v>0</v>
      </c>
      <c r="AH54" s="398"/>
      <c r="AI54" s="398"/>
      <c r="AJ54" s="398"/>
      <c r="AK54" s="398"/>
      <c r="AL54" s="398"/>
      <c r="AM54" s="398"/>
      <c r="AN54" s="397">
        <f t="shared" si="0"/>
        <v>0</v>
      </c>
      <c r="AO54" s="398"/>
      <c r="AP54" s="398"/>
      <c r="AQ54" s="110" t="s">
        <v>98</v>
      </c>
      <c r="AR54" s="111"/>
      <c r="AS54" s="112">
        <v>0</v>
      </c>
      <c r="AT54" s="113">
        <f t="shared" si="1"/>
        <v>0</v>
      </c>
      <c r="AU54" s="114">
        <f>'02 - Nové konstrukce'!P91</f>
        <v>0</v>
      </c>
      <c r="AV54" s="113">
        <f>'02 - Nové konstrukce'!J32</f>
        <v>0</v>
      </c>
      <c r="AW54" s="113">
        <f>'02 - Nové konstrukce'!J33</f>
        <v>0</v>
      </c>
      <c r="AX54" s="113">
        <f>'02 - Nové konstrukce'!J34</f>
        <v>0</v>
      </c>
      <c r="AY54" s="113">
        <f>'02 - Nové konstrukce'!J35</f>
        <v>0</v>
      </c>
      <c r="AZ54" s="113">
        <f>'02 - Nové konstrukce'!F32</f>
        <v>0</v>
      </c>
      <c r="BA54" s="113">
        <f>'02 - Nové konstrukce'!F33</f>
        <v>0</v>
      </c>
      <c r="BB54" s="113">
        <f>'02 - Nové konstrukce'!F34</f>
        <v>0</v>
      </c>
      <c r="BC54" s="113">
        <f>'02 - Nové konstrukce'!F35</f>
        <v>0</v>
      </c>
      <c r="BD54" s="115">
        <f>'02 - Nové konstrukce'!F36</f>
        <v>0</v>
      </c>
      <c r="BT54" s="116" t="s">
        <v>94</v>
      </c>
      <c r="BV54" s="116" t="s">
        <v>88</v>
      </c>
      <c r="BW54" s="116" t="s">
        <v>102</v>
      </c>
      <c r="BX54" s="116" t="s">
        <v>93</v>
      </c>
      <c r="CL54" s="116" t="s">
        <v>22</v>
      </c>
    </row>
    <row r="55" spans="1:90" s="6" customFormat="1" ht="22.5" customHeight="1">
      <c r="A55" s="107" t="s">
        <v>95</v>
      </c>
      <c r="B55" s="108"/>
      <c r="C55" s="109"/>
      <c r="D55" s="109"/>
      <c r="E55" s="399" t="s">
        <v>103</v>
      </c>
      <c r="F55" s="399"/>
      <c r="G55" s="399"/>
      <c r="H55" s="399"/>
      <c r="I55" s="399"/>
      <c r="J55" s="109"/>
      <c r="K55" s="399" t="s">
        <v>104</v>
      </c>
      <c r="L55" s="399"/>
      <c r="M55" s="399"/>
      <c r="N55" s="399"/>
      <c r="O55" s="399"/>
      <c r="P55" s="399"/>
      <c r="Q55" s="399"/>
      <c r="R55" s="399"/>
      <c r="S55" s="399"/>
      <c r="T55" s="399"/>
      <c r="U55" s="399"/>
      <c r="V55" s="399"/>
      <c r="W55" s="399"/>
      <c r="X55" s="399"/>
      <c r="Y55" s="399"/>
      <c r="Z55" s="399"/>
      <c r="AA55" s="399"/>
      <c r="AB55" s="399"/>
      <c r="AC55" s="399"/>
      <c r="AD55" s="399"/>
      <c r="AE55" s="399"/>
      <c r="AF55" s="399"/>
      <c r="AG55" s="397">
        <f>'03 - Odvodnění komunikace'!J29</f>
        <v>0</v>
      </c>
      <c r="AH55" s="398"/>
      <c r="AI55" s="398"/>
      <c r="AJ55" s="398"/>
      <c r="AK55" s="398"/>
      <c r="AL55" s="398"/>
      <c r="AM55" s="398"/>
      <c r="AN55" s="397">
        <f t="shared" si="0"/>
        <v>0</v>
      </c>
      <c r="AO55" s="398"/>
      <c r="AP55" s="398"/>
      <c r="AQ55" s="110" t="s">
        <v>98</v>
      </c>
      <c r="AR55" s="111"/>
      <c r="AS55" s="112">
        <v>0</v>
      </c>
      <c r="AT55" s="113">
        <f t="shared" si="1"/>
        <v>0</v>
      </c>
      <c r="AU55" s="114">
        <f>'03 - Odvodnění komunikace'!P87</f>
        <v>0</v>
      </c>
      <c r="AV55" s="113">
        <f>'03 - Odvodnění komunikace'!J32</f>
        <v>0</v>
      </c>
      <c r="AW55" s="113">
        <f>'03 - Odvodnění komunikace'!J33</f>
        <v>0</v>
      </c>
      <c r="AX55" s="113">
        <f>'03 - Odvodnění komunikace'!J34</f>
        <v>0</v>
      </c>
      <c r="AY55" s="113">
        <f>'03 - Odvodnění komunikace'!J35</f>
        <v>0</v>
      </c>
      <c r="AZ55" s="113">
        <f>'03 - Odvodnění komunikace'!F32</f>
        <v>0</v>
      </c>
      <c r="BA55" s="113">
        <f>'03 - Odvodnění komunikace'!F33</f>
        <v>0</v>
      </c>
      <c r="BB55" s="113">
        <f>'03 - Odvodnění komunikace'!F34</f>
        <v>0</v>
      </c>
      <c r="BC55" s="113">
        <f>'03 - Odvodnění komunikace'!F35</f>
        <v>0</v>
      </c>
      <c r="BD55" s="115">
        <f>'03 - Odvodnění komunikace'!F36</f>
        <v>0</v>
      </c>
      <c r="BT55" s="116" t="s">
        <v>94</v>
      </c>
      <c r="BV55" s="116" t="s">
        <v>88</v>
      </c>
      <c r="BW55" s="116" t="s">
        <v>105</v>
      </c>
      <c r="BX55" s="116" t="s">
        <v>93</v>
      </c>
      <c r="CL55" s="116" t="s">
        <v>22</v>
      </c>
    </row>
    <row r="56" spans="1:90" s="6" customFormat="1" ht="22.5" customHeight="1">
      <c r="A56" s="107" t="s">
        <v>95</v>
      </c>
      <c r="B56" s="108"/>
      <c r="C56" s="109"/>
      <c r="D56" s="109"/>
      <c r="E56" s="399" t="s">
        <v>106</v>
      </c>
      <c r="F56" s="399"/>
      <c r="G56" s="399"/>
      <c r="H56" s="399"/>
      <c r="I56" s="399"/>
      <c r="J56" s="109"/>
      <c r="K56" s="399" t="s">
        <v>107</v>
      </c>
      <c r="L56" s="399"/>
      <c r="M56" s="399"/>
      <c r="N56" s="399"/>
      <c r="O56" s="399"/>
      <c r="P56" s="399"/>
      <c r="Q56" s="399"/>
      <c r="R56" s="399"/>
      <c r="S56" s="399"/>
      <c r="T56" s="399"/>
      <c r="U56" s="399"/>
      <c r="V56" s="399"/>
      <c r="W56" s="399"/>
      <c r="X56" s="399"/>
      <c r="Y56" s="399"/>
      <c r="Z56" s="399"/>
      <c r="AA56" s="399"/>
      <c r="AB56" s="399"/>
      <c r="AC56" s="399"/>
      <c r="AD56" s="399"/>
      <c r="AE56" s="399"/>
      <c r="AF56" s="399"/>
      <c r="AG56" s="397">
        <f>'04 - Úprava příkopu km 0,...'!J29</f>
        <v>0</v>
      </c>
      <c r="AH56" s="398"/>
      <c r="AI56" s="398"/>
      <c r="AJ56" s="398"/>
      <c r="AK56" s="398"/>
      <c r="AL56" s="398"/>
      <c r="AM56" s="398"/>
      <c r="AN56" s="397">
        <f t="shared" si="0"/>
        <v>0</v>
      </c>
      <c r="AO56" s="398"/>
      <c r="AP56" s="398"/>
      <c r="AQ56" s="110" t="s">
        <v>98</v>
      </c>
      <c r="AR56" s="111"/>
      <c r="AS56" s="112">
        <v>0</v>
      </c>
      <c r="AT56" s="113">
        <f t="shared" si="1"/>
        <v>0</v>
      </c>
      <c r="AU56" s="114">
        <f>'04 - Úprava příkopu km 0,...'!P91</f>
        <v>0</v>
      </c>
      <c r="AV56" s="113">
        <f>'04 - Úprava příkopu km 0,...'!J32</f>
        <v>0</v>
      </c>
      <c r="AW56" s="113">
        <f>'04 - Úprava příkopu km 0,...'!J33</f>
        <v>0</v>
      </c>
      <c r="AX56" s="113">
        <f>'04 - Úprava příkopu km 0,...'!J34</f>
        <v>0</v>
      </c>
      <c r="AY56" s="113">
        <f>'04 - Úprava příkopu km 0,...'!J35</f>
        <v>0</v>
      </c>
      <c r="AZ56" s="113">
        <f>'04 - Úprava příkopu km 0,...'!F32</f>
        <v>0</v>
      </c>
      <c r="BA56" s="113">
        <f>'04 - Úprava příkopu km 0,...'!F33</f>
        <v>0</v>
      </c>
      <c r="BB56" s="113">
        <f>'04 - Úprava příkopu km 0,...'!F34</f>
        <v>0</v>
      </c>
      <c r="BC56" s="113">
        <f>'04 - Úprava příkopu km 0,...'!F35</f>
        <v>0</v>
      </c>
      <c r="BD56" s="115">
        <f>'04 - Úprava příkopu km 0,...'!F36</f>
        <v>0</v>
      </c>
      <c r="BT56" s="116" t="s">
        <v>94</v>
      </c>
      <c r="BV56" s="116" t="s">
        <v>88</v>
      </c>
      <c r="BW56" s="116" t="s">
        <v>108</v>
      </c>
      <c r="BX56" s="116" t="s">
        <v>93</v>
      </c>
      <c r="CL56" s="116" t="s">
        <v>22</v>
      </c>
    </row>
    <row r="57" spans="1:90" s="6" customFormat="1" ht="22.5" customHeight="1">
      <c r="A57" s="107" t="s">
        <v>95</v>
      </c>
      <c r="B57" s="108"/>
      <c r="C57" s="109"/>
      <c r="D57" s="109"/>
      <c r="E57" s="399" t="s">
        <v>109</v>
      </c>
      <c r="F57" s="399"/>
      <c r="G57" s="399"/>
      <c r="H57" s="399"/>
      <c r="I57" s="399"/>
      <c r="J57" s="109"/>
      <c r="K57" s="399" t="s">
        <v>110</v>
      </c>
      <c r="L57" s="399"/>
      <c r="M57" s="399"/>
      <c r="N57" s="399"/>
      <c r="O57" s="399"/>
      <c r="P57" s="399"/>
      <c r="Q57" s="399"/>
      <c r="R57" s="399"/>
      <c r="S57" s="399"/>
      <c r="T57" s="399"/>
      <c r="U57" s="399"/>
      <c r="V57" s="399"/>
      <c r="W57" s="399"/>
      <c r="X57" s="399"/>
      <c r="Y57" s="399"/>
      <c r="Z57" s="399"/>
      <c r="AA57" s="399"/>
      <c r="AB57" s="399"/>
      <c r="AC57" s="399"/>
      <c r="AD57" s="399"/>
      <c r="AE57" s="399"/>
      <c r="AF57" s="399"/>
      <c r="AG57" s="397">
        <f>'05 - Zrušení propustku km...'!J29</f>
        <v>0</v>
      </c>
      <c r="AH57" s="398"/>
      <c r="AI57" s="398"/>
      <c r="AJ57" s="398"/>
      <c r="AK57" s="398"/>
      <c r="AL57" s="398"/>
      <c r="AM57" s="398"/>
      <c r="AN57" s="397">
        <f t="shared" si="0"/>
        <v>0</v>
      </c>
      <c r="AO57" s="398"/>
      <c r="AP57" s="398"/>
      <c r="AQ57" s="110" t="s">
        <v>98</v>
      </c>
      <c r="AR57" s="111"/>
      <c r="AS57" s="112">
        <v>0</v>
      </c>
      <c r="AT57" s="113">
        <f t="shared" si="1"/>
        <v>0</v>
      </c>
      <c r="AU57" s="114">
        <f>'05 - Zrušení propustku km...'!P89</f>
        <v>0</v>
      </c>
      <c r="AV57" s="113">
        <f>'05 - Zrušení propustku km...'!J32</f>
        <v>0</v>
      </c>
      <c r="AW57" s="113">
        <f>'05 - Zrušení propustku km...'!J33</f>
        <v>0</v>
      </c>
      <c r="AX57" s="113">
        <f>'05 - Zrušení propustku km...'!J34</f>
        <v>0</v>
      </c>
      <c r="AY57" s="113">
        <f>'05 - Zrušení propustku km...'!J35</f>
        <v>0</v>
      </c>
      <c r="AZ57" s="113">
        <f>'05 - Zrušení propustku km...'!F32</f>
        <v>0</v>
      </c>
      <c r="BA57" s="113">
        <f>'05 - Zrušení propustku km...'!F33</f>
        <v>0</v>
      </c>
      <c r="BB57" s="113">
        <f>'05 - Zrušení propustku km...'!F34</f>
        <v>0</v>
      </c>
      <c r="BC57" s="113">
        <f>'05 - Zrušení propustku km...'!F35</f>
        <v>0</v>
      </c>
      <c r="BD57" s="115">
        <f>'05 - Zrušení propustku km...'!F36</f>
        <v>0</v>
      </c>
      <c r="BT57" s="116" t="s">
        <v>94</v>
      </c>
      <c r="BV57" s="116" t="s">
        <v>88</v>
      </c>
      <c r="BW57" s="116" t="s">
        <v>111</v>
      </c>
      <c r="BX57" s="116" t="s">
        <v>93</v>
      </c>
      <c r="CL57" s="116" t="s">
        <v>22</v>
      </c>
    </row>
    <row r="58" spans="1:90" s="6" customFormat="1" ht="22.5" customHeight="1">
      <c r="A58" s="107" t="s">
        <v>95</v>
      </c>
      <c r="B58" s="108"/>
      <c r="C58" s="109"/>
      <c r="D58" s="109"/>
      <c r="E58" s="399" t="s">
        <v>112</v>
      </c>
      <c r="F58" s="399"/>
      <c r="G58" s="399"/>
      <c r="H58" s="399"/>
      <c r="I58" s="399"/>
      <c r="J58" s="109"/>
      <c r="K58" s="399" t="s">
        <v>113</v>
      </c>
      <c r="L58" s="399"/>
      <c r="M58" s="399"/>
      <c r="N58" s="399"/>
      <c r="O58" s="399"/>
      <c r="P58" s="399"/>
      <c r="Q58" s="399"/>
      <c r="R58" s="399"/>
      <c r="S58" s="399"/>
      <c r="T58" s="399"/>
      <c r="U58" s="399"/>
      <c r="V58" s="399"/>
      <c r="W58" s="399"/>
      <c r="X58" s="399"/>
      <c r="Y58" s="399"/>
      <c r="Z58" s="399"/>
      <c r="AA58" s="399"/>
      <c r="AB58" s="399"/>
      <c r="AC58" s="399"/>
      <c r="AD58" s="399"/>
      <c r="AE58" s="399"/>
      <c r="AF58" s="399"/>
      <c r="AG58" s="397">
        <f>'06 - Vedlejší rozpočtové ...'!J29</f>
        <v>0</v>
      </c>
      <c r="AH58" s="398"/>
      <c r="AI58" s="398"/>
      <c r="AJ58" s="398"/>
      <c r="AK58" s="398"/>
      <c r="AL58" s="398"/>
      <c r="AM58" s="398"/>
      <c r="AN58" s="397">
        <f t="shared" si="0"/>
        <v>0</v>
      </c>
      <c r="AO58" s="398"/>
      <c r="AP58" s="398"/>
      <c r="AQ58" s="110" t="s">
        <v>98</v>
      </c>
      <c r="AR58" s="111"/>
      <c r="AS58" s="112">
        <v>0</v>
      </c>
      <c r="AT58" s="113">
        <f t="shared" si="1"/>
        <v>0</v>
      </c>
      <c r="AU58" s="114">
        <f>'06 - Vedlejší rozpočtové ...'!P88</f>
        <v>0</v>
      </c>
      <c r="AV58" s="113">
        <f>'06 - Vedlejší rozpočtové ...'!J32</f>
        <v>0</v>
      </c>
      <c r="AW58" s="113">
        <f>'06 - Vedlejší rozpočtové ...'!J33</f>
        <v>0</v>
      </c>
      <c r="AX58" s="113">
        <f>'06 - Vedlejší rozpočtové ...'!J34</f>
        <v>0</v>
      </c>
      <c r="AY58" s="113">
        <f>'06 - Vedlejší rozpočtové ...'!J35</f>
        <v>0</v>
      </c>
      <c r="AZ58" s="113">
        <f>'06 - Vedlejší rozpočtové ...'!F32</f>
        <v>0</v>
      </c>
      <c r="BA58" s="113">
        <f>'06 - Vedlejší rozpočtové ...'!F33</f>
        <v>0</v>
      </c>
      <c r="BB58" s="113">
        <f>'06 - Vedlejší rozpočtové ...'!F34</f>
        <v>0</v>
      </c>
      <c r="BC58" s="113">
        <f>'06 - Vedlejší rozpočtové ...'!F35</f>
        <v>0</v>
      </c>
      <c r="BD58" s="115">
        <f>'06 - Vedlejší rozpočtové ...'!F36</f>
        <v>0</v>
      </c>
      <c r="BT58" s="116" t="s">
        <v>94</v>
      </c>
      <c r="BV58" s="116" t="s">
        <v>88</v>
      </c>
      <c r="BW58" s="116" t="s">
        <v>114</v>
      </c>
      <c r="BX58" s="116" t="s">
        <v>93</v>
      </c>
      <c r="CL58" s="116" t="s">
        <v>22</v>
      </c>
    </row>
    <row r="59" spans="1:90" s="6" customFormat="1" ht="22.5" customHeight="1">
      <c r="A59" s="107" t="s">
        <v>95</v>
      </c>
      <c r="B59" s="108"/>
      <c r="C59" s="109"/>
      <c r="D59" s="109"/>
      <c r="E59" s="399" t="s">
        <v>115</v>
      </c>
      <c r="F59" s="399"/>
      <c r="G59" s="399"/>
      <c r="H59" s="399"/>
      <c r="I59" s="399"/>
      <c r="J59" s="109"/>
      <c r="K59" s="399" t="s">
        <v>116</v>
      </c>
      <c r="L59" s="399"/>
      <c r="M59" s="399"/>
      <c r="N59" s="399"/>
      <c r="O59" s="399"/>
      <c r="P59" s="399"/>
      <c r="Q59" s="399"/>
      <c r="R59" s="399"/>
      <c r="S59" s="399"/>
      <c r="T59" s="399"/>
      <c r="U59" s="399"/>
      <c r="V59" s="399"/>
      <c r="W59" s="399"/>
      <c r="X59" s="399"/>
      <c r="Y59" s="399"/>
      <c r="Z59" s="399"/>
      <c r="AA59" s="399"/>
      <c r="AB59" s="399"/>
      <c r="AC59" s="399"/>
      <c r="AD59" s="399"/>
      <c r="AE59" s="399"/>
      <c r="AF59" s="399"/>
      <c r="AG59" s="397">
        <f>'07 - Ostatní náklady'!J29</f>
        <v>0</v>
      </c>
      <c r="AH59" s="398"/>
      <c r="AI59" s="398"/>
      <c r="AJ59" s="398"/>
      <c r="AK59" s="398"/>
      <c r="AL59" s="398"/>
      <c r="AM59" s="398"/>
      <c r="AN59" s="397">
        <f t="shared" si="0"/>
        <v>0</v>
      </c>
      <c r="AO59" s="398"/>
      <c r="AP59" s="398"/>
      <c r="AQ59" s="110" t="s">
        <v>98</v>
      </c>
      <c r="AR59" s="111"/>
      <c r="AS59" s="112">
        <v>0</v>
      </c>
      <c r="AT59" s="113">
        <f t="shared" si="1"/>
        <v>0</v>
      </c>
      <c r="AU59" s="114">
        <f>'07 - Ostatní náklady'!P85</f>
        <v>0</v>
      </c>
      <c r="AV59" s="113">
        <f>'07 - Ostatní náklady'!J32</f>
        <v>0</v>
      </c>
      <c r="AW59" s="113">
        <f>'07 - Ostatní náklady'!J33</f>
        <v>0</v>
      </c>
      <c r="AX59" s="113">
        <f>'07 - Ostatní náklady'!J34</f>
        <v>0</v>
      </c>
      <c r="AY59" s="113">
        <f>'07 - Ostatní náklady'!J35</f>
        <v>0</v>
      </c>
      <c r="AZ59" s="113">
        <f>'07 - Ostatní náklady'!F32</f>
        <v>0</v>
      </c>
      <c r="BA59" s="113">
        <f>'07 - Ostatní náklady'!F33</f>
        <v>0</v>
      </c>
      <c r="BB59" s="113">
        <f>'07 - Ostatní náklady'!F34</f>
        <v>0</v>
      </c>
      <c r="BC59" s="113">
        <f>'07 - Ostatní náklady'!F35</f>
        <v>0</v>
      </c>
      <c r="BD59" s="115">
        <f>'07 - Ostatní náklady'!F36</f>
        <v>0</v>
      </c>
      <c r="BT59" s="116" t="s">
        <v>94</v>
      </c>
      <c r="BV59" s="116" t="s">
        <v>88</v>
      </c>
      <c r="BW59" s="116" t="s">
        <v>117</v>
      </c>
      <c r="BX59" s="116" t="s">
        <v>93</v>
      </c>
      <c r="CL59" s="116" t="s">
        <v>22</v>
      </c>
    </row>
    <row r="60" spans="2:91" s="5" customFormat="1" ht="22.5" customHeight="1">
      <c r="B60" s="97"/>
      <c r="C60" s="98"/>
      <c r="D60" s="396" t="s">
        <v>118</v>
      </c>
      <c r="E60" s="396"/>
      <c r="F60" s="396"/>
      <c r="G60" s="396"/>
      <c r="H60" s="396"/>
      <c r="I60" s="99"/>
      <c r="J60" s="396" t="s">
        <v>119</v>
      </c>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5">
        <f>ROUND(SUM(AG61:AG62),2)</f>
        <v>0</v>
      </c>
      <c r="AH60" s="394"/>
      <c r="AI60" s="394"/>
      <c r="AJ60" s="394"/>
      <c r="AK60" s="394"/>
      <c r="AL60" s="394"/>
      <c r="AM60" s="394"/>
      <c r="AN60" s="393">
        <f t="shared" si="0"/>
        <v>0</v>
      </c>
      <c r="AO60" s="394"/>
      <c r="AP60" s="394"/>
      <c r="AQ60" s="100" t="s">
        <v>92</v>
      </c>
      <c r="AR60" s="101"/>
      <c r="AS60" s="102">
        <f>ROUND(SUM(AS61:AS62),2)</f>
        <v>0</v>
      </c>
      <c r="AT60" s="103">
        <f t="shared" si="1"/>
        <v>0</v>
      </c>
      <c r="AU60" s="104">
        <f>ROUND(SUM(AU61:AU62),5)</f>
        <v>0</v>
      </c>
      <c r="AV60" s="103">
        <f>ROUND(AZ60*L26,2)</f>
        <v>0</v>
      </c>
      <c r="AW60" s="103">
        <f>ROUND(BA60*L27,2)</f>
        <v>0</v>
      </c>
      <c r="AX60" s="103">
        <f>ROUND(BB60*L26,2)</f>
        <v>0</v>
      </c>
      <c r="AY60" s="103">
        <f>ROUND(BC60*L27,2)</f>
        <v>0</v>
      </c>
      <c r="AZ60" s="103">
        <f>ROUND(SUM(AZ61:AZ62),2)</f>
        <v>0</v>
      </c>
      <c r="BA60" s="103">
        <f>ROUND(SUM(BA61:BA62),2)</f>
        <v>0</v>
      </c>
      <c r="BB60" s="103">
        <f>ROUND(SUM(BB61:BB62),2)</f>
        <v>0</v>
      </c>
      <c r="BC60" s="103">
        <f>ROUND(SUM(BC61:BC62),2)</f>
        <v>0</v>
      </c>
      <c r="BD60" s="105">
        <f>ROUND(SUM(BD61:BD62),2)</f>
        <v>0</v>
      </c>
      <c r="BS60" s="106" t="s">
        <v>85</v>
      </c>
      <c r="BT60" s="106" t="s">
        <v>25</v>
      </c>
      <c r="BU60" s="106" t="s">
        <v>87</v>
      </c>
      <c r="BV60" s="106" t="s">
        <v>88</v>
      </c>
      <c r="BW60" s="106" t="s">
        <v>120</v>
      </c>
      <c r="BX60" s="106" t="s">
        <v>7</v>
      </c>
      <c r="CL60" s="106" t="s">
        <v>22</v>
      </c>
      <c r="CM60" s="106" t="s">
        <v>94</v>
      </c>
    </row>
    <row r="61" spans="1:90" s="6" customFormat="1" ht="22.5" customHeight="1">
      <c r="A61" s="107" t="s">
        <v>95</v>
      </c>
      <c r="B61" s="108"/>
      <c r="C61" s="109"/>
      <c r="D61" s="109"/>
      <c r="E61" s="399" t="s">
        <v>96</v>
      </c>
      <c r="F61" s="399"/>
      <c r="G61" s="399"/>
      <c r="H61" s="399"/>
      <c r="I61" s="399"/>
      <c r="J61" s="109"/>
      <c r="K61" s="399" t="s">
        <v>104</v>
      </c>
      <c r="L61" s="399"/>
      <c r="M61" s="399"/>
      <c r="N61" s="399"/>
      <c r="O61" s="399"/>
      <c r="P61" s="399"/>
      <c r="Q61" s="399"/>
      <c r="R61" s="399"/>
      <c r="S61" s="399"/>
      <c r="T61" s="399"/>
      <c r="U61" s="399"/>
      <c r="V61" s="399"/>
      <c r="W61" s="399"/>
      <c r="X61" s="399"/>
      <c r="Y61" s="399"/>
      <c r="Z61" s="399"/>
      <c r="AA61" s="399"/>
      <c r="AB61" s="399"/>
      <c r="AC61" s="399"/>
      <c r="AD61" s="399"/>
      <c r="AE61" s="399"/>
      <c r="AF61" s="399"/>
      <c r="AG61" s="397">
        <f>'01 - Odvodnění komunikace'!J29</f>
        <v>0</v>
      </c>
      <c r="AH61" s="398"/>
      <c r="AI61" s="398"/>
      <c r="AJ61" s="398"/>
      <c r="AK61" s="398"/>
      <c r="AL61" s="398"/>
      <c r="AM61" s="398"/>
      <c r="AN61" s="397">
        <f t="shared" si="0"/>
        <v>0</v>
      </c>
      <c r="AO61" s="398"/>
      <c r="AP61" s="398"/>
      <c r="AQ61" s="110" t="s">
        <v>98</v>
      </c>
      <c r="AR61" s="111"/>
      <c r="AS61" s="112">
        <v>0</v>
      </c>
      <c r="AT61" s="113">
        <f t="shared" si="1"/>
        <v>0</v>
      </c>
      <c r="AU61" s="114">
        <f>'01 - Odvodnění komunikace'!P85</f>
        <v>0</v>
      </c>
      <c r="AV61" s="113">
        <f>'01 - Odvodnění komunikace'!J32</f>
        <v>0</v>
      </c>
      <c r="AW61" s="113">
        <f>'01 - Odvodnění komunikace'!J33</f>
        <v>0</v>
      </c>
      <c r="AX61" s="113">
        <f>'01 - Odvodnění komunikace'!J34</f>
        <v>0</v>
      </c>
      <c r="AY61" s="113">
        <f>'01 - Odvodnění komunikace'!J35</f>
        <v>0</v>
      </c>
      <c r="AZ61" s="113">
        <f>'01 - Odvodnění komunikace'!F32</f>
        <v>0</v>
      </c>
      <c r="BA61" s="113">
        <f>'01 - Odvodnění komunikace'!F33</f>
        <v>0</v>
      </c>
      <c r="BB61" s="113">
        <f>'01 - Odvodnění komunikace'!F34</f>
        <v>0</v>
      </c>
      <c r="BC61" s="113">
        <f>'01 - Odvodnění komunikace'!F35</f>
        <v>0</v>
      </c>
      <c r="BD61" s="115">
        <f>'01 - Odvodnění komunikace'!F36</f>
        <v>0</v>
      </c>
      <c r="BT61" s="116" t="s">
        <v>94</v>
      </c>
      <c r="BV61" s="116" t="s">
        <v>88</v>
      </c>
      <c r="BW61" s="116" t="s">
        <v>121</v>
      </c>
      <c r="BX61" s="116" t="s">
        <v>120</v>
      </c>
      <c r="CL61" s="116" t="s">
        <v>22</v>
      </c>
    </row>
    <row r="62" spans="1:90" s="6" customFormat="1" ht="22.5" customHeight="1">
      <c r="A62" s="107" t="s">
        <v>95</v>
      </c>
      <c r="B62" s="108"/>
      <c r="C62" s="109"/>
      <c r="D62" s="109"/>
      <c r="E62" s="399" t="s">
        <v>100</v>
      </c>
      <c r="F62" s="399"/>
      <c r="G62" s="399"/>
      <c r="H62" s="399"/>
      <c r="I62" s="399"/>
      <c r="J62" s="109"/>
      <c r="K62" s="399" t="s">
        <v>122</v>
      </c>
      <c r="L62" s="399"/>
      <c r="M62" s="399"/>
      <c r="N62" s="399"/>
      <c r="O62" s="399"/>
      <c r="P62" s="399"/>
      <c r="Q62" s="399"/>
      <c r="R62" s="399"/>
      <c r="S62" s="399"/>
      <c r="T62" s="399"/>
      <c r="U62" s="399"/>
      <c r="V62" s="399"/>
      <c r="W62" s="399"/>
      <c r="X62" s="399"/>
      <c r="Y62" s="399"/>
      <c r="Z62" s="399"/>
      <c r="AA62" s="399"/>
      <c r="AB62" s="399"/>
      <c r="AC62" s="399"/>
      <c r="AD62" s="399"/>
      <c r="AE62" s="399"/>
      <c r="AF62" s="399"/>
      <c r="AG62" s="397">
        <f>'02 - Osazení obrubníků'!J29</f>
        <v>0</v>
      </c>
      <c r="AH62" s="398"/>
      <c r="AI62" s="398"/>
      <c r="AJ62" s="398"/>
      <c r="AK62" s="398"/>
      <c r="AL62" s="398"/>
      <c r="AM62" s="398"/>
      <c r="AN62" s="397">
        <f t="shared" si="0"/>
        <v>0</v>
      </c>
      <c r="AO62" s="398"/>
      <c r="AP62" s="398"/>
      <c r="AQ62" s="110" t="s">
        <v>98</v>
      </c>
      <c r="AR62" s="111"/>
      <c r="AS62" s="117">
        <v>0</v>
      </c>
      <c r="AT62" s="118">
        <f t="shared" si="1"/>
        <v>0</v>
      </c>
      <c r="AU62" s="119">
        <f>'02 - Osazení obrubníků'!P87</f>
        <v>0</v>
      </c>
      <c r="AV62" s="118">
        <f>'02 - Osazení obrubníků'!J32</f>
        <v>0</v>
      </c>
      <c r="AW62" s="118">
        <f>'02 - Osazení obrubníků'!J33</f>
        <v>0</v>
      </c>
      <c r="AX62" s="118">
        <f>'02 - Osazení obrubníků'!J34</f>
        <v>0</v>
      </c>
      <c r="AY62" s="118">
        <f>'02 - Osazení obrubníků'!J35</f>
        <v>0</v>
      </c>
      <c r="AZ62" s="118">
        <f>'02 - Osazení obrubníků'!F32</f>
        <v>0</v>
      </c>
      <c r="BA62" s="118">
        <f>'02 - Osazení obrubníků'!F33</f>
        <v>0</v>
      </c>
      <c r="BB62" s="118">
        <f>'02 - Osazení obrubníků'!F34</f>
        <v>0</v>
      </c>
      <c r="BC62" s="118">
        <f>'02 - Osazení obrubníků'!F35</f>
        <v>0</v>
      </c>
      <c r="BD62" s="120">
        <f>'02 - Osazení obrubníků'!F36</f>
        <v>0</v>
      </c>
      <c r="BT62" s="116" t="s">
        <v>94</v>
      </c>
      <c r="BV62" s="116" t="s">
        <v>88</v>
      </c>
      <c r="BW62" s="116" t="s">
        <v>123</v>
      </c>
      <c r="BX62" s="116" t="s">
        <v>120</v>
      </c>
      <c r="CL62" s="116" t="s">
        <v>22</v>
      </c>
    </row>
    <row r="63" spans="2:44" s="1" customFormat="1" ht="30" customHeight="1">
      <c r="B63" s="4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2"/>
    </row>
    <row r="64" spans="2:44" s="1" customFormat="1" ht="6.95" customHeight="1">
      <c r="B64" s="57"/>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62"/>
    </row>
  </sheetData>
  <sheetProtection password="CC35" sheet="1" objects="1" scenarios="1" formatCells="0" formatColumns="0" formatRows="0" sort="0" autoFilter="0"/>
  <mergeCells count="81">
    <mergeCell ref="AR2:BE2"/>
    <mergeCell ref="AN62:AP62"/>
    <mergeCell ref="AG62:AM62"/>
    <mergeCell ref="E62:I62"/>
    <mergeCell ref="K62:AF62"/>
    <mergeCell ref="AG51:AM51"/>
    <mergeCell ref="AN51:AP51"/>
    <mergeCell ref="AN60:AP60"/>
    <mergeCell ref="AG60:AM60"/>
    <mergeCell ref="D60:H60"/>
    <mergeCell ref="J60:AF60"/>
    <mergeCell ref="AN61:AP61"/>
    <mergeCell ref="AG61:AM61"/>
    <mergeCell ref="E61:I61"/>
    <mergeCell ref="K61:AF61"/>
    <mergeCell ref="AN58:AP58"/>
    <mergeCell ref="AG58:AM58"/>
    <mergeCell ref="E58:I58"/>
    <mergeCell ref="K58:AF58"/>
    <mergeCell ref="AN59:AP59"/>
    <mergeCell ref="AG59:AM59"/>
    <mergeCell ref="E59:I59"/>
    <mergeCell ref="K59:AF59"/>
    <mergeCell ref="AN56:AP56"/>
    <mergeCell ref="AG56:AM56"/>
    <mergeCell ref="E56:I56"/>
    <mergeCell ref="K56:AF56"/>
    <mergeCell ref="AN57:AP57"/>
    <mergeCell ref="AG57:AM57"/>
    <mergeCell ref="E57:I57"/>
    <mergeCell ref="K57:AF57"/>
    <mergeCell ref="AN54:AP54"/>
    <mergeCell ref="AG54:AM54"/>
    <mergeCell ref="E54:I54"/>
    <mergeCell ref="K54:AF54"/>
    <mergeCell ref="AN55:AP55"/>
    <mergeCell ref="AG55:AM55"/>
    <mergeCell ref="E55:I55"/>
    <mergeCell ref="K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 - Bourací práce'!C2" display="/"/>
    <hyperlink ref="A54" location="'02 - Nové konstrukce'!C2" display="/"/>
    <hyperlink ref="A55" location="'03 - Odvodnění komunikace'!C2" display="/"/>
    <hyperlink ref="A56" location="'04 - Úprava příkopu km 0,...'!C2" display="/"/>
    <hyperlink ref="A57" location="'05 - Zrušení propustku km...'!C2" display="/"/>
    <hyperlink ref="A58" location="'06 - Vedlejší rozpočtové ...'!C2" display="/"/>
    <hyperlink ref="A59" location="'07 - Ostatní náklady'!C2" display="/"/>
    <hyperlink ref="A61" location="'01 - Odvodnění komunikace'!C2" display="/"/>
    <hyperlink ref="A62" location="'02 - Osazení obrubníků'!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2"/>
      <c r="C1" s="122"/>
      <c r="D1" s="123" t="s">
        <v>1</v>
      </c>
      <c r="E1" s="122"/>
      <c r="F1" s="124" t="s">
        <v>124</v>
      </c>
      <c r="G1" s="410" t="s">
        <v>125</v>
      </c>
      <c r="H1" s="410"/>
      <c r="I1" s="125"/>
      <c r="J1" s="124" t="s">
        <v>126</v>
      </c>
      <c r="K1" s="123" t="s">
        <v>127</v>
      </c>
      <c r="L1" s="124" t="s">
        <v>128</v>
      </c>
      <c r="M1" s="124"/>
      <c r="N1" s="124"/>
      <c r="O1" s="124"/>
      <c r="P1" s="124"/>
      <c r="Q1" s="124"/>
      <c r="R1" s="124"/>
      <c r="S1" s="124"/>
      <c r="T1" s="12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123</v>
      </c>
    </row>
    <row r="3" spans="2:46" ht="6.95" customHeight="1">
      <c r="B3" s="25"/>
      <c r="C3" s="26"/>
      <c r="D3" s="26"/>
      <c r="E3" s="26"/>
      <c r="F3" s="26"/>
      <c r="G3" s="26"/>
      <c r="H3" s="26"/>
      <c r="I3" s="126"/>
      <c r="J3" s="26"/>
      <c r="K3" s="27"/>
      <c r="AT3" s="24" t="s">
        <v>94</v>
      </c>
    </row>
    <row r="4" spans="2:46" ht="36.95" customHeight="1">
      <c r="B4" s="28"/>
      <c r="C4" s="29"/>
      <c r="D4" s="30" t="s">
        <v>129</v>
      </c>
      <c r="E4" s="29"/>
      <c r="F4" s="29"/>
      <c r="G4" s="29"/>
      <c r="H4" s="29"/>
      <c r="I4" s="127"/>
      <c r="J4" s="29"/>
      <c r="K4" s="31"/>
      <c r="M4" s="32" t="s">
        <v>12</v>
      </c>
      <c r="AT4" s="24" t="s">
        <v>6</v>
      </c>
    </row>
    <row r="5" spans="2:11" ht="6.95" customHeight="1">
      <c r="B5" s="28"/>
      <c r="C5" s="29"/>
      <c r="D5" s="29"/>
      <c r="E5" s="29"/>
      <c r="F5" s="29"/>
      <c r="G5" s="29"/>
      <c r="H5" s="29"/>
      <c r="I5" s="127"/>
      <c r="J5" s="29"/>
      <c r="K5" s="31"/>
    </row>
    <row r="6" spans="2:11" ht="13.5">
      <c r="B6" s="28"/>
      <c r="C6" s="29"/>
      <c r="D6" s="37" t="s">
        <v>18</v>
      </c>
      <c r="E6" s="29"/>
      <c r="F6" s="29"/>
      <c r="G6" s="29"/>
      <c r="H6" s="29"/>
      <c r="I6" s="127"/>
      <c r="J6" s="29"/>
      <c r="K6" s="31"/>
    </row>
    <row r="7" spans="2:11" ht="22.5" customHeight="1">
      <c r="B7" s="28"/>
      <c r="C7" s="29"/>
      <c r="D7" s="29"/>
      <c r="E7" s="403" t="str">
        <f>'Rekapitulace stavby'!K6</f>
        <v>Oprava silnice III/1179 Mýto</v>
      </c>
      <c r="F7" s="404"/>
      <c r="G7" s="404"/>
      <c r="H7" s="404"/>
      <c r="I7" s="127"/>
      <c r="J7" s="29"/>
      <c r="K7" s="31"/>
    </row>
    <row r="8" spans="2:11" ht="13.5">
      <c r="B8" s="28"/>
      <c r="C8" s="29"/>
      <c r="D8" s="37" t="s">
        <v>130</v>
      </c>
      <c r="E8" s="29"/>
      <c r="F8" s="29"/>
      <c r="G8" s="29"/>
      <c r="H8" s="29"/>
      <c r="I8" s="127"/>
      <c r="J8" s="29"/>
      <c r="K8" s="31"/>
    </row>
    <row r="9" spans="2:11" s="1" customFormat="1" ht="22.5" customHeight="1">
      <c r="B9" s="42"/>
      <c r="C9" s="43"/>
      <c r="D9" s="43"/>
      <c r="E9" s="403" t="s">
        <v>770</v>
      </c>
      <c r="F9" s="405"/>
      <c r="G9" s="405"/>
      <c r="H9" s="405"/>
      <c r="I9" s="128"/>
      <c r="J9" s="43"/>
      <c r="K9" s="46"/>
    </row>
    <row r="10" spans="2:11" s="1" customFormat="1" ht="13.5">
      <c r="B10" s="42"/>
      <c r="C10" s="43"/>
      <c r="D10" s="37" t="s">
        <v>132</v>
      </c>
      <c r="E10" s="43"/>
      <c r="F10" s="43"/>
      <c r="G10" s="43"/>
      <c r="H10" s="43"/>
      <c r="I10" s="128"/>
      <c r="J10" s="43"/>
      <c r="K10" s="46"/>
    </row>
    <row r="11" spans="2:11" s="1" customFormat="1" ht="36.95" customHeight="1">
      <c r="B11" s="42"/>
      <c r="C11" s="43"/>
      <c r="D11" s="43"/>
      <c r="E11" s="406" t="s">
        <v>776</v>
      </c>
      <c r="F11" s="405"/>
      <c r="G11" s="405"/>
      <c r="H11" s="405"/>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7" t="s">
        <v>21</v>
      </c>
      <c r="E13" s="43"/>
      <c r="F13" s="35" t="s">
        <v>22</v>
      </c>
      <c r="G13" s="43"/>
      <c r="H13" s="43"/>
      <c r="I13" s="129" t="s">
        <v>23</v>
      </c>
      <c r="J13" s="35" t="s">
        <v>84</v>
      </c>
      <c r="K13" s="46"/>
    </row>
    <row r="14" spans="2:11" s="1" customFormat="1" ht="14.45" customHeight="1">
      <c r="B14" s="42"/>
      <c r="C14" s="43"/>
      <c r="D14" s="37" t="s">
        <v>26</v>
      </c>
      <c r="E14" s="43"/>
      <c r="F14" s="35" t="s">
        <v>27</v>
      </c>
      <c r="G14" s="43"/>
      <c r="H14" s="43"/>
      <c r="I14" s="129" t="s">
        <v>28</v>
      </c>
      <c r="J14" s="130" t="str">
        <f>'Rekapitulace stavby'!AN8</f>
        <v>22. 1. 2016</v>
      </c>
      <c r="K14" s="46"/>
    </row>
    <row r="15" spans="2:11" s="1" customFormat="1" ht="10.9" customHeight="1">
      <c r="B15" s="42"/>
      <c r="C15" s="43"/>
      <c r="D15" s="43"/>
      <c r="E15" s="43"/>
      <c r="F15" s="43"/>
      <c r="G15" s="43"/>
      <c r="H15" s="43"/>
      <c r="I15" s="128"/>
      <c r="J15" s="43"/>
      <c r="K15" s="46"/>
    </row>
    <row r="16" spans="2:11" s="1" customFormat="1" ht="14.45" customHeight="1">
      <c r="B16" s="42"/>
      <c r="C16" s="43"/>
      <c r="D16" s="37" t="s">
        <v>36</v>
      </c>
      <c r="E16" s="43"/>
      <c r="F16" s="43"/>
      <c r="G16" s="43"/>
      <c r="H16" s="43"/>
      <c r="I16" s="129" t="s">
        <v>37</v>
      </c>
      <c r="J16" s="35" t="s">
        <v>38</v>
      </c>
      <c r="K16" s="46"/>
    </row>
    <row r="17" spans="2:11" s="1" customFormat="1" ht="18" customHeight="1">
      <c r="B17" s="42"/>
      <c r="C17" s="43"/>
      <c r="D17" s="43"/>
      <c r="E17" s="35" t="s">
        <v>39</v>
      </c>
      <c r="F17" s="43"/>
      <c r="G17" s="43"/>
      <c r="H17" s="43"/>
      <c r="I17" s="129" t="s">
        <v>40</v>
      </c>
      <c r="J17" s="35" t="s">
        <v>41</v>
      </c>
      <c r="K17" s="46"/>
    </row>
    <row r="18" spans="2:11" s="1" customFormat="1" ht="6.95" customHeight="1">
      <c r="B18" s="42"/>
      <c r="C18" s="43"/>
      <c r="D18" s="43"/>
      <c r="E18" s="43"/>
      <c r="F18" s="43"/>
      <c r="G18" s="43"/>
      <c r="H18" s="43"/>
      <c r="I18" s="128"/>
      <c r="J18" s="43"/>
      <c r="K18" s="46"/>
    </row>
    <row r="19" spans="2:11" s="1" customFormat="1" ht="14.45" customHeight="1">
      <c r="B19" s="42"/>
      <c r="C19" s="43"/>
      <c r="D19" s="37" t="s">
        <v>42</v>
      </c>
      <c r="E19" s="43"/>
      <c r="F19" s="43"/>
      <c r="G19" s="43"/>
      <c r="H19" s="43"/>
      <c r="I19" s="129" t="s">
        <v>37</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29" t="s">
        <v>40</v>
      </c>
      <c r="J20" s="35"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7" t="s">
        <v>44</v>
      </c>
      <c r="E22" s="43"/>
      <c r="F22" s="43"/>
      <c r="G22" s="43"/>
      <c r="H22" s="43"/>
      <c r="I22" s="129" t="s">
        <v>37</v>
      </c>
      <c r="J22" s="35" t="s">
        <v>45</v>
      </c>
      <c r="K22" s="46"/>
    </row>
    <row r="23" spans="2:11" s="1" customFormat="1" ht="18" customHeight="1">
      <c r="B23" s="42"/>
      <c r="C23" s="43"/>
      <c r="D23" s="43"/>
      <c r="E23" s="35" t="s">
        <v>46</v>
      </c>
      <c r="F23" s="43"/>
      <c r="G23" s="43"/>
      <c r="H23" s="43"/>
      <c r="I23" s="129" t="s">
        <v>40</v>
      </c>
      <c r="J23" s="35" t="s">
        <v>47</v>
      </c>
      <c r="K23" s="46"/>
    </row>
    <row r="24" spans="2:11" s="1" customFormat="1" ht="6.95" customHeight="1">
      <c r="B24" s="42"/>
      <c r="C24" s="43"/>
      <c r="D24" s="43"/>
      <c r="E24" s="43"/>
      <c r="F24" s="43"/>
      <c r="G24" s="43"/>
      <c r="H24" s="43"/>
      <c r="I24" s="128"/>
      <c r="J24" s="43"/>
      <c r="K24" s="46"/>
    </row>
    <row r="25" spans="2:11" s="1" customFormat="1" ht="14.45" customHeight="1">
      <c r="B25" s="42"/>
      <c r="C25" s="43"/>
      <c r="D25" s="37" t="s">
        <v>49</v>
      </c>
      <c r="E25" s="43"/>
      <c r="F25" s="43"/>
      <c r="G25" s="43"/>
      <c r="H25" s="43"/>
      <c r="I25" s="128"/>
      <c r="J25" s="43"/>
      <c r="K25" s="46"/>
    </row>
    <row r="26" spans="2:11" s="7" customFormat="1" ht="22.5" customHeight="1">
      <c r="B26" s="131"/>
      <c r="C26" s="132"/>
      <c r="D26" s="132"/>
      <c r="E26" s="368" t="s">
        <v>84</v>
      </c>
      <c r="F26" s="368"/>
      <c r="G26" s="368"/>
      <c r="H26" s="368"/>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51</v>
      </c>
      <c r="E29" s="43"/>
      <c r="F29" s="43"/>
      <c r="G29" s="43"/>
      <c r="H29" s="43"/>
      <c r="I29" s="128"/>
      <c r="J29" s="138">
        <f>ROUND(J87,2)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53</v>
      </c>
      <c r="G31" s="43"/>
      <c r="H31" s="43"/>
      <c r="I31" s="139" t="s">
        <v>52</v>
      </c>
      <c r="J31" s="47" t="s">
        <v>54</v>
      </c>
      <c r="K31" s="46"/>
    </row>
    <row r="32" spans="2:11" s="1" customFormat="1" ht="14.45" customHeight="1">
      <c r="B32" s="42"/>
      <c r="C32" s="43"/>
      <c r="D32" s="50" t="s">
        <v>55</v>
      </c>
      <c r="E32" s="50" t="s">
        <v>56</v>
      </c>
      <c r="F32" s="140">
        <f>ROUND(SUM(BE87:BE124),2)</f>
        <v>0</v>
      </c>
      <c r="G32" s="43"/>
      <c r="H32" s="43"/>
      <c r="I32" s="141">
        <v>0.21</v>
      </c>
      <c r="J32" s="140">
        <f>ROUND(ROUND((SUM(BE87:BE124)),2)*I32,2)</f>
        <v>0</v>
      </c>
      <c r="K32" s="46"/>
    </row>
    <row r="33" spans="2:11" s="1" customFormat="1" ht="14.45" customHeight="1">
      <c r="B33" s="42"/>
      <c r="C33" s="43"/>
      <c r="D33" s="43"/>
      <c r="E33" s="50" t="s">
        <v>57</v>
      </c>
      <c r="F33" s="140">
        <f>ROUND(SUM(BF87:BF124),2)</f>
        <v>0</v>
      </c>
      <c r="G33" s="43"/>
      <c r="H33" s="43"/>
      <c r="I33" s="141">
        <v>0.15</v>
      </c>
      <c r="J33" s="140">
        <f>ROUND(ROUND((SUM(BF87:BF124)),2)*I33,2)</f>
        <v>0</v>
      </c>
      <c r="K33" s="46"/>
    </row>
    <row r="34" spans="2:11" s="1" customFormat="1" ht="14.45" customHeight="1" hidden="1">
      <c r="B34" s="42"/>
      <c r="C34" s="43"/>
      <c r="D34" s="43"/>
      <c r="E34" s="50" t="s">
        <v>58</v>
      </c>
      <c r="F34" s="140">
        <f>ROUND(SUM(BG87:BG124),2)</f>
        <v>0</v>
      </c>
      <c r="G34" s="43"/>
      <c r="H34" s="43"/>
      <c r="I34" s="141">
        <v>0.21</v>
      </c>
      <c r="J34" s="140">
        <v>0</v>
      </c>
      <c r="K34" s="46"/>
    </row>
    <row r="35" spans="2:11" s="1" customFormat="1" ht="14.45" customHeight="1" hidden="1">
      <c r="B35" s="42"/>
      <c r="C35" s="43"/>
      <c r="D35" s="43"/>
      <c r="E35" s="50" t="s">
        <v>59</v>
      </c>
      <c r="F35" s="140">
        <f>ROUND(SUM(BH87:BH124),2)</f>
        <v>0</v>
      </c>
      <c r="G35" s="43"/>
      <c r="H35" s="43"/>
      <c r="I35" s="141">
        <v>0.15</v>
      </c>
      <c r="J35" s="140">
        <v>0</v>
      </c>
      <c r="K35" s="46"/>
    </row>
    <row r="36" spans="2:11" s="1" customFormat="1" ht="14.45" customHeight="1" hidden="1">
      <c r="B36" s="42"/>
      <c r="C36" s="43"/>
      <c r="D36" s="43"/>
      <c r="E36" s="50" t="s">
        <v>60</v>
      </c>
      <c r="F36" s="140">
        <f>ROUND(SUM(BI87:BI124),2)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61</v>
      </c>
      <c r="E38" s="80"/>
      <c r="F38" s="80"/>
      <c r="G38" s="144" t="s">
        <v>62</v>
      </c>
      <c r="H38" s="145" t="s">
        <v>63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0" t="s">
        <v>134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7" t="s">
        <v>18</v>
      </c>
      <c r="D46" s="43"/>
      <c r="E46" s="43"/>
      <c r="F46" s="43"/>
      <c r="G46" s="43"/>
      <c r="H46" s="43"/>
      <c r="I46" s="128"/>
      <c r="J46" s="43"/>
      <c r="K46" s="46"/>
    </row>
    <row r="47" spans="2:11" s="1" customFormat="1" ht="22.5" customHeight="1">
      <c r="B47" s="42"/>
      <c r="C47" s="43"/>
      <c r="D47" s="43"/>
      <c r="E47" s="403" t="str">
        <f>E7</f>
        <v>Oprava silnice III/1179 Mýto</v>
      </c>
      <c r="F47" s="404"/>
      <c r="G47" s="404"/>
      <c r="H47" s="404"/>
      <c r="I47" s="128"/>
      <c r="J47" s="43"/>
      <c r="K47" s="46"/>
    </row>
    <row r="48" spans="2:11" ht="13.5">
      <c r="B48" s="28"/>
      <c r="C48" s="37" t="s">
        <v>130</v>
      </c>
      <c r="D48" s="29"/>
      <c r="E48" s="29"/>
      <c r="F48" s="29"/>
      <c r="G48" s="29"/>
      <c r="H48" s="29"/>
      <c r="I48" s="127"/>
      <c r="J48" s="29"/>
      <c r="K48" s="31"/>
    </row>
    <row r="49" spans="2:11" s="1" customFormat="1" ht="22.5" customHeight="1">
      <c r="B49" s="42"/>
      <c r="C49" s="43"/>
      <c r="D49" s="43"/>
      <c r="E49" s="403" t="s">
        <v>770</v>
      </c>
      <c r="F49" s="405"/>
      <c r="G49" s="405"/>
      <c r="H49" s="405"/>
      <c r="I49" s="128"/>
      <c r="J49" s="43"/>
      <c r="K49" s="46"/>
    </row>
    <row r="50" spans="2:11" s="1" customFormat="1" ht="14.45" customHeight="1">
      <c r="B50" s="42"/>
      <c r="C50" s="37" t="s">
        <v>132</v>
      </c>
      <c r="D50" s="43"/>
      <c r="E50" s="43"/>
      <c r="F50" s="43"/>
      <c r="G50" s="43"/>
      <c r="H50" s="43"/>
      <c r="I50" s="128"/>
      <c r="J50" s="43"/>
      <c r="K50" s="46"/>
    </row>
    <row r="51" spans="2:11" s="1" customFormat="1" ht="23.25" customHeight="1">
      <c r="B51" s="42"/>
      <c r="C51" s="43"/>
      <c r="D51" s="43"/>
      <c r="E51" s="406" t="str">
        <f>E11</f>
        <v>02 - Osazení obrubníků</v>
      </c>
      <c r="F51" s="405"/>
      <c r="G51" s="405"/>
      <c r="H51" s="405"/>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7" t="s">
        <v>26</v>
      </c>
      <c r="D53" s="43"/>
      <c r="E53" s="43"/>
      <c r="F53" s="35" t="str">
        <f>F14</f>
        <v>Mýto</v>
      </c>
      <c r="G53" s="43"/>
      <c r="H53" s="43"/>
      <c r="I53" s="129" t="s">
        <v>28</v>
      </c>
      <c r="J53" s="130" t="str">
        <f>IF(J14="","",J14)</f>
        <v>22. 1. 2016</v>
      </c>
      <c r="K53" s="46"/>
    </row>
    <row r="54" spans="2:11" s="1" customFormat="1" ht="6.95" customHeight="1">
      <c r="B54" s="42"/>
      <c r="C54" s="43"/>
      <c r="D54" s="43"/>
      <c r="E54" s="43"/>
      <c r="F54" s="43"/>
      <c r="G54" s="43"/>
      <c r="H54" s="43"/>
      <c r="I54" s="128"/>
      <c r="J54" s="43"/>
      <c r="K54" s="46"/>
    </row>
    <row r="55" spans="2:11" s="1" customFormat="1" ht="13.5">
      <c r="B55" s="42"/>
      <c r="C55" s="37" t="s">
        <v>36</v>
      </c>
      <c r="D55" s="43"/>
      <c r="E55" s="43"/>
      <c r="F55" s="35" t="str">
        <f>E17</f>
        <v>SUS PK, p.o.</v>
      </c>
      <c r="G55" s="43"/>
      <c r="H55" s="43"/>
      <c r="I55" s="129" t="s">
        <v>44</v>
      </c>
      <c r="J55" s="35" t="str">
        <f>E23</f>
        <v>Area Projekt s.r.o.</v>
      </c>
      <c r="K55" s="46"/>
    </row>
    <row r="56" spans="2:11" s="1" customFormat="1" ht="14.45" customHeight="1">
      <c r="B56" s="42"/>
      <c r="C56" s="37" t="s">
        <v>42</v>
      </c>
      <c r="D56" s="43"/>
      <c r="E56" s="43"/>
      <c r="F56" s="35"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135</v>
      </c>
      <c r="D58" s="142"/>
      <c r="E58" s="142"/>
      <c r="F58" s="142"/>
      <c r="G58" s="142"/>
      <c r="H58" s="142"/>
      <c r="I58" s="155"/>
      <c r="J58" s="156" t="s">
        <v>136</v>
      </c>
      <c r="K58" s="157"/>
    </row>
    <row r="59" spans="2:11" s="1" customFormat="1" ht="10.35" customHeight="1">
      <c r="B59" s="42"/>
      <c r="C59" s="43"/>
      <c r="D59" s="43"/>
      <c r="E59" s="43"/>
      <c r="F59" s="43"/>
      <c r="G59" s="43"/>
      <c r="H59" s="43"/>
      <c r="I59" s="128"/>
      <c r="J59" s="43"/>
      <c r="K59" s="46"/>
    </row>
    <row r="60" spans="2:47" s="1" customFormat="1" ht="29.25" customHeight="1">
      <c r="B60" s="42"/>
      <c r="C60" s="158" t="s">
        <v>137</v>
      </c>
      <c r="D60" s="43"/>
      <c r="E60" s="43"/>
      <c r="F60" s="43"/>
      <c r="G60" s="43"/>
      <c r="H60" s="43"/>
      <c r="I60" s="128"/>
      <c r="J60" s="138">
        <f>J87</f>
        <v>0</v>
      </c>
      <c r="K60" s="46"/>
      <c r="AU60" s="24" t="s">
        <v>138</v>
      </c>
    </row>
    <row r="61" spans="2:11" s="8" customFormat="1" ht="24.95" customHeight="1">
      <c r="B61" s="159"/>
      <c r="C61" s="160"/>
      <c r="D61" s="161" t="s">
        <v>139</v>
      </c>
      <c r="E61" s="162"/>
      <c r="F61" s="162"/>
      <c r="G61" s="162"/>
      <c r="H61" s="162"/>
      <c r="I61" s="163"/>
      <c r="J61" s="164">
        <f>J88</f>
        <v>0</v>
      </c>
      <c r="K61" s="165"/>
    </row>
    <row r="62" spans="2:11" s="9" customFormat="1" ht="19.9" customHeight="1">
      <c r="B62" s="166"/>
      <c r="C62" s="167"/>
      <c r="D62" s="168" t="s">
        <v>140</v>
      </c>
      <c r="E62" s="169"/>
      <c r="F62" s="169"/>
      <c r="G62" s="169"/>
      <c r="H62" s="169"/>
      <c r="I62" s="170"/>
      <c r="J62" s="171">
        <f>J89</f>
        <v>0</v>
      </c>
      <c r="K62" s="172"/>
    </row>
    <row r="63" spans="2:11" s="9" customFormat="1" ht="19.9" customHeight="1">
      <c r="B63" s="166"/>
      <c r="C63" s="167"/>
      <c r="D63" s="168" t="s">
        <v>260</v>
      </c>
      <c r="E63" s="169"/>
      <c r="F63" s="169"/>
      <c r="G63" s="169"/>
      <c r="H63" s="169"/>
      <c r="I63" s="170"/>
      <c r="J63" s="171">
        <f>J103</f>
        <v>0</v>
      </c>
      <c r="K63" s="172"/>
    </row>
    <row r="64" spans="2:11" s="9" customFormat="1" ht="19.9" customHeight="1">
      <c r="B64" s="166"/>
      <c r="C64" s="167"/>
      <c r="D64" s="168" t="s">
        <v>141</v>
      </c>
      <c r="E64" s="169"/>
      <c r="F64" s="169"/>
      <c r="G64" s="169"/>
      <c r="H64" s="169"/>
      <c r="I64" s="170"/>
      <c r="J64" s="171">
        <f>J111</f>
        <v>0</v>
      </c>
      <c r="K64" s="172"/>
    </row>
    <row r="65" spans="2:11" s="9" customFormat="1" ht="19.9" customHeight="1">
      <c r="B65" s="166"/>
      <c r="C65" s="167"/>
      <c r="D65" s="168" t="s">
        <v>143</v>
      </c>
      <c r="E65" s="169"/>
      <c r="F65" s="169"/>
      <c r="G65" s="169"/>
      <c r="H65" s="169"/>
      <c r="I65" s="170"/>
      <c r="J65" s="171">
        <f>J122</f>
        <v>0</v>
      </c>
      <c r="K65" s="172"/>
    </row>
    <row r="66" spans="2:11" s="1" customFormat="1" ht="21.75" customHeight="1">
      <c r="B66" s="42"/>
      <c r="C66" s="43"/>
      <c r="D66" s="43"/>
      <c r="E66" s="43"/>
      <c r="F66" s="43"/>
      <c r="G66" s="43"/>
      <c r="H66" s="43"/>
      <c r="I66" s="128"/>
      <c r="J66" s="43"/>
      <c r="K66" s="46"/>
    </row>
    <row r="67" spans="2:11" s="1" customFormat="1" ht="6.95" customHeight="1">
      <c r="B67" s="57"/>
      <c r="C67" s="58"/>
      <c r="D67" s="58"/>
      <c r="E67" s="58"/>
      <c r="F67" s="58"/>
      <c r="G67" s="58"/>
      <c r="H67" s="58"/>
      <c r="I67" s="149"/>
      <c r="J67" s="58"/>
      <c r="K67" s="59"/>
    </row>
    <row r="71" spans="2:12" s="1" customFormat="1" ht="6.95" customHeight="1">
      <c r="B71" s="60"/>
      <c r="C71" s="61"/>
      <c r="D71" s="61"/>
      <c r="E71" s="61"/>
      <c r="F71" s="61"/>
      <c r="G71" s="61"/>
      <c r="H71" s="61"/>
      <c r="I71" s="152"/>
      <c r="J71" s="61"/>
      <c r="K71" s="61"/>
      <c r="L71" s="62"/>
    </row>
    <row r="72" spans="2:12" s="1" customFormat="1" ht="36.95" customHeight="1">
      <c r="B72" s="42"/>
      <c r="C72" s="63" t="s">
        <v>144</v>
      </c>
      <c r="D72" s="64"/>
      <c r="E72" s="64"/>
      <c r="F72" s="64"/>
      <c r="G72" s="64"/>
      <c r="H72" s="64"/>
      <c r="I72" s="173"/>
      <c r="J72" s="64"/>
      <c r="K72" s="64"/>
      <c r="L72" s="62"/>
    </row>
    <row r="73" spans="2:12" s="1" customFormat="1" ht="6.95" customHeight="1">
      <c r="B73" s="42"/>
      <c r="C73" s="64"/>
      <c r="D73" s="64"/>
      <c r="E73" s="64"/>
      <c r="F73" s="64"/>
      <c r="G73" s="64"/>
      <c r="H73" s="64"/>
      <c r="I73" s="173"/>
      <c r="J73" s="64"/>
      <c r="K73" s="64"/>
      <c r="L73" s="62"/>
    </row>
    <row r="74" spans="2:12" s="1" customFormat="1" ht="14.45" customHeight="1">
      <c r="B74" s="42"/>
      <c r="C74" s="66" t="s">
        <v>18</v>
      </c>
      <c r="D74" s="64"/>
      <c r="E74" s="64"/>
      <c r="F74" s="64"/>
      <c r="G74" s="64"/>
      <c r="H74" s="64"/>
      <c r="I74" s="173"/>
      <c r="J74" s="64"/>
      <c r="K74" s="64"/>
      <c r="L74" s="62"/>
    </row>
    <row r="75" spans="2:12" s="1" customFormat="1" ht="22.5" customHeight="1">
      <c r="B75" s="42"/>
      <c r="C75" s="64"/>
      <c r="D75" s="64"/>
      <c r="E75" s="407" t="str">
        <f>E7</f>
        <v>Oprava silnice III/1179 Mýto</v>
      </c>
      <c r="F75" s="408"/>
      <c r="G75" s="408"/>
      <c r="H75" s="408"/>
      <c r="I75" s="173"/>
      <c r="J75" s="64"/>
      <c r="K75" s="64"/>
      <c r="L75" s="62"/>
    </row>
    <row r="76" spans="2:12" ht="13.5">
      <c r="B76" s="28"/>
      <c r="C76" s="66" t="s">
        <v>130</v>
      </c>
      <c r="D76" s="174"/>
      <c r="E76" s="174"/>
      <c r="F76" s="174"/>
      <c r="G76" s="174"/>
      <c r="H76" s="174"/>
      <c r="J76" s="174"/>
      <c r="K76" s="174"/>
      <c r="L76" s="175"/>
    </row>
    <row r="77" spans="2:12" s="1" customFormat="1" ht="22.5" customHeight="1">
      <c r="B77" s="42"/>
      <c r="C77" s="64"/>
      <c r="D77" s="64"/>
      <c r="E77" s="407" t="s">
        <v>770</v>
      </c>
      <c r="F77" s="409"/>
      <c r="G77" s="409"/>
      <c r="H77" s="409"/>
      <c r="I77" s="173"/>
      <c r="J77" s="64"/>
      <c r="K77" s="64"/>
      <c r="L77" s="62"/>
    </row>
    <row r="78" spans="2:12" s="1" customFormat="1" ht="14.45" customHeight="1">
      <c r="B78" s="42"/>
      <c r="C78" s="66" t="s">
        <v>132</v>
      </c>
      <c r="D78" s="64"/>
      <c r="E78" s="64"/>
      <c r="F78" s="64"/>
      <c r="G78" s="64"/>
      <c r="H78" s="64"/>
      <c r="I78" s="173"/>
      <c r="J78" s="64"/>
      <c r="K78" s="64"/>
      <c r="L78" s="62"/>
    </row>
    <row r="79" spans="2:12" s="1" customFormat="1" ht="23.25" customHeight="1">
      <c r="B79" s="42"/>
      <c r="C79" s="64"/>
      <c r="D79" s="64"/>
      <c r="E79" s="379" t="str">
        <f>E11</f>
        <v>02 - Osazení obrubníků</v>
      </c>
      <c r="F79" s="409"/>
      <c r="G79" s="409"/>
      <c r="H79" s="409"/>
      <c r="I79" s="173"/>
      <c r="J79" s="64"/>
      <c r="K79" s="64"/>
      <c r="L79" s="62"/>
    </row>
    <row r="80" spans="2:12" s="1" customFormat="1" ht="6.95" customHeight="1">
      <c r="B80" s="42"/>
      <c r="C80" s="64"/>
      <c r="D80" s="64"/>
      <c r="E80" s="64"/>
      <c r="F80" s="64"/>
      <c r="G80" s="64"/>
      <c r="H80" s="64"/>
      <c r="I80" s="173"/>
      <c r="J80" s="64"/>
      <c r="K80" s="64"/>
      <c r="L80" s="62"/>
    </row>
    <row r="81" spans="2:12" s="1" customFormat="1" ht="18" customHeight="1">
      <c r="B81" s="42"/>
      <c r="C81" s="66" t="s">
        <v>26</v>
      </c>
      <c r="D81" s="64"/>
      <c r="E81" s="64"/>
      <c r="F81" s="176" t="str">
        <f>F14</f>
        <v>Mýto</v>
      </c>
      <c r="G81" s="64"/>
      <c r="H81" s="64"/>
      <c r="I81" s="177" t="s">
        <v>28</v>
      </c>
      <c r="J81" s="74" t="str">
        <f>IF(J14="","",J14)</f>
        <v>22. 1. 2016</v>
      </c>
      <c r="K81" s="64"/>
      <c r="L81" s="62"/>
    </row>
    <row r="82" spans="2:12" s="1" customFormat="1" ht="6.95" customHeight="1">
      <c r="B82" s="42"/>
      <c r="C82" s="64"/>
      <c r="D82" s="64"/>
      <c r="E82" s="64"/>
      <c r="F82" s="64"/>
      <c r="G82" s="64"/>
      <c r="H82" s="64"/>
      <c r="I82" s="173"/>
      <c r="J82" s="64"/>
      <c r="K82" s="64"/>
      <c r="L82" s="62"/>
    </row>
    <row r="83" spans="2:12" s="1" customFormat="1" ht="13.5">
      <c r="B83" s="42"/>
      <c r="C83" s="66" t="s">
        <v>36</v>
      </c>
      <c r="D83" s="64"/>
      <c r="E83" s="64"/>
      <c r="F83" s="176" t="str">
        <f>E17</f>
        <v>SUS PK, p.o.</v>
      </c>
      <c r="G83" s="64"/>
      <c r="H83" s="64"/>
      <c r="I83" s="177" t="s">
        <v>44</v>
      </c>
      <c r="J83" s="176" t="str">
        <f>E23</f>
        <v>Area Projekt s.r.o.</v>
      </c>
      <c r="K83" s="64"/>
      <c r="L83" s="62"/>
    </row>
    <row r="84" spans="2:12" s="1" customFormat="1" ht="14.45" customHeight="1">
      <c r="B84" s="42"/>
      <c r="C84" s="66" t="s">
        <v>42</v>
      </c>
      <c r="D84" s="64"/>
      <c r="E84" s="64"/>
      <c r="F84" s="176" t="str">
        <f>IF(E20="","",E20)</f>
        <v/>
      </c>
      <c r="G84" s="64"/>
      <c r="H84" s="64"/>
      <c r="I84" s="173"/>
      <c r="J84" s="64"/>
      <c r="K84" s="64"/>
      <c r="L84" s="62"/>
    </row>
    <row r="85" spans="2:12" s="1" customFormat="1" ht="10.35" customHeight="1">
      <c r="B85" s="42"/>
      <c r="C85" s="64"/>
      <c r="D85" s="64"/>
      <c r="E85" s="64"/>
      <c r="F85" s="64"/>
      <c r="G85" s="64"/>
      <c r="H85" s="64"/>
      <c r="I85" s="173"/>
      <c r="J85" s="64"/>
      <c r="K85" s="64"/>
      <c r="L85" s="62"/>
    </row>
    <row r="86" spans="2:20" s="10" customFormat="1" ht="29.25" customHeight="1">
      <c r="B86" s="178"/>
      <c r="C86" s="179" t="s">
        <v>145</v>
      </c>
      <c r="D86" s="180" t="s">
        <v>70</v>
      </c>
      <c r="E86" s="180" t="s">
        <v>66</v>
      </c>
      <c r="F86" s="180" t="s">
        <v>146</v>
      </c>
      <c r="G86" s="180" t="s">
        <v>147</v>
      </c>
      <c r="H86" s="180" t="s">
        <v>148</v>
      </c>
      <c r="I86" s="181" t="s">
        <v>149</v>
      </c>
      <c r="J86" s="180" t="s">
        <v>136</v>
      </c>
      <c r="K86" s="182" t="s">
        <v>150</v>
      </c>
      <c r="L86" s="183"/>
      <c r="M86" s="82" t="s">
        <v>151</v>
      </c>
      <c r="N86" s="83" t="s">
        <v>55</v>
      </c>
      <c r="O86" s="83" t="s">
        <v>152</v>
      </c>
      <c r="P86" s="83" t="s">
        <v>153</v>
      </c>
      <c r="Q86" s="83" t="s">
        <v>154</v>
      </c>
      <c r="R86" s="83" t="s">
        <v>155</v>
      </c>
      <c r="S86" s="83" t="s">
        <v>156</v>
      </c>
      <c r="T86" s="84" t="s">
        <v>157</v>
      </c>
    </row>
    <row r="87" spans="2:63" s="1" customFormat="1" ht="29.25" customHeight="1">
      <c r="B87" s="42"/>
      <c r="C87" s="88" t="s">
        <v>137</v>
      </c>
      <c r="D87" s="64"/>
      <c r="E87" s="64"/>
      <c r="F87" s="64"/>
      <c r="G87" s="64"/>
      <c r="H87" s="64"/>
      <c r="I87" s="173"/>
      <c r="J87" s="184">
        <f>BK87</f>
        <v>0</v>
      </c>
      <c r="K87" s="64"/>
      <c r="L87" s="62"/>
      <c r="M87" s="85"/>
      <c r="N87" s="86"/>
      <c r="O87" s="86"/>
      <c r="P87" s="185">
        <f>P88</f>
        <v>0</v>
      </c>
      <c r="Q87" s="86"/>
      <c r="R87" s="185">
        <f>R88</f>
        <v>101.66511225</v>
      </c>
      <c r="S87" s="86"/>
      <c r="T87" s="186">
        <f>T88</f>
        <v>0</v>
      </c>
      <c r="AT87" s="24" t="s">
        <v>85</v>
      </c>
      <c r="AU87" s="24" t="s">
        <v>138</v>
      </c>
      <c r="BK87" s="187">
        <f>BK88</f>
        <v>0</v>
      </c>
    </row>
    <row r="88" spans="2:63" s="11" customFormat="1" ht="37.35" customHeight="1">
      <c r="B88" s="188"/>
      <c r="C88" s="189"/>
      <c r="D88" s="190" t="s">
        <v>85</v>
      </c>
      <c r="E88" s="191" t="s">
        <v>158</v>
      </c>
      <c r="F88" s="191" t="s">
        <v>159</v>
      </c>
      <c r="G88" s="189"/>
      <c r="H88" s="189"/>
      <c r="I88" s="192"/>
      <c r="J88" s="193">
        <f>BK88</f>
        <v>0</v>
      </c>
      <c r="K88" s="189"/>
      <c r="L88" s="194"/>
      <c r="M88" s="195"/>
      <c r="N88" s="196"/>
      <c r="O88" s="196"/>
      <c r="P88" s="197">
        <f>P89+P103+P111+P122</f>
        <v>0</v>
      </c>
      <c r="Q88" s="196"/>
      <c r="R88" s="197">
        <f>R89+R103+R111+R122</f>
        <v>101.66511225</v>
      </c>
      <c r="S88" s="196"/>
      <c r="T88" s="198">
        <f>T89+T103+T111+T122</f>
        <v>0</v>
      </c>
      <c r="AR88" s="199" t="s">
        <v>25</v>
      </c>
      <c r="AT88" s="200" t="s">
        <v>85</v>
      </c>
      <c r="AU88" s="200" t="s">
        <v>86</v>
      </c>
      <c r="AY88" s="199" t="s">
        <v>160</v>
      </c>
      <c r="BK88" s="201">
        <f>BK89+BK103+BK111+BK122</f>
        <v>0</v>
      </c>
    </row>
    <row r="89" spans="2:63" s="11" customFormat="1" ht="19.9" customHeight="1">
      <c r="B89" s="188"/>
      <c r="C89" s="189"/>
      <c r="D89" s="202" t="s">
        <v>85</v>
      </c>
      <c r="E89" s="203" t="s">
        <v>25</v>
      </c>
      <c r="F89" s="203" t="s">
        <v>161</v>
      </c>
      <c r="G89" s="189"/>
      <c r="H89" s="189"/>
      <c r="I89" s="192"/>
      <c r="J89" s="204">
        <f>BK89</f>
        <v>0</v>
      </c>
      <c r="K89" s="189"/>
      <c r="L89" s="194"/>
      <c r="M89" s="195"/>
      <c r="N89" s="196"/>
      <c r="O89" s="196"/>
      <c r="P89" s="197">
        <f>SUM(P90:P102)</f>
        <v>0</v>
      </c>
      <c r="Q89" s="196"/>
      <c r="R89" s="197">
        <f>SUM(R90:R102)</f>
        <v>0</v>
      </c>
      <c r="S89" s="196"/>
      <c r="T89" s="198">
        <f>SUM(T90:T102)</f>
        <v>0</v>
      </c>
      <c r="AR89" s="199" t="s">
        <v>25</v>
      </c>
      <c r="AT89" s="200" t="s">
        <v>85</v>
      </c>
      <c r="AU89" s="200" t="s">
        <v>25</v>
      </c>
      <c r="AY89" s="199" t="s">
        <v>160</v>
      </c>
      <c r="BK89" s="201">
        <f>SUM(BK90:BK102)</f>
        <v>0</v>
      </c>
    </row>
    <row r="90" spans="2:65" s="1" customFormat="1" ht="31.5" customHeight="1">
      <c r="B90" s="42"/>
      <c r="C90" s="205" t="s">
        <v>25</v>
      </c>
      <c r="D90" s="205" t="s">
        <v>162</v>
      </c>
      <c r="E90" s="206" t="s">
        <v>777</v>
      </c>
      <c r="F90" s="207" t="s">
        <v>778</v>
      </c>
      <c r="G90" s="208" t="s">
        <v>181</v>
      </c>
      <c r="H90" s="209">
        <v>36.54</v>
      </c>
      <c r="I90" s="210"/>
      <c r="J90" s="211">
        <f>ROUND(I90*H90,2)</f>
        <v>0</v>
      </c>
      <c r="K90" s="207" t="s">
        <v>455</v>
      </c>
      <c r="L90" s="62"/>
      <c r="M90" s="212" t="s">
        <v>84</v>
      </c>
      <c r="N90" s="213" t="s">
        <v>56</v>
      </c>
      <c r="O90" s="43"/>
      <c r="P90" s="214">
        <f>O90*H90</f>
        <v>0</v>
      </c>
      <c r="Q90" s="214">
        <v>0</v>
      </c>
      <c r="R90" s="214">
        <f>Q90*H90</f>
        <v>0</v>
      </c>
      <c r="S90" s="214">
        <v>0</v>
      </c>
      <c r="T90" s="215">
        <f>S90*H90</f>
        <v>0</v>
      </c>
      <c r="AR90" s="24" t="s">
        <v>167</v>
      </c>
      <c r="AT90" s="24" t="s">
        <v>162</v>
      </c>
      <c r="AU90" s="24" t="s">
        <v>94</v>
      </c>
      <c r="AY90" s="24" t="s">
        <v>160</v>
      </c>
      <c r="BE90" s="216">
        <f>IF(N90="základní",J90,0)</f>
        <v>0</v>
      </c>
      <c r="BF90" s="216">
        <f>IF(N90="snížená",J90,0)</f>
        <v>0</v>
      </c>
      <c r="BG90" s="216">
        <f>IF(N90="zákl. přenesená",J90,0)</f>
        <v>0</v>
      </c>
      <c r="BH90" s="216">
        <f>IF(N90="sníž. přenesená",J90,0)</f>
        <v>0</v>
      </c>
      <c r="BI90" s="216">
        <f>IF(N90="nulová",J90,0)</f>
        <v>0</v>
      </c>
      <c r="BJ90" s="24" t="s">
        <v>25</v>
      </c>
      <c r="BK90" s="216">
        <f>ROUND(I90*H90,2)</f>
        <v>0</v>
      </c>
      <c r="BL90" s="24" t="s">
        <v>167</v>
      </c>
      <c r="BM90" s="24" t="s">
        <v>779</v>
      </c>
    </row>
    <row r="91" spans="2:47" s="1" customFormat="1" ht="202.5">
      <c r="B91" s="42"/>
      <c r="C91" s="64"/>
      <c r="D91" s="217" t="s">
        <v>169</v>
      </c>
      <c r="E91" s="64"/>
      <c r="F91" s="218" t="s">
        <v>780</v>
      </c>
      <c r="G91" s="64"/>
      <c r="H91" s="64"/>
      <c r="I91" s="173"/>
      <c r="J91" s="64"/>
      <c r="K91" s="64"/>
      <c r="L91" s="62"/>
      <c r="M91" s="219"/>
      <c r="N91" s="43"/>
      <c r="O91" s="43"/>
      <c r="P91" s="43"/>
      <c r="Q91" s="43"/>
      <c r="R91" s="43"/>
      <c r="S91" s="43"/>
      <c r="T91" s="79"/>
      <c r="AT91" s="24" t="s">
        <v>169</v>
      </c>
      <c r="AU91" s="24" t="s">
        <v>94</v>
      </c>
    </row>
    <row r="92" spans="2:51" s="12" customFormat="1" ht="13.5">
      <c r="B92" s="222"/>
      <c r="C92" s="223"/>
      <c r="D92" s="220" t="s">
        <v>184</v>
      </c>
      <c r="E92" s="224" t="s">
        <v>84</v>
      </c>
      <c r="F92" s="225" t="s">
        <v>781</v>
      </c>
      <c r="G92" s="223"/>
      <c r="H92" s="226">
        <v>36.54</v>
      </c>
      <c r="I92" s="227"/>
      <c r="J92" s="223"/>
      <c r="K92" s="223"/>
      <c r="L92" s="228"/>
      <c r="M92" s="229"/>
      <c r="N92" s="230"/>
      <c r="O92" s="230"/>
      <c r="P92" s="230"/>
      <c r="Q92" s="230"/>
      <c r="R92" s="230"/>
      <c r="S92" s="230"/>
      <c r="T92" s="231"/>
      <c r="AT92" s="232" t="s">
        <v>184</v>
      </c>
      <c r="AU92" s="232" t="s">
        <v>94</v>
      </c>
      <c r="AV92" s="12" t="s">
        <v>94</v>
      </c>
      <c r="AW92" s="12" t="s">
        <v>48</v>
      </c>
      <c r="AX92" s="12" t="s">
        <v>25</v>
      </c>
      <c r="AY92" s="232" t="s">
        <v>160</v>
      </c>
    </row>
    <row r="93" spans="2:65" s="1" customFormat="1" ht="44.25" customHeight="1">
      <c r="B93" s="42"/>
      <c r="C93" s="205" t="s">
        <v>94</v>
      </c>
      <c r="D93" s="205" t="s">
        <v>162</v>
      </c>
      <c r="E93" s="206" t="s">
        <v>186</v>
      </c>
      <c r="F93" s="207" t="s">
        <v>187</v>
      </c>
      <c r="G93" s="208" t="s">
        <v>181</v>
      </c>
      <c r="H93" s="209">
        <v>36.54</v>
      </c>
      <c r="I93" s="210"/>
      <c r="J93" s="211">
        <f>ROUND(I93*H93,2)</f>
        <v>0</v>
      </c>
      <c r="K93" s="207" t="s">
        <v>455</v>
      </c>
      <c r="L93" s="62"/>
      <c r="M93" s="212" t="s">
        <v>84</v>
      </c>
      <c r="N93" s="213" t="s">
        <v>56</v>
      </c>
      <c r="O93" s="43"/>
      <c r="P93" s="214">
        <f>O93*H93</f>
        <v>0</v>
      </c>
      <c r="Q93" s="214">
        <v>0</v>
      </c>
      <c r="R93" s="214">
        <f>Q93*H93</f>
        <v>0</v>
      </c>
      <c r="S93" s="214">
        <v>0</v>
      </c>
      <c r="T93" s="215">
        <f>S93*H93</f>
        <v>0</v>
      </c>
      <c r="AR93" s="24" t="s">
        <v>167</v>
      </c>
      <c r="AT93" s="24" t="s">
        <v>162</v>
      </c>
      <c r="AU93" s="24" t="s">
        <v>94</v>
      </c>
      <c r="AY93" s="24" t="s">
        <v>160</v>
      </c>
      <c r="BE93" s="216">
        <f>IF(N93="základní",J93,0)</f>
        <v>0</v>
      </c>
      <c r="BF93" s="216">
        <f>IF(N93="snížená",J93,0)</f>
        <v>0</v>
      </c>
      <c r="BG93" s="216">
        <f>IF(N93="zákl. přenesená",J93,0)</f>
        <v>0</v>
      </c>
      <c r="BH93" s="216">
        <f>IF(N93="sníž. přenesená",J93,0)</f>
        <v>0</v>
      </c>
      <c r="BI93" s="216">
        <f>IF(N93="nulová",J93,0)</f>
        <v>0</v>
      </c>
      <c r="BJ93" s="24" t="s">
        <v>25</v>
      </c>
      <c r="BK93" s="216">
        <f>ROUND(I93*H93,2)</f>
        <v>0</v>
      </c>
      <c r="BL93" s="24" t="s">
        <v>167</v>
      </c>
      <c r="BM93" s="24" t="s">
        <v>782</v>
      </c>
    </row>
    <row r="94" spans="2:47" s="1" customFormat="1" ht="189">
      <c r="B94" s="42"/>
      <c r="C94" s="64"/>
      <c r="D94" s="220" t="s">
        <v>169</v>
      </c>
      <c r="E94" s="64"/>
      <c r="F94" s="221" t="s">
        <v>783</v>
      </c>
      <c r="G94" s="64"/>
      <c r="H94" s="64"/>
      <c r="I94" s="173"/>
      <c r="J94" s="64"/>
      <c r="K94" s="64"/>
      <c r="L94" s="62"/>
      <c r="M94" s="219"/>
      <c r="N94" s="43"/>
      <c r="O94" s="43"/>
      <c r="P94" s="43"/>
      <c r="Q94" s="43"/>
      <c r="R94" s="43"/>
      <c r="S94" s="43"/>
      <c r="T94" s="79"/>
      <c r="AT94" s="24" t="s">
        <v>169</v>
      </c>
      <c r="AU94" s="24" t="s">
        <v>94</v>
      </c>
    </row>
    <row r="95" spans="2:65" s="1" customFormat="1" ht="22.5" customHeight="1">
      <c r="B95" s="42"/>
      <c r="C95" s="205" t="s">
        <v>178</v>
      </c>
      <c r="D95" s="205" t="s">
        <v>162</v>
      </c>
      <c r="E95" s="206" t="s">
        <v>192</v>
      </c>
      <c r="F95" s="207" t="s">
        <v>193</v>
      </c>
      <c r="G95" s="208" t="s">
        <v>181</v>
      </c>
      <c r="H95" s="209">
        <v>36.54</v>
      </c>
      <c r="I95" s="210"/>
      <c r="J95" s="211">
        <f>ROUND(I95*H95,2)</f>
        <v>0</v>
      </c>
      <c r="K95" s="207" t="s">
        <v>455</v>
      </c>
      <c r="L95" s="62"/>
      <c r="M95" s="212" t="s">
        <v>84</v>
      </c>
      <c r="N95" s="213" t="s">
        <v>56</v>
      </c>
      <c r="O95" s="43"/>
      <c r="P95" s="214">
        <f>O95*H95</f>
        <v>0</v>
      </c>
      <c r="Q95" s="214">
        <v>0</v>
      </c>
      <c r="R95" s="214">
        <f>Q95*H95</f>
        <v>0</v>
      </c>
      <c r="S95" s="214">
        <v>0</v>
      </c>
      <c r="T95" s="215">
        <f>S95*H95</f>
        <v>0</v>
      </c>
      <c r="AR95" s="24" t="s">
        <v>167</v>
      </c>
      <c r="AT95" s="24" t="s">
        <v>162</v>
      </c>
      <c r="AU95" s="24" t="s">
        <v>94</v>
      </c>
      <c r="AY95" s="24" t="s">
        <v>160</v>
      </c>
      <c r="BE95" s="216">
        <f>IF(N95="základní",J95,0)</f>
        <v>0</v>
      </c>
      <c r="BF95" s="216">
        <f>IF(N95="snížená",J95,0)</f>
        <v>0</v>
      </c>
      <c r="BG95" s="216">
        <f>IF(N95="zákl. přenesená",J95,0)</f>
        <v>0</v>
      </c>
      <c r="BH95" s="216">
        <f>IF(N95="sníž. přenesená",J95,0)</f>
        <v>0</v>
      </c>
      <c r="BI95" s="216">
        <f>IF(N95="nulová",J95,0)</f>
        <v>0</v>
      </c>
      <c r="BJ95" s="24" t="s">
        <v>25</v>
      </c>
      <c r="BK95" s="216">
        <f>ROUND(I95*H95,2)</f>
        <v>0</v>
      </c>
      <c r="BL95" s="24" t="s">
        <v>167</v>
      </c>
      <c r="BM95" s="24" t="s">
        <v>784</v>
      </c>
    </row>
    <row r="96" spans="2:47" s="1" customFormat="1" ht="297">
      <c r="B96" s="42"/>
      <c r="C96" s="64"/>
      <c r="D96" s="220" t="s">
        <v>169</v>
      </c>
      <c r="E96" s="64"/>
      <c r="F96" s="221" t="s">
        <v>195</v>
      </c>
      <c r="G96" s="64"/>
      <c r="H96" s="64"/>
      <c r="I96" s="173"/>
      <c r="J96" s="64"/>
      <c r="K96" s="64"/>
      <c r="L96" s="62"/>
      <c r="M96" s="219"/>
      <c r="N96" s="43"/>
      <c r="O96" s="43"/>
      <c r="P96" s="43"/>
      <c r="Q96" s="43"/>
      <c r="R96" s="43"/>
      <c r="S96" s="43"/>
      <c r="T96" s="79"/>
      <c r="AT96" s="24" t="s">
        <v>169</v>
      </c>
      <c r="AU96" s="24" t="s">
        <v>94</v>
      </c>
    </row>
    <row r="97" spans="2:65" s="1" customFormat="1" ht="22.5" customHeight="1">
      <c r="B97" s="42"/>
      <c r="C97" s="205" t="s">
        <v>167</v>
      </c>
      <c r="D97" s="205" t="s">
        <v>162</v>
      </c>
      <c r="E97" s="206" t="s">
        <v>198</v>
      </c>
      <c r="F97" s="207" t="s">
        <v>199</v>
      </c>
      <c r="G97" s="208" t="s">
        <v>200</v>
      </c>
      <c r="H97" s="209">
        <v>60.291</v>
      </c>
      <c r="I97" s="210"/>
      <c r="J97" s="211">
        <f>ROUND(I97*H97,2)</f>
        <v>0</v>
      </c>
      <c r="K97" s="207" t="s">
        <v>455</v>
      </c>
      <c r="L97" s="62"/>
      <c r="M97" s="212" t="s">
        <v>84</v>
      </c>
      <c r="N97" s="213" t="s">
        <v>56</v>
      </c>
      <c r="O97" s="43"/>
      <c r="P97" s="214">
        <f>O97*H97</f>
        <v>0</v>
      </c>
      <c r="Q97" s="214">
        <v>0</v>
      </c>
      <c r="R97" s="214">
        <f>Q97*H97</f>
        <v>0</v>
      </c>
      <c r="S97" s="214">
        <v>0</v>
      </c>
      <c r="T97" s="215">
        <f>S97*H97</f>
        <v>0</v>
      </c>
      <c r="AR97" s="24" t="s">
        <v>167</v>
      </c>
      <c r="AT97" s="24" t="s">
        <v>162</v>
      </c>
      <c r="AU97" s="24" t="s">
        <v>94</v>
      </c>
      <c r="AY97" s="24" t="s">
        <v>160</v>
      </c>
      <c r="BE97" s="216">
        <f>IF(N97="základní",J97,0)</f>
        <v>0</v>
      </c>
      <c r="BF97" s="216">
        <f>IF(N97="snížená",J97,0)</f>
        <v>0</v>
      </c>
      <c r="BG97" s="216">
        <f>IF(N97="zákl. přenesená",J97,0)</f>
        <v>0</v>
      </c>
      <c r="BH97" s="216">
        <f>IF(N97="sníž. přenesená",J97,0)</f>
        <v>0</v>
      </c>
      <c r="BI97" s="216">
        <f>IF(N97="nulová",J97,0)</f>
        <v>0</v>
      </c>
      <c r="BJ97" s="24" t="s">
        <v>25</v>
      </c>
      <c r="BK97" s="216">
        <f>ROUND(I97*H97,2)</f>
        <v>0</v>
      </c>
      <c r="BL97" s="24" t="s">
        <v>167</v>
      </c>
      <c r="BM97" s="24" t="s">
        <v>785</v>
      </c>
    </row>
    <row r="98" spans="2:47" s="1" customFormat="1" ht="297">
      <c r="B98" s="42"/>
      <c r="C98" s="64"/>
      <c r="D98" s="217" t="s">
        <v>169</v>
      </c>
      <c r="E98" s="64"/>
      <c r="F98" s="218" t="s">
        <v>195</v>
      </c>
      <c r="G98" s="64"/>
      <c r="H98" s="64"/>
      <c r="I98" s="173"/>
      <c r="J98" s="64"/>
      <c r="K98" s="64"/>
      <c r="L98" s="62"/>
      <c r="M98" s="219"/>
      <c r="N98" s="43"/>
      <c r="O98" s="43"/>
      <c r="P98" s="43"/>
      <c r="Q98" s="43"/>
      <c r="R98" s="43"/>
      <c r="S98" s="43"/>
      <c r="T98" s="79"/>
      <c r="AT98" s="24" t="s">
        <v>169</v>
      </c>
      <c r="AU98" s="24" t="s">
        <v>94</v>
      </c>
    </row>
    <row r="99" spans="2:51" s="12" customFormat="1" ht="13.5">
      <c r="B99" s="222"/>
      <c r="C99" s="223"/>
      <c r="D99" s="220" t="s">
        <v>184</v>
      </c>
      <c r="E99" s="223"/>
      <c r="F99" s="225" t="s">
        <v>786</v>
      </c>
      <c r="G99" s="223"/>
      <c r="H99" s="226">
        <v>60.291</v>
      </c>
      <c r="I99" s="227"/>
      <c r="J99" s="223"/>
      <c r="K99" s="223"/>
      <c r="L99" s="228"/>
      <c r="M99" s="229"/>
      <c r="N99" s="230"/>
      <c r="O99" s="230"/>
      <c r="P99" s="230"/>
      <c r="Q99" s="230"/>
      <c r="R99" s="230"/>
      <c r="S99" s="230"/>
      <c r="T99" s="231"/>
      <c r="AT99" s="232" t="s">
        <v>184</v>
      </c>
      <c r="AU99" s="232" t="s">
        <v>94</v>
      </c>
      <c r="AV99" s="12" t="s">
        <v>94</v>
      </c>
      <c r="AW99" s="12" t="s">
        <v>6</v>
      </c>
      <c r="AX99" s="12" t="s">
        <v>25</v>
      </c>
      <c r="AY99" s="232" t="s">
        <v>160</v>
      </c>
    </row>
    <row r="100" spans="2:65" s="1" customFormat="1" ht="22.5" customHeight="1">
      <c r="B100" s="42"/>
      <c r="C100" s="205" t="s">
        <v>191</v>
      </c>
      <c r="D100" s="205" t="s">
        <v>162</v>
      </c>
      <c r="E100" s="206" t="s">
        <v>787</v>
      </c>
      <c r="F100" s="207" t="s">
        <v>788</v>
      </c>
      <c r="G100" s="208" t="s">
        <v>165</v>
      </c>
      <c r="H100" s="209">
        <v>403</v>
      </c>
      <c r="I100" s="210"/>
      <c r="J100" s="211">
        <f>ROUND(I100*H100,2)</f>
        <v>0</v>
      </c>
      <c r="K100" s="207" t="s">
        <v>455</v>
      </c>
      <c r="L100" s="62"/>
      <c r="M100" s="212" t="s">
        <v>84</v>
      </c>
      <c r="N100" s="213" t="s">
        <v>56</v>
      </c>
      <c r="O100" s="43"/>
      <c r="P100" s="214">
        <f>O100*H100</f>
        <v>0</v>
      </c>
      <c r="Q100" s="214">
        <v>0</v>
      </c>
      <c r="R100" s="214">
        <f>Q100*H100</f>
        <v>0</v>
      </c>
      <c r="S100" s="214">
        <v>0</v>
      </c>
      <c r="T100" s="215">
        <f>S100*H100</f>
        <v>0</v>
      </c>
      <c r="AR100" s="24" t="s">
        <v>167</v>
      </c>
      <c r="AT100" s="24" t="s">
        <v>162</v>
      </c>
      <c r="AU100" s="24" t="s">
        <v>94</v>
      </c>
      <c r="AY100" s="24" t="s">
        <v>160</v>
      </c>
      <c r="BE100" s="216">
        <f>IF(N100="základní",J100,0)</f>
        <v>0</v>
      </c>
      <c r="BF100" s="216">
        <f>IF(N100="snížená",J100,0)</f>
        <v>0</v>
      </c>
      <c r="BG100" s="216">
        <f>IF(N100="zákl. přenesená",J100,0)</f>
        <v>0</v>
      </c>
      <c r="BH100" s="216">
        <f>IF(N100="sníž. přenesená",J100,0)</f>
        <v>0</v>
      </c>
      <c r="BI100" s="216">
        <f>IF(N100="nulová",J100,0)</f>
        <v>0</v>
      </c>
      <c r="BJ100" s="24" t="s">
        <v>25</v>
      </c>
      <c r="BK100" s="216">
        <f>ROUND(I100*H100,2)</f>
        <v>0</v>
      </c>
      <c r="BL100" s="24" t="s">
        <v>167</v>
      </c>
      <c r="BM100" s="24" t="s">
        <v>789</v>
      </c>
    </row>
    <row r="101" spans="2:47" s="1" customFormat="1" ht="162">
      <c r="B101" s="42"/>
      <c r="C101" s="64"/>
      <c r="D101" s="217" t="s">
        <v>169</v>
      </c>
      <c r="E101" s="64"/>
      <c r="F101" s="218" t="s">
        <v>790</v>
      </c>
      <c r="G101" s="64"/>
      <c r="H101" s="64"/>
      <c r="I101" s="173"/>
      <c r="J101" s="64"/>
      <c r="K101" s="64"/>
      <c r="L101" s="62"/>
      <c r="M101" s="219"/>
      <c r="N101" s="43"/>
      <c r="O101" s="43"/>
      <c r="P101" s="43"/>
      <c r="Q101" s="43"/>
      <c r="R101" s="43"/>
      <c r="S101" s="43"/>
      <c r="T101" s="79"/>
      <c r="AT101" s="24" t="s">
        <v>169</v>
      </c>
      <c r="AU101" s="24" t="s">
        <v>94</v>
      </c>
    </row>
    <row r="102" spans="2:51" s="12" customFormat="1" ht="27">
      <c r="B102" s="222"/>
      <c r="C102" s="223"/>
      <c r="D102" s="217" t="s">
        <v>184</v>
      </c>
      <c r="E102" s="246" t="s">
        <v>84</v>
      </c>
      <c r="F102" s="233" t="s">
        <v>791</v>
      </c>
      <c r="G102" s="223"/>
      <c r="H102" s="234">
        <v>403</v>
      </c>
      <c r="I102" s="227"/>
      <c r="J102" s="223"/>
      <c r="K102" s="223"/>
      <c r="L102" s="228"/>
      <c r="M102" s="229"/>
      <c r="N102" s="230"/>
      <c r="O102" s="230"/>
      <c r="P102" s="230"/>
      <c r="Q102" s="230"/>
      <c r="R102" s="230"/>
      <c r="S102" s="230"/>
      <c r="T102" s="231"/>
      <c r="AT102" s="232" t="s">
        <v>184</v>
      </c>
      <c r="AU102" s="232" t="s">
        <v>94</v>
      </c>
      <c r="AV102" s="12" t="s">
        <v>94</v>
      </c>
      <c r="AW102" s="12" t="s">
        <v>48</v>
      </c>
      <c r="AX102" s="12" t="s">
        <v>25</v>
      </c>
      <c r="AY102" s="232" t="s">
        <v>160</v>
      </c>
    </row>
    <row r="103" spans="2:63" s="11" customFormat="1" ht="29.85" customHeight="1">
      <c r="B103" s="188"/>
      <c r="C103" s="189"/>
      <c r="D103" s="202" t="s">
        <v>85</v>
      </c>
      <c r="E103" s="203" t="s">
        <v>191</v>
      </c>
      <c r="F103" s="203" t="s">
        <v>365</v>
      </c>
      <c r="G103" s="189"/>
      <c r="H103" s="189"/>
      <c r="I103" s="192"/>
      <c r="J103" s="204">
        <f>BK103</f>
        <v>0</v>
      </c>
      <c r="K103" s="189"/>
      <c r="L103" s="194"/>
      <c r="M103" s="195"/>
      <c r="N103" s="196"/>
      <c r="O103" s="196"/>
      <c r="P103" s="197">
        <f>SUM(P104:P110)</f>
        <v>0</v>
      </c>
      <c r="Q103" s="196"/>
      <c r="R103" s="197">
        <f>SUM(R104:R110)</f>
        <v>5.29088625</v>
      </c>
      <c r="S103" s="196"/>
      <c r="T103" s="198">
        <f>SUM(T104:T110)</f>
        <v>0</v>
      </c>
      <c r="AR103" s="199" t="s">
        <v>25</v>
      </c>
      <c r="AT103" s="200" t="s">
        <v>85</v>
      </c>
      <c r="AU103" s="200" t="s">
        <v>25</v>
      </c>
      <c r="AY103" s="199" t="s">
        <v>160</v>
      </c>
      <c r="BK103" s="201">
        <f>SUM(BK104:BK110)</f>
        <v>0</v>
      </c>
    </row>
    <row r="104" spans="2:65" s="1" customFormat="1" ht="57" customHeight="1">
      <c r="B104" s="42"/>
      <c r="C104" s="205" t="s">
        <v>197</v>
      </c>
      <c r="D104" s="205" t="s">
        <v>162</v>
      </c>
      <c r="E104" s="206" t="s">
        <v>465</v>
      </c>
      <c r="F104" s="207" t="s">
        <v>466</v>
      </c>
      <c r="G104" s="208" t="s">
        <v>165</v>
      </c>
      <c r="H104" s="209">
        <v>50.375</v>
      </c>
      <c r="I104" s="210"/>
      <c r="J104" s="211">
        <f>ROUND(I104*H104,2)</f>
        <v>0</v>
      </c>
      <c r="K104" s="207" t="s">
        <v>347</v>
      </c>
      <c r="L104" s="62"/>
      <c r="M104" s="212" t="s">
        <v>84</v>
      </c>
      <c r="N104" s="213" t="s">
        <v>56</v>
      </c>
      <c r="O104" s="43"/>
      <c r="P104" s="214">
        <f>O104*H104</f>
        <v>0</v>
      </c>
      <c r="Q104" s="214">
        <v>0.10503</v>
      </c>
      <c r="R104" s="214">
        <f>Q104*H104</f>
        <v>5.29088625</v>
      </c>
      <c r="S104" s="214">
        <v>0</v>
      </c>
      <c r="T104" s="215">
        <f>S104*H104</f>
        <v>0</v>
      </c>
      <c r="AR104" s="24" t="s">
        <v>167</v>
      </c>
      <c r="AT104" s="24" t="s">
        <v>162</v>
      </c>
      <c r="AU104" s="24" t="s">
        <v>94</v>
      </c>
      <c r="AY104" s="24" t="s">
        <v>160</v>
      </c>
      <c r="BE104" s="216">
        <f>IF(N104="základní",J104,0)</f>
        <v>0</v>
      </c>
      <c r="BF104" s="216">
        <f>IF(N104="snížená",J104,0)</f>
        <v>0</v>
      </c>
      <c r="BG104" s="216">
        <f>IF(N104="zákl. přenesená",J104,0)</f>
        <v>0</v>
      </c>
      <c r="BH104" s="216">
        <f>IF(N104="sníž. přenesená",J104,0)</f>
        <v>0</v>
      </c>
      <c r="BI104" s="216">
        <f>IF(N104="nulová",J104,0)</f>
        <v>0</v>
      </c>
      <c r="BJ104" s="24" t="s">
        <v>25</v>
      </c>
      <c r="BK104" s="216">
        <f>ROUND(I104*H104,2)</f>
        <v>0</v>
      </c>
      <c r="BL104" s="24" t="s">
        <v>167</v>
      </c>
      <c r="BM104" s="24" t="s">
        <v>792</v>
      </c>
    </row>
    <row r="105" spans="2:47" s="1" customFormat="1" ht="121.5">
      <c r="B105" s="42"/>
      <c r="C105" s="64"/>
      <c r="D105" s="217" t="s">
        <v>169</v>
      </c>
      <c r="E105" s="64"/>
      <c r="F105" s="218" t="s">
        <v>468</v>
      </c>
      <c r="G105" s="64"/>
      <c r="H105" s="64"/>
      <c r="I105" s="173"/>
      <c r="J105" s="64"/>
      <c r="K105" s="64"/>
      <c r="L105" s="62"/>
      <c r="M105" s="219"/>
      <c r="N105" s="43"/>
      <c r="O105" s="43"/>
      <c r="P105" s="43"/>
      <c r="Q105" s="43"/>
      <c r="R105" s="43"/>
      <c r="S105" s="43"/>
      <c r="T105" s="79"/>
      <c r="AT105" s="24" t="s">
        <v>169</v>
      </c>
      <c r="AU105" s="24" t="s">
        <v>94</v>
      </c>
    </row>
    <row r="106" spans="2:51" s="12" customFormat="1" ht="13.5">
      <c r="B106" s="222"/>
      <c r="C106" s="223"/>
      <c r="D106" s="220" t="s">
        <v>184</v>
      </c>
      <c r="E106" s="224" t="s">
        <v>84</v>
      </c>
      <c r="F106" s="225" t="s">
        <v>793</v>
      </c>
      <c r="G106" s="223"/>
      <c r="H106" s="226">
        <v>50.375</v>
      </c>
      <c r="I106" s="227"/>
      <c r="J106" s="223"/>
      <c r="K106" s="223"/>
      <c r="L106" s="228"/>
      <c r="M106" s="229"/>
      <c r="N106" s="230"/>
      <c r="O106" s="230"/>
      <c r="P106" s="230"/>
      <c r="Q106" s="230"/>
      <c r="R106" s="230"/>
      <c r="S106" s="230"/>
      <c r="T106" s="231"/>
      <c r="AT106" s="232" t="s">
        <v>184</v>
      </c>
      <c r="AU106" s="232" t="s">
        <v>94</v>
      </c>
      <c r="AV106" s="12" t="s">
        <v>94</v>
      </c>
      <c r="AW106" s="12" t="s">
        <v>48</v>
      </c>
      <c r="AX106" s="12" t="s">
        <v>25</v>
      </c>
      <c r="AY106" s="232" t="s">
        <v>160</v>
      </c>
    </row>
    <row r="107" spans="2:65" s="1" customFormat="1" ht="22.5" customHeight="1">
      <c r="B107" s="42"/>
      <c r="C107" s="261" t="s">
        <v>206</v>
      </c>
      <c r="D107" s="261" t="s">
        <v>293</v>
      </c>
      <c r="E107" s="262" t="s">
        <v>471</v>
      </c>
      <c r="F107" s="263" t="s">
        <v>472</v>
      </c>
      <c r="G107" s="264" t="s">
        <v>165</v>
      </c>
      <c r="H107" s="265">
        <v>51.383</v>
      </c>
      <c r="I107" s="266"/>
      <c r="J107" s="267">
        <f>ROUND(I107*H107,2)</f>
        <v>0</v>
      </c>
      <c r="K107" s="263" t="s">
        <v>84</v>
      </c>
      <c r="L107" s="268"/>
      <c r="M107" s="269" t="s">
        <v>84</v>
      </c>
      <c r="N107" s="270" t="s">
        <v>56</v>
      </c>
      <c r="O107" s="43"/>
      <c r="P107" s="214">
        <f>O107*H107</f>
        <v>0</v>
      </c>
      <c r="Q107" s="214">
        <v>0</v>
      </c>
      <c r="R107" s="214">
        <f>Q107*H107</f>
        <v>0</v>
      </c>
      <c r="S107" s="214">
        <v>0</v>
      </c>
      <c r="T107" s="215">
        <f>S107*H107</f>
        <v>0</v>
      </c>
      <c r="AR107" s="24" t="s">
        <v>212</v>
      </c>
      <c r="AT107" s="24" t="s">
        <v>293</v>
      </c>
      <c r="AU107" s="24" t="s">
        <v>94</v>
      </c>
      <c r="AY107" s="24" t="s">
        <v>160</v>
      </c>
      <c r="BE107" s="216">
        <f>IF(N107="základní",J107,0)</f>
        <v>0</v>
      </c>
      <c r="BF107" s="216">
        <f>IF(N107="snížená",J107,0)</f>
        <v>0</v>
      </c>
      <c r="BG107" s="216">
        <f>IF(N107="zákl. přenesená",J107,0)</f>
        <v>0</v>
      </c>
      <c r="BH107" s="216">
        <f>IF(N107="sníž. přenesená",J107,0)</f>
        <v>0</v>
      </c>
      <c r="BI107" s="216">
        <f>IF(N107="nulová",J107,0)</f>
        <v>0</v>
      </c>
      <c r="BJ107" s="24" t="s">
        <v>25</v>
      </c>
      <c r="BK107" s="216">
        <f>ROUND(I107*H107,2)</f>
        <v>0</v>
      </c>
      <c r="BL107" s="24" t="s">
        <v>167</v>
      </c>
      <c r="BM107" s="24" t="s">
        <v>794</v>
      </c>
    </row>
    <row r="108" spans="2:47" s="1" customFormat="1" ht="27">
      <c r="B108" s="42"/>
      <c r="C108" s="64"/>
      <c r="D108" s="217" t="s">
        <v>171</v>
      </c>
      <c r="E108" s="64"/>
      <c r="F108" s="218" t="s">
        <v>474</v>
      </c>
      <c r="G108" s="64"/>
      <c r="H108" s="64"/>
      <c r="I108" s="173"/>
      <c r="J108" s="64"/>
      <c r="K108" s="64"/>
      <c r="L108" s="62"/>
      <c r="M108" s="219"/>
      <c r="N108" s="43"/>
      <c r="O108" s="43"/>
      <c r="P108" s="43"/>
      <c r="Q108" s="43"/>
      <c r="R108" s="43"/>
      <c r="S108" s="43"/>
      <c r="T108" s="79"/>
      <c r="AT108" s="24" t="s">
        <v>171</v>
      </c>
      <c r="AU108" s="24" t="s">
        <v>94</v>
      </c>
    </row>
    <row r="109" spans="2:51" s="12" customFormat="1" ht="13.5">
      <c r="B109" s="222"/>
      <c r="C109" s="223"/>
      <c r="D109" s="217" t="s">
        <v>184</v>
      </c>
      <c r="E109" s="246" t="s">
        <v>84</v>
      </c>
      <c r="F109" s="233" t="s">
        <v>795</v>
      </c>
      <c r="G109" s="223"/>
      <c r="H109" s="234">
        <v>50.375</v>
      </c>
      <c r="I109" s="227"/>
      <c r="J109" s="223"/>
      <c r="K109" s="223"/>
      <c r="L109" s="228"/>
      <c r="M109" s="229"/>
      <c r="N109" s="230"/>
      <c r="O109" s="230"/>
      <c r="P109" s="230"/>
      <c r="Q109" s="230"/>
      <c r="R109" s="230"/>
      <c r="S109" s="230"/>
      <c r="T109" s="231"/>
      <c r="AT109" s="232" t="s">
        <v>184</v>
      </c>
      <c r="AU109" s="232" t="s">
        <v>94</v>
      </c>
      <c r="AV109" s="12" t="s">
        <v>94</v>
      </c>
      <c r="AW109" s="12" t="s">
        <v>48</v>
      </c>
      <c r="AX109" s="12" t="s">
        <v>25</v>
      </c>
      <c r="AY109" s="232" t="s">
        <v>160</v>
      </c>
    </row>
    <row r="110" spans="2:51" s="12" customFormat="1" ht="13.5">
      <c r="B110" s="222"/>
      <c r="C110" s="223"/>
      <c r="D110" s="217" t="s">
        <v>184</v>
      </c>
      <c r="E110" s="223"/>
      <c r="F110" s="233" t="s">
        <v>796</v>
      </c>
      <c r="G110" s="223"/>
      <c r="H110" s="234">
        <v>51.383</v>
      </c>
      <c r="I110" s="227"/>
      <c r="J110" s="223"/>
      <c r="K110" s="223"/>
      <c r="L110" s="228"/>
      <c r="M110" s="229"/>
      <c r="N110" s="230"/>
      <c r="O110" s="230"/>
      <c r="P110" s="230"/>
      <c r="Q110" s="230"/>
      <c r="R110" s="230"/>
      <c r="S110" s="230"/>
      <c r="T110" s="231"/>
      <c r="AT110" s="232" t="s">
        <v>184</v>
      </c>
      <c r="AU110" s="232" t="s">
        <v>94</v>
      </c>
      <c r="AV110" s="12" t="s">
        <v>94</v>
      </c>
      <c r="AW110" s="12" t="s">
        <v>6</v>
      </c>
      <c r="AX110" s="12" t="s">
        <v>25</v>
      </c>
      <c r="AY110" s="232" t="s">
        <v>160</v>
      </c>
    </row>
    <row r="111" spans="2:63" s="11" customFormat="1" ht="29.85" customHeight="1">
      <c r="B111" s="188"/>
      <c r="C111" s="189"/>
      <c r="D111" s="202" t="s">
        <v>85</v>
      </c>
      <c r="E111" s="203" t="s">
        <v>204</v>
      </c>
      <c r="F111" s="203" t="s">
        <v>205</v>
      </c>
      <c r="G111" s="189"/>
      <c r="H111" s="189"/>
      <c r="I111" s="192"/>
      <c r="J111" s="204">
        <f>BK111</f>
        <v>0</v>
      </c>
      <c r="K111" s="189"/>
      <c r="L111" s="194"/>
      <c r="M111" s="195"/>
      <c r="N111" s="196"/>
      <c r="O111" s="196"/>
      <c r="P111" s="197">
        <f>SUM(P112:P121)</f>
        <v>0</v>
      </c>
      <c r="Q111" s="196"/>
      <c r="R111" s="197">
        <f>SUM(R112:R121)</f>
        <v>96.37422600000001</v>
      </c>
      <c r="S111" s="196"/>
      <c r="T111" s="198">
        <f>SUM(T112:T121)</f>
        <v>0</v>
      </c>
      <c r="AR111" s="199" t="s">
        <v>25</v>
      </c>
      <c r="AT111" s="200" t="s">
        <v>85</v>
      </c>
      <c r="AU111" s="200" t="s">
        <v>25</v>
      </c>
      <c r="AY111" s="199" t="s">
        <v>160</v>
      </c>
      <c r="BK111" s="201">
        <f>SUM(BK112:BK121)</f>
        <v>0</v>
      </c>
    </row>
    <row r="112" spans="2:65" s="1" customFormat="1" ht="44.25" customHeight="1">
      <c r="B112" s="42"/>
      <c r="C112" s="205" t="s">
        <v>212</v>
      </c>
      <c r="D112" s="205" t="s">
        <v>162</v>
      </c>
      <c r="E112" s="206" t="s">
        <v>453</v>
      </c>
      <c r="F112" s="207" t="s">
        <v>454</v>
      </c>
      <c r="G112" s="208" t="s">
        <v>209</v>
      </c>
      <c r="H112" s="209">
        <v>403</v>
      </c>
      <c r="I112" s="210"/>
      <c r="J112" s="211">
        <f>ROUND(I112*H112,2)</f>
        <v>0</v>
      </c>
      <c r="K112" s="207" t="s">
        <v>455</v>
      </c>
      <c r="L112" s="62"/>
      <c r="M112" s="212" t="s">
        <v>84</v>
      </c>
      <c r="N112" s="213" t="s">
        <v>56</v>
      </c>
      <c r="O112" s="43"/>
      <c r="P112" s="214">
        <f>O112*H112</f>
        <v>0</v>
      </c>
      <c r="Q112" s="214">
        <v>0.1554</v>
      </c>
      <c r="R112" s="214">
        <f>Q112*H112</f>
        <v>62.626200000000004</v>
      </c>
      <c r="S112" s="214">
        <v>0</v>
      </c>
      <c r="T112" s="215">
        <f>S112*H112</f>
        <v>0</v>
      </c>
      <c r="AR112" s="24" t="s">
        <v>167</v>
      </c>
      <c r="AT112" s="24" t="s">
        <v>162</v>
      </c>
      <c r="AU112" s="24" t="s">
        <v>94</v>
      </c>
      <c r="AY112" s="24" t="s">
        <v>160</v>
      </c>
      <c r="BE112" s="216">
        <f>IF(N112="základní",J112,0)</f>
        <v>0</v>
      </c>
      <c r="BF112" s="216">
        <f>IF(N112="snížená",J112,0)</f>
        <v>0</v>
      </c>
      <c r="BG112" s="216">
        <f>IF(N112="zákl. přenesená",J112,0)</f>
        <v>0</v>
      </c>
      <c r="BH112" s="216">
        <f>IF(N112="sníž. přenesená",J112,0)</f>
        <v>0</v>
      </c>
      <c r="BI112" s="216">
        <f>IF(N112="nulová",J112,0)</f>
        <v>0</v>
      </c>
      <c r="BJ112" s="24" t="s">
        <v>25</v>
      </c>
      <c r="BK112" s="216">
        <f>ROUND(I112*H112,2)</f>
        <v>0</v>
      </c>
      <c r="BL112" s="24" t="s">
        <v>167</v>
      </c>
      <c r="BM112" s="24" t="s">
        <v>797</v>
      </c>
    </row>
    <row r="113" spans="2:47" s="1" customFormat="1" ht="94.5">
      <c r="B113" s="42"/>
      <c r="C113" s="64"/>
      <c r="D113" s="217" t="s">
        <v>169</v>
      </c>
      <c r="E113" s="64"/>
      <c r="F113" s="218" t="s">
        <v>457</v>
      </c>
      <c r="G113" s="64"/>
      <c r="H113" s="64"/>
      <c r="I113" s="173"/>
      <c r="J113" s="64"/>
      <c r="K113" s="64"/>
      <c r="L113" s="62"/>
      <c r="M113" s="219"/>
      <c r="N113" s="43"/>
      <c r="O113" s="43"/>
      <c r="P113" s="43"/>
      <c r="Q113" s="43"/>
      <c r="R113" s="43"/>
      <c r="S113" s="43"/>
      <c r="T113" s="79"/>
      <c r="AT113" s="24" t="s">
        <v>169</v>
      </c>
      <c r="AU113" s="24" t="s">
        <v>94</v>
      </c>
    </row>
    <row r="114" spans="2:51" s="12" customFormat="1" ht="13.5">
      <c r="B114" s="222"/>
      <c r="C114" s="223"/>
      <c r="D114" s="217" t="s">
        <v>184</v>
      </c>
      <c r="E114" s="246" t="s">
        <v>84</v>
      </c>
      <c r="F114" s="233" t="s">
        <v>798</v>
      </c>
      <c r="G114" s="223"/>
      <c r="H114" s="234">
        <v>123</v>
      </c>
      <c r="I114" s="227"/>
      <c r="J114" s="223"/>
      <c r="K114" s="223"/>
      <c r="L114" s="228"/>
      <c r="M114" s="229"/>
      <c r="N114" s="230"/>
      <c r="O114" s="230"/>
      <c r="P114" s="230"/>
      <c r="Q114" s="230"/>
      <c r="R114" s="230"/>
      <c r="S114" s="230"/>
      <c r="T114" s="231"/>
      <c r="AT114" s="232" t="s">
        <v>184</v>
      </c>
      <c r="AU114" s="232" t="s">
        <v>94</v>
      </c>
      <c r="AV114" s="12" t="s">
        <v>94</v>
      </c>
      <c r="AW114" s="12" t="s">
        <v>48</v>
      </c>
      <c r="AX114" s="12" t="s">
        <v>86</v>
      </c>
      <c r="AY114" s="232" t="s">
        <v>160</v>
      </c>
    </row>
    <row r="115" spans="2:51" s="12" customFormat="1" ht="13.5">
      <c r="B115" s="222"/>
      <c r="C115" s="223"/>
      <c r="D115" s="217" t="s">
        <v>184</v>
      </c>
      <c r="E115" s="246" t="s">
        <v>84</v>
      </c>
      <c r="F115" s="233" t="s">
        <v>799</v>
      </c>
      <c r="G115" s="223"/>
      <c r="H115" s="234">
        <v>280</v>
      </c>
      <c r="I115" s="227"/>
      <c r="J115" s="223"/>
      <c r="K115" s="223"/>
      <c r="L115" s="228"/>
      <c r="M115" s="229"/>
      <c r="N115" s="230"/>
      <c r="O115" s="230"/>
      <c r="P115" s="230"/>
      <c r="Q115" s="230"/>
      <c r="R115" s="230"/>
      <c r="S115" s="230"/>
      <c r="T115" s="231"/>
      <c r="AT115" s="232" t="s">
        <v>184</v>
      </c>
      <c r="AU115" s="232" t="s">
        <v>94</v>
      </c>
      <c r="AV115" s="12" t="s">
        <v>94</v>
      </c>
      <c r="AW115" s="12" t="s">
        <v>48</v>
      </c>
      <c r="AX115" s="12" t="s">
        <v>86</v>
      </c>
      <c r="AY115" s="232" t="s">
        <v>160</v>
      </c>
    </row>
    <row r="116" spans="2:51" s="14" customFormat="1" ht="13.5">
      <c r="B116" s="250"/>
      <c r="C116" s="251"/>
      <c r="D116" s="220" t="s">
        <v>184</v>
      </c>
      <c r="E116" s="252" t="s">
        <v>84</v>
      </c>
      <c r="F116" s="253" t="s">
        <v>270</v>
      </c>
      <c r="G116" s="251"/>
      <c r="H116" s="254">
        <v>403</v>
      </c>
      <c r="I116" s="255"/>
      <c r="J116" s="251"/>
      <c r="K116" s="251"/>
      <c r="L116" s="256"/>
      <c r="M116" s="257"/>
      <c r="N116" s="258"/>
      <c r="O116" s="258"/>
      <c r="P116" s="258"/>
      <c r="Q116" s="258"/>
      <c r="R116" s="258"/>
      <c r="S116" s="258"/>
      <c r="T116" s="259"/>
      <c r="AT116" s="260" t="s">
        <v>184</v>
      </c>
      <c r="AU116" s="260" t="s">
        <v>94</v>
      </c>
      <c r="AV116" s="14" t="s">
        <v>167</v>
      </c>
      <c r="AW116" s="14" t="s">
        <v>48</v>
      </c>
      <c r="AX116" s="14" t="s">
        <v>25</v>
      </c>
      <c r="AY116" s="260" t="s">
        <v>160</v>
      </c>
    </row>
    <row r="117" spans="2:65" s="1" customFormat="1" ht="22.5" customHeight="1">
      <c r="B117" s="42"/>
      <c r="C117" s="261" t="s">
        <v>204</v>
      </c>
      <c r="D117" s="261" t="s">
        <v>293</v>
      </c>
      <c r="E117" s="262" t="s">
        <v>460</v>
      </c>
      <c r="F117" s="263" t="s">
        <v>461</v>
      </c>
      <c r="G117" s="264" t="s">
        <v>219</v>
      </c>
      <c r="H117" s="265">
        <v>411.06</v>
      </c>
      <c r="I117" s="266"/>
      <c r="J117" s="267">
        <f>ROUND(I117*H117,2)</f>
        <v>0</v>
      </c>
      <c r="K117" s="263" t="s">
        <v>455</v>
      </c>
      <c r="L117" s="268"/>
      <c r="M117" s="269" t="s">
        <v>84</v>
      </c>
      <c r="N117" s="270" t="s">
        <v>56</v>
      </c>
      <c r="O117" s="43"/>
      <c r="P117" s="214">
        <f>O117*H117</f>
        <v>0</v>
      </c>
      <c r="Q117" s="214">
        <v>0.0821</v>
      </c>
      <c r="R117" s="214">
        <f>Q117*H117</f>
        <v>33.748026</v>
      </c>
      <c r="S117" s="214">
        <v>0</v>
      </c>
      <c r="T117" s="215">
        <f>S117*H117</f>
        <v>0</v>
      </c>
      <c r="AR117" s="24" t="s">
        <v>212</v>
      </c>
      <c r="AT117" s="24" t="s">
        <v>293</v>
      </c>
      <c r="AU117" s="24" t="s">
        <v>94</v>
      </c>
      <c r="AY117" s="24" t="s">
        <v>160</v>
      </c>
      <c r="BE117" s="216">
        <f>IF(N117="základní",J117,0)</f>
        <v>0</v>
      </c>
      <c r="BF117" s="216">
        <f>IF(N117="snížená",J117,0)</f>
        <v>0</v>
      </c>
      <c r="BG117" s="216">
        <f>IF(N117="zákl. přenesená",J117,0)</f>
        <v>0</v>
      </c>
      <c r="BH117" s="216">
        <f>IF(N117="sníž. přenesená",J117,0)</f>
        <v>0</v>
      </c>
      <c r="BI117" s="216">
        <f>IF(N117="nulová",J117,0)</f>
        <v>0</v>
      </c>
      <c r="BJ117" s="24" t="s">
        <v>25</v>
      </c>
      <c r="BK117" s="216">
        <f>ROUND(I117*H117,2)</f>
        <v>0</v>
      </c>
      <c r="BL117" s="24" t="s">
        <v>167</v>
      </c>
      <c r="BM117" s="24" t="s">
        <v>800</v>
      </c>
    </row>
    <row r="118" spans="2:51" s="12" customFormat="1" ht="13.5">
      <c r="B118" s="222"/>
      <c r="C118" s="223"/>
      <c r="D118" s="217" t="s">
        <v>184</v>
      </c>
      <c r="E118" s="246" t="s">
        <v>84</v>
      </c>
      <c r="F118" s="233" t="s">
        <v>801</v>
      </c>
      <c r="G118" s="223"/>
      <c r="H118" s="234">
        <v>123</v>
      </c>
      <c r="I118" s="227"/>
      <c r="J118" s="223"/>
      <c r="K118" s="223"/>
      <c r="L118" s="228"/>
      <c r="M118" s="229"/>
      <c r="N118" s="230"/>
      <c r="O118" s="230"/>
      <c r="P118" s="230"/>
      <c r="Q118" s="230"/>
      <c r="R118" s="230"/>
      <c r="S118" s="230"/>
      <c r="T118" s="231"/>
      <c r="AT118" s="232" t="s">
        <v>184</v>
      </c>
      <c r="AU118" s="232" t="s">
        <v>94</v>
      </c>
      <c r="AV118" s="12" t="s">
        <v>94</v>
      </c>
      <c r="AW118" s="12" t="s">
        <v>48</v>
      </c>
      <c r="AX118" s="12" t="s">
        <v>86</v>
      </c>
      <c r="AY118" s="232" t="s">
        <v>160</v>
      </c>
    </row>
    <row r="119" spans="2:51" s="12" customFormat="1" ht="13.5">
      <c r="B119" s="222"/>
      <c r="C119" s="223"/>
      <c r="D119" s="217" t="s">
        <v>184</v>
      </c>
      <c r="E119" s="246" t="s">
        <v>84</v>
      </c>
      <c r="F119" s="233" t="s">
        <v>799</v>
      </c>
      <c r="G119" s="223"/>
      <c r="H119" s="234">
        <v>280</v>
      </c>
      <c r="I119" s="227"/>
      <c r="J119" s="223"/>
      <c r="K119" s="223"/>
      <c r="L119" s="228"/>
      <c r="M119" s="229"/>
      <c r="N119" s="230"/>
      <c r="O119" s="230"/>
      <c r="P119" s="230"/>
      <c r="Q119" s="230"/>
      <c r="R119" s="230"/>
      <c r="S119" s="230"/>
      <c r="T119" s="231"/>
      <c r="AT119" s="232" t="s">
        <v>184</v>
      </c>
      <c r="AU119" s="232" t="s">
        <v>94</v>
      </c>
      <c r="AV119" s="12" t="s">
        <v>94</v>
      </c>
      <c r="AW119" s="12" t="s">
        <v>48</v>
      </c>
      <c r="AX119" s="12" t="s">
        <v>86</v>
      </c>
      <c r="AY119" s="232" t="s">
        <v>160</v>
      </c>
    </row>
    <row r="120" spans="2:51" s="14" customFormat="1" ht="13.5">
      <c r="B120" s="250"/>
      <c r="C120" s="251"/>
      <c r="D120" s="217" t="s">
        <v>184</v>
      </c>
      <c r="E120" s="274" t="s">
        <v>84</v>
      </c>
      <c r="F120" s="275" t="s">
        <v>270</v>
      </c>
      <c r="G120" s="251"/>
      <c r="H120" s="276">
        <v>403</v>
      </c>
      <c r="I120" s="255"/>
      <c r="J120" s="251"/>
      <c r="K120" s="251"/>
      <c r="L120" s="256"/>
      <c r="M120" s="257"/>
      <c r="N120" s="258"/>
      <c r="O120" s="258"/>
      <c r="P120" s="258"/>
      <c r="Q120" s="258"/>
      <c r="R120" s="258"/>
      <c r="S120" s="258"/>
      <c r="T120" s="259"/>
      <c r="AT120" s="260" t="s">
        <v>184</v>
      </c>
      <c r="AU120" s="260" t="s">
        <v>94</v>
      </c>
      <c r="AV120" s="14" t="s">
        <v>167</v>
      </c>
      <c r="AW120" s="14" t="s">
        <v>48</v>
      </c>
      <c r="AX120" s="14" t="s">
        <v>25</v>
      </c>
      <c r="AY120" s="260" t="s">
        <v>160</v>
      </c>
    </row>
    <row r="121" spans="2:51" s="12" customFormat="1" ht="13.5">
      <c r="B121" s="222"/>
      <c r="C121" s="223"/>
      <c r="D121" s="217" t="s">
        <v>184</v>
      </c>
      <c r="E121" s="223"/>
      <c r="F121" s="233" t="s">
        <v>802</v>
      </c>
      <c r="G121" s="223"/>
      <c r="H121" s="234">
        <v>411.06</v>
      </c>
      <c r="I121" s="227"/>
      <c r="J121" s="223"/>
      <c r="K121" s="223"/>
      <c r="L121" s="228"/>
      <c r="M121" s="229"/>
      <c r="N121" s="230"/>
      <c r="O121" s="230"/>
      <c r="P121" s="230"/>
      <c r="Q121" s="230"/>
      <c r="R121" s="230"/>
      <c r="S121" s="230"/>
      <c r="T121" s="231"/>
      <c r="AT121" s="232" t="s">
        <v>184</v>
      </c>
      <c r="AU121" s="232" t="s">
        <v>94</v>
      </c>
      <c r="AV121" s="12" t="s">
        <v>94</v>
      </c>
      <c r="AW121" s="12" t="s">
        <v>6</v>
      </c>
      <c r="AX121" s="12" t="s">
        <v>25</v>
      </c>
      <c r="AY121" s="232" t="s">
        <v>160</v>
      </c>
    </row>
    <row r="122" spans="2:63" s="11" customFormat="1" ht="29.85" customHeight="1">
      <c r="B122" s="188"/>
      <c r="C122" s="189"/>
      <c r="D122" s="202" t="s">
        <v>85</v>
      </c>
      <c r="E122" s="203" t="s">
        <v>250</v>
      </c>
      <c r="F122" s="203" t="s">
        <v>251</v>
      </c>
      <c r="G122" s="189"/>
      <c r="H122" s="189"/>
      <c r="I122" s="192"/>
      <c r="J122" s="204">
        <f>BK122</f>
        <v>0</v>
      </c>
      <c r="K122" s="189"/>
      <c r="L122" s="194"/>
      <c r="M122" s="195"/>
      <c r="N122" s="196"/>
      <c r="O122" s="196"/>
      <c r="P122" s="197">
        <f>SUM(P123:P124)</f>
        <v>0</v>
      </c>
      <c r="Q122" s="196"/>
      <c r="R122" s="197">
        <f>SUM(R123:R124)</f>
        <v>0</v>
      </c>
      <c r="S122" s="196"/>
      <c r="T122" s="198">
        <f>SUM(T123:T124)</f>
        <v>0</v>
      </c>
      <c r="AR122" s="199" t="s">
        <v>25</v>
      </c>
      <c r="AT122" s="200" t="s">
        <v>85</v>
      </c>
      <c r="AU122" s="200" t="s">
        <v>25</v>
      </c>
      <c r="AY122" s="199" t="s">
        <v>160</v>
      </c>
      <c r="BK122" s="201">
        <f>SUM(BK123:BK124)</f>
        <v>0</v>
      </c>
    </row>
    <row r="123" spans="2:65" s="1" customFormat="1" ht="31.5" customHeight="1">
      <c r="B123" s="42"/>
      <c r="C123" s="205" t="s">
        <v>30</v>
      </c>
      <c r="D123" s="205" t="s">
        <v>162</v>
      </c>
      <c r="E123" s="206" t="s">
        <v>252</v>
      </c>
      <c r="F123" s="207" t="s">
        <v>253</v>
      </c>
      <c r="G123" s="208" t="s">
        <v>200</v>
      </c>
      <c r="H123" s="209">
        <v>101.665</v>
      </c>
      <c r="I123" s="210"/>
      <c r="J123" s="211">
        <f>ROUND(I123*H123,2)</f>
        <v>0</v>
      </c>
      <c r="K123" s="207" t="s">
        <v>455</v>
      </c>
      <c r="L123" s="62"/>
      <c r="M123" s="212" t="s">
        <v>84</v>
      </c>
      <c r="N123" s="213" t="s">
        <v>56</v>
      </c>
      <c r="O123" s="43"/>
      <c r="P123" s="214">
        <f>O123*H123</f>
        <v>0</v>
      </c>
      <c r="Q123" s="214">
        <v>0</v>
      </c>
      <c r="R123" s="214">
        <f>Q123*H123</f>
        <v>0</v>
      </c>
      <c r="S123" s="214">
        <v>0</v>
      </c>
      <c r="T123" s="215">
        <f>S123*H123</f>
        <v>0</v>
      </c>
      <c r="AR123" s="24" t="s">
        <v>167</v>
      </c>
      <c r="AT123" s="24" t="s">
        <v>162</v>
      </c>
      <c r="AU123" s="24" t="s">
        <v>94</v>
      </c>
      <c r="AY123" s="24" t="s">
        <v>160</v>
      </c>
      <c r="BE123" s="216">
        <f>IF(N123="základní",J123,0)</f>
        <v>0</v>
      </c>
      <c r="BF123" s="216">
        <f>IF(N123="snížená",J123,0)</f>
        <v>0</v>
      </c>
      <c r="BG123" s="216">
        <f>IF(N123="zákl. přenesená",J123,0)</f>
        <v>0</v>
      </c>
      <c r="BH123" s="216">
        <f>IF(N123="sníž. přenesená",J123,0)</f>
        <v>0</v>
      </c>
      <c r="BI123" s="216">
        <f>IF(N123="nulová",J123,0)</f>
        <v>0</v>
      </c>
      <c r="BJ123" s="24" t="s">
        <v>25</v>
      </c>
      <c r="BK123" s="216">
        <f>ROUND(I123*H123,2)</f>
        <v>0</v>
      </c>
      <c r="BL123" s="24" t="s">
        <v>167</v>
      </c>
      <c r="BM123" s="24" t="s">
        <v>803</v>
      </c>
    </row>
    <row r="124" spans="2:47" s="1" customFormat="1" ht="27">
      <c r="B124" s="42"/>
      <c r="C124" s="64"/>
      <c r="D124" s="217" t="s">
        <v>169</v>
      </c>
      <c r="E124" s="64"/>
      <c r="F124" s="218" t="s">
        <v>255</v>
      </c>
      <c r="G124" s="64"/>
      <c r="H124" s="64"/>
      <c r="I124" s="173"/>
      <c r="J124" s="64"/>
      <c r="K124" s="64"/>
      <c r="L124" s="62"/>
      <c r="M124" s="247"/>
      <c r="N124" s="248"/>
      <c r="O124" s="248"/>
      <c r="P124" s="248"/>
      <c r="Q124" s="248"/>
      <c r="R124" s="248"/>
      <c r="S124" s="248"/>
      <c r="T124" s="249"/>
      <c r="AT124" s="24" t="s">
        <v>169</v>
      </c>
      <c r="AU124" s="24" t="s">
        <v>94</v>
      </c>
    </row>
    <row r="125" spans="2:12" s="1" customFormat="1" ht="6.95" customHeight="1">
      <c r="B125" s="57"/>
      <c r="C125" s="58"/>
      <c r="D125" s="58"/>
      <c r="E125" s="58"/>
      <c r="F125" s="58"/>
      <c r="G125" s="58"/>
      <c r="H125" s="58"/>
      <c r="I125" s="149"/>
      <c r="J125" s="58"/>
      <c r="K125" s="58"/>
      <c r="L125" s="62"/>
    </row>
  </sheetData>
  <sheetProtection password="CC35" sheet="1" objects="1" scenarios="1" formatCells="0" formatColumns="0" formatRows="0" sort="0" autoFilter="0"/>
  <autoFilter ref="C86:K124"/>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3" customWidth="1"/>
    <col min="2" max="2" width="1.66796875" style="283" customWidth="1"/>
    <col min="3" max="4" width="5" style="283" customWidth="1"/>
    <col min="5" max="5" width="11.66015625" style="283" customWidth="1"/>
    <col min="6" max="6" width="9.16015625" style="283" customWidth="1"/>
    <col min="7" max="7" width="5" style="283" customWidth="1"/>
    <col min="8" max="8" width="77.83203125" style="283" customWidth="1"/>
    <col min="9" max="10" width="20" style="283" customWidth="1"/>
    <col min="11" max="11" width="1.66796875" style="283" customWidth="1"/>
  </cols>
  <sheetData>
    <row r="1" ht="37.5" customHeight="1"/>
    <row r="2" spans="2:11" ht="7.5" customHeight="1">
      <c r="B2" s="284"/>
      <c r="C2" s="285"/>
      <c r="D2" s="285"/>
      <c r="E2" s="285"/>
      <c r="F2" s="285"/>
      <c r="G2" s="285"/>
      <c r="H2" s="285"/>
      <c r="I2" s="285"/>
      <c r="J2" s="285"/>
      <c r="K2" s="286"/>
    </row>
    <row r="3" spans="2:11" s="15" customFormat="1" ht="45" customHeight="1">
      <c r="B3" s="287"/>
      <c r="C3" s="414" t="s">
        <v>804</v>
      </c>
      <c r="D3" s="414"/>
      <c r="E3" s="414"/>
      <c r="F3" s="414"/>
      <c r="G3" s="414"/>
      <c r="H3" s="414"/>
      <c r="I3" s="414"/>
      <c r="J3" s="414"/>
      <c r="K3" s="288"/>
    </row>
    <row r="4" spans="2:11" ht="25.5" customHeight="1">
      <c r="B4" s="289"/>
      <c r="C4" s="418" t="s">
        <v>805</v>
      </c>
      <c r="D4" s="418"/>
      <c r="E4" s="418"/>
      <c r="F4" s="418"/>
      <c r="G4" s="418"/>
      <c r="H4" s="418"/>
      <c r="I4" s="418"/>
      <c r="J4" s="418"/>
      <c r="K4" s="290"/>
    </row>
    <row r="5" spans="2:11" ht="5.25" customHeight="1">
      <c r="B5" s="289"/>
      <c r="C5" s="291"/>
      <c r="D5" s="291"/>
      <c r="E5" s="291"/>
      <c r="F5" s="291"/>
      <c r="G5" s="291"/>
      <c r="H5" s="291"/>
      <c r="I5" s="291"/>
      <c r="J5" s="291"/>
      <c r="K5" s="290"/>
    </row>
    <row r="6" spans="2:11" ht="15" customHeight="1">
      <c r="B6" s="289"/>
      <c r="C6" s="417" t="s">
        <v>806</v>
      </c>
      <c r="D6" s="417"/>
      <c r="E6" s="417"/>
      <c r="F6" s="417"/>
      <c r="G6" s="417"/>
      <c r="H6" s="417"/>
      <c r="I6" s="417"/>
      <c r="J6" s="417"/>
      <c r="K6" s="290"/>
    </row>
    <row r="7" spans="2:11" ht="15" customHeight="1">
      <c r="B7" s="293"/>
      <c r="C7" s="417" t="s">
        <v>807</v>
      </c>
      <c r="D7" s="417"/>
      <c r="E7" s="417"/>
      <c r="F7" s="417"/>
      <c r="G7" s="417"/>
      <c r="H7" s="417"/>
      <c r="I7" s="417"/>
      <c r="J7" s="417"/>
      <c r="K7" s="290"/>
    </row>
    <row r="8" spans="2:11" ht="12.75" customHeight="1">
      <c r="B8" s="293"/>
      <c r="C8" s="292"/>
      <c r="D8" s="292"/>
      <c r="E8" s="292"/>
      <c r="F8" s="292"/>
      <c r="G8" s="292"/>
      <c r="H8" s="292"/>
      <c r="I8" s="292"/>
      <c r="J8" s="292"/>
      <c r="K8" s="290"/>
    </row>
    <row r="9" spans="2:11" ht="15" customHeight="1">
      <c r="B9" s="293"/>
      <c r="C9" s="417" t="s">
        <v>808</v>
      </c>
      <c r="D9" s="417"/>
      <c r="E9" s="417"/>
      <c r="F9" s="417"/>
      <c r="G9" s="417"/>
      <c r="H9" s="417"/>
      <c r="I9" s="417"/>
      <c r="J9" s="417"/>
      <c r="K9" s="290"/>
    </row>
    <row r="10" spans="2:11" ht="15" customHeight="1">
      <c r="B10" s="293"/>
      <c r="C10" s="292"/>
      <c r="D10" s="417" t="s">
        <v>809</v>
      </c>
      <c r="E10" s="417"/>
      <c r="F10" s="417"/>
      <c r="G10" s="417"/>
      <c r="H10" s="417"/>
      <c r="I10" s="417"/>
      <c r="J10" s="417"/>
      <c r="K10" s="290"/>
    </row>
    <row r="11" spans="2:11" ht="15" customHeight="1">
      <c r="B11" s="293"/>
      <c r="C11" s="294"/>
      <c r="D11" s="417" t="s">
        <v>810</v>
      </c>
      <c r="E11" s="417"/>
      <c r="F11" s="417"/>
      <c r="G11" s="417"/>
      <c r="H11" s="417"/>
      <c r="I11" s="417"/>
      <c r="J11" s="417"/>
      <c r="K11" s="290"/>
    </row>
    <row r="12" spans="2:11" ht="12.75" customHeight="1">
      <c r="B12" s="293"/>
      <c r="C12" s="294"/>
      <c r="D12" s="294"/>
      <c r="E12" s="294"/>
      <c r="F12" s="294"/>
      <c r="G12" s="294"/>
      <c r="H12" s="294"/>
      <c r="I12" s="294"/>
      <c r="J12" s="294"/>
      <c r="K12" s="290"/>
    </row>
    <row r="13" spans="2:11" ht="15" customHeight="1">
      <c r="B13" s="293"/>
      <c r="C13" s="294"/>
      <c r="D13" s="417" t="s">
        <v>811</v>
      </c>
      <c r="E13" s="417"/>
      <c r="F13" s="417"/>
      <c r="G13" s="417"/>
      <c r="H13" s="417"/>
      <c r="I13" s="417"/>
      <c r="J13" s="417"/>
      <c r="K13" s="290"/>
    </row>
    <row r="14" spans="2:11" ht="15" customHeight="1">
      <c r="B14" s="293"/>
      <c r="C14" s="294"/>
      <c r="D14" s="417" t="s">
        <v>812</v>
      </c>
      <c r="E14" s="417"/>
      <c r="F14" s="417"/>
      <c r="G14" s="417"/>
      <c r="H14" s="417"/>
      <c r="I14" s="417"/>
      <c r="J14" s="417"/>
      <c r="K14" s="290"/>
    </row>
    <row r="15" spans="2:11" ht="15" customHeight="1">
      <c r="B15" s="293"/>
      <c r="C15" s="294"/>
      <c r="D15" s="417" t="s">
        <v>813</v>
      </c>
      <c r="E15" s="417"/>
      <c r="F15" s="417"/>
      <c r="G15" s="417"/>
      <c r="H15" s="417"/>
      <c r="I15" s="417"/>
      <c r="J15" s="417"/>
      <c r="K15" s="290"/>
    </row>
    <row r="16" spans="2:11" ht="15" customHeight="1">
      <c r="B16" s="293"/>
      <c r="C16" s="294"/>
      <c r="D16" s="294"/>
      <c r="E16" s="295" t="s">
        <v>814</v>
      </c>
      <c r="F16" s="417" t="s">
        <v>815</v>
      </c>
      <c r="G16" s="417"/>
      <c r="H16" s="417"/>
      <c r="I16" s="417"/>
      <c r="J16" s="417"/>
      <c r="K16" s="290"/>
    </row>
    <row r="17" spans="2:11" ht="15" customHeight="1">
      <c r="B17" s="293"/>
      <c r="C17" s="294"/>
      <c r="D17" s="294"/>
      <c r="E17" s="295" t="s">
        <v>92</v>
      </c>
      <c r="F17" s="417" t="s">
        <v>816</v>
      </c>
      <c r="G17" s="417"/>
      <c r="H17" s="417"/>
      <c r="I17" s="417"/>
      <c r="J17" s="417"/>
      <c r="K17" s="290"/>
    </row>
    <row r="18" spans="2:11" ht="15" customHeight="1">
      <c r="B18" s="293"/>
      <c r="C18" s="294"/>
      <c r="D18" s="294"/>
      <c r="E18" s="295" t="s">
        <v>817</v>
      </c>
      <c r="F18" s="417" t="s">
        <v>818</v>
      </c>
      <c r="G18" s="417"/>
      <c r="H18" s="417"/>
      <c r="I18" s="417"/>
      <c r="J18" s="417"/>
      <c r="K18" s="290"/>
    </row>
    <row r="19" spans="2:11" ht="15" customHeight="1">
      <c r="B19" s="293"/>
      <c r="C19" s="294"/>
      <c r="D19" s="294"/>
      <c r="E19" s="295" t="s">
        <v>819</v>
      </c>
      <c r="F19" s="417" t="s">
        <v>820</v>
      </c>
      <c r="G19" s="417"/>
      <c r="H19" s="417"/>
      <c r="I19" s="417"/>
      <c r="J19" s="417"/>
      <c r="K19" s="290"/>
    </row>
    <row r="20" spans="2:11" ht="15" customHeight="1">
      <c r="B20" s="293"/>
      <c r="C20" s="294"/>
      <c r="D20" s="294"/>
      <c r="E20" s="295" t="s">
        <v>821</v>
      </c>
      <c r="F20" s="417" t="s">
        <v>822</v>
      </c>
      <c r="G20" s="417"/>
      <c r="H20" s="417"/>
      <c r="I20" s="417"/>
      <c r="J20" s="417"/>
      <c r="K20" s="290"/>
    </row>
    <row r="21" spans="2:11" ht="15" customHeight="1">
      <c r="B21" s="293"/>
      <c r="C21" s="294"/>
      <c r="D21" s="294"/>
      <c r="E21" s="295" t="s">
        <v>98</v>
      </c>
      <c r="F21" s="417" t="s">
        <v>823</v>
      </c>
      <c r="G21" s="417"/>
      <c r="H21" s="417"/>
      <c r="I21" s="417"/>
      <c r="J21" s="417"/>
      <c r="K21" s="290"/>
    </row>
    <row r="22" spans="2:11" ht="12.75" customHeight="1">
      <c r="B22" s="293"/>
      <c r="C22" s="294"/>
      <c r="D22" s="294"/>
      <c r="E22" s="294"/>
      <c r="F22" s="294"/>
      <c r="G22" s="294"/>
      <c r="H22" s="294"/>
      <c r="I22" s="294"/>
      <c r="J22" s="294"/>
      <c r="K22" s="290"/>
    </row>
    <row r="23" spans="2:11" ht="15" customHeight="1">
      <c r="B23" s="293"/>
      <c r="C23" s="417" t="s">
        <v>824</v>
      </c>
      <c r="D23" s="417"/>
      <c r="E23" s="417"/>
      <c r="F23" s="417"/>
      <c r="G23" s="417"/>
      <c r="H23" s="417"/>
      <c r="I23" s="417"/>
      <c r="J23" s="417"/>
      <c r="K23" s="290"/>
    </row>
    <row r="24" spans="2:11" ht="15" customHeight="1">
      <c r="B24" s="293"/>
      <c r="C24" s="417" t="s">
        <v>825</v>
      </c>
      <c r="D24" s="417"/>
      <c r="E24" s="417"/>
      <c r="F24" s="417"/>
      <c r="G24" s="417"/>
      <c r="H24" s="417"/>
      <c r="I24" s="417"/>
      <c r="J24" s="417"/>
      <c r="K24" s="290"/>
    </row>
    <row r="25" spans="2:11" ht="15" customHeight="1">
      <c r="B25" s="293"/>
      <c r="C25" s="292"/>
      <c r="D25" s="417" t="s">
        <v>826</v>
      </c>
      <c r="E25" s="417"/>
      <c r="F25" s="417"/>
      <c r="G25" s="417"/>
      <c r="H25" s="417"/>
      <c r="I25" s="417"/>
      <c r="J25" s="417"/>
      <c r="K25" s="290"/>
    </row>
    <row r="26" spans="2:11" ht="15" customHeight="1">
      <c r="B26" s="293"/>
      <c r="C26" s="294"/>
      <c r="D26" s="417" t="s">
        <v>827</v>
      </c>
      <c r="E26" s="417"/>
      <c r="F26" s="417"/>
      <c r="G26" s="417"/>
      <c r="H26" s="417"/>
      <c r="I26" s="417"/>
      <c r="J26" s="417"/>
      <c r="K26" s="290"/>
    </row>
    <row r="27" spans="2:11" ht="12.75" customHeight="1">
      <c r="B27" s="293"/>
      <c r="C27" s="294"/>
      <c r="D27" s="294"/>
      <c r="E27" s="294"/>
      <c r="F27" s="294"/>
      <c r="G27" s="294"/>
      <c r="H27" s="294"/>
      <c r="I27" s="294"/>
      <c r="J27" s="294"/>
      <c r="K27" s="290"/>
    </row>
    <row r="28" spans="2:11" ht="15" customHeight="1">
      <c r="B28" s="293"/>
      <c r="C28" s="294"/>
      <c r="D28" s="417" t="s">
        <v>828</v>
      </c>
      <c r="E28" s="417"/>
      <c r="F28" s="417"/>
      <c r="G28" s="417"/>
      <c r="H28" s="417"/>
      <c r="I28" s="417"/>
      <c r="J28" s="417"/>
      <c r="K28" s="290"/>
    </row>
    <row r="29" spans="2:11" ht="15" customHeight="1">
      <c r="B29" s="293"/>
      <c r="C29" s="294"/>
      <c r="D29" s="417" t="s">
        <v>829</v>
      </c>
      <c r="E29" s="417"/>
      <c r="F29" s="417"/>
      <c r="G29" s="417"/>
      <c r="H29" s="417"/>
      <c r="I29" s="417"/>
      <c r="J29" s="417"/>
      <c r="K29" s="290"/>
    </row>
    <row r="30" spans="2:11" ht="12.75" customHeight="1">
      <c r="B30" s="293"/>
      <c r="C30" s="294"/>
      <c r="D30" s="294"/>
      <c r="E30" s="294"/>
      <c r="F30" s="294"/>
      <c r="G30" s="294"/>
      <c r="H30" s="294"/>
      <c r="I30" s="294"/>
      <c r="J30" s="294"/>
      <c r="K30" s="290"/>
    </row>
    <row r="31" spans="2:11" ht="15" customHeight="1">
      <c r="B31" s="293"/>
      <c r="C31" s="294"/>
      <c r="D31" s="417" t="s">
        <v>830</v>
      </c>
      <c r="E31" s="417"/>
      <c r="F31" s="417"/>
      <c r="G31" s="417"/>
      <c r="H31" s="417"/>
      <c r="I31" s="417"/>
      <c r="J31" s="417"/>
      <c r="K31" s="290"/>
    </row>
    <row r="32" spans="2:11" ht="15" customHeight="1">
      <c r="B32" s="293"/>
      <c r="C32" s="294"/>
      <c r="D32" s="417" t="s">
        <v>831</v>
      </c>
      <c r="E32" s="417"/>
      <c r="F32" s="417"/>
      <c r="G32" s="417"/>
      <c r="H32" s="417"/>
      <c r="I32" s="417"/>
      <c r="J32" s="417"/>
      <c r="K32" s="290"/>
    </row>
    <row r="33" spans="2:11" ht="15" customHeight="1">
      <c r="B33" s="293"/>
      <c r="C33" s="294"/>
      <c r="D33" s="417" t="s">
        <v>832</v>
      </c>
      <c r="E33" s="417"/>
      <c r="F33" s="417"/>
      <c r="G33" s="417"/>
      <c r="H33" s="417"/>
      <c r="I33" s="417"/>
      <c r="J33" s="417"/>
      <c r="K33" s="290"/>
    </row>
    <row r="34" spans="2:11" ht="15" customHeight="1">
      <c r="B34" s="293"/>
      <c r="C34" s="294"/>
      <c r="D34" s="292"/>
      <c r="E34" s="296" t="s">
        <v>145</v>
      </c>
      <c r="F34" s="292"/>
      <c r="G34" s="417" t="s">
        <v>833</v>
      </c>
      <c r="H34" s="417"/>
      <c r="I34" s="417"/>
      <c r="J34" s="417"/>
      <c r="K34" s="290"/>
    </row>
    <row r="35" spans="2:11" ht="30.75" customHeight="1">
      <c r="B35" s="293"/>
      <c r="C35" s="294"/>
      <c r="D35" s="292"/>
      <c r="E35" s="296" t="s">
        <v>834</v>
      </c>
      <c r="F35" s="292"/>
      <c r="G35" s="417" t="s">
        <v>835</v>
      </c>
      <c r="H35" s="417"/>
      <c r="I35" s="417"/>
      <c r="J35" s="417"/>
      <c r="K35" s="290"/>
    </row>
    <row r="36" spans="2:11" ht="15" customHeight="1">
      <c r="B36" s="293"/>
      <c r="C36" s="294"/>
      <c r="D36" s="292"/>
      <c r="E36" s="296" t="s">
        <v>66</v>
      </c>
      <c r="F36" s="292"/>
      <c r="G36" s="417" t="s">
        <v>836</v>
      </c>
      <c r="H36" s="417"/>
      <c r="I36" s="417"/>
      <c r="J36" s="417"/>
      <c r="K36" s="290"/>
    </row>
    <row r="37" spans="2:11" ht="15" customHeight="1">
      <c r="B37" s="293"/>
      <c r="C37" s="294"/>
      <c r="D37" s="292"/>
      <c r="E37" s="296" t="s">
        <v>146</v>
      </c>
      <c r="F37" s="292"/>
      <c r="G37" s="417" t="s">
        <v>837</v>
      </c>
      <c r="H37" s="417"/>
      <c r="I37" s="417"/>
      <c r="J37" s="417"/>
      <c r="K37" s="290"/>
    </row>
    <row r="38" spans="2:11" ht="15" customHeight="1">
      <c r="B38" s="293"/>
      <c r="C38" s="294"/>
      <c r="D38" s="292"/>
      <c r="E38" s="296" t="s">
        <v>147</v>
      </c>
      <c r="F38" s="292"/>
      <c r="G38" s="417" t="s">
        <v>838</v>
      </c>
      <c r="H38" s="417"/>
      <c r="I38" s="417"/>
      <c r="J38" s="417"/>
      <c r="K38" s="290"/>
    </row>
    <row r="39" spans="2:11" ht="15" customHeight="1">
      <c r="B39" s="293"/>
      <c r="C39" s="294"/>
      <c r="D39" s="292"/>
      <c r="E39" s="296" t="s">
        <v>148</v>
      </c>
      <c r="F39" s="292"/>
      <c r="G39" s="417" t="s">
        <v>839</v>
      </c>
      <c r="H39" s="417"/>
      <c r="I39" s="417"/>
      <c r="J39" s="417"/>
      <c r="K39" s="290"/>
    </row>
    <row r="40" spans="2:11" ht="15" customHeight="1">
      <c r="B40" s="293"/>
      <c r="C40" s="294"/>
      <c r="D40" s="292"/>
      <c r="E40" s="296" t="s">
        <v>840</v>
      </c>
      <c r="F40" s="292"/>
      <c r="G40" s="417" t="s">
        <v>841</v>
      </c>
      <c r="H40" s="417"/>
      <c r="I40" s="417"/>
      <c r="J40" s="417"/>
      <c r="K40" s="290"/>
    </row>
    <row r="41" spans="2:11" ht="15" customHeight="1">
      <c r="B41" s="293"/>
      <c r="C41" s="294"/>
      <c r="D41" s="292"/>
      <c r="E41" s="296"/>
      <c r="F41" s="292"/>
      <c r="G41" s="417" t="s">
        <v>842</v>
      </c>
      <c r="H41" s="417"/>
      <c r="I41" s="417"/>
      <c r="J41" s="417"/>
      <c r="K41" s="290"/>
    </row>
    <row r="42" spans="2:11" ht="15" customHeight="1">
      <c r="B42" s="293"/>
      <c r="C42" s="294"/>
      <c r="D42" s="292"/>
      <c r="E42" s="296" t="s">
        <v>843</v>
      </c>
      <c r="F42" s="292"/>
      <c r="G42" s="417" t="s">
        <v>844</v>
      </c>
      <c r="H42" s="417"/>
      <c r="I42" s="417"/>
      <c r="J42" s="417"/>
      <c r="K42" s="290"/>
    </row>
    <row r="43" spans="2:11" ht="15" customHeight="1">
      <c r="B43" s="293"/>
      <c r="C43" s="294"/>
      <c r="D43" s="292"/>
      <c r="E43" s="296" t="s">
        <v>150</v>
      </c>
      <c r="F43" s="292"/>
      <c r="G43" s="417" t="s">
        <v>845</v>
      </c>
      <c r="H43" s="417"/>
      <c r="I43" s="417"/>
      <c r="J43" s="417"/>
      <c r="K43" s="290"/>
    </row>
    <row r="44" spans="2:11" ht="12.75" customHeight="1">
      <c r="B44" s="293"/>
      <c r="C44" s="294"/>
      <c r="D44" s="292"/>
      <c r="E44" s="292"/>
      <c r="F44" s="292"/>
      <c r="G44" s="292"/>
      <c r="H44" s="292"/>
      <c r="I44" s="292"/>
      <c r="J44" s="292"/>
      <c r="K44" s="290"/>
    </row>
    <row r="45" spans="2:11" ht="15" customHeight="1">
      <c r="B45" s="293"/>
      <c r="C45" s="294"/>
      <c r="D45" s="417" t="s">
        <v>846</v>
      </c>
      <c r="E45" s="417"/>
      <c r="F45" s="417"/>
      <c r="G45" s="417"/>
      <c r="H45" s="417"/>
      <c r="I45" s="417"/>
      <c r="J45" s="417"/>
      <c r="K45" s="290"/>
    </row>
    <row r="46" spans="2:11" ht="15" customHeight="1">
      <c r="B46" s="293"/>
      <c r="C46" s="294"/>
      <c r="D46" s="294"/>
      <c r="E46" s="417" t="s">
        <v>847</v>
      </c>
      <c r="F46" s="417"/>
      <c r="G46" s="417"/>
      <c r="H46" s="417"/>
      <c r="I46" s="417"/>
      <c r="J46" s="417"/>
      <c r="K46" s="290"/>
    </row>
    <row r="47" spans="2:11" ht="15" customHeight="1">
      <c r="B47" s="293"/>
      <c r="C47" s="294"/>
      <c r="D47" s="294"/>
      <c r="E47" s="417" t="s">
        <v>848</v>
      </c>
      <c r="F47" s="417"/>
      <c r="G47" s="417"/>
      <c r="H47" s="417"/>
      <c r="I47" s="417"/>
      <c r="J47" s="417"/>
      <c r="K47" s="290"/>
    </row>
    <row r="48" spans="2:11" ht="15" customHeight="1">
      <c r="B48" s="293"/>
      <c r="C48" s="294"/>
      <c r="D48" s="294"/>
      <c r="E48" s="417" t="s">
        <v>849</v>
      </c>
      <c r="F48" s="417"/>
      <c r="G48" s="417"/>
      <c r="H48" s="417"/>
      <c r="I48" s="417"/>
      <c r="J48" s="417"/>
      <c r="K48" s="290"/>
    </row>
    <row r="49" spans="2:11" ht="15" customHeight="1">
      <c r="B49" s="293"/>
      <c r="C49" s="294"/>
      <c r="D49" s="417" t="s">
        <v>850</v>
      </c>
      <c r="E49" s="417"/>
      <c r="F49" s="417"/>
      <c r="G49" s="417"/>
      <c r="H49" s="417"/>
      <c r="I49" s="417"/>
      <c r="J49" s="417"/>
      <c r="K49" s="290"/>
    </row>
    <row r="50" spans="2:11" ht="25.5" customHeight="1">
      <c r="B50" s="289"/>
      <c r="C50" s="418" t="s">
        <v>851</v>
      </c>
      <c r="D50" s="418"/>
      <c r="E50" s="418"/>
      <c r="F50" s="418"/>
      <c r="G50" s="418"/>
      <c r="H50" s="418"/>
      <c r="I50" s="418"/>
      <c r="J50" s="418"/>
      <c r="K50" s="290"/>
    </row>
    <row r="51" spans="2:11" ht="5.25" customHeight="1">
      <c r="B51" s="289"/>
      <c r="C51" s="291"/>
      <c r="D51" s="291"/>
      <c r="E51" s="291"/>
      <c r="F51" s="291"/>
      <c r="G51" s="291"/>
      <c r="H51" s="291"/>
      <c r="I51" s="291"/>
      <c r="J51" s="291"/>
      <c r="K51" s="290"/>
    </row>
    <row r="52" spans="2:11" ht="15" customHeight="1">
      <c r="B52" s="289"/>
      <c r="C52" s="417" t="s">
        <v>852</v>
      </c>
      <c r="D52" s="417"/>
      <c r="E52" s="417"/>
      <c r="F52" s="417"/>
      <c r="G52" s="417"/>
      <c r="H52" s="417"/>
      <c r="I52" s="417"/>
      <c r="J52" s="417"/>
      <c r="K52" s="290"/>
    </row>
    <row r="53" spans="2:11" ht="15" customHeight="1">
      <c r="B53" s="289"/>
      <c r="C53" s="417" t="s">
        <v>853</v>
      </c>
      <c r="D53" s="417"/>
      <c r="E53" s="417"/>
      <c r="F53" s="417"/>
      <c r="G53" s="417"/>
      <c r="H53" s="417"/>
      <c r="I53" s="417"/>
      <c r="J53" s="417"/>
      <c r="K53" s="290"/>
    </row>
    <row r="54" spans="2:11" ht="12.75" customHeight="1">
      <c r="B54" s="289"/>
      <c r="C54" s="292"/>
      <c r="D54" s="292"/>
      <c r="E54" s="292"/>
      <c r="F54" s="292"/>
      <c r="G54" s="292"/>
      <c r="H54" s="292"/>
      <c r="I54" s="292"/>
      <c r="J54" s="292"/>
      <c r="K54" s="290"/>
    </row>
    <row r="55" spans="2:11" ht="15" customHeight="1">
      <c r="B55" s="289"/>
      <c r="C55" s="417" t="s">
        <v>854</v>
      </c>
      <c r="D55" s="417"/>
      <c r="E55" s="417"/>
      <c r="F55" s="417"/>
      <c r="G55" s="417"/>
      <c r="H55" s="417"/>
      <c r="I55" s="417"/>
      <c r="J55" s="417"/>
      <c r="K55" s="290"/>
    </row>
    <row r="56" spans="2:11" ht="15" customHeight="1">
      <c r="B56" s="289"/>
      <c r="C56" s="294"/>
      <c r="D56" s="417" t="s">
        <v>855</v>
      </c>
      <c r="E56" s="417"/>
      <c r="F56" s="417"/>
      <c r="G56" s="417"/>
      <c r="H56" s="417"/>
      <c r="I56" s="417"/>
      <c r="J56" s="417"/>
      <c r="K56" s="290"/>
    </row>
    <row r="57" spans="2:11" ht="15" customHeight="1">
      <c r="B57" s="289"/>
      <c r="C57" s="294"/>
      <c r="D57" s="417" t="s">
        <v>856</v>
      </c>
      <c r="E57" s="417"/>
      <c r="F57" s="417"/>
      <c r="G57" s="417"/>
      <c r="H57" s="417"/>
      <c r="I57" s="417"/>
      <c r="J57" s="417"/>
      <c r="K57" s="290"/>
    </row>
    <row r="58" spans="2:11" ht="15" customHeight="1">
      <c r="B58" s="289"/>
      <c r="C58" s="294"/>
      <c r="D58" s="417" t="s">
        <v>857</v>
      </c>
      <c r="E58" s="417"/>
      <c r="F58" s="417"/>
      <c r="G58" s="417"/>
      <c r="H58" s="417"/>
      <c r="I58" s="417"/>
      <c r="J58" s="417"/>
      <c r="K58" s="290"/>
    </row>
    <row r="59" spans="2:11" ht="15" customHeight="1">
      <c r="B59" s="289"/>
      <c r="C59" s="294"/>
      <c r="D59" s="417" t="s">
        <v>858</v>
      </c>
      <c r="E59" s="417"/>
      <c r="F59" s="417"/>
      <c r="G59" s="417"/>
      <c r="H59" s="417"/>
      <c r="I59" s="417"/>
      <c r="J59" s="417"/>
      <c r="K59" s="290"/>
    </row>
    <row r="60" spans="2:11" ht="15" customHeight="1">
      <c r="B60" s="289"/>
      <c r="C60" s="294"/>
      <c r="D60" s="416" t="s">
        <v>859</v>
      </c>
      <c r="E60" s="416"/>
      <c r="F60" s="416"/>
      <c r="G60" s="416"/>
      <c r="H60" s="416"/>
      <c r="I60" s="416"/>
      <c r="J60" s="416"/>
      <c r="K60" s="290"/>
    </row>
    <row r="61" spans="2:11" ht="15" customHeight="1">
      <c r="B61" s="289"/>
      <c r="C61" s="294"/>
      <c r="D61" s="417" t="s">
        <v>860</v>
      </c>
      <c r="E61" s="417"/>
      <c r="F61" s="417"/>
      <c r="G61" s="417"/>
      <c r="H61" s="417"/>
      <c r="I61" s="417"/>
      <c r="J61" s="417"/>
      <c r="K61" s="290"/>
    </row>
    <row r="62" spans="2:11" ht="12.75" customHeight="1">
      <c r="B62" s="289"/>
      <c r="C62" s="294"/>
      <c r="D62" s="294"/>
      <c r="E62" s="297"/>
      <c r="F62" s="294"/>
      <c r="G62" s="294"/>
      <c r="H62" s="294"/>
      <c r="I62" s="294"/>
      <c r="J62" s="294"/>
      <c r="K62" s="290"/>
    </row>
    <row r="63" spans="2:11" ht="15" customHeight="1">
      <c r="B63" s="289"/>
      <c r="C63" s="294"/>
      <c r="D63" s="417" t="s">
        <v>861</v>
      </c>
      <c r="E63" s="417"/>
      <c r="F63" s="417"/>
      <c r="G63" s="417"/>
      <c r="H63" s="417"/>
      <c r="I63" s="417"/>
      <c r="J63" s="417"/>
      <c r="K63" s="290"/>
    </row>
    <row r="64" spans="2:11" ht="15" customHeight="1">
      <c r="B64" s="289"/>
      <c r="C64" s="294"/>
      <c r="D64" s="416" t="s">
        <v>862</v>
      </c>
      <c r="E64" s="416"/>
      <c r="F64" s="416"/>
      <c r="G64" s="416"/>
      <c r="H64" s="416"/>
      <c r="I64" s="416"/>
      <c r="J64" s="416"/>
      <c r="K64" s="290"/>
    </row>
    <row r="65" spans="2:11" ht="15" customHeight="1">
      <c r="B65" s="289"/>
      <c r="C65" s="294"/>
      <c r="D65" s="417" t="s">
        <v>863</v>
      </c>
      <c r="E65" s="417"/>
      <c r="F65" s="417"/>
      <c r="G65" s="417"/>
      <c r="H65" s="417"/>
      <c r="I65" s="417"/>
      <c r="J65" s="417"/>
      <c r="K65" s="290"/>
    </row>
    <row r="66" spans="2:11" ht="15" customHeight="1">
      <c r="B66" s="289"/>
      <c r="C66" s="294"/>
      <c r="D66" s="417" t="s">
        <v>864</v>
      </c>
      <c r="E66" s="417"/>
      <c r="F66" s="417"/>
      <c r="G66" s="417"/>
      <c r="H66" s="417"/>
      <c r="I66" s="417"/>
      <c r="J66" s="417"/>
      <c r="K66" s="290"/>
    </row>
    <row r="67" spans="2:11" ht="15" customHeight="1">
      <c r="B67" s="289"/>
      <c r="C67" s="294"/>
      <c r="D67" s="417" t="s">
        <v>865</v>
      </c>
      <c r="E67" s="417"/>
      <c r="F67" s="417"/>
      <c r="G67" s="417"/>
      <c r="H67" s="417"/>
      <c r="I67" s="417"/>
      <c r="J67" s="417"/>
      <c r="K67" s="290"/>
    </row>
    <row r="68" spans="2:11" ht="15" customHeight="1">
      <c r="B68" s="289"/>
      <c r="C68" s="294"/>
      <c r="D68" s="417" t="s">
        <v>866</v>
      </c>
      <c r="E68" s="417"/>
      <c r="F68" s="417"/>
      <c r="G68" s="417"/>
      <c r="H68" s="417"/>
      <c r="I68" s="417"/>
      <c r="J68" s="417"/>
      <c r="K68" s="290"/>
    </row>
    <row r="69" spans="2:11" ht="12.75" customHeight="1">
      <c r="B69" s="298"/>
      <c r="C69" s="299"/>
      <c r="D69" s="299"/>
      <c r="E69" s="299"/>
      <c r="F69" s="299"/>
      <c r="G69" s="299"/>
      <c r="H69" s="299"/>
      <c r="I69" s="299"/>
      <c r="J69" s="299"/>
      <c r="K69" s="300"/>
    </row>
    <row r="70" spans="2:11" ht="18.75" customHeight="1">
      <c r="B70" s="301"/>
      <c r="C70" s="301"/>
      <c r="D70" s="301"/>
      <c r="E70" s="301"/>
      <c r="F70" s="301"/>
      <c r="G70" s="301"/>
      <c r="H70" s="301"/>
      <c r="I70" s="301"/>
      <c r="J70" s="301"/>
      <c r="K70" s="302"/>
    </row>
    <row r="71" spans="2:11" ht="18.75" customHeight="1">
      <c r="B71" s="302"/>
      <c r="C71" s="302"/>
      <c r="D71" s="302"/>
      <c r="E71" s="302"/>
      <c r="F71" s="302"/>
      <c r="G71" s="302"/>
      <c r="H71" s="302"/>
      <c r="I71" s="302"/>
      <c r="J71" s="302"/>
      <c r="K71" s="302"/>
    </row>
    <row r="72" spans="2:11" ht="7.5" customHeight="1">
      <c r="B72" s="303"/>
      <c r="C72" s="304"/>
      <c r="D72" s="304"/>
      <c r="E72" s="304"/>
      <c r="F72" s="304"/>
      <c r="G72" s="304"/>
      <c r="H72" s="304"/>
      <c r="I72" s="304"/>
      <c r="J72" s="304"/>
      <c r="K72" s="305"/>
    </row>
    <row r="73" spans="2:11" ht="45" customHeight="1">
      <c r="B73" s="306"/>
      <c r="C73" s="415" t="s">
        <v>128</v>
      </c>
      <c r="D73" s="415"/>
      <c r="E73" s="415"/>
      <c r="F73" s="415"/>
      <c r="G73" s="415"/>
      <c r="H73" s="415"/>
      <c r="I73" s="415"/>
      <c r="J73" s="415"/>
      <c r="K73" s="307"/>
    </row>
    <row r="74" spans="2:11" ht="17.25" customHeight="1">
      <c r="B74" s="306"/>
      <c r="C74" s="308" t="s">
        <v>867</v>
      </c>
      <c r="D74" s="308"/>
      <c r="E74" s="308"/>
      <c r="F74" s="308" t="s">
        <v>868</v>
      </c>
      <c r="G74" s="309"/>
      <c r="H74" s="308" t="s">
        <v>146</v>
      </c>
      <c r="I74" s="308" t="s">
        <v>70</v>
      </c>
      <c r="J74" s="308" t="s">
        <v>869</v>
      </c>
      <c r="K74" s="307"/>
    </row>
    <row r="75" spans="2:11" ht="17.25" customHeight="1">
      <c r="B75" s="306"/>
      <c r="C75" s="310" t="s">
        <v>870</v>
      </c>
      <c r="D75" s="310"/>
      <c r="E75" s="310"/>
      <c r="F75" s="311" t="s">
        <v>871</v>
      </c>
      <c r="G75" s="312"/>
      <c r="H75" s="310"/>
      <c r="I75" s="310"/>
      <c r="J75" s="310" t="s">
        <v>872</v>
      </c>
      <c r="K75" s="307"/>
    </row>
    <row r="76" spans="2:11" ht="5.25" customHeight="1">
      <c r="B76" s="306"/>
      <c r="C76" s="313"/>
      <c r="D76" s="313"/>
      <c r="E76" s="313"/>
      <c r="F76" s="313"/>
      <c r="G76" s="314"/>
      <c r="H76" s="313"/>
      <c r="I76" s="313"/>
      <c r="J76" s="313"/>
      <c r="K76" s="307"/>
    </row>
    <row r="77" spans="2:11" ht="15" customHeight="1">
      <c r="B77" s="306"/>
      <c r="C77" s="296" t="s">
        <v>66</v>
      </c>
      <c r="D77" s="313"/>
      <c r="E77" s="313"/>
      <c r="F77" s="315" t="s">
        <v>873</v>
      </c>
      <c r="G77" s="314"/>
      <c r="H77" s="296" t="s">
        <v>874</v>
      </c>
      <c r="I77" s="296" t="s">
        <v>875</v>
      </c>
      <c r="J77" s="296">
        <v>20</v>
      </c>
      <c r="K77" s="307"/>
    </row>
    <row r="78" spans="2:11" ht="15" customHeight="1">
      <c r="B78" s="306"/>
      <c r="C78" s="296" t="s">
        <v>876</v>
      </c>
      <c r="D78" s="296"/>
      <c r="E78" s="296"/>
      <c r="F78" s="315" t="s">
        <v>873</v>
      </c>
      <c r="G78" s="314"/>
      <c r="H78" s="296" t="s">
        <v>877</v>
      </c>
      <c r="I78" s="296" t="s">
        <v>875</v>
      </c>
      <c r="J78" s="296">
        <v>120</v>
      </c>
      <c r="K78" s="307"/>
    </row>
    <row r="79" spans="2:11" ht="15" customHeight="1">
      <c r="B79" s="316"/>
      <c r="C79" s="296" t="s">
        <v>878</v>
      </c>
      <c r="D79" s="296"/>
      <c r="E79" s="296"/>
      <c r="F79" s="315" t="s">
        <v>879</v>
      </c>
      <c r="G79" s="314"/>
      <c r="H79" s="296" t="s">
        <v>880</v>
      </c>
      <c r="I79" s="296" t="s">
        <v>875</v>
      </c>
      <c r="J79" s="296">
        <v>50</v>
      </c>
      <c r="K79" s="307"/>
    </row>
    <row r="80" spans="2:11" ht="15" customHeight="1">
      <c r="B80" s="316"/>
      <c r="C80" s="296" t="s">
        <v>881</v>
      </c>
      <c r="D80" s="296"/>
      <c r="E80" s="296"/>
      <c r="F80" s="315" t="s">
        <v>873</v>
      </c>
      <c r="G80" s="314"/>
      <c r="H80" s="296" t="s">
        <v>882</v>
      </c>
      <c r="I80" s="296" t="s">
        <v>883</v>
      </c>
      <c r="J80" s="296"/>
      <c r="K80" s="307"/>
    </row>
    <row r="81" spans="2:11" ht="15" customHeight="1">
      <c r="B81" s="316"/>
      <c r="C81" s="317" t="s">
        <v>884</v>
      </c>
      <c r="D81" s="317"/>
      <c r="E81" s="317"/>
      <c r="F81" s="318" t="s">
        <v>879</v>
      </c>
      <c r="G81" s="317"/>
      <c r="H81" s="317" t="s">
        <v>885</v>
      </c>
      <c r="I81" s="317" t="s">
        <v>875</v>
      </c>
      <c r="J81" s="317">
        <v>15</v>
      </c>
      <c r="K81" s="307"/>
    </row>
    <row r="82" spans="2:11" ht="15" customHeight="1">
      <c r="B82" s="316"/>
      <c r="C82" s="317" t="s">
        <v>886</v>
      </c>
      <c r="D82" s="317"/>
      <c r="E82" s="317"/>
      <c r="F82" s="318" t="s">
        <v>879</v>
      </c>
      <c r="G82" s="317"/>
      <c r="H82" s="317" t="s">
        <v>887</v>
      </c>
      <c r="I82" s="317" t="s">
        <v>875</v>
      </c>
      <c r="J82" s="317">
        <v>15</v>
      </c>
      <c r="K82" s="307"/>
    </row>
    <row r="83" spans="2:11" ht="15" customHeight="1">
      <c r="B83" s="316"/>
      <c r="C83" s="317" t="s">
        <v>888</v>
      </c>
      <c r="D83" s="317"/>
      <c r="E83" s="317"/>
      <c r="F83" s="318" t="s">
        <v>879</v>
      </c>
      <c r="G83" s="317"/>
      <c r="H83" s="317" t="s">
        <v>889</v>
      </c>
      <c r="I83" s="317" t="s">
        <v>875</v>
      </c>
      <c r="J83" s="317">
        <v>20</v>
      </c>
      <c r="K83" s="307"/>
    </row>
    <row r="84" spans="2:11" ht="15" customHeight="1">
      <c r="B84" s="316"/>
      <c r="C84" s="317" t="s">
        <v>890</v>
      </c>
      <c r="D84" s="317"/>
      <c r="E84" s="317"/>
      <c r="F84" s="318" t="s">
        <v>879</v>
      </c>
      <c r="G84" s="317"/>
      <c r="H84" s="317" t="s">
        <v>891</v>
      </c>
      <c r="I84" s="317" t="s">
        <v>875</v>
      </c>
      <c r="J84" s="317">
        <v>20</v>
      </c>
      <c r="K84" s="307"/>
    </row>
    <row r="85" spans="2:11" ht="15" customHeight="1">
      <c r="B85" s="316"/>
      <c r="C85" s="296" t="s">
        <v>892</v>
      </c>
      <c r="D85" s="296"/>
      <c r="E85" s="296"/>
      <c r="F85" s="315" t="s">
        <v>879</v>
      </c>
      <c r="G85" s="314"/>
      <c r="H85" s="296" t="s">
        <v>893</v>
      </c>
      <c r="I85" s="296" t="s">
        <v>875</v>
      </c>
      <c r="J85" s="296">
        <v>50</v>
      </c>
      <c r="K85" s="307"/>
    </row>
    <row r="86" spans="2:11" ht="15" customHeight="1">
      <c r="B86" s="316"/>
      <c r="C86" s="296" t="s">
        <v>894</v>
      </c>
      <c r="D86" s="296"/>
      <c r="E86" s="296"/>
      <c r="F86" s="315" t="s">
        <v>879</v>
      </c>
      <c r="G86" s="314"/>
      <c r="H86" s="296" t="s">
        <v>895</v>
      </c>
      <c r="I86" s="296" t="s">
        <v>875</v>
      </c>
      <c r="J86" s="296">
        <v>20</v>
      </c>
      <c r="K86" s="307"/>
    </row>
    <row r="87" spans="2:11" ht="15" customHeight="1">
      <c r="B87" s="316"/>
      <c r="C87" s="296" t="s">
        <v>896</v>
      </c>
      <c r="D87" s="296"/>
      <c r="E87" s="296"/>
      <c r="F87" s="315" t="s">
        <v>879</v>
      </c>
      <c r="G87" s="314"/>
      <c r="H87" s="296" t="s">
        <v>897</v>
      </c>
      <c r="I87" s="296" t="s">
        <v>875</v>
      </c>
      <c r="J87" s="296">
        <v>20</v>
      </c>
      <c r="K87" s="307"/>
    </row>
    <row r="88" spans="2:11" ht="15" customHeight="1">
      <c r="B88" s="316"/>
      <c r="C88" s="296" t="s">
        <v>898</v>
      </c>
      <c r="D88" s="296"/>
      <c r="E88" s="296"/>
      <c r="F88" s="315" t="s">
        <v>879</v>
      </c>
      <c r="G88" s="314"/>
      <c r="H88" s="296" t="s">
        <v>899</v>
      </c>
      <c r="I88" s="296" t="s">
        <v>875</v>
      </c>
      <c r="J88" s="296">
        <v>50</v>
      </c>
      <c r="K88" s="307"/>
    </row>
    <row r="89" spans="2:11" ht="15" customHeight="1">
      <c r="B89" s="316"/>
      <c r="C89" s="296" t="s">
        <v>900</v>
      </c>
      <c r="D89" s="296"/>
      <c r="E89" s="296"/>
      <c r="F89" s="315" t="s">
        <v>879</v>
      </c>
      <c r="G89" s="314"/>
      <c r="H89" s="296" t="s">
        <v>900</v>
      </c>
      <c r="I89" s="296" t="s">
        <v>875</v>
      </c>
      <c r="J89" s="296">
        <v>50</v>
      </c>
      <c r="K89" s="307"/>
    </row>
    <row r="90" spans="2:11" ht="15" customHeight="1">
      <c r="B90" s="316"/>
      <c r="C90" s="296" t="s">
        <v>151</v>
      </c>
      <c r="D90" s="296"/>
      <c r="E90" s="296"/>
      <c r="F90" s="315" t="s">
        <v>879</v>
      </c>
      <c r="G90" s="314"/>
      <c r="H90" s="296" t="s">
        <v>901</v>
      </c>
      <c r="I90" s="296" t="s">
        <v>875</v>
      </c>
      <c r="J90" s="296">
        <v>255</v>
      </c>
      <c r="K90" s="307"/>
    </row>
    <row r="91" spans="2:11" ht="15" customHeight="1">
      <c r="B91" s="316"/>
      <c r="C91" s="296" t="s">
        <v>902</v>
      </c>
      <c r="D91" s="296"/>
      <c r="E91" s="296"/>
      <c r="F91" s="315" t="s">
        <v>873</v>
      </c>
      <c r="G91" s="314"/>
      <c r="H91" s="296" t="s">
        <v>903</v>
      </c>
      <c r="I91" s="296" t="s">
        <v>904</v>
      </c>
      <c r="J91" s="296"/>
      <c r="K91" s="307"/>
    </row>
    <row r="92" spans="2:11" ht="15" customHeight="1">
      <c r="B92" s="316"/>
      <c r="C92" s="296" t="s">
        <v>905</v>
      </c>
      <c r="D92" s="296"/>
      <c r="E92" s="296"/>
      <c r="F92" s="315" t="s">
        <v>873</v>
      </c>
      <c r="G92" s="314"/>
      <c r="H92" s="296" t="s">
        <v>906</v>
      </c>
      <c r="I92" s="296" t="s">
        <v>907</v>
      </c>
      <c r="J92" s="296"/>
      <c r="K92" s="307"/>
    </row>
    <row r="93" spans="2:11" ht="15" customHeight="1">
      <c r="B93" s="316"/>
      <c r="C93" s="296" t="s">
        <v>908</v>
      </c>
      <c r="D93" s="296"/>
      <c r="E93" s="296"/>
      <c r="F93" s="315" t="s">
        <v>873</v>
      </c>
      <c r="G93" s="314"/>
      <c r="H93" s="296" t="s">
        <v>908</v>
      </c>
      <c r="I93" s="296" t="s">
        <v>907</v>
      </c>
      <c r="J93" s="296"/>
      <c r="K93" s="307"/>
    </row>
    <row r="94" spans="2:11" ht="15" customHeight="1">
      <c r="B94" s="316"/>
      <c r="C94" s="296" t="s">
        <v>51</v>
      </c>
      <c r="D94" s="296"/>
      <c r="E94" s="296"/>
      <c r="F94" s="315" t="s">
        <v>873</v>
      </c>
      <c r="G94" s="314"/>
      <c r="H94" s="296" t="s">
        <v>909</v>
      </c>
      <c r="I94" s="296" t="s">
        <v>907</v>
      </c>
      <c r="J94" s="296"/>
      <c r="K94" s="307"/>
    </row>
    <row r="95" spans="2:11" ht="15" customHeight="1">
      <c r="B95" s="316"/>
      <c r="C95" s="296" t="s">
        <v>61</v>
      </c>
      <c r="D95" s="296"/>
      <c r="E95" s="296"/>
      <c r="F95" s="315" t="s">
        <v>873</v>
      </c>
      <c r="G95" s="314"/>
      <c r="H95" s="296" t="s">
        <v>910</v>
      </c>
      <c r="I95" s="296" t="s">
        <v>907</v>
      </c>
      <c r="J95" s="296"/>
      <c r="K95" s="307"/>
    </row>
    <row r="96" spans="2:11" ht="15" customHeight="1">
      <c r="B96" s="319"/>
      <c r="C96" s="320"/>
      <c r="D96" s="320"/>
      <c r="E96" s="320"/>
      <c r="F96" s="320"/>
      <c r="G96" s="320"/>
      <c r="H96" s="320"/>
      <c r="I96" s="320"/>
      <c r="J96" s="320"/>
      <c r="K96" s="321"/>
    </row>
    <row r="97" spans="2:11" ht="18.75" customHeight="1">
      <c r="B97" s="322"/>
      <c r="C97" s="323"/>
      <c r="D97" s="323"/>
      <c r="E97" s="323"/>
      <c r="F97" s="323"/>
      <c r="G97" s="323"/>
      <c r="H97" s="323"/>
      <c r="I97" s="323"/>
      <c r="J97" s="323"/>
      <c r="K97" s="322"/>
    </row>
    <row r="98" spans="2:11" ht="18.75" customHeight="1">
      <c r="B98" s="302"/>
      <c r="C98" s="302"/>
      <c r="D98" s="302"/>
      <c r="E98" s="302"/>
      <c r="F98" s="302"/>
      <c r="G98" s="302"/>
      <c r="H98" s="302"/>
      <c r="I98" s="302"/>
      <c r="J98" s="302"/>
      <c r="K98" s="302"/>
    </row>
    <row r="99" spans="2:11" ht="7.5" customHeight="1">
      <c r="B99" s="303"/>
      <c r="C99" s="304"/>
      <c r="D99" s="304"/>
      <c r="E99" s="304"/>
      <c r="F99" s="304"/>
      <c r="G99" s="304"/>
      <c r="H99" s="304"/>
      <c r="I99" s="304"/>
      <c r="J99" s="304"/>
      <c r="K99" s="305"/>
    </row>
    <row r="100" spans="2:11" ht="45" customHeight="1">
      <c r="B100" s="306"/>
      <c r="C100" s="415" t="s">
        <v>911</v>
      </c>
      <c r="D100" s="415"/>
      <c r="E100" s="415"/>
      <c r="F100" s="415"/>
      <c r="G100" s="415"/>
      <c r="H100" s="415"/>
      <c r="I100" s="415"/>
      <c r="J100" s="415"/>
      <c r="K100" s="307"/>
    </row>
    <row r="101" spans="2:11" ht="17.25" customHeight="1">
      <c r="B101" s="306"/>
      <c r="C101" s="308" t="s">
        <v>867</v>
      </c>
      <c r="D101" s="308"/>
      <c r="E101" s="308"/>
      <c r="F101" s="308" t="s">
        <v>868</v>
      </c>
      <c r="G101" s="309"/>
      <c r="H101" s="308" t="s">
        <v>146</v>
      </c>
      <c r="I101" s="308" t="s">
        <v>70</v>
      </c>
      <c r="J101" s="308" t="s">
        <v>869</v>
      </c>
      <c r="K101" s="307"/>
    </row>
    <row r="102" spans="2:11" ht="17.25" customHeight="1">
      <c r="B102" s="306"/>
      <c r="C102" s="310" t="s">
        <v>870</v>
      </c>
      <c r="D102" s="310"/>
      <c r="E102" s="310"/>
      <c r="F102" s="311" t="s">
        <v>871</v>
      </c>
      <c r="G102" s="312"/>
      <c r="H102" s="310"/>
      <c r="I102" s="310"/>
      <c r="J102" s="310" t="s">
        <v>872</v>
      </c>
      <c r="K102" s="307"/>
    </row>
    <row r="103" spans="2:11" ht="5.25" customHeight="1">
      <c r="B103" s="306"/>
      <c r="C103" s="308"/>
      <c r="D103" s="308"/>
      <c r="E103" s="308"/>
      <c r="F103" s="308"/>
      <c r="G103" s="324"/>
      <c r="H103" s="308"/>
      <c r="I103" s="308"/>
      <c r="J103" s="308"/>
      <c r="K103" s="307"/>
    </row>
    <row r="104" spans="2:11" ht="15" customHeight="1">
      <c r="B104" s="306"/>
      <c r="C104" s="296" t="s">
        <v>66</v>
      </c>
      <c r="D104" s="313"/>
      <c r="E104" s="313"/>
      <c r="F104" s="315" t="s">
        <v>873</v>
      </c>
      <c r="G104" s="324"/>
      <c r="H104" s="296" t="s">
        <v>912</v>
      </c>
      <c r="I104" s="296" t="s">
        <v>875</v>
      </c>
      <c r="J104" s="296">
        <v>20</v>
      </c>
      <c r="K104" s="307"/>
    </row>
    <row r="105" spans="2:11" ht="15" customHeight="1">
      <c r="B105" s="306"/>
      <c r="C105" s="296" t="s">
        <v>876</v>
      </c>
      <c r="D105" s="296"/>
      <c r="E105" s="296"/>
      <c r="F105" s="315" t="s">
        <v>873</v>
      </c>
      <c r="G105" s="296"/>
      <c r="H105" s="296" t="s">
        <v>912</v>
      </c>
      <c r="I105" s="296" t="s">
        <v>875</v>
      </c>
      <c r="J105" s="296">
        <v>120</v>
      </c>
      <c r="K105" s="307"/>
    </row>
    <row r="106" spans="2:11" ht="15" customHeight="1">
      <c r="B106" s="316"/>
      <c r="C106" s="296" t="s">
        <v>878</v>
      </c>
      <c r="D106" s="296"/>
      <c r="E106" s="296"/>
      <c r="F106" s="315" t="s">
        <v>879</v>
      </c>
      <c r="G106" s="296"/>
      <c r="H106" s="296" t="s">
        <v>912</v>
      </c>
      <c r="I106" s="296" t="s">
        <v>875</v>
      </c>
      <c r="J106" s="296">
        <v>50</v>
      </c>
      <c r="K106" s="307"/>
    </row>
    <row r="107" spans="2:11" ht="15" customHeight="1">
      <c r="B107" s="316"/>
      <c r="C107" s="296" t="s">
        <v>881</v>
      </c>
      <c r="D107" s="296"/>
      <c r="E107" s="296"/>
      <c r="F107" s="315" t="s">
        <v>873</v>
      </c>
      <c r="G107" s="296"/>
      <c r="H107" s="296" t="s">
        <v>912</v>
      </c>
      <c r="I107" s="296" t="s">
        <v>883</v>
      </c>
      <c r="J107" s="296"/>
      <c r="K107" s="307"/>
    </row>
    <row r="108" spans="2:11" ht="15" customHeight="1">
      <c r="B108" s="316"/>
      <c r="C108" s="296" t="s">
        <v>892</v>
      </c>
      <c r="D108" s="296"/>
      <c r="E108" s="296"/>
      <c r="F108" s="315" t="s">
        <v>879</v>
      </c>
      <c r="G108" s="296"/>
      <c r="H108" s="296" t="s">
        <v>912</v>
      </c>
      <c r="I108" s="296" t="s">
        <v>875</v>
      </c>
      <c r="J108" s="296">
        <v>50</v>
      </c>
      <c r="K108" s="307"/>
    </row>
    <row r="109" spans="2:11" ht="15" customHeight="1">
      <c r="B109" s="316"/>
      <c r="C109" s="296" t="s">
        <v>900</v>
      </c>
      <c r="D109" s="296"/>
      <c r="E109" s="296"/>
      <c r="F109" s="315" t="s">
        <v>879</v>
      </c>
      <c r="G109" s="296"/>
      <c r="H109" s="296" t="s">
        <v>912</v>
      </c>
      <c r="I109" s="296" t="s">
        <v>875</v>
      </c>
      <c r="J109" s="296">
        <v>50</v>
      </c>
      <c r="K109" s="307"/>
    </row>
    <row r="110" spans="2:11" ht="15" customHeight="1">
      <c r="B110" s="316"/>
      <c r="C110" s="296" t="s">
        <v>898</v>
      </c>
      <c r="D110" s="296"/>
      <c r="E110" s="296"/>
      <c r="F110" s="315" t="s">
        <v>879</v>
      </c>
      <c r="G110" s="296"/>
      <c r="H110" s="296" t="s">
        <v>912</v>
      </c>
      <c r="I110" s="296" t="s">
        <v>875</v>
      </c>
      <c r="J110" s="296">
        <v>50</v>
      </c>
      <c r="K110" s="307"/>
    </row>
    <row r="111" spans="2:11" ht="15" customHeight="1">
      <c r="B111" s="316"/>
      <c r="C111" s="296" t="s">
        <v>66</v>
      </c>
      <c r="D111" s="296"/>
      <c r="E111" s="296"/>
      <c r="F111" s="315" t="s">
        <v>873</v>
      </c>
      <c r="G111" s="296"/>
      <c r="H111" s="296" t="s">
        <v>913</v>
      </c>
      <c r="I111" s="296" t="s">
        <v>875</v>
      </c>
      <c r="J111" s="296">
        <v>20</v>
      </c>
      <c r="K111" s="307"/>
    </row>
    <row r="112" spans="2:11" ht="15" customHeight="1">
      <c r="B112" s="316"/>
      <c r="C112" s="296" t="s">
        <v>914</v>
      </c>
      <c r="D112" s="296"/>
      <c r="E112" s="296"/>
      <c r="F112" s="315" t="s">
        <v>873</v>
      </c>
      <c r="G112" s="296"/>
      <c r="H112" s="296" t="s">
        <v>915</v>
      </c>
      <c r="I112" s="296" t="s">
        <v>875</v>
      </c>
      <c r="J112" s="296">
        <v>120</v>
      </c>
      <c r="K112" s="307"/>
    </row>
    <row r="113" spans="2:11" ht="15" customHeight="1">
      <c r="B113" s="316"/>
      <c r="C113" s="296" t="s">
        <v>51</v>
      </c>
      <c r="D113" s="296"/>
      <c r="E113" s="296"/>
      <c r="F113" s="315" t="s">
        <v>873</v>
      </c>
      <c r="G113" s="296"/>
      <c r="H113" s="296" t="s">
        <v>916</v>
      </c>
      <c r="I113" s="296" t="s">
        <v>907</v>
      </c>
      <c r="J113" s="296"/>
      <c r="K113" s="307"/>
    </row>
    <row r="114" spans="2:11" ht="15" customHeight="1">
      <c r="B114" s="316"/>
      <c r="C114" s="296" t="s">
        <v>61</v>
      </c>
      <c r="D114" s="296"/>
      <c r="E114" s="296"/>
      <c r="F114" s="315" t="s">
        <v>873</v>
      </c>
      <c r="G114" s="296"/>
      <c r="H114" s="296" t="s">
        <v>917</v>
      </c>
      <c r="I114" s="296" t="s">
        <v>907</v>
      </c>
      <c r="J114" s="296"/>
      <c r="K114" s="307"/>
    </row>
    <row r="115" spans="2:11" ht="15" customHeight="1">
      <c r="B115" s="316"/>
      <c r="C115" s="296" t="s">
        <v>70</v>
      </c>
      <c r="D115" s="296"/>
      <c r="E115" s="296"/>
      <c r="F115" s="315" t="s">
        <v>873</v>
      </c>
      <c r="G115" s="296"/>
      <c r="H115" s="296" t="s">
        <v>918</v>
      </c>
      <c r="I115" s="296" t="s">
        <v>919</v>
      </c>
      <c r="J115" s="296"/>
      <c r="K115" s="307"/>
    </row>
    <row r="116" spans="2:11" ht="15" customHeight="1">
      <c r="B116" s="319"/>
      <c r="C116" s="325"/>
      <c r="D116" s="325"/>
      <c r="E116" s="325"/>
      <c r="F116" s="325"/>
      <c r="G116" s="325"/>
      <c r="H116" s="325"/>
      <c r="I116" s="325"/>
      <c r="J116" s="325"/>
      <c r="K116" s="321"/>
    </row>
    <row r="117" spans="2:11" ht="18.75" customHeight="1">
      <c r="B117" s="326"/>
      <c r="C117" s="292"/>
      <c r="D117" s="292"/>
      <c r="E117" s="292"/>
      <c r="F117" s="327"/>
      <c r="G117" s="292"/>
      <c r="H117" s="292"/>
      <c r="I117" s="292"/>
      <c r="J117" s="292"/>
      <c r="K117" s="326"/>
    </row>
    <row r="118" spans="2:11" ht="18.75" customHeight="1">
      <c r="B118" s="302"/>
      <c r="C118" s="302"/>
      <c r="D118" s="302"/>
      <c r="E118" s="302"/>
      <c r="F118" s="302"/>
      <c r="G118" s="302"/>
      <c r="H118" s="302"/>
      <c r="I118" s="302"/>
      <c r="J118" s="302"/>
      <c r="K118" s="302"/>
    </row>
    <row r="119" spans="2:11" ht="7.5" customHeight="1">
      <c r="B119" s="328"/>
      <c r="C119" s="329"/>
      <c r="D119" s="329"/>
      <c r="E119" s="329"/>
      <c r="F119" s="329"/>
      <c r="G119" s="329"/>
      <c r="H119" s="329"/>
      <c r="I119" s="329"/>
      <c r="J119" s="329"/>
      <c r="K119" s="330"/>
    </row>
    <row r="120" spans="2:11" ht="45" customHeight="1">
      <c r="B120" s="331"/>
      <c r="C120" s="414" t="s">
        <v>920</v>
      </c>
      <c r="D120" s="414"/>
      <c r="E120" s="414"/>
      <c r="F120" s="414"/>
      <c r="G120" s="414"/>
      <c r="H120" s="414"/>
      <c r="I120" s="414"/>
      <c r="J120" s="414"/>
      <c r="K120" s="332"/>
    </row>
    <row r="121" spans="2:11" ht="17.25" customHeight="1">
      <c r="B121" s="333"/>
      <c r="C121" s="308" t="s">
        <v>867</v>
      </c>
      <c r="D121" s="308"/>
      <c r="E121" s="308"/>
      <c r="F121" s="308" t="s">
        <v>868</v>
      </c>
      <c r="G121" s="309"/>
      <c r="H121" s="308" t="s">
        <v>146</v>
      </c>
      <c r="I121" s="308" t="s">
        <v>70</v>
      </c>
      <c r="J121" s="308" t="s">
        <v>869</v>
      </c>
      <c r="K121" s="334"/>
    </row>
    <row r="122" spans="2:11" ht="17.25" customHeight="1">
      <c r="B122" s="333"/>
      <c r="C122" s="310" t="s">
        <v>870</v>
      </c>
      <c r="D122" s="310"/>
      <c r="E122" s="310"/>
      <c r="F122" s="311" t="s">
        <v>871</v>
      </c>
      <c r="G122" s="312"/>
      <c r="H122" s="310"/>
      <c r="I122" s="310"/>
      <c r="J122" s="310" t="s">
        <v>872</v>
      </c>
      <c r="K122" s="334"/>
    </row>
    <row r="123" spans="2:11" ht="5.25" customHeight="1">
      <c r="B123" s="335"/>
      <c r="C123" s="313"/>
      <c r="D123" s="313"/>
      <c r="E123" s="313"/>
      <c r="F123" s="313"/>
      <c r="G123" s="296"/>
      <c r="H123" s="313"/>
      <c r="I123" s="313"/>
      <c r="J123" s="313"/>
      <c r="K123" s="336"/>
    </row>
    <row r="124" spans="2:11" ht="15" customHeight="1">
      <c r="B124" s="335"/>
      <c r="C124" s="296" t="s">
        <v>876</v>
      </c>
      <c r="D124" s="313"/>
      <c r="E124" s="313"/>
      <c r="F124" s="315" t="s">
        <v>873</v>
      </c>
      <c r="G124" s="296"/>
      <c r="H124" s="296" t="s">
        <v>912</v>
      </c>
      <c r="I124" s="296" t="s">
        <v>875</v>
      </c>
      <c r="J124" s="296">
        <v>120</v>
      </c>
      <c r="K124" s="337"/>
    </row>
    <row r="125" spans="2:11" ht="15" customHeight="1">
      <c r="B125" s="335"/>
      <c r="C125" s="296" t="s">
        <v>921</v>
      </c>
      <c r="D125" s="296"/>
      <c r="E125" s="296"/>
      <c r="F125" s="315" t="s">
        <v>873</v>
      </c>
      <c r="G125" s="296"/>
      <c r="H125" s="296" t="s">
        <v>922</v>
      </c>
      <c r="I125" s="296" t="s">
        <v>875</v>
      </c>
      <c r="J125" s="296" t="s">
        <v>923</v>
      </c>
      <c r="K125" s="337"/>
    </row>
    <row r="126" spans="2:11" ht="15" customHeight="1">
      <c r="B126" s="335"/>
      <c r="C126" s="296" t="s">
        <v>98</v>
      </c>
      <c r="D126" s="296"/>
      <c r="E126" s="296"/>
      <c r="F126" s="315" t="s">
        <v>873</v>
      </c>
      <c r="G126" s="296"/>
      <c r="H126" s="296" t="s">
        <v>924</v>
      </c>
      <c r="I126" s="296" t="s">
        <v>875</v>
      </c>
      <c r="J126" s="296" t="s">
        <v>923</v>
      </c>
      <c r="K126" s="337"/>
    </row>
    <row r="127" spans="2:11" ht="15" customHeight="1">
      <c r="B127" s="335"/>
      <c r="C127" s="296" t="s">
        <v>884</v>
      </c>
      <c r="D127" s="296"/>
      <c r="E127" s="296"/>
      <c r="F127" s="315" t="s">
        <v>879</v>
      </c>
      <c r="G127" s="296"/>
      <c r="H127" s="296" t="s">
        <v>885</v>
      </c>
      <c r="I127" s="296" t="s">
        <v>875</v>
      </c>
      <c r="J127" s="296">
        <v>15</v>
      </c>
      <c r="K127" s="337"/>
    </row>
    <row r="128" spans="2:11" ht="15" customHeight="1">
      <c r="B128" s="335"/>
      <c r="C128" s="317" t="s">
        <v>886</v>
      </c>
      <c r="D128" s="317"/>
      <c r="E128" s="317"/>
      <c r="F128" s="318" t="s">
        <v>879</v>
      </c>
      <c r="G128" s="317"/>
      <c r="H128" s="317" t="s">
        <v>887</v>
      </c>
      <c r="I128" s="317" t="s">
        <v>875</v>
      </c>
      <c r="J128" s="317">
        <v>15</v>
      </c>
      <c r="K128" s="337"/>
    </row>
    <row r="129" spans="2:11" ht="15" customHeight="1">
      <c r="B129" s="335"/>
      <c r="C129" s="317" t="s">
        <v>888</v>
      </c>
      <c r="D129" s="317"/>
      <c r="E129" s="317"/>
      <c r="F129" s="318" t="s">
        <v>879</v>
      </c>
      <c r="G129" s="317"/>
      <c r="H129" s="317" t="s">
        <v>889</v>
      </c>
      <c r="I129" s="317" t="s">
        <v>875</v>
      </c>
      <c r="J129" s="317">
        <v>20</v>
      </c>
      <c r="K129" s="337"/>
    </row>
    <row r="130" spans="2:11" ht="15" customHeight="1">
      <c r="B130" s="335"/>
      <c r="C130" s="317" t="s">
        <v>890</v>
      </c>
      <c r="D130" s="317"/>
      <c r="E130" s="317"/>
      <c r="F130" s="318" t="s">
        <v>879</v>
      </c>
      <c r="G130" s="317"/>
      <c r="H130" s="317" t="s">
        <v>891</v>
      </c>
      <c r="I130" s="317" t="s">
        <v>875</v>
      </c>
      <c r="J130" s="317">
        <v>20</v>
      </c>
      <c r="K130" s="337"/>
    </row>
    <row r="131" spans="2:11" ht="15" customHeight="1">
      <c r="B131" s="335"/>
      <c r="C131" s="296" t="s">
        <v>878</v>
      </c>
      <c r="D131" s="296"/>
      <c r="E131" s="296"/>
      <c r="F131" s="315" t="s">
        <v>879</v>
      </c>
      <c r="G131" s="296"/>
      <c r="H131" s="296" t="s">
        <v>912</v>
      </c>
      <c r="I131" s="296" t="s">
        <v>875</v>
      </c>
      <c r="J131" s="296">
        <v>50</v>
      </c>
      <c r="K131" s="337"/>
    </row>
    <row r="132" spans="2:11" ht="15" customHeight="1">
      <c r="B132" s="335"/>
      <c r="C132" s="296" t="s">
        <v>892</v>
      </c>
      <c r="D132" s="296"/>
      <c r="E132" s="296"/>
      <c r="F132" s="315" t="s">
        <v>879</v>
      </c>
      <c r="G132" s="296"/>
      <c r="H132" s="296" t="s">
        <v>912</v>
      </c>
      <c r="I132" s="296" t="s">
        <v>875</v>
      </c>
      <c r="J132" s="296">
        <v>50</v>
      </c>
      <c r="K132" s="337"/>
    </row>
    <row r="133" spans="2:11" ht="15" customHeight="1">
      <c r="B133" s="335"/>
      <c r="C133" s="296" t="s">
        <v>898</v>
      </c>
      <c r="D133" s="296"/>
      <c r="E133" s="296"/>
      <c r="F133" s="315" t="s">
        <v>879</v>
      </c>
      <c r="G133" s="296"/>
      <c r="H133" s="296" t="s">
        <v>912</v>
      </c>
      <c r="I133" s="296" t="s">
        <v>875</v>
      </c>
      <c r="J133" s="296">
        <v>50</v>
      </c>
      <c r="K133" s="337"/>
    </row>
    <row r="134" spans="2:11" ht="15" customHeight="1">
      <c r="B134" s="335"/>
      <c r="C134" s="296" t="s">
        <v>900</v>
      </c>
      <c r="D134" s="296"/>
      <c r="E134" s="296"/>
      <c r="F134" s="315" t="s">
        <v>879</v>
      </c>
      <c r="G134" s="296"/>
      <c r="H134" s="296" t="s">
        <v>912</v>
      </c>
      <c r="I134" s="296" t="s">
        <v>875</v>
      </c>
      <c r="J134" s="296">
        <v>50</v>
      </c>
      <c r="K134" s="337"/>
    </row>
    <row r="135" spans="2:11" ht="15" customHeight="1">
      <c r="B135" s="335"/>
      <c r="C135" s="296" t="s">
        <v>151</v>
      </c>
      <c r="D135" s="296"/>
      <c r="E135" s="296"/>
      <c r="F135" s="315" t="s">
        <v>879</v>
      </c>
      <c r="G135" s="296"/>
      <c r="H135" s="296" t="s">
        <v>925</v>
      </c>
      <c r="I135" s="296" t="s">
        <v>875</v>
      </c>
      <c r="J135" s="296">
        <v>255</v>
      </c>
      <c r="K135" s="337"/>
    </row>
    <row r="136" spans="2:11" ht="15" customHeight="1">
      <c r="B136" s="335"/>
      <c r="C136" s="296" t="s">
        <v>902</v>
      </c>
      <c r="D136" s="296"/>
      <c r="E136" s="296"/>
      <c r="F136" s="315" t="s">
        <v>873</v>
      </c>
      <c r="G136" s="296"/>
      <c r="H136" s="296" t="s">
        <v>926</v>
      </c>
      <c r="I136" s="296" t="s">
        <v>904</v>
      </c>
      <c r="J136" s="296"/>
      <c r="K136" s="337"/>
    </row>
    <row r="137" spans="2:11" ht="15" customHeight="1">
      <c r="B137" s="335"/>
      <c r="C137" s="296" t="s">
        <v>905</v>
      </c>
      <c r="D137" s="296"/>
      <c r="E137" s="296"/>
      <c r="F137" s="315" t="s">
        <v>873</v>
      </c>
      <c r="G137" s="296"/>
      <c r="H137" s="296" t="s">
        <v>927</v>
      </c>
      <c r="I137" s="296" t="s">
        <v>907</v>
      </c>
      <c r="J137" s="296"/>
      <c r="K137" s="337"/>
    </row>
    <row r="138" spans="2:11" ht="15" customHeight="1">
      <c r="B138" s="335"/>
      <c r="C138" s="296" t="s">
        <v>908</v>
      </c>
      <c r="D138" s="296"/>
      <c r="E138" s="296"/>
      <c r="F138" s="315" t="s">
        <v>873</v>
      </c>
      <c r="G138" s="296"/>
      <c r="H138" s="296" t="s">
        <v>908</v>
      </c>
      <c r="I138" s="296" t="s">
        <v>907</v>
      </c>
      <c r="J138" s="296"/>
      <c r="K138" s="337"/>
    </row>
    <row r="139" spans="2:11" ht="15" customHeight="1">
      <c r="B139" s="335"/>
      <c r="C139" s="296" t="s">
        <v>51</v>
      </c>
      <c r="D139" s="296"/>
      <c r="E139" s="296"/>
      <c r="F139" s="315" t="s">
        <v>873</v>
      </c>
      <c r="G139" s="296"/>
      <c r="H139" s="296" t="s">
        <v>928</v>
      </c>
      <c r="I139" s="296" t="s">
        <v>907</v>
      </c>
      <c r="J139" s="296"/>
      <c r="K139" s="337"/>
    </row>
    <row r="140" spans="2:11" ht="15" customHeight="1">
      <c r="B140" s="335"/>
      <c r="C140" s="296" t="s">
        <v>929</v>
      </c>
      <c r="D140" s="296"/>
      <c r="E140" s="296"/>
      <c r="F140" s="315" t="s">
        <v>873</v>
      </c>
      <c r="G140" s="296"/>
      <c r="H140" s="296" t="s">
        <v>930</v>
      </c>
      <c r="I140" s="296" t="s">
        <v>907</v>
      </c>
      <c r="J140" s="296"/>
      <c r="K140" s="337"/>
    </row>
    <row r="141" spans="2:11" ht="15" customHeight="1">
      <c r="B141" s="338"/>
      <c r="C141" s="339"/>
      <c r="D141" s="339"/>
      <c r="E141" s="339"/>
      <c r="F141" s="339"/>
      <c r="G141" s="339"/>
      <c r="H141" s="339"/>
      <c r="I141" s="339"/>
      <c r="J141" s="339"/>
      <c r="K141" s="340"/>
    </row>
    <row r="142" spans="2:11" ht="18.75" customHeight="1">
      <c r="B142" s="292"/>
      <c r="C142" s="292"/>
      <c r="D142" s="292"/>
      <c r="E142" s="292"/>
      <c r="F142" s="327"/>
      <c r="G142" s="292"/>
      <c r="H142" s="292"/>
      <c r="I142" s="292"/>
      <c r="J142" s="292"/>
      <c r="K142" s="292"/>
    </row>
    <row r="143" spans="2:11" ht="18.75" customHeight="1">
      <c r="B143" s="302"/>
      <c r="C143" s="302"/>
      <c r="D143" s="302"/>
      <c r="E143" s="302"/>
      <c r="F143" s="302"/>
      <c r="G143" s="302"/>
      <c r="H143" s="302"/>
      <c r="I143" s="302"/>
      <c r="J143" s="302"/>
      <c r="K143" s="302"/>
    </row>
    <row r="144" spans="2:11" ht="7.5" customHeight="1">
      <c r="B144" s="303"/>
      <c r="C144" s="304"/>
      <c r="D144" s="304"/>
      <c r="E144" s="304"/>
      <c r="F144" s="304"/>
      <c r="G144" s="304"/>
      <c r="H144" s="304"/>
      <c r="I144" s="304"/>
      <c r="J144" s="304"/>
      <c r="K144" s="305"/>
    </row>
    <row r="145" spans="2:11" ht="45" customHeight="1">
      <c r="B145" s="306"/>
      <c r="C145" s="415" t="s">
        <v>931</v>
      </c>
      <c r="D145" s="415"/>
      <c r="E145" s="415"/>
      <c r="F145" s="415"/>
      <c r="G145" s="415"/>
      <c r="H145" s="415"/>
      <c r="I145" s="415"/>
      <c r="J145" s="415"/>
      <c r="K145" s="307"/>
    </row>
    <row r="146" spans="2:11" ht="17.25" customHeight="1">
      <c r="B146" s="306"/>
      <c r="C146" s="308" t="s">
        <v>867</v>
      </c>
      <c r="D146" s="308"/>
      <c r="E146" s="308"/>
      <c r="F146" s="308" t="s">
        <v>868</v>
      </c>
      <c r="G146" s="309"/>
      <c r="H146" s="308" t="s">
        <v>146</v>
      </c>
      <c r="I146" s="308" t="s">
        <v>70</v>
      </c>
      <c r="J146" s="308" t="s">
        <v>869</v>
      </c>
      <c r="K146" s="307"/>
    </row>
    <row r="147" spans="2:11" ht="17.25" customHeight="1">
      <c r="B147" s="306"/>
      <c r="C147" s="310" t="s">
        <v>870</v>
      </c>
      <c r="D147" s="310"/>
      <c r="E147" s="310"/>
      <c r="F147" s="311" t="s">
        <v>871</v>
      </c>
      <c r="G147" s="312"/>
      <c r="H147" s="310"/>
      <c r="I147" s="310"/>
      <c r="J147" s="310" t="s">
        <v>872</v>
      </c>
      <c r="K147" s="307"/>
    </row>
    <row r="148" spans="2:11" ht="5.25" customHeight="1">
      <c r="B148" s="316"/>
      <c r="C148" s="313"/>
      <c r="D148" s="313"/>
      <c r="E148" s="313"/>
      <c r="F148" s="313"/>
      <c r="G148" s="314"/>
      <c r="H148" s="313"/>
      <c r="I148" s="313"/>
      <c r="J148" s="313"/>
      <c r="K148" s="337"/>
    </row>
    <row r="149" spans="2:11" ht="15" customHeight="1">
      <c r="B149" s="316"/>
      <c r="C149" s="341" t="s">
        <v>876</v>
      </c>
      <c r="D149" s="296"/>
      <c r="E149" s="296"/>
      <c r="F149" s="342" t="s">
        <v>873</v>
      </c>
      <c r="G149" s="296"/>
      <c r="H149" s="341" t="s">
        <v>912</v>
      </c>
      <c r="I149" s="341" t="s">
        <v>875</v>
      </c>
      <c r="J149" s="341">
        <v>120</v>
      </c>
      <c r="K149" s="337"/>
    </row>
    <row r="150" spans="2:11" ht="15" customHeight="1">
      <c r="B150" s="316"/>
      <c r="C150" s="341" t="s">
        <v>921</v>
      </c>
      <c r="D150" s="296"/>
      <c r="E150" s="296"/>
      <c r="F150" s="342" t="s">
        <v>873</v>
      </c>
      <c r="G150" s="296"/>
      <c r="H150" s="341" t="s">
        <v>932</v>
      </c>
      <c r="I150" s="341" t="s">
        <v>875</v>
      </c>
      <c r="J150" s="341" t="s">
        <v>923</v>
      </c>
      <c r="K150" s="337"/>
    </row>
    <row r="151" spans="2:11" ht="15" customHeight="1">
      <c r="B151" s="316"/>
      <c r="C151" s="341" t="s">
        <v>98</v>
      </c>
      <c r="D151" s="296"/>
      <c r="E151" s="296"/>
      <c r="F151" s="342" t="s">
        <v>873</v>
      </c>
      <c r="G151" s="296"/>
      <c r="H151" s="341" t="s">
        <v>933</v>
      </c>
      <c r="I151" s="341" t="s">
        <v>875</v>
      </c>
      <c r="J151" s="341" t="s">
        <v>923</v>
      </c>
      <c r="K151" s="337"/>
    </row>
    <row r="152" spans="2:11" ht="15" customHeight="1">
      <c r="B152" s="316"/>
      <c r="C152" s="341" t="s">
        <v>878</v>
      </c>
      <c r="D152" s="296"/>
      <c r="E152" s="296"/>
      <c r="F152" s="342" t="s">
        <v>879</v>
      </c>
      <c r="G152" s="296"/>
      <c r="H152" s="341" t="s">
        <v>912</v>
      </c>
      <c r="I152" s="341" t="s">
        <v>875</v>
      </c>
      <c r="J152" s="341">
        <v>50</v>
      </c>
      <c r="K152" s="337"/>
    </row>
    <row r="153" spans="2:11" ht="15" customHeight="1">
      <c r="B153" s="316"/>
      <c r="C153" s="341" t="s">
        <v>881</v>
      </c>
      <c r="D153" s="296"/>
      <c r="E153" s="296"/>
      <c r="F153" s="342" t="s">
        <v>873</v>
      </c>
      <c r="G153" s="296"/>
      <c r="H153" s="341" t="s">
        <v>912</v>
      </c>
      <c r="I153" s="341" t="s">
        <v>883</v>
      </c>
      <c r="J153" s="341"/>
      <c r="K153" s="337"/>
    </row>
    <row r="154" spans="2:11" ht="15" customHeight="1">
      <c r="B154" s="316"/>
      <c r="C154" s="341" t="s">
        <v>892</v>
      </c>
      <c r="D154" s="296"/>
      <c r="E154" s="296"/>
      <c r="F154" s="342" t="s">
        <v>879</v>
      </c>
      <c r="G154" s="296"/>
      <c r="H154" s="341" t="s">
        <v>912</v>
      </c>
      <c r="I154" s="341" t="s">
        <v>875</v>
      </c>
      <c r="J154" s="341">
        <v>50</v>
      </c>
      <c r="K154" s="337"/>
    </row>
    <row r="155" spans="2:11" ht="15" customHeight="1">
      <c r="B155" s="316"/>
      <c r="C155" s="341" t="s">
        <v>900</v>
      </c>
      <c r="D155" s="296"/>
      <c r="E155" s="296"/>
      <c r="F155" s="342" t="s">
        <v>879</v>
      </c>
      <c r="G155" s="296"/>
      <c r="H155" s="341" t="s">
        <v>912</v>
      </c>
      <c r="I155" s="341" t="s">
        <v>875</v>
      </c>
      <c r="J155" s="341">
        <v>50</v>
      </c>
      <c r="K155" s="337"/>
    </row>
    <row r="156" spans="2:11" ht="15" customHeight="1">
      <c r="B156" s="316"/>
      <c r="C156" s="341" t="s">
        <v>898</v>
      </c>
      <c r="D156" s="296"/>
      <c r="E156" s="296"/>
      <c r="F156" s="342" t="s">
        <v>879</v>
      </c>
      <c r="G156" s="296"/>
      <c r="H156" s="341" t="s">
        <v>912</v>
      </c>
      <c r="I156" s="341" t="s">
        <v>875</v>
      </c>
      <c r="J156" s="341">
        <v>50</v>
      </c>
      <c r="K156" s="337"/>
    </row>
    <row r="157" spans="2:11" ht="15" customHeight="1">
      <c r="B157" s="316"/>
      <c r="C157" s="341" t="s">
        <v>135</v>
      </c>
      <c r="D157" s="296"/>
      <c r="E157" s="296"/>
      <c r="F157" s="342" t="s">
        <v>873</v>
      </c>
      <c r="G157" s="296"/>
      <c r="H157" s="341" t="s">
        <v>934</v>
      </c>
      <c r="I157" s="341" t="s">
        <v>875</v>
      </c>
      <c r="J157" s="341" t="s">
        <v>935</v>
      </c>
      <c r="K157" s="337"/>
    </row>
    <row r="158" spans="2:11" ht="15" customHeight="1">
      <c r="B158" s="316"/>
      <c r="C158" s="341" t="s">
        <v>936</v>
      </c>
      <c r="D158" s="296"/>
      <c r="E158" s="296"/>
      <c r="F158" s="342" t="s">
        <v>873</v>
      </c>
      <c r="G158" s="296"/>
      <c r="H158" s="341" t="s">
        <v>937</v>
      </c>
      <c r="I158" s="341" t="s">
        <v>907</v>
      </c>
      <c r="J158" s="341"/>
      <c r="K158" s="337"/>
    </row>
    <row r="159" spans="2:11" ht="15" customHeight="1">
      <c r="B159" s="343"/>
      <c r="C159" s="325"/>
      <c r="D159" s="325"/>
      <c r="E159" s="325"/>
      <c r="F159" s="325"/>
      <c r="G159" s="325"/>
      <c r="H159" s="325"/>
      <c r="I159" s="325"/>
      <c r="J159" s="325"/>
      <c r="K159" s="344"/>
    </row>
    <row r="160" spans="2:11" ht="18.75" customHeight="1">
      <c r="B160" s="292"/>
      <c r="C160" s="296"/>
      <c r="D160" s="296"/>
      <c r="E160" s="296"/>
      <c r="F160" s="315"/>
      <c r="G160" s="296"/>
      <c r="H160" s="296"/>
      <c r="I160" s="296"/>
      <c r="J160" s="296"/>
      <c r="K160" s="292"/>
    </row>
    <row r="161" spans="2:11" ht="18.75" customHeight="1">
      <c r="B161" s="302"/>
      <c r="C161" s="302"/>
      <c r="D161" s="302"/>
      <c r="E161" s="302"/>
      <c r="F161" s="302"/>
      <c r="G161" s="302"/>
      <c r="H161" s="302"/>
      <c r="I161" s="302"/>
      <c r="J161" s="302"/>
      <c r="K161" s="302"/>
    </row>
    <row r="162" spans="2:11" ht="7.5" customHeight="1">
      <c r="B162" s="284"/>
      <c r="C162" s="285"/>
      <c r="D162" s="285"/>
      <c r="E162" s="285"/>
      <c r="F162" s="285"/>
      <c r="G162" s="285"/>
      <c r="H162" s="285"/>
      <c r="I162" s="285"/>
      <c r="J162" s="285"/>
      <c r="K162" s="286"/>
    </row>
    <row r="163" spans="2:11" ht="45" customHeight="1">
      <c r="B163" s="287"/>
      <c r="C163" s="414" t="s">
        <v>938</v>
      </c>
      <c r="D163" s="414"/>
      <c r="E163" s="414"/>
      <c r="F163" s="414"/>
      <c r="G163" s="414"/>
      <c r="H163" s="414"/>
      <c r="I163" s="414"/>
      <c r="J163" s="414"/>
      <c r="K163" s="288"/>
    </row>
    <row r="164" spans="2:11" ht="17.25" customHeight="1">
      <c r="B164" s="287"/>
      <c r="C164" s="308" t="s">
        <v>867</v>
      </c>
      <c r="D164" s="308"/>
      <c r="E164" s="308"/>
      <c r="F164" s="308" t="s">
        <v>868</v>
      </c>
      <c r="G164" s="345"/>
      <c r="H164" s="346" t="s">
        <v>146</v>
      </c>
      <c r="I164" s="346" t="s">
        <v>70</v>
      </c>
      <c r="J164" s="308" t="s">
        <v>869</v>
      </c>
      <c r="K164" s="288"/>
    </row>
    <row r="165" spans="2:11" ht="17.25" customHeight="1">
      <c r="B165" s="289"/>
      <c r="C165" s="310" t="s">
        <v>870</v>
      </c>
      <c r="D165" s="310"/>
      <c r="E165" s="310"/>
      <c r="F165" s="311" t="s">
        <v>871</v>
      </c>
      <c r="G165" s="347"/>
      <c r="H165" s="348"/>
      <c r="I165" s="348"/>
      <c r="J165" s="310" t="s">
        <v>872</v>
      </c>
      <c r="K165" s="290"/>
    </row>
    <row r="166" spans="2:11" ht="5.25" customHeight="1">
      <c r="B166" s="316"/>
      <c r="C166" s="313"/>
      <c r="D166" s="313"/>
      <c r="E166" s="313"/>
      <c r="F166" s="313"/>
      <c r="G166" s="314"/>
      <c r="H166" s="313"/>
      <c r="I166" s="313"/>
      <c r="J166" s="313"/>
      <c r="K166" s="337"/>
    </row>
    <row r="167" spans="2:11" ht="15" customHeight="1">
      <c r="B167" s="316"/>
      <c r="C167" s="296" t="s">
        <v>876</v>
      </c>
      <c r="D167" s="296"/>
      <c r="E167" s="296"/>
      <c r="F167" s="315" t="s">
        <v>873</v>
      </c>
      <c r="G167" s="296"/>
      <c r="H167" s="296" t="s">
        <v>912</v>
      </c>
      <c r="I167" s="296" t="s">
        <v>875</v>
      </c>
      <c r="J167" s="296">
        <v>120</v>
      </c>
      <c r="K167" s="337"/>
    </row>
    <row r="168" spans="2:11" ht="15" customHeight="1">
      <c r="B168" s="316"/>
      <c r="C168" s="296" t="s">
        <v>921</v>
      </c>
      <c r="D168" s="296"/>
      <c r="E168" s="296"/>
      <c r="F168" s="315" t="s">
        <v>873</v>
      </c>
      <c r="G168" s="296"/>
      <c r="H168" s="296" t="s">
        <v>922</v>
      </c>
      <c r="I168" s="296" t="s">
        <v>875</v>
      </c>
      <c r="J168" s="296" t="s">
        <v>923</v>
      </c>
      <c r="K168" s="337"/>
    </row>
    <row r="169" spans="2:11" ht="15" customHeight="1">
      <c r="B169" s="316"/>
      <c r="C169" s="296" t="s">
        <v>98</v>
      </c>
      <c r="D169" s="296"/>
      <c r="E169" s="296"/>
      <c r="F169" s="315" t="s">
        <v>873</v>
      </c>
      <c r="G169" s="296"/>
      <c r="H169" s="296" t="s">
        <v>939</v>
      </c>
      <c r="I169" s="296" t="s">
        <v>875</v>
      </c>
      <c r="J169" s="296" t="s">
        <v>923</v>
      </c>
      <c r="K169" s="337"/>
    </row>
    <row r="170" spans="2:11" ht="15" customHeight="1">
      <c r="B170" s="316"/>
      <c r="C170" s="296" t="s">
        <v>878</v>
      </c>
      <c r="D170" s="296"/>
      <c r="E170" s="296"/>
      <c r="F170" s="315" t="s">
        <v>879</v>
      </c>
      <c r="G170" s="296"/>
      <c r="H170" s="296" t="s">
        <v>939</v>
      </c>
      <c r="I170" s="296" t="s">
        <v>875</v>
      </c>
      <c r="J170" s="296">
        <v>50</v>
      </c>
      <c r="K170" s="337"/>
    </row>
    <row r="171" spans="2:11" ht="15" customHeight="1">
      <c r="B171" s="316"/>
      <c r="C171" s="296" t="s">
        <v>881</v>
      </c>
      <c r="D171" s="296"/>
      <c r="E171" s="296"/>
      <c r="F171" s="315" t="s">
        <v>873</v>
      </c>
      <c r="G171" s="296"/>
      <c r="H171" s="296" t="s">
        <v>939</v>
      </c>
      <c r="I171" s="296" t="s">
        <v>883</v>
      </c>
      <c r="J171" s="296"/>
      <c r="K171" s="337"/>
    </row>
    <row r="172" spans="2:11" ht="15" customHeight="1">
      <c r="B172" s="316"/>
      <c r="C172" s="296" t="s">
        <v>892</v>
      </c>
      <c r="D172" s="296"/>
      <c r="E172" s="296"/>
      <c r="F172" s="315" t="s">
        <v>879</v>
      </c>
      <c r="G172" s="296"/>
      <c r="H172" s="296" t="s">
        <v>939</v>
      </c>
      <c r="I172" s="296" t="s">
        <v>875</v>
      </c>
      <c r="J172" s="296">
        <v>50</v>
      </c>
      <c r="K172" s="337"/>
    </row>
    <row r="173" spans="2:11" ht="15" customHeight="1">
      <c r="B173" s="316"/>
      <c r="C173" s="296" t="s">
        <v>900</v>
      </c>
      <c r="D173" s="296"/>
      <c r="E173" s="296"/>
      <c r="F173" s="315" t="s">
        <v>879</v>
      </c>
      <c r="G173" s="296"/>
      <c r="H173" s="296" t="s">
        <v>939</v>
      </c>
      <c r="I173" s="296" t="s">
        <v>875</v>
      </c>
      <c r="J173" s="296">
        <v>50</v>
      </c>
      <c r="K173" s="337"/>
    </row>
    <row r="174" spans="2:11" ht="15" customHeight="1">
      <c r="B174" s="316"/>
      <c r="C174" s="296" t="s">
        <v>898</v>
      </c>
      <c r="D174" s="296"/>
      <c r="E174" s="296"/>
      <c r="F174" s="315" t="s">
        <v>879</v>
      </c>
      <c r="G174" s="296"/>
      <c r="H174" s="296" t="s">
        <v>939</v>
      </c>
      <c r="I174" s="296" t="s">
        <v>875</v>
      </c>
      <c r="J174" s="296">
        <v>50</v>
      </c>
      <c r="K174" s="337"/>
    </row>
    <row r="175" spans="2:11" ht="15" customHeight="1">
      <c r="B175" s="316"/>
      <c r="C175" s="296" t="s">
        <v>145</v>
      </c>
      <c r="D175" s="296"/>
      <c r="E175" s="296"/>
      <c r="F175" s="315" t="s">
        <v>873</v>
      </c>
      <c r="G175" s="296"/>
      <c r="H175" s="296" t="s">
        <v>940</v>
      </c>
      <c r="I175" s="296" t="s">
        <v>941</v>
      </c>
      <c r="J175" s="296"/>
      <c r="K175" s="337"/>
    </row>
    <row r="176" spans="2:11" ht="15" customHeight="1">
      <c r="B176" s="316"/>
      <c r="C176" s="296" t="s">
        <v>70</v>
      </c>
      <c r="D176" s="296"/>
      <c r="E176" s="296"/>
      <c r="F176" s="315" t="s">
        <v>873</v>
      </c>
      <c r="G176" s="296"/>
      <c r="H176" s="296" t="s">
        <v>942</v>
      </c>
      <c r="I176" s="296" t="s">
        <v>943</v>
      </c>
      <c r="J176" s="296">
        <v>1</v>
      </c>
      <c r="K176" s="337"/>
    </row>
    <row r="177" spans="2:11" ht="15" customHeight="1">
      <c r="B177" s="316"/>
      <c r="C177" s="296" t="s">
        <v>66</v>
      </c>
      <c r="D177" s="296"/>
      <c r="E177" s="296"/>
      <c r="F177" s="315" t="s">
        <v>873</v>
      </c>
      <c r="G177" s="296"/>
      <c r="H177" s="296" t="s">
        <v>944</v>
      </c>
      <c r="I177" s="296" t="s">
        <v>875</v>
      </c>
      <c r="J177" s="296">
        <v>20</v>
      </c>
      <c r="K177" s="337"/>
    </row>
    <row r="178" spans="2:11" ht="15" customHeight="1">
      <c r="B178" s="316"/>
      <c r="C178" s="296" t="s">
        <v>146</v>
      </c>
      <c r="D178" s="296"/>
      <c r="E178" s="296"/>
      <c r="F178" s="315" t="s">
        <v>873</v>
      </c>
      <c r="G178" s="296"/>
      <c r="H178" s="296" t="s">
        <v>945</v>
      </c>
      <c r="I178" s="296" t="s">
        <v>875</v>
      </c>
      <c r="J178" s="296">
        <v>255</v>
      </c>
      <c r="K178" s="337"/>
    </row>
    <row r="179" spans="2:11" ht="15" customHeight="1">
      <c r="B179" s="316"/>
      <c r="C179" s="296" t="s">
        <v>147</v>
      </c>
      <c r="D179" s="296"/>
      <c r="E179" s="296"/>
      <c r="F179" s="315" t="s">
        <v>873</v>
      </c>
      <c r="G179" s="296"/>
      <c r="H179" s="296" t="s">
        <v>838</v>
      </c>
      <c r="I179" s="296" t="s">
        <v>875</v>
      </c>
      <c r="J179" s="296">
        <v>10</v>
      </c>
      <c r="K179" s="337"/>
    </row>
    <row r="180" spans="2:11" ht="15" customHeight="1">
      <c r="B180" s="316"/>
      <c r="C180" s="296" t="s">
        <v>148</v>
      </c>
      <c r="D180" s="296"/>
      <c r="E180" s="296"/>
      <c r="F180" s="315" t="s">
        <v>873</v>
      </c>
      <c r="G180" s="296"/>
      <c r="H180" s="296" t="s">
        <v>946</v>
      </c>
      <c r="I180" s="296" t="s">
        <v>907</v>
      </c>
      <c r="J180" s="296"/>
      <c r="K180" s="337"/>
    </row>
    <row r="181" spans="2:11" ht="15" customHeight="1">
      <c r="B181" s="316"/>
      <c r="C181" s="296" t="s">
        <v>947</v>
      </c>
      <c r="D181" s="296"/>
      <c r="E181" s="296"/>
      <c r="F181" s="315" t="s">
        <v>873</v>
      </c>
      <c r="G181" s="296"/>
      <c r="H181" s="296" t="s">
        <v>948</v>
      </c>
      <c r="I181" s="296" t="s">
        <v>907</v>
      </c>
      <c r="J181" s="296"/>
      <c r="K181" s="337"/>
    </row>
    <row r="182" spans="2:11" ht="15" customHeight="1">
      <c r="B182" s="316"/>
      <c r="C182" s="296" t="s">
        <v>936</v>
      </c>
      <c r="D182" s="296"/>
      <c r="E182" s="296"/>
      <c r="F182" s="315" t="s">
        <v>873</v>
      </c>
      <c r="G182" s="296"/>
      <c r="H182" s="296" t="s">
        <v>949</v>
      </c>
      <c r="I182" s="296" t="s">
        <v>907</v>
      </c>
      <c r="J182" s="296"/>
      <c r="K182" s="337"/>
    </row>
    <row r="183" spans="2:11" ht="15" customHeight="1">
      <c r="B183" s="316"/>
      <c r="C183" s="296" t="s">
        <v>150</v>
      </c>
      <c r="D183" s="296"/>
      <c r="E183" s="296"/>
      <c r="F183" s="315" t="s">
        <v>879</v>
      </c>
      <c r="G183" s="296"/>
      <c r="H183" s="296" t="s">
        <v>950</v>
      </c>
      <c r="I183" s="296" t="s">
        <v>875</v>
      </c>
      <c r="J183" s="296">
        <v>50</v>
      </c>
      <c r="K183" s="337"/>
    </row>
    <row r="184" spans="2:11" ht="15" customHeight="1">
      <c r="B184" s="316"/>
      <c r="C184" s="296" t="s">
        <v>951</v>
      </c>
      <c r="D184" s="296"/>
      <c r="E184" s="296"/>
      <c r="F184" s="315" t="s">
        <v>879</v>
      </c>
      <c r="G184" s="296"/>
      <c r="H184" s="296" t="s">
        <v>952</v>
      </c>
      <c r="I184" s="296" t="s">
        <v>953</v>
      </c>
      <c r="J184" s="296"/>
      <c r="K184" s="337"/>
    </row>
    <row r="185" spans="2:11" ht="15" customHeight="1">
      <c r="B185" s="316"/>
      <c r="C185" s="296" t="s">
        <v>954</v>
      </c>
      <c r="D185" s="296"/>
      <c r="E185" s="296"/>
      <c r="F185" s="315" t="s">
        <v>879</v>
      </c>
      <c r="G185" s="296"/>
      <c r="H185" s="296" t="s">
        <v>955</v>
      </c>
      <c r="I185" s="296" t="s">
        <v>953</v>
      </c>
      <c r="J185" s="296"/>
      <c r="K185" s="337"/>
    </row>
    <row r="186" spans="2:11" ht="15" customHeight="1">
      <c r="B186" s="316"/>
      <c r="C186" s="296" t="s">
        <v>956</v>
      </c>
      <c r="D186" s="296"/>
      <c r="E186" s="296"/>
      <c r="F186" s="315" t="s">
        <v>879</v>
      </c>
      <c r="G186" s="296"/>
      <c r="H186" s="296" t="s">
        <v>957</v>
      </c>
      <c r="I186" s="296" t="s">
        <v>953</v>
      </c>
      <c r="J186" s="296"/>
      <c r="K186" s="337"/>
    </row>
    <row r="187" spans="2:11" ht="15" customHeight="1">
      <c r="B187" s="316"/>
      <c r="C187" s="349" t="s">
        <v>958</v>
      </c>
      <c r="D187" s="296"/>
      <c r="E187" s="296"/>
      <c r="F187" s="315" t="s">
        <v>879</v>
      </c>
      <c r="G187" s="296"/>
      <c r="H187" s="296" t="s">
        <v>959</v>
      </c>
      <c r="I187" s="296" t="s">
        <v>960</v>
      </c>
      <c r="J187" s="350" t="s">
        <v>961</v>
      </c>
      <c r="K187" s="337"/>
    </row>
    <row r="188" spans="2:11" ht="15" customHeight="1">
      <c r="B188" s="316"/>
      <c r="C188" s="301" t="s">
        <v>55</v>
      </c>
      <c r="D188" s="296"/>
      <c r="E188" s="296"/>
      <c r="F188" s="315" t="s">
        <v>873</v>
      </c>
      <c r="G188" s="296"/>
      <c r="H188" s="292" t="s">
        <v>962</v>
      </c>
      <c r="I188" s="296" t="s">
        <v>963</v>
      </c>
      <c r="J188" s="296"/>
      <c r="K188" s="337"/>
    </row>
    <row r="189" spans="2:11" ht="15" customHeight="1">
      <c r="B189" s="316"/>
      <c r="C189" s="301" t="s">
        <v>964</v>
      </c>
      <c r="D189" s="296"/>
      <c r="E189" s="296"/>
      <c r="F189" s="315" t="s">
        <v>873</v>
      </c>
      <c r="G189" s="296"/>
      <c r="H189" s="296" t="s">
        <v>965</v>
      </c>
      <c r="I189" s="296" t="s">
        <v>907</v>
      </c>
      <c r="J189" s="296"/>
      <c r="K189" s="337"/>
    </row>
    <row r="190" spans="2:11" ht="15" customHeight="1">
      <c r="B190" s="316"/>
      <c r="C190" s="301" t="s">
        <v>966</v>
      </c>
      <c r="D190" s="296"/>
      <c r="E190" s="296"/>
      <c r="F190" s="315" t="s">
        <v>873</v>
      </c>
      <c r="G190" s="296"/>
      <c r="H190" s="296" t="s">
        <v>967</v>
      </c>
      <c r="I190" s="296" t="s">
        <v>907</v>
      </c>
      <c r="J190" s="296"/>
      <c r="K190" s="337"/>
    </row>
    <row r="191" spans="2:11" ht="15" customHeight="1">
      <c r="B191" s="316"/>
      <c r="C191" s="301" t="s">
        <v>968</v>
      </c>
      <c r="D191" s="296"/>
      <c r="E191" s="296"/>
      <c r="F191" s="315" t="s">
        <v>879</v>
      </c>
      <c r="G191" s="296"/>
      <c r="H191" s="296" t="s">
        <v>969</v>
      </c>
      <c r="I191" s="296" t="s">
        <v>907</v>
      </c>
      <c r="J191" s="296"/>
      <c r="K191" s="337"/>
    </row>
    <row r="192" spans="2:11" ht="15" customHeight="1">
      <c r="B192" s="343"/>
      <c r="C192" s="351"/>
      <c r="D192" s="325"/>
      <c r="E192" s="325"/>
      <c r="F192" s="325"/>
      <c r="G192" s="325"/>
      <c r="H192" s="325"/>
      <c r="I192" s="325"/>
      <c r="J192" s="325"/>
      <c r="K192" s="344"/>
    </row>
    <row r="193" spans="2:11" ht="18.75" customHeight="1">
      <c r="B193" s="292"/>
      <c r="C193" s="296"/>
      <c r="D193" s="296"/>
      <c r="E193" s="296"/>
      <c r="F193" s="315"/>
      <c r="G193" s="296"/>
      <c r="H193" s="296"/>
      <c r="I193" s="296"/>
      <c r="J193" s="296"/>
      <c r="K193" s="292"/>
    </row>
    <row r="194" spans="2:11" ht="18.75" customHeight="1">
      <c r="B194" s="292"/>
      <c r="C194" s="296"/>
      <c r="D194" s="296"/>
      <c r="E194" s="296"/>
      <c r="F194" s="315"/>
      <c r="G194" s="296"/>
      <c r="H194" s="296"/>
      <c r="I194" s="296"/>
      <c r="J194" s="296"/>
      <c r="K194" s="292"/>
    </row>
    <row r="195" spans="2:11" ht="18.75" customHeight="1">
      <c r="B195" s="302"/>
      <c r="C195" s="302"/>
      <c r="D195" s="302"/>
      <c r="E195" s="302"/>
      <c r="F195" s="302"/>
      <c r="G195" s="302"/>
      <c r="H195" s="302"/>
      <c r="I195" s="302"/>
      <c r="J195" s="302"/>
      <c r="K195" s="302"/>
    </row>
    <row r="196" spans="2:11" ht="13.5">
      <c r="B196" s="284"/>
      <c r="C196" s="285"/>
      <c r="D196" s="285"/>
      <c r="E196" s="285"/>
      <c r="F196" s="285"/>
      <c r="G196" s="285"/>
      <c r="H196" s="285"/>
      <c r="I196" s="285"/>
      <c r="J196" s="285"/>
      <c r="K196" s="286"/>
    </row>
    <row r="197" spans="2:11" ht="21">
      <c r="B197" s="287"/>
      <c r="C197" s="414" t="s">
        <v>970</v>
      </c>
      <c r="D197" s="414"/>
      <c r="E197" s="414"/>
      <c r="F197" s="414"/>
      <c r="G197" s="414"/>
      <c r="H197" s="414"/>
      <c r="I197" s="414"/>
      <c r="J197" s="414"/>
      <c r="K197" s="288"/>
    </row>
    <row r="198" spans="2:11" ht="25.5" customHeight="1">
      <c r="B198" s="287"/>
      <c r="C198" s="352" t="s">
        <v>971</v>
      </c>
      <c r="D198" s="352"/>
      <c r="E198" s="352"/>
      <c r="F198" s="352" t="s">
        <v>972</v>
      </c>
      <c r="G198" s="353"/>
      <c r="H198" s="413" t="s">
        <v>973</v>
      </c>
      <c r="I198" s="413"/>
      <c r="J198" s="413"/>
      <c r="K198" s="288"/>
    </row>
    <row r="199" spans="2:11" ht="5.25" customHeight="1">
      <c r="B199" s="316"/>
      <c r="C199" s="313"/>
      <c r="D199" s="313"/>
      <c r="E199" s="313"/>
      <c r="F199" s="313"/>
      <c r="G199" s="296"/>
      <c r="H199" s="313"/>
      <c r="I199" s="313"/>
      <c r="J199" s="313"/>
      <c r="K199" s="337"/>
    </row>
    <row r="200" spans="2:11" ht="15" customHeight="1">
      <c r="B200" s="316"/>
      <c r="C200" s="296" t="s">
        <v>963</v>
      </c>
      <c r="D200" s="296"/>
      <c r="E200" s="296"/>
      <c r="F200" s="315" t="s">
        <v>56</v>
      </c>
      <c r="G200" s="296"/>
      <c r="H200" s="411" t="s">
        <v>974</v>
      </c>
      <c r="I200" s="411"/>
      <c r="J200" s="411"/>
      <c r="K200" s="337"/>
    </row>
    <row r="201" spans="2:11" ht="15" customHeight="1">
      <c r="B201" s="316"/>
      <c r="C201" s="322"/>
      <c r="D201" s="296"/>
      <c r="E201" s="296"/>
      <c r="F201" s="315" t="s">
        <v>57</v>
      </c>
      <c r="G201" s="296"/>
      <c r="H201" s="411" t="s">
        <v>975</v>
      </c>
      <c r="I201" s="411"/>
      <c r="J201" s="411"/>
      <c r="K201" s="337"/>
    </row>
    <row r="202" spans="2:11" ht="15" customHeight="1">
      <c r="B202" s="316"/>
      <c r="C202" s="322"/>
      <c r="D202" s="296"/>
      <c r="E202" s="296"/>
      <c r="F202" s="315" t="s">
        <v>60</v>
      </c>
      <c r="G202" s="296"/>
      <c r="H202" s="411" t="s">
        <v>976</v>
      </c>
      <c r="I202" s="411"/>
      <c r="J202" s="411"/>
      <c r="K202" s="337"/>
    </row>
    <row r="203" spans="2:11" ht="15" customHeight="1">
      <c r="B203" s="316"/>
      <c r="C203" s="296"/>
      <c r="D203" s="296"/>
      <c r="E203" s="296"/>
      <c r="F203" s="315" t="s">
        <v>58</v>
      </c>
      <c r="G203" s="296"/>
      <c r="H203" s="411" t="s">
        <v>977</v>
      </c>
      <c r="I203" s="411"/>
      <c r="J203" s="411"/>
      <c r="K203" s="337"/>
    </row>
    <row r="204" spans="2:11" ht="15" customHeight="1">
      <c r="B204" s="316"/>
      <c r="C204" s="296"/>
      <c r="D204" s="296"/>
      <c r="E204" s="296"/>
      <c r="F204" s="315" t="s">
        <v>59</v>
      </c>
      <c r="G204" s="296"/>
      <c r="H204" s="411" t="s">
        <v>978</v>
      </c>
      <c r="I204" s="411"/>
      <c r="J204" s="411"/>
      <c r="K204" s="337"/>
    </row>
    <row r="205" spans="2:11" ht="15" customHeight="1">
      <c r="B205" s="316"/>
      <c r="C205" s="296"/>
      <c r="D205" s="296"/>
      <c r="E205" s="296"/>
      <c r="F205" s="315"/>
      <c r="G205" s="296"/>
      <c r="H205" s="296"/>
      <c r="I205" s="296"/>
      <c r="J205" s="296"/>
      <c r="K205" s="337"/>
    </row>
    <row r="206" spans="2:11" ht="15" customHeight="1">
      <c r="B206" s="316"/>
      <c r="C206" s="296" t="s">
        <v>919</v>
      </c>
      <c r="D206" s="296"/>
      <c r="E206" s="296"/>
      <c r="F206" s="315" t="s">
        <v>814</v>
      </c>
      <c r="G206" s="296"/>
      <c r="H206" s="411" t="s">
        <v>979</v>
      </c>
      <c r="I206" s="411"/>
      <c r="J206" s="411"/>
      <c r="K206" s="337"/>
    </row>
    <row r="207" spans="2:11" ht="15" customHeight="1">
      <c r="B207" s="316"/>
      <c r="C207" s="322"/>
      <c r="D207" s="296"/>
      <c r="E207" s="296"/>
      <c r="F207" s="315" t="s">
        <v>817</v>
      </c>
      <c r="G207" s="296"/>
      <c r="H207" s="411" t="s">
        <v>818</v>
      </c>
      <c r="I207" s="411"/>
      <c r="J207" s="411"/>
      <c r="K207" s="337"/>
    </row>
    <row r="208" spans="2:11" ht="15" customHeight="1">
      <c r="B208" s="316"/>
      <c r="C208" s="296"/>
      <c r="D208" s="296"/>
      <c r="E208" s="296"/>
      <c r="F208" s="315" t="s">
        <v>92</v>
      </c>
      <c r="G208" s="296"/>
      <c r="H208" s="411" t="s">
        <v>980</v>
      </c>
      <c r="I208" s="411"/>
      <c r="J208" s="411"/>
      <c r="K208" s="337"/>
    </row>
    <row r="209" spans="2:11" ht="15" customHeight="1">
      <c r="B209" s="354"/>
      <c r="C209" s="322"/>
      <c r="D209" s="322"/>
      <c r="E209" s="322"/>
      <c r="F209" s="315" t="s">
        <v>819</v>
      </c>
      <c r="G209" s="301"/>
      <c r="H209" s="412" t="s">
        <v>820</v>
      </c>
      <c r="I209" s="412"/>
      <c r="J209" s="412"/>
      <c r="K209" s="355"/>
    </row>
    <row r="210" spans="2:11" ht="15" customHeight="1">
      <c r="B210" s="354"/>
      <c r="C210" s="322"/>
      <c r="D210" s="322"/>
      <c r="E210" s="322"/>
      <c r="F210" s="315" t="s">
        <v>821</v>
      </c>
      <c r="G210" s="301"/>
      <c r="H210" s="412" t="s">
        <v>116</v>
      </c>
      <c r="I210" s="412"/>
      <c r="J210" s="412"/>
      <c r="K210" s="355"/>
    </row>
    <row r="211" spans="2:11" ht="15" customHeight="1">
      <c r="B211" s="354"/>
      <c r="C211" s="322"/>
      <c r="D211" s="322"/>
      <c r="E211" s="322"/>
      <c r="F211" s="356"/>
      <c r="G211" s="301"/>
      <c r="H211" s="357"/>
      <c r="I211" s="357"/>
      <c r="J211" s="357"/>
      <c r="K211" s="355"/>
    </row>
    <row r="212" spans="2:11" ht="15" customHeight="1">
      <c r="B212" s="354"/>
      <c r="C212" s="296" t="s">
        <v>943</v>
      </c>
      <c r="D212" s="322"/>
      <c r="E212" s="322"/>
      <c r="F212" s="315">
        <v>1</v>
      </c>
      <c r="G212" s="301"/>
      <c r="H212" s="412" t="s">
        <v>981</v>
      </c>
      <c r="I212" s="412"/>
      <c r="J212" s="412"/>
      <c r="K212" s="355"/>
    </row>
    <row r="213" spans="2:11" ht="15" customHeight="1">
      <c r="B213" s="354"/>
      <c r="C213" s="322"/>
      <c r="D213" s="322"/>
      <c r="E213" s="322"/>
      <c r="F213" s="315">
        <v>2</v>
      </c>
      <c r="G213" s="301"/>
      <c r="H213" s="412" t="s">
        <v>982</v>
      </c>
      <c r="I213" s="412"/>
      <c r="J213" s="412"/>
      <c r="K213" s="355"/>
    </row>
    <row r="214" spans="2:11" ht="15" customHeight="1">
      <c r="B214" s="354"/>
      <c r="C214" s="322"/>
      <c r="D214" s="322"/>
      <c r="E214" s="322"/>
      <c r="F214" s="315">
        <v>3</v>
      </c>
      <c r="G214" s="301"/>
      <c r="H214" s="412" t="s">
        <v>983</v>
      </c>
      <c r="I214" s="412"/>
      <c r="J214" s="412"/>
      <c r="K214" s="355"/>
    </row>
    <row r="215" spans="2:11" ht="15" customHeight="1">
      <c r="B215" s="354"/>
      <c r="C215" s="322"/>
      <c r="D215" s="322"/>
      <c r="E215" s="322"/>
      <c r="F215" s="315">
        <v>4</v>
      </c>
      <c r="G215" s="301"/>
      <c r="H215" s="412" t="s">
        <v>984</v>
      </c>
      <c r="I215" s="412"/>
      <c r="J215" s="412"/>
      <c r="K215" s="355"/>
    </row>
    <row r="216" spans="2:11" ht="12.75" customHeight="1">
      <c r="B216" s="358"/>
      <c r="C216" s="359"/>
      <c r="D216" s="359"/>
      <c r="E216" s="359"/>
      <c r="F216" s="359"/>
      <c r="G216" s="359"/>
      <c r="H216" s="359"/>
      <c r="I216" s="359"/>
      <c r="J216" s="359"/>
      <c r="K216" s="360"/>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2"/>
      <c r="C1" s="122"/>
      <c r="D1" s="123" t="s">
        <v>1</v>
      </c>
      <c r="E1" s="122"/>
      <c r="F1" s="124" t="s">
        <v>124</v>
      </c>
      <c r="G1" s="410" t="s">
        <v>125</v>
      </c>
      <c r="H1" s="410"/>
      <c r="I1" s="125"/>
      <c r="J1" s="124" t="s">
        <v>126</v>
      </c>
      <c r="K1" s="123" t="s">
        <v>127</v>
      </c>
      <c r="L1" s="124" t="s">
        <v>128</v>
      </c>
      <c r="M1" s="124"/>
      <c r="N1" s="124"/>
      <c r="O1" s="124"/>
      <c r="P1" s="124"/>
      <c r="Q1" s="124"/>
      <c r="R1" s="124"/>
      <c r="S1" s="124"/>
      <c r="T1" s="12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99</v>
      </c>
    </row>
    <row r="3" spans="2:46" ht="6.95" customHeight="1">
      <c r="B3" s="25"/>
      <c r="C3" s="26"/>
      <c r="D3" s="26"/>
      <c r="E3" s="26"/>
      <c r="F3" s="26"/>
      <c r="G3" s="26"/>
      <c r="H3" s="26"/>
      <c r="I3" s="126"/>
      <c r="J3" s="26"/>
      <c r="K3" s="27"/>
      <c r="AT3" s="24" t="s">
        <v>94</v>
      </c>
    </row>
    <row r="4" spans="2:46" ht="36.95" customHeight="1">
      <c r="B4" s="28"/>
      <c r="C4" s="29"/>
      <c r="D4" s="30" t="s">
        <v>129</v>
      </c>
      <c r="E4" s="29"/>
      <c r="F4" s="29"/>
      <c r="G4" s="29"/>
      <c r="H4" s="29"/>
      <c r="I4" s="127"/>
      <c r="J4" s="29"/>
      <c r="K4" s="31"/>
      <c r="M4" s="32" t="s">
        <v>12</v>
      </c>
      <c r="AT4" s="24" t="s">
        <v>6</v>
      </c>
    </row>
    <row r="5" spans="2:11" ht="6.95" customHeight="1">
      <c r="B5" s="28"/>
      <c r="C5" s="29"/>
      <c r="D5" s="29"/>
      <c r="E5" s="29"/>
      <c r="F5" s="29"/>
      <c r="G5" s="29"/>
      <c r="H5" s="29"/>
      <c r="I5" s="127"/>
      <c r="J5" s="29"/>
      <c r="K5" s="31"/>
    </row>
    <row r="6" spans="2:11" ht="13.5">
      <c r="B6" s="28"/>
      <c r="C6" s="29"/>
      <c r="D6" s="37" t="s">
        <v>18</v>
      </c>
      <c r="E6" s="29"/>
      <c r="F6" s="29"/>
      <c r="G6" s="29"/>
      <c r="H6" s="29"/>
      <c r="I6" s="127"/>
      <c r="J6" s="29"/>
      <c r="K6" s="31"/>
    </row>
    <row r="7" spans="2:11" ht="22.5" customHeight="1">
      <c r="B7" s="28"/>
      <c r="C7" s="29"/>
      <c r="D7" s="29"/>
      <c r="E7" s="403" t="str">
        <f>'Rekapitulace stavby'!K6</f>
        <v>Oprava silnice III/1179 Mýto</v>
      </c>
      <c r="F7" s="404"/>
      <c r="G7" s="404"/>
      <c r="H7" s="404"/>
      <c r="I7" s="127"/>
      <c r="J7" s="29"/>
      <c r="K7" s="31"/>
    </row>
    <row r="8" spans="2:11" ht="13.5">
      <c r="B8" s="28"/>
      <c r="C8" s="29"/>
      <c r="D8" s="37" t="s">
        <v>130</v>
      </c>
      <c r="E8" s="29"/>
      <c r="F8" s="29"/>
      <c r="G8" s="29"/>
      <c r="H8" s="29"/>
      <c r="I8" s="127"/>
      <c r="J8" s="29"/>
      <c r="K8" s="31"/>
    </row>
    <row r="9" spans="2:11" s="1" customFormat="1" ht="22.5" customHeight="1">
      <c r="B9" s="42"/>
      <c r="C9" s="43"/>
      <c r="D9" s="43"/>
      <c r="E9" s="403" t="s">
        <v>131</v>
      </c>
      <c r="F9" s="405"/>
      <c r="G9" s="405"/>
      <c r="H9" s="405"/>
      <c r="I9" s="128"/>
      <c r="J9" s="43"/>
      <c r="K9" s="46"/>
    </row>
    <row r="10" spans="2:11" s="1" customFormat="1" ht="13.5">
      <c r="B10" s="42"/>
      <c r="C10" s="43"/>
      <c r="D10" s="37" t="s">
        <v>132</v>
      </c>
      <c r="E10" s="43"/>
      <c r="F10" s="43"/>
      <c r="G10" s="43"/>
      <c r="H10" s="43"/>
      <c r="I10" s="128"/>
      <c r="J10" s="43"/>
      <c r="K10" s="46"/>
    </row>
    <row r="11" spans="2:11" s="1" customFormat="1" ht="36.95" customHeight="1">
      <c r="B11" s="42"/>
      <c r="C11" s="43"/>
      <c r="D11" s="43"/>
      <c r="E11" s="406" t="s">
        <v>133</v>
      </c>
      <c r="F11" s="405"/>
      <c r="G11" s="405"/>
      <c r="H11" s="405"/>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7" t="s">
        <v>21</v>
      </c>
      <c r="E13" s="43"/>
      <c r="F13" s="35" t="s">
        <v>84</v>
      </c>
      <c r="G13" s="43"/>
      <c r="H13" s="43"/>
      <c r="I13" s="129" t="s">
        <v>23</v>
      </c>
      <c r="J13" s="35" t="s">
        <v>84</v>
      </c>
      <c r="K13" s="46"/>
    </row>
    <row r="14" spans="2:11" s="1" customFormat="1" ht="14.45" customHeight="1">
      <c r="B14" s="42"/>
      <c r="C14" s="43"/>
      <c r="D14" s="37" t="s">
        <v>26</v>
      </c>
      <c r="E14" s="43"/>
      <c r="F14" s="35" t="s">
        <v>27</v>
      </c>
      <c r="G14" s="43"/>
      <c r="H14" s="43"/>
      <c r="I14" s="129" t="s">
        <v>28</v>
      </c>
      <c r="J14" s="130" t="str">
        <f>'Rekapitulace stavby'!AN8</f>
        <v>22. 1. 2016</v>
      </c>
      <c r="K14" s="46"/>
    </row>
    <row r="15" spans="2:11" s="1" customFormat="1" ht="10.9" customHeight="1">
      <c r="B15" s="42"/>
      <c r="C15" s="43"/>
      <c r="D15" s="43"/>
      <c r="E15" s="43"/>
      <c r="F15" s="43"/>
      <c r="G15" s="43"/>
      <c r="H15" s="43"/>
      <c r="I15" s="128"/>
      <c r="J15" s="43"/>
      <c r="K15" s="46"/>
    </row>
    <row r="16" spans="2:11" s="1" customFormat="1" ht="14.45" customHeight="1">
      <c r="B16" s="42"/>
      <c r="C16" s="43"/>
      <c r="D16" s="37" t="s">
        <v>36</v>
      </c>
      <c r="E16" s="43"/>
      <c r="F16" s="43"/>
      <c r="G16" s="43"/>
      <c r="H16" s="43"/>
      <c r="I16" s="129" t="s">
        <v>37</v>
      </c>
      <c r="J16" s="35" t="s">
        <v>38</v>
      </c>
      <c r="K16" s="46"/>
    </row>
    <row r="17" spans="2:11" s="1" customFormat="1" ht="18" customHeight="1">
      <c r="B17" s="42"/>
      <c r="C17" s="43"/>
      <c r="D17" s="43"/>
      <c r="E17" s="35" t="s">
        <v>39</v>
      </c>
      <c r="F17" s="43"/>
      <c r="G17" s="43"/>
      <c r="H17" s="43"/>
      <c r="I17" s="129" t="s">
        <v>40</v>
      </c>
      <c r="J17" s="35" t="s">
        <v>41</v>
      </c>
      <c r="K17" s="46"/>
    </row>
    <row r="18" spans="2:11" s="1" customFormat="1" ht="6.95" customHeight="1">
      <c r="B18" s="42"/>
      <c r="C18" s="43"/>
      <c r="D18" s="43"/>
      <c r="E18" s="43"/>
      <c r="F18" s="43"/>
      <c r="G18" s="43"/>
      <c r="H18" s="43"/>
      <c r="I18" s="128"/>
      <c r="J18" s="43"/>
      <c r="K18" s="46"/>
    </row>
    <row r="19" spans="2:11" s="1" customFormat="1" ht="14.45" customHeight="1">
      <c r="B19" s="42"/>
      <c r="C19" s="43"/>
      <c r="D19" s="37" t="s">
        <v>42</v>
      </c>
      <c r="E19" s="43"/>
      <c r="F19" s="43"/>
      <c r="G19" s="43"/>
      <c r="H19" s="43"/>
      <c r="I19" s="129" t="s">
        <v>37</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29" t="s">
        <v>40</v>
      </c>
      <c r="J20" s="35"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7" t="s">
        <v>44</v>
      </c>
      <c r="E22" s="43"/>
      <c r="F22" s="43"/>
      <c r="G22" s="43"/>
      <c r="H22" s="43"/>
      <c r="I22" s="129" t="s">
        <v>37</v>
      </c>
      <c r="J22" s="35" t="s">
        <v>45</v>
      </c>
      <c r="K22" s="46"/>
    </row>
    <row r="23" spans="2:11" s="1" customFormat="1" ht="18" customHeight="1">
      <c r="B23" s="42"/>
      <c r="C23" s="43"/>
      <c r="D23" s="43"/>
      <c r="E23" s="35" t="s">
        <v>46</v>
      </c>
      <c r="F23" s="43"/>
      <c r="G23" s="43"/>
      <c r="H23" s="43"/>
      <c r="I23" s="129" t="s">
        <v>40</v>
      </c>
      <c r="J23" s="35" t="s">
        <v>47</v>
      </c>
      <c r="K23" s="46"/>
    </row>
    <row r="24" spans="2:11" s="1" customFormat="1" ht="6.95" customHeight="1">
      <c r="B24" s="42"/>
      <c r="C24" s="43"/>
      <c r="D24" s="43"/>
      <c r="E24" s="43"/>
      <c r="F24" s="43"/>
      <c r="G24" s="43"/>
      <c r="H24" s="43"/>
      <c r="I24" s="128"/>
      <c r="J24" s="43"/>
      <c r="K24" s="46"/>
    </row>
    <row r="25" spans="2:11" s="1" customFormat="1" ht="14.45" customHeight="1">
      <c r="B25" s="42"/>
      <c r="C25" s="43"/>
      <c r="D25" s="37" t="s">
        <v>49</v>
      </c>
      <c r="E25" s="43"/>
      <c r="F25" s="43"/>
      <c r="G25" s="43"/>
      <c r="H25" s="43"/>
      <c r="I25" s="128"/>
      <c r="J25" s="43"/>
      <c r="K25" s="46"/>
    </row>
    <row r="26" spans="2:11" s="7" customFormat="1" ht="22.5" customHeight="1">
      <c r="B26" s="131"/>
      <c r="C26" s="132"/>
      <c r="D26" s="132"/>
      <c r="E26" s="368" t="s">
        <v>84</v>
      </c>
      <c r="F26" s="368"/>
      <c r="G26" s="368"/>
      <c r="H26" s="368"/>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51</v>
      </c>
      <c r="E29" s="43"/>
      <c r="F29" s="43"/>
      <c r="G29" s="43"/>
      <c r="H29" s="43"/>
      <c r="I29" s="128"/>
      <c r="J29" s="138">
        <f>ROUND(J87,2)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53</v>
      </c>
      <c r="G31" s="43"/>
      <c r="H31" s="43"/>
      <c r="I31" s="139" t="s">
        <v>52</v>
      </c>
      <c r="J31" s="47" t="s">
        <v>54</v>
      </c>
      <c r="K31" s="46"/>
    </row>
    <row r="32" spans="2:11" s="1" customFormat="1" ht="14.45" customHeight="1">
      <c r="B32" s="42"/>
      <c r="C32" s="43"/>
      <c r="D32" s="50" t="s">
        <v>55</v>
      </c>
      <c r="E32" s="50" t="s">
        <v>56</v>
      </c>
      <c r="F32" s="140">
        <f>ROUND(SUM(BE87:BE137),2)</f>
        <v>0</v>
      </c>
      <c r="G32" s="43"/>
      <c r="H32" s="43"/>
      <c r="I32" s="141">
        <v>0.21</v>
      </c>
      <c r="J32" s="140">
        <f>ROUND(ROUND((SUM(BE87:BE137)),2)*I32,2)</f>
        <v>0</v>
      </c>
      <c r="K32" s="46"/>
    </row>
    <row r="33" spans="2:11" s="1" customFormat="1" ht="14.45" customHeight="1">
      <c r="B33" s="42"/>
      <c r="C33" s="43"/>
      <c r="D33" s="43"/>
      <c r="E33" s="50" t="s">
        <v>57</v>
      </c>
      <c r="F33" s="140">
        <f>ROUND(SUM(BF87:BF137),2)</f>
        <v>0</v>
      </c>
      <c r="G33" s="43"/>
      <c r="H33" s="43"/>
      <c r="I33" s="141">
        <v>0.15</v>
      </c>
      <c r="J33" s="140">
        <f>ROUND(ROUND((SUM(BF87:BF137)),2)*I33,2)</f>
        <v>0</v>
      </c>
      <c r="K33" s="46"/>
    </row>
    <row r="34" spans="2:11" s="1" customFormat="1" ht="14.45" customHeight="1" hidden="1">
      <c r="B34" s="42"/>
      <c r="C34" s="43"/>
      <c r="D34" s="43"/>
      <c r="E34" s="50" t="s">
        <v>58</v>
      </c>
      <c r="F34" s="140">
        <f>ROUND(SUM(BG87:BG137),2)</f>
        <v>0</v>
      </c>
      <c r="G34" s="43"/>
      <c r="H34" s="43"/>
      <c r="I34" s="141">
        <v>0.21</v>
      </c>
      <c r="J34" s="140">
        <v>0</v>
      </c>
      <c r="K34" s="46"/>
    </row>
    <row r="35" spans="2:11" s="1" customFormat="1" ht="14.45" customHeight="1" hidden="1">
      <c r="B35" s="42"/>
      <c r="C35" s="43"/>
      <c r="D35" s="43"/>
      <c r="E35" s="50" t="s">
        <v>59</v>
      </c>
      <c r="F35" s="140">
        <f>ROUND(SUM(BH87:BH137),2)</f>
        <v>0</v>
      </c>
      <c r="G35" s="43"/>
      <c r="H35" s="43"/>
      <c r="I35" s="141">
        <v>0.15</v>
      </c>
      <c r="J35" s="140">
        <v>0</v>
      </c>
      <c r="K35" s="46"/>
    </row>
    <row r="36" spans="2:11" s="1" customFormat="1" ht="14.45" customHeight="1" hidden="1">
      <c r="B36" s="42"/>
      <c r="C36" s="43"/>
      <c r="D36" s="43"/>
      <c r="E36" s="50" t="s">
        <v>60</v>
      </c>
      <c r="F36" s="140">
        <f>ROUND(SUM(BI87:BI137),2)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61</v>
      </c>
      <c r="E38" s="80"/>
      <c r="F38" s="80"/>
      <c r="G38" s="144" t="s">
        <v>62</v>
      </c>
      <c r="H38" s="145" t="s">
        <v>63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0" t="s">
        <v>134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7" t="s">
        <v>18</v>
      </c>
      <c r="D46" s="43"/>
      <c r="E46" s="43"/>
      <c r="F46" s="43"/>
      <c r="G46" s="43"/>
      <c r="H46" s="43"/>
      <c r="I46" s="128"/>
      <c r="J46" s="43"/>
      <c r="K46" s="46"/>
    </row>
    <row r="47" spans="2:11" s="1" customFormat="1" ht="22.5" customHeight="1">
      <c r="B47" s="42"/>
      <c r="C47" s="43"/>
      <c r="D47" s="43"/>
      <c r="E47" s="403" t="str">
        <f>E7</f>
        <v>Oprava silnice III/1179 Mýto</v>
      </c>
      <c r="F47" s="404"/>
      <c r="G47" s="404"/>
      <c r="H47" s="404"/>
      <c r="I47" s="128"/>
      <c r="J47" s="43"/>
      <c r="K47" s="46"/>
    </row>
    <row r="48" spans="2:11" ht="13.5">
      <c r="B48" s="28"/>
      <c r="C48" s="37" t="s">
        <v>130</v>
      </c>
      <c r="D48" s="29"/>
      <c r="E48" s="29"/>
      <c r="F48" s="29"/>
      <c r="G48" s="29"/>
      <c r="H48" s="29"/>
      <c r="I48" s="127"/>
      <c r="J48" s="29"/>
      <c r="K48" s="31"/>
    </row>
    <row r="49" spans="2:11" s="1" customFormat="1" ht="22.5" customHeight="1">
      <c r="B49" s="42"/>
      <c r="C49" s="43"/>
      <c r="D49" s="43"/>
      <c r="E49" s="403" t="s">
        <v>131</v>
      </c>
      <c r="F49" s="405"/>
      <c r="G49" s="405"/>
      <c r="H49" s="405"/>
      <c r="I49" s="128"/>
      <c r="J49" s="43"/>
      <c r="K49" s="46"/>
    </row>
    <row r="50" spans="2:11" s="1" customFormat="1" ht="14.45" customHeight="1">
      <c r="B50" s="42"/>
      <c r="C50" s="37" t="s">
        <v>132</v>
      </c>
      <c r="D50" s="43"/>
      <c r="E50" s="43"/>
      <c r="F50" s="43"/>
      <c r="G50" s="43"/>
      <c r="H50" s="43"/>
      <c r="I50" s="128"/>
      <c r="J50" s="43"/>
      <c r="K50" s="46"/>
    </row>
    <row r="51" spans="2:11" s="1" customFormat="1" ht="23.25" customHeight="1">
      <c r="B51" s="42"/>
      <c r="C51" s="43"/>
      <c r="D51" s="43"/>
      <c r="E51" s="406" t="str">
        <f>E11</f>
        <v>01 - Bourací práce</v>
      </c>
      <c r="F51" s="405"/>
      <c r="G51" s="405"/>
      <c r="H51" s="405"/>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7" t="s">
        <v>26</v>
      </c>
      <c r="D53" s="43"/>
      <c r="E53" s="43"/>
      <c r="F53" s="35" t="str">
        <f>F14</f>
        <v>Mýto</v>
      </c>
      <c r="G53" s="43"/>
      <c r="H53" s="43"/>
      <c r="I53" s="129" t="s">
        <v>28</v>
      </c>
      <c r="J53" s="130" t="str">
        <f>IF(J14="","",J14)</f>
        <v>22. 1. 2016</v>
      </c>
      <c r="K53" s="46"/>
    </row>
    <row r="54" spans="2:11" s="1" customFormat="1" ht="6.95" customHeight="1">
      <c r="B54" s="42"/>
      <c r="C54" s="43"/>
      <c r="D54" s="43"/>
      <c r="E54" s="43"/>
      <c r="F54" s="43"/>
      <c r="G54" s="43"/>
      <c r="H54" s="43"/>
      <c r="I54" s="128"/>
      <c r="J54" s="43"/>
      <c r="K54" s="46"/>
    </row>
    <row r="55" spans="2:11" s="1" customFormat="1" ht="13.5">
      <c r="B55" s="42"/>
      <c r="C55" s="37" t="s">
        <v>36</v>
      </c>
      <c r="D55" s="43"/>
      <c r="E55" s="43"/>
      <c r="F55" s="35" t="str">
        <f>E17</f>
        <v>SUS PK, p.o.</v>
      </c>
      <c r="G55" s="43"/>
      <c r="H55" s="43"/>
      <c r="I55" s="129" t="s">
        <v>44</v>
      </c>
      <c r="J55" s="35" t="str">
        <f>E23</f>
        <v>Area Projekt s.r.o.</v>
      </c>
      <c r="K55" s="46"/>
    </row>
    <row r="56" spans="2:11" s="1" customFormat="1" ht="14.45" customHeight="1">
      <c r="B56" s="42"/>
      <c r="C56" s="37" t="s">
        <v>42</v>
      </c>
      <c r="D56" s="43"/>
      <c r="E56" s="43"/>
      <c r="F56" s="35"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135</v>
      </c>
      <c r="D58" s="142"/>
      <c r="E58" s="142"/>
      <c r="F58" s="142"/>
      <c r="G58" s="142"/>
      <c r="H58" s="142"/>
      <c r="I58" s="155"/>
      <c r="J58" s="156" t="s">
        <v>136</v>
      </c>
      <c r="K58" s="157"/>
    </row>
    <row r="59" spans="2:11" s="1" customFormat="1" ht="10.35" customHeight="1">
      <c r="B59" s="42"/>
      <c r="C59" s="43"/>
      <c r="D59" s="43"/>
      <c r="E59" s="43"/>
      <c r="F59" s="43"/>
      <c r="G59" s="43"/>
      <c r="H59" s="43"/>
      <c r="I59" s="128"/>
      <c r="J59" s="43"/>
      <c r="K59" s="46"/>
    </row>
    <row r="60" spans="2:47" s="1" customFormat="1" ht="29.25" customHeight="1">
      <c r="B60" s="42"/>
      <c r="C60" s="158" t="s">
        <v>137</v>
      </c>
      <c r="D60" s="43"/>
      <c r="E60" s="43"/>
      <c r="F60" s="43"/>
      <c r="G60" s="43"/>
      <c r="H60" s="43"/>
      <c r="I60" s="128"/>
      <c r="J60" s="138">
        <f>J87</f>
        <v>0</v>
      </c>
      <c r="K60" s="46"/>
      <c r="AU60" s="24" t="s">
        <v>138</v>
      </c>
    </row>
    <row r="61" spans="2:11" s="8" customFormat="1" ht="24.95" customHeight="1">
      <c r="B61" s="159"/>
      <c r="C61" s="160"/>
      <c r="D61" s="161" t="s">
        <v>139</v>
      </c>
      <c r="E61" s="162"/>
      <c r="F61" s="162"/>
      <c r="G61" s="162"/>
      <c r="H61" s="162"/>
      <c r="I61" s="163"/>
      <c r="J61" s="164">
        <f>J88</f>
        <v>0</v>
      </c>
      <c r="K61" s="165"/>
    </row>
    <row r="62" spans="2:11" s="9" customFormat="1" ht="19.9" customHeight="1">
      <c r="B62" s="166"/>
      <c r="C62" s="167"/>
      <c r="D62" s="168" t="s">
        <v>140</v>
      </c>
      <c r="E62" s="169"/>
      <c r="F62" s="169"/>
      <c r="G62" s="169"/>
      <c r="H62" s="169"/>
      <c r="I62" s="170"/>
      <c r="J62" s="171">
        <f>J89</f>
        <v>0</v>
      </c>
      <c r="K62" s="172"/>
    </row>
    <row r="63" spans="2:11" s="9" customFormat="1" ht="19.9" customHeight="1">
      <c r="B63" s="166"/>
      <c r="C63" s="167"/>
      <c r="D63" s="168" t="s">
        <v>141</v>
      </c>
      <c r="E63" s="169"/>
      <c r="F63" s="169"/>
      <c r="G63" s="169"/>
      <c r="H63" s="169"/>
      <c r="I63" s="170"/>
      <c r="J63" s="171">
        <f>J109</f>
        <v>0</v>
      </c>
      <c r="K63" s="172"/>
    </row>
    <row r="64" spans="2:11" s="9" customFormat="1" ht="19.9" customHeight="1">
      <c r="B64" s="166"/>
      <c r="C64" s="167"/>
      <c r="D64" s="168" t="s">
        <v>142</v>
      </c>
      <c r="E64" s="169"/>
      <c r="F64" s="169"/>
      <c r="G64" s="169"/>
      <c r="H64" s="169"/>
      <c r="I64" s="170"/>
      <c r="J64" s="171">
        <f>J119</f>
        <v>0</v>
      </c>
      <c r="K64" s="172"/>
    </row>
    <row r="65" spans="2:11" s="9" customFormat="1" ht="19.9" customHeight="1">
      <c r="B65" s="166"/>
      <c r="C65" s="167"/>
      <c r="D65" s="168" t="s">
        <v>143</v>
      </c>
      <c r="E65" s="169"/>
      <c r="F65" s="169"/>
      <c r="G65" s="169"/>
      <c r="H65" s="169"/>
      <c r="I65" s="170"/>
      <c r="J65" s="171">
        <f>J135</f>
        <v>0</v>
      </c>
      <c r="K65" s="172"/>
    </row>
    <row r="66" spans="2:11" s="1" customFormat="1" ht="21.75" customHeight="1">
      <c r="B66" s="42"/>
      <c r="C66" s="43"/>
      <c r="D66" s="43"/>
      <c r="E66" s="43"/>
      <c r="F66" s="43"/>
      <c r="G66" s="43"/>
      <c r="H66" s="43"/>
      <c r="I66" s="128"/>
      <c r="J66" s="43"/>
      <c r="K66" s="46"/>
    </row>
    <row r="67" spans="2:11" s="1" customFormat="1" ht="6.95" customHeight="1">
      <c r="B67" s="57"/>
      <c r="C67" s="58"/>
      <c r="D67" s="58"/>
      <c r="E67" s="58"/>
      <c r="F67" s="58"/>
      <c r="G67" s="58"/>
      <c r="H67" s="58"/>
      <c r="I67" s="149"/>
      <c r="J67" s="58"/>
      <c r="K67" s="59"/>
    </row>
    <row r="71" spans="2:12" s="1" customFormat="1" ht="6.95" customHeight="1">
      <c r="B71" s="60"/>
      <c r="C71" s="61"/>
      <c r="D71" s="61"/>
      <c r="E71" s="61"/>
      <c r="F71" s="61"/>
      <c r="G71" s="61"/>
      <c r="H71" s="61"/>
      <c r="I71" s="152"/>
      <c r="J71" s="61"/>
      <c r="K71" s="61"/>
      <c r="L71" s="62"/>
    </row>
    <row r="72" spans="2:12" s="1" customFormat="1" ht="36.95" customHeight="1">
      <c r="B72" s="42"/>
      <c r="C72" s="63" t="s">
        <v>144</v>
      </c>
      <c r="D72" s="64"/>
      <c r="E72" s="64"/>
      <c r="F72" s="64"/>
      <c r="G72" s="64"/>
      <c r="H72" s="64"/>
      <c r="I72" s="173"/>
      <c r="J72" s="64"/>
      <c r="K72" s="64"/>
      <c r="L72" s="62"/>
    </row>
    <row r="73" spans="2:12" s="1" customFormat="1" ht="6.95" customHeight="1">
      <c r="B73" s="42"/>
      <c r="C73" s="64"/>
      <c r="D73" s="64"/>
      <c r="E73" s="64"/>
      <c r="F73" s="64"/>
      <c r="G73" s="64"/>
      <c r="H73" s="64"/>
      <c r="I73" s="173"/>
      <c r="J73" s="64"/>
      <c r="K73" s="64"/>
      <c r="L73" s="62"/>
    </row>
    <row r="74" spans="2:12" s="1" customFormat="1" ht="14.45" customHeight="1">
      <c r="B74" s="42"/>
      <c r="C74" s="66" t="s">
        <v>18</v>
      </c>
      <c r="D74" s="64"/>
      <c r="E74" s="64"/>
      <c r="F74" s="64"/>
      <c r="G74" s="64"/>
      <c r="H74" s="64"/>
      <c r="I74" s="173"/>
      <c r="J74" s="64"/>
      <c r="K74" s="64"/>
      <c r="L74" s="62"/>
    </row>
    <row r="75" spans="2:12" s="1" customFormat="1" ht="22.5" customHeight="1">
      <c r="B75" s="42"/>
      <c r="C75" s="64"/>
      <c r="D75" s="64"/>
      <c r="E75" s="407" t="str">
        <f>E7</f>
        <v>Oprava silnice III/1179 Mýto</v>
      </c>
      <c r="F75" s="408"/>
      <c r="G75" s="408"/>
      <c r="H75" s="408"/>
      <c r="I75" s="173"/>
      <c r="J75" s="64"/>
      <c r="K75" s="64"/>
      <c r="L75" s="62"/>
    </row>
    <row r="76" spans="2:12" ht="13.5">
      <c r="B76" s="28"/>
      <c r="C76" s="66" t="s">
        <v>130</v>
      </c>
      <c r="D76" s="174"/>
      <c r="E76" s="174"/>
      <c r="F76" s="174"/>
      <c r="G76" s="174"/>
      <c r="H76" s="174"/>
      <c r="J76" s="174"/>
      <c r="K76" s="174"/>
      <c r="L76" s="175"/>
    </row>
    <row r="77" spans="2:12" s="1" customFormat="1" ht="22.5" customHeight="1">
      <c r="B77" s="42"/>
      <c r="C77" s="64"/>
      <c r="D77" s="64"/>
      <c r="E77" s="407" t="s">
        <v>131</v>
      </c>
      <c r="F77" s="409"/>
      <c r="G77" s="409"/>
      <c r="H77" s="409"/>
      <c r="I77" s="173"/>
      <c r="J77" s="64"/>
      <c r="K77" s="64"/>
      <c r="L77" s="62"/>
    </row>
    <row r="78" spans="2:12" s="1" customFormat="1" ht="14.45" customHeight="1">
      <c r="B78" s="42"/>
      <c r="C78" s="66" t="s">
        <v>132</v>
      </c>
      <c r="D78" s="64"/>
      <c r="E78" s="64"/>
      <c r="F78" s="64"/>
      <c r="G78" s="64"/>
      <c r="H78" s="64"/>
      <c r="I78" s="173"/>
      <c r="J78" s="64"/>
      <c r="K78" s="64"/>
      <c r="L78" s="62"/>
    </row>
    <row r="79" spans="2:12" s="1" customFormat="1" ht="23.25" customHeight="1">
      <c r="B79" s="42"/>
      <c r="C79" s="64"/>
      <c r="D79" s="64"/>
      <c r="E79" s="379" t="str">
        <f>E11</f>
        <v>01 - Bourací práce</v>
      </c>
      <c r="F79" s="409"/>
      <c r="G79" s="409"/>
      <c r="H79" s="409"/>
      <c r="I79" s="173"/>
      <c r="J79" s="64"/>
      <c r="K79" s="64"/>
      <c r="L79" s="62"/>
    </row>
    <row r="80" spans="2:12" s="1" customFormat="1" ht="6.95" customHeight="1">
      <c r="B80" s="42"/>
      <c r="C80" s="64"/>
      <c r="D80" s="64"/>
      <c r="E80" s="64"/>
      <c r="F80" s="64"/>
      <c r="G80" s="64"/>
      <c r="H80" s="64"/>
      <c r="I80" s="173"/>
      <c r="J80" s="64"/>
      <c r="K80" s="64"/>
      <c r="L80" s="62"/>
    </row>
    <row r="81" spans="2:12" s="1" customFormat="1" ht="18" customHeight="1">
      <c r="B81" s="42"/>
      <c r="C81" s="66" t="s">
        <v>26</v>
      </c>
      <c r="D81" s="64"/>
      <c r="E81" s="64"/>
      <c r="F81" s="176" t="str">
        <f>F14</f>
        <v>Mýto</v>
      </c>
      <c r="G81" s="64"/>
      <c r="H81" s="64"/>
      <c r="I81" s="177" t="s">
        <v>28</v>
      </c>
      <c r="J81" s="74" t="str">
        <f>IF(J14="","",J14)</f>
        <v>22. 1. 2016</v>
      </c>
      <c r="K81" s="64"/>
      <c r="L81" s="62"/>
    </row>
    <row r="82" spans="2:12" s="1" customFormat="1" ht="6.95" customHeight="1">
      <c r="B82" s="42"/>
      <c r="C82" s="64"/>
      <c r="D82" s="64"/>
      <c r="E82" s="64"/>
      <c r="F82" s="64"/>
      <c r="G82" s="64"/>
      <c r="H82" s="64"/>
      <c r="I82" s="173"/>
      <c r="J82" s="64"/>
      <c r="K82" s="64"/>
      <c r="L82" s="62"/>
    </row>
    <row r="83" spans="2:12" s="1" customFormat="1" ht="13.5">
      <c r="B83" s="42"/>
      <c r="C83" s="66" t="s">
        <v>36</v>
      </c>
      <c r="D83" s="64"/>
      <c r="E83" s="64"/>
      <c r="F83" s="176" t="str">
        <f>E17</f>
        <v>SUS PK, p.o.</v>
      </c>
      <c r="G83" s="64"/>
      <c r="H83" s="64"/>
      <c r="I83" s="177" t="s">
        <v>44</v>
      </c>
      <c r="J83" s="176" t="str">
        <f>E23</f>
        <v>Area Projekt s.r.o.</v>
      </c>
      <c r="K83" s="64"/>
      <c r="L83" s="62"/>
    </row>
    <row r="84" spans="2:12" s="1" customFormat="1" ht="14.45" customHeight="1">
      <c r="B84" s="42"/>
      <c r="C84" s="66" t="s">
        <v>42</v>
      </c>
      <c r="D84" s="64"/>
      <c r="E84" s="64"/>
      <c r="F84" s="176" t="str">
        <f>IF(E20="","",E20)</f>
        <v/>
      </c>
      <c r="G84" s="64"/>
      <c r="H84" s="64"/>
      <c r="I84" s="173"/>
      <c r="J84" s="64"/>
      <c r="K84" s="64"/>
      <c r="L84" s="62"/>
    </row>
    <row r="85" spans="2:12" s="1" customFormat="1" ht="10.35" customHeight="1">
      <c r="B85" s="42"/>
      <c r="C85" s="64"/>
      <c r="D85" s="64"/>
      <c r="E85" s="64"/>
      <c r="F85" s="64"/>
      <c r="G85" s="64"/>
      <c r="H85" s="64"/>
      <c r="I85" s="173"/>
      <c r="J85" s="64"/>
      <c r="K85" s="64"/>
      <c r="L85" s="62"/>
    </row>
    <row r="86" spans="2:20" s="10" customFormat="1" ht="29.25" customHeight="1">
      <c r="B86" s="178"/>
      <c r="C86" s="179" t="s">
        <v>145</v>
      </c>
      <c r="D86" s="180" t="s">
        <v>70</v>
      </c>
      <c r="E86" s="180" t="s">
        <v>66</v>
      </c>
      <c r="F86" s="180" t="s">
        <v>146</v>
      </c>
      <c r="G86" s="180" t="s">
        <v>147</v>
      </c>
      <c r="H86" s="180" t="s">
        <v>148</v>
      </c>
      <c r="I86" s="181" t="s">
        <v>149</v>
      </c>
      <c r="J86" s="180" t="s">
        <v>136</v>
      </c>
      <c r="K86" s="182" t="s">
        <v>150</v>
      </c>
      <c r="L86" s="183"/>
      <c r="M86" s="82" t="s">
        <v>151</v>
      </c>
      <c r="N86" s="83" t="s">
        <v>55</v>
      </c>
      <c r="O86" s="83" t="s">
        <v>152</v>
      </c>
      <c r="P86" s="83" t="s">
        <v>153</v>
      </c>
      <c r="Q86" s="83" t="s">
        <v>154</v>
      </c>
      <c r="R86" s="83" t="s">
        <v>155</v>
      </c>
      <c r="S86" s="83" t="s">
        <v>156</v>
      </c>
      <c r="T86" s="84" t="s">
        <v>157</v>
      </c>
    </row>
    <row r="87" spans="2:63" s="1" customFormat="1" ht="29.25" customHeight="1">
      <c r="B87" s="42"/>
      <c r="C87" s="88" t="s">
        <v>137</v>
      </c>
      <c r="D87" s="64"/>
      <c r="E87" s="64"/>
      <c r="F87" s="64"/>
      <c r="G87" s="64"/>
      <c r="H87" s="64"/>
      <c r="I87" s="173"/>
      <c r="J87" s="184">
        <f>BK87</f>
        <v>0</v>
      </c>
      <c r="K87" s="64"/>
      <c r="L87" s="62"/>
      <c r="M87" s="85"/>
      <c r="N87" s="86"/>
      <c r="O87" s="86"/>
      <c r="P87" s="185">
        <f>P88</f>
        <v>0</v>
      </c>
      <c r="Q87" s="86"/>
      <c r="R87" s="185">
        <f>R88</f>
        <v>0.47988000000000003</v>
      </c>
      <c r="S87" s="86"/>
      <c r="T87" s="186">
        <f>T88</f>
        <v>1769.2075999999997</v>
      </c>
      <c r="AT87" s="24" t="s">
        <v>85</v>
      </c>
      <c r="AU87" s="24" t="s">
        <v>138</v>
      </c>
      <c r="BK87" s="187">
        <f>BK88</f>
        <v>0</v>
      </c>
    </row>
    <row r="88" spans="2:63" s="11" customFormat="1" ht="37.35" customHeight="1">
      <c r="B88" s="188"/>
      <c r="C88" s="189"/>
      <c r="D88" s="190" t="s">
        <v>85</v>
      </c>
      <c r="E88" s="191" t="s">
        <v>158</v>
      </c>
      <c r="F88" s="191" t="s">
        <v>159</v>
      </c>
      <c r="G88" s="189"/>
      <c r="H88" s="189"/>
      <c r="I88" s="192"/>
      <c r="J88" s="193">
        <f>BK88</f>
        <v>0</v>
      </c>
      <c r="K88" s="189"/>
      <c r="L88" s="194"/>
      <c r="M88" s="195"/>
      <c r="N88" s="196"/>
      <c r="O88" s="196"/>
      <c r="P88" s="197">
        <f>P89+P109+P119+P135</f>
        <v>0</v>
      </c>
      <c r="Q88" s="196"/>
      <c r="R88" s="197">
        <f>R89+R109+R119+R135</f>
        <v>0.47988000000000003</v>
      </c>
      <c r="S88" s="196"/>
      <c r="T88" s="198">
        <f>T89+T109+T119+T135</f>
        <v>1769.2075999999997</v>
      </c>
      <c r="AR88" s="199" t="s">
        <v>25</v>
      </c>
      <c r="AT88" s="200" t="s">
        <v>85</v>
      </c>
      <c r="AU88" s="200" t="s">
        <v>86</v>
      </c>
      <c r="AY88" s="199" t="s">
        <v>160</v>
      </c>
      <c r="BK88" s="201">
        <f>BK89+BK109+BK119+BK135</f>
        <v>0</v>
      </c>
    </row>
    <row r="89" spans="2:63" s="11" customFormat="1" ht="19.9" customHeight="1">
      <c r="B89" s="188"/>
      <c r="C89" s="189"/>
      <c r="D89" s="202" t="s">
        <v>85</v>
      </c>
      <c r="E89" s="203" t="s">
        <v>25</v>
      </c>
      <c r="F89" s="203" t="s">
        <v>161</v>
      </c>
      <c r="G89" s="189"/>
      <c r="H89" s="189"/>
      <c r="I89" s="192"/>
      <c r="J89" s="204">
        <f>BK89</f>
        <v>0</v>
      </c>
      <c r="K89" s="189"/>
      <c r="L89" s="194"/>
      <c r="M89" s="195"/>
      <c r="N89" s="196"/>
      <c r="O89" s="196"/>
      <c r="P89" s="197">
        <f>SUM(P90:P108)</f>
        <v>0</v>
      </c>
      <c r="Q89" s="196"/>
      <c r="R89" s="197">
        <f>SUM(R90:R108)</f>
        <v>0.47988000000000003</v>
      </c>
      <c r="S89" s="196"/>
      <c r="T89" s="198">
        <f>SUM(T90:T108)</f>
        <v>1744.8919999999998</v>
      </c>
      <c r="AR89" s="199" t="s">
        <v>25</v>
      </c>
      <c r="AT89" s="200" t="s">
        <v>85</v>
      </c>
      <c r="AU89" s="200" t="s">
        <v>25</v>
      </c>
      <c r="AY89" s="199" t="s">
        <v>160</v>
      </c>
      <c r="BK89" s="201">
        <f>SUM(BK90:BK108)</f>
        <v>0</v>
      </c>
    </row>
    <row r="90" spans="2:65" s="1" customFormat="1" ht="44.25" customHeight="1">
      <c r="B90" s="42"/>
      <c r="C90" s="205" t="s">
        <v>25</v>
      </c>
      <c r="D90" s="205" t="s">
        <v>162</v>
      </c>
      <c r="E90" s="206" t="s">
        <v>163</v>
      </c>
      <c r="F90" s="207" t="s">
        <v>164</v>
      </c>
      <c r="G90" s="208" t="s">
        <v>165</v>
      </c>
      <c r="H90" s="209">
        <v>655</v>
      </c>
      <c r="I90" s="210"/>
      <c r="J90" s="211">
        <f>ROUND(I90*H90,2)</f>
        <v>0</v>
      </c>
      <c r="K90" s="207" t="s">
        <v>166</v>
      </c>
      <c r="L90" s="62"/>
      <c r="M90" s="212" t="s">
        <v>84</v>
      </c>
      <c r="N90" s="213" t="s">
        <v>56</v>
      </c>
      <c r="O90" s="43"/>
      <c r="P90" s="214">
        <f>O90*H90</f>
        <v>0</v>
      </c>
      <c r="Q90" s="214">
        <v>0</v>
      </c>
      <c r="R90" s="214">
        <f>Q90*H90</f>
        <v>0</v>
      </c>
      <c r="S90" s="214">
        <v>0.58</v>
      </c>
      <c r="T90" s="215">
        <f>S90*H90</f>
        <v>379.9</v>
      </c>
      <c r="AR90" s="24" t="s">
        <v>167</v>
      </c>
      <c r="AT90" s="24" t="s">
        <v>162</v>
      </c>
      <c r="AU90" s="24" t="s">
        <v>94</v>
      </c>
      <c r="AY90" s="24" t="s">
        <v>160</v>
      </c>
      <c r="BE90" s="216">
        <f>IF(N90="základní",J90,0)</f>
        <v>0</v>
      </c>
      <c r="BF90" s="216">
        <f>IF(N90="snížená",J90,0)</f>
        <v>0</v>
      </c>
      <c r="BG90" s="216">
        <f>IF(N90="zákl. přenesená",J90,0)</f>
        <v>0</v>
      </c>
      <c r="BH90" s="216">
        <f>IF(N90="sníž. přenesená",J90,0)</f>
        <v>0</v>
      </c>
      <c r="BI90" s="216">
        <f>IF(N90="nulová",J90,0)</f>
        <v>0</v>
      </c>
      <c r="BJ90" s="24" t="s">
        <v>25</v>
      </c>
      <c r="BK90" s="216">
        <f>ROUND(I90*H90,2)</f>
        <v>0</v>
      </c>
      <c r="BL90" s="24" t="s">
        <v>167</v>
      </c>
      <c r="BM90" s="24" t="s">
        <v>168</v>
      </c>
    </row>
    <row r="91" spans="2:47" s="1" customFormat="1" ht="256.5">
      <c r="B91" s="42"/>
      <c r="C91" s="64"/>
      <c r="D91" s="217" t="s">
        <v>169</v>
      </c>
      <c r="E91" s="64"/>
      <c r="F91" s="218" t="s">
        <v>170</v>
      </c>
      <c r="G91" s="64"/>
      <c r="H91" s="64"/>
      <c r="I91" s="173"/>
      <c r="J91" s="64"/>
      <c r="K91" s="64"/>
      <c r="L91" s="62"/>
      <c r="M91" s="219"/>
      <c r="N91" s="43"/>
      <c r="O91" s="43"/>
      <c r="P91" s="43"/>
      <c r="Q91" s="43"/>
      <c r="R91" s="43"/>
      <c r="S91" s="43"/>
      <c r="T91" s="79"/>
      <c r="AT91" s="24" t="s">
        <v>169</v>
      </c>
      <c r="AU91" s="24" t="s">
        <v>94</v>
      </c>
    </row>
    <row r="92" spans="2:47" s="1" customFormat="1" ht="40.5">
      <c r="B92" s="42"/>
      <c r="C92" s="64"/>
      <c r="D92" s="220" t="s">
        <v>171</v>
      </c>
      <c r="E92" s="64"/>
      <c r="F92" s="221" t="s">
        <v>172</v>
      </c>
      <c r="G92" s="64"/>
      <c r="H92" s="64"/>
      <c r="I92" s="173"/>
      <c r="J92" s="64"/>
      <c r="K92" s="64"/>
      <c r="L92" s="62"/>
      <c r="M92" s="219"/>
      <c r="N92" s="43"/>
      <c r="O92" s="43"/>
      <c r="P92" s="43"/>
      <c r="Q92" s="43"/>
      <c r="R92" s="43"/>
      <c r="S92" s="43"/>
      <c r="T92" s="79"/>
      <c r="AT92" s="24" t="s">
        <v>171</v>
      </c>
      <c r="AU92" s="24" t="s">
        <v>94</v>
      </c>
    </row>
    <row r="93" spans="2:65" s="1" customFormat="1" ht="44.25" customHeight="1">
      <c r="B93" s="42"/>
      <c r="C93" s="205" t="s">
        <v>94</v>
      </c>
      <c r="D93" s="205" t="s">
        <v>162</v>
      </c>
      <c r="E93" s="206" t="s">
        <v>173</v>
      </c>
      <c r="F93" s="207" t="s">
        <v>174</v>
      </c>
      <c r="G93" s="208" t="s">
        <v>165</v>
      </c>
      <c r="H93" s="209">
        <v>5332</v>
      </c>
      <c r="I93" s="210"/>
      <c r="J93" s="211">
        <f>ROUND(I93*H93,2)</f>
        <v>0</v>
      </c>
      <c r="K93" s="207" t="s">
        <v>166</v>
      </c>
      <c r="L93" s="62"/>
      <c r="M93" s="212" t="s">
        <v>84</v>
      </c>
      <c r="N93" s="213" t="s">
        <v>56</v>
      </c>
      <c r="O93" s="43"/>
      <c r="P93" s="214">
        <f>O93*H93</f>
        <v>0</v>
      </c>
      <c r="Q93" s="214">
        <v>9E-05</v>
      </c>
      <c r="R93" s="214">
        <f>Q93*H93</f>
        <v>0.47988000000000003</v>
      </c>
      <c r="S93" s="214">
        <v>0.256</v>
      </c>
      <c r="T93" s="215">
        <f>S93*H93</f>
        <v>1364.992</v>
      </c>
      <c r="AR93" s="24" t="s">
        <v>167</v>
      </c>
      <c r="AT93" s="24" t="s">
        <v>162</v>
      </c>
      <c r="AU93" s="24" t="s">
        <v>94</v>
      </c>
      <c r="AY93" s="24" t="s">
        <v>160</v>
      </c>
      <c r="BE93" s="216">
        <f>IF(N93="základní",J93,0)</f>
        <v>0</v>
      </c>
      <c r="BF93" s="216">
        <f>IF(N93="snížená",J93,0)</f>
        <v>0</v>
      </c>
      <c r="BG93" s="216">
        <f>IF(N93="zákl. přenesená",J93,0)</f>
        <v>0</v>
      </c>
      <c r="BH93" s="216">
        <f>IF(N93="sníž. přenesená",J93,0)</f>
        <v>0</v>
      </c>
      <c r="BI93" s="216">
        <f>IF(N93="nulová",J93,0)</f>
        <v>0</v>
      </c>
      <c r="BJ93" s="24" t="s">
        <v>25</v>
      </c>
      <c r="BK93" s="216">
        <f>ROUND(I93*H93,2)</f>
        <v>0</v>
      </c>
      <c r="BL93" s="24" t="s">
        <v>167</v>
      </c>
      <c r="BM93" s="24" t="s">
        <v>175</v>
      </c>
    </row>
    <row r="94" spans="2:47" s="1" customFormat="1" ht="216">
      <c r="B94" s="42"/>
      <c r="C94" s="64"/>
      <c r="D94" s="217" t="s">
        <v>169</v>
      </c>
      <c r="E94" s="64"/>
      <c r="F94" s="218" t="s">
        <v>176</v>
      </c>
      <c r="G94" s="64"/>
      <c r="H94" s="64"/>
      <c r="I94" s="173"/>
      <c r="J94" s="64"/>
      <c r="K94" s="64"/>
      <c r="L94" s="62"/>
      <c r="M94" s="219"/>
      <c r="N94" s="43"/>
      <c r="O94" s="43"/>
      <c r="P94" s="43"/>
      <c r="Q94" s="43"/>
      <c r="R94" s="43"/>
      <c r="S94" s="43"/>
      <c r="T94" s="79"/>
      <c r="AT94" s="24" t="s">
        <v>169</v>
      </c>
      <c r="AU94" s="24" t="s">
        <v>94</v>
      </c>
    </row>
    <row r="95" spans="2:47" s="1" customFormat="1" ht="27">
      <c r="B95" s="42"/>
      <c r="C95" s="64"/>
      <c r="D95" s="220" t="s">
        <v>171</v>
      </c>
      <c r="E95" s="64"/>
      <c r="F95" s="221" t="s">
        <v>177</v>
      </c>
      <c r="G95" s="64"/>
      <c r="H95" s="64"/>
      <c r="I95" s="173"/>
      <c r="J95" s="64"/>
      <c r="K95" s="64"/>
      <c r="L95" s="62"/>
      <c r="M95" s="219"/>
      <c r="N95" s="43"/>
      <c r="O95" s="43"/>
      <c r="P95" s="43"/>
      <c r="Q95" s="43"/>
      <c r="R95" s="43"/>
      <c r="S95" s="43"/>
      <c r="T95" s="79"/>
      <c r="AT95" s="24" t="s">
        <v>171</v>
      </c>
      <c r="AU95" s="24" t="s">
        <v>94</v>
      </c>
    </row>
    <row r="96" spans="2:65" s="1" customFormat="1" ht="31.5" customHeight="1">
      <c r="B96" s="42"/>
      <c r="C96" s="205" t="s">
        <v>178</v>
      </c>
      <c r="D96" s="205" t="s">
        <v>162</v>
      </c>
      <c r="E96" s="206" t="s">
        <v>179</v>
      </c>
      <c r="F96" s="207" t="s">
        <v>180</v>
      </c>
      <c r="G96" s="208" t="s">
        <v>181</v>
      </c>
      <c r="H96" s="209">
        <v>143.05</v>
      </c>
      <c r="I96" s="210"/>
      <c r="J96" s="211">
        <f>ROUND(I96*H96,2)</f>
        <v>0</v>
      </c>
      <c r="K96" s="207" t="s">
        <v>166</v>
      </c>
      <c r="L96" s="62"/>
      <c r="M96" s="212" t="s">
        <v>84</v>
      </c>
      <c r="N96" s="213" t="s">
        <v>56</v>
      </c>
      <c r="O96" s="43"/>
      <c r="P96" s="214">
        <f>O96*H96</f>
        <v>0</v>
      </c>
      <c r="Q96" s="214">
        <v>0</v>
      </c>
      <c r="R96" s="214">
        <f>Q96*H96</f>
        <v>0</v>
      </c>
      <c r="S96" s="214">
        <v>0</v>
      </c>
      <c r="T96" s="215">
        <f>S96*H96</f>
        <v>0</v>
      </c>
      <c r="AR96" s="24" t="s">
        <v>167</v>
      </c>
      <c r="AT96" s="24" t="s">
        <v>162</v>
      </c>
      <c r="AU96" s="24" t="s">
        <v>94</v>
      </c>
      <c r="AY96" s="24" t="s">
        <v>160</v>
      </c>
      <c r="BE96" s="216">
        <f>IF(N96="základní",J96,0)</f>
        <v>0</v>
      </c>
      <c r="BF96" s="216">
        <f>IF(N96="snížená",J96,0)</f>
        <v>0</v>
      </c>
      <c r="BG96" s="216">
        <f>IF(N96="zákl. přenesená",J96,0)</f>
        <v>0</v>
      </c>
      <c r="BH96" s="216">
        <f>IF(N96="sníž. přenesená",J96,0)</f>
        <v>0</v>
      </c>
      <c r="BI96" s="216">
        <f>IF(N96="nulová",J96,0)</f>
        <v>0</v>
      </c>
      <c r="BJ96" s="24" t="s">
        <v>25</v>
      </c>
      <c r="BK96" s="216">
        <f>ROUND(I96*H96,2)</f>
        <v>0</v>
      </c>
      <c r="BL96" s="24" t="s">
        <v>167</v>
      </c>
      <c r="BM96" s="24" t="s">
        <v>182</v>
      </c>
    </row>
    <row r="97" spans="2:47" s="1" customFormat="1" ht="94.5">
      <c r="B97" s="42"/>
      <c r="C97" s="64"/>
      <c r="D97" s="217" t="s">
        <v>169</v>
      </c>
      <c r="E97" s="64"/>
      <c r="F97" s="218" t="s">
        <v>183</v>
      </c>
      <c r="G97" s="64"/>
      <c r="H97" s="64"/>
      <c r="I97" s="173"/>
      <c r="J97" s="64"/>
      <c r="K97" s="64"/>
      <c r="L97" s="62"/>
      <c r="M97" s="219"/>
      <c r="N97" s="43"/>
      <c r="O97" s="43"/>
      <c r="P97" s="43"/>
      <c r="Q97" s="43"/>
      <c r="R97" s="43"/>
      <c r="S97" s="43"/>
      <c r="T97" s="79"/>
      <c r="AT97" s="24" t="s">
        <v>169</v>
      </c>
      <c r="AU97" s="24" t="s">
        <v>94</v>
      </c>
    </row>
    <row r="98" spans="2:51" s="12" customFormat="1" ht="13.5">
      <c r="B98" s="222"/>
      <c r="C98" s="223"/>
      <c r="D98" s="220" t="s">
        <v>184</v>
      </c>
      <c r="E98" s="224" t="s">
        <v>84</v>
      </c>
      <c r="F98" s="225" t="s">
        <v>185</v>
      </c>
      <c r="G98" s="223"/>
      <c r="H98" s="226">
        <v>143.05</v>
      </c>
      <c r="I98" s="227"/>
      <c r="J98" s="223"/>
      <c r="K98" s="223"/>
      <c r="L98" s="228"/>
      <c r="M98" s="229"/>
      <c r="N98" s="230"/>
      <c r="O98" s="230"/>
      <c r="P98" s="230"/>
      <c r="Q98" s="230"/>
      <c r="R98" s="230"/>
      <c r="S98" s="230"/>
      <c r="T98" s="231"/>
      <c r="AT98" s="232" t="s">
        <v>184</v>
      </c>
      <c r="AU98" s="232" t="s">
        <v>94</v>
      </c>
      <c r="AV98" s="12" t="s">
        <v>94</v>
      </c>
      <c r="AW98" s="12" t="s">
        <v>48</v>
      </c>
      <c r="AX98" s="12" t="s">
        <v>25</v>
      </c>
      <c r="AY98" s="232" t="s">
        <v>160</v>
      </c>
    </row>
    <row r="99" spans="2:65" s="1" customFormat="1" ht="44.25" customHeight="1">
      <c r="B99" s="42"/>
      <c r="C99" s="205" t="s">
        <v>167</v>
      </c>
      <c r="D99" s="205" t="s">
        <v>162</v>
      </c>
      <c r="E99" s="206" t="s">
        <v>186</v>
      </c>
      <c r="F99" s="207" t="s">
        <v>187</v>
      </c>
      <c r="G99" s="208" t="s">
        <v>181</v>
      </c>
      <c r="H99" s="209">
        <v>143.05</v>
      </c>
      <c r="I99" s="210"/>
      <c r="J99" s="211">
        <f>ROUND(I99*H99,2)</f>
        <v>0</v>
      </c>
      <c r="K99" s="207" t="s">
        <v>166</v>
      </c>
      <c r="L99" s="62"/>
      <c r="M99" s="212" t="s">
        <v>84</v>
      </c>
      <c r="N99" s="213" t="s">
        <v>56</v>
      </c>
      <c r="O99" s="43"/>
      <c r="P99" s="214">
        <f>O99*H99</f>
        <v>0</v>
      </c>
      <c r="Q99" s="214">
        <v>0</v>
      </c>
      <c r="R99" s="214">
        <f>Q99*H99</f>
        <v>0</v>
      </c>
      <c r="S99" s="214">
        <v>0</v>
      </c>
      <c r="T99" s="215">
        <f>S99*H99</f>
        <v>0</v>
      </c>
      <c r="AR99" s="24" t="s">
        <v>167</v>
      </c>
      <c r="AT99" s="24" t="s">
        <v>162</v>
      </c>
      <c r="AU99" s="24" t="s">
        <v>94</v>
      </c>
      <c r="AY99" s="24" t="s">
        <v>160</v>
      </c>
      <c r="BE99" s="216">
        <f>IF(N99="základní",J99,0)</f>
        <v>0</v>
      </c>
      <c r="BF99" s="216">
        <f>IF(N99="snížená",J99,0)</f>
        <v>0</v>
      </c>
      <c r="BG99" s="216">
        <f>IF(N99="zákl. přenesená",J99,0)</f>
        <v>0</v>
      </c>
      <c r="BH99" s="216">
        <f>IF(N99="sníž. přenesená",J99,0)</f>
        <v>0</v>
      </c>
      <c r="BI99" s="216">
        <f>IF(N99="nulová",J99,0)</f>
        <v>0</v>
      </c>
      <c r="BJ99" s="24" t="s">
        <v>25</v>
      </c>
      <c r="BK99" s="216">
        <f>ROUND(I99*H99,2)</f>
        <v>0</v>
      </c>
      <c r="BL99" s="24" t="s">
        <v>167</v>
      </c>
      <c r="BM99" s="24" t="s">
        <v>188</v>
      </c>
    </row>
    <row r="100" spans="2:47" s="1" customFormat="1" ht="189">
      <c r="B100" s="42"/>
      <c r="C100" s="64"/>
      <c r="D100" s="217" t="s">
        <v>169</v>
      </c>
      <c r="E100" s="64"/>
      <c r="F100" s="218" t="s">
        <v>189</v>
      </c>
      <c r="G100" s="64"/>
      <c r="H100" s="64"/>
      <c r="I100" s="173"/>
      <c r="J100" s="64"/>
      <c r="K100" s="64"/>
      <c r="L100" s="62"/>
      <c r="M100" s="219"/>
      <c r="N100" s="43"/>
      <c r="O100" s="43"/>
      <c r="P100" s="43"/>
      <c r="Q100" s="43"/>
      <c r="R100" s="43"/>
      <c r="S100" s="43"/>
      <c r="T100" s="79"/>
      <c r="AT100" s="24" t="s">
        <v>169</v>
      </c>
      <c r="AU100" s="24" t="s">
        <v>94</v>
      </c>
    </row>
    <row r="101" spans="2:51" s="12" customFormat="1" ht="13.5">
      <c r="B101" s="222"/>
      <c r="C101" s="223"/>
      <c r="D101" s="220" t="s">
        <v>184</v>
      </c>
      <c r="E101" s="224" t="s">
        <v>84</v>
      </c>
      <c r="F101" s="225" t="s">
        <v>190</v>
      </c>
      <c r="G101" s="223"/>
      <c r="H101" s="226">
        <v>143.05</v>
      </c>
      <c r="I101" s="227"/>
      <c r="J101" s="223"/>
      <c r="K101" s="223"/>
      <c r="L101" s="228"/>
      <c r="M101" s="229"/>
      <c r="N101" s="230"/>
      <c r="O101" s="230"/>
      <c r="P101" s="230"/>
      <c r="Q101" s="230"/>
      <c r="R101" s="230"/>
      <c r="S101" s="230"/>
      <c r="T101" s="231"/>
      <c r="AT101" s="232" t="s">
        <v>184</v>
      </c>
      <c r="AU101" s="232" t="s">
        <v>94</v>
      </c>
      <c r="AV101" s="12" t="s">
        <v>94</v>
      </c>
      <c r="AW101" s="12" t="s">
        <v>48</v>
      </c>
      <c r="AX101" s="12" t="s">
        <v>25</v>
      </c>
      <c r="AY101" s="232" t="s">
        <v>160</v>
      </c>
    </row>
    <row r="102" spans="2:65" s="1" customFormat="1" ht="22.5" customHeight="1">
      <c r="B102" s="42"/>
      <c r="C102" s="205" t="s">
        <v>191</v>
      </c>
      <c r="D102" s="205" t="s">
        <v>162</v>
      </c>
      <c r="E102" s="206" t="s">
        <v>192</v>
      </c>
      <c r="F102" s="207" t="s">
        <v>193</v>
      </c>
      <c r="G102" s="208" t="s">
        <v>181</v>
      </c>
      <c r="H102" s="209">
        <v>143.05</v>
      </c>
      <c r="I102" s="210"/>
      <c r="J102" s="211">
        <f>ROUND(I102*H102,2)</f>
        <v>0</v>
      </c>
      <c r="K102" s="207" t="s">
        <v>166</v>
      </c>
      <c r="L102" s="62"/>
      <c r="M102" s="212" t="s">
        <v>84</v>
      </c>
      <c r="N102" s="213" t="s">
        <v>56</v>
      </c>
      <c r="O102" s="43"/>
      <c r="P102" s="214">
        <f>O102*H102</f>
        <v>0</v>
      </c>
      <c r="Q102" s="214">
        <v>0</v>
      </c>
      <c r="R102" s="214">
        <f>Q102*H102</f>
        <v>0</v>
      </c>
      <c r="S102" s="214">
        <v>0</v>
      </c>
      <c r="T102" s="215">
        <f>S102*H102</f>
        <v>0</v>
      </c>
      <c r="AR102" s="24" t="s">
        <v>167</v>
      </c>
      <c r="AT102" s="24" t="s">
        <v>162</v>
      </c>
      <c r="AU102" s="24" t="s">
        <v>94</v>
      </c>
      <c r="AY102" s="24" t="s">
        <v>160</v>
      </c>
      <c r="BE102" s="216">
        <f>IF(N102="základní",J102,0)</f>
        <v>0</v>
      </c>
      <c r="BF102" s="216">
        <f>IF(N102="snížená",J102,0)</f>
        <v>0</v>
      </c>
      <c r="BG102" s="216">
        <f>IF(N102="zákl. přenesená",J102,0)</f>
        <v>0</v>
      </c>
      <c r="BH102" s="216">
        <f>IF(N102="sníž. přenesená",J102,0)</f>
        <v>0</v>
      </c>
      <c r="BI102" s="216">
        <f>IF(N102="nulová",J102,0)</f>
        <v>0</v>
      </c>
      <c r="BJ102" s="24" t="s">
        <v>25</v>
      </c>
      <c r="BK102" s="216">
        <f>ROUND(I102*H102,2)</f>
        <v>0</v>
      </c>
      <c r="BL102" s="24" t="s">
        <v>167</v>
      </c>
      <c r="BM102" s="24" t="s">
        <v>194</v>
      </c>
    </row>
    <row r="103" spans="2:47" s="1" customFormat="1" ht="297">
      <c r="B103" s="42"/>
      <c r="C103" s="64"/>
      <c r="D103" s="217" t="s">
        <v>169</v>
      </c>
      <c r="E103" s="64"/>
      <c r="F103" s="218" t="s">
        <v>195</v>
      </c>
      <c r="G103" s="64"/>
      <c r="H103" s="64"/>
      <c r="I103" s="173"/>
      <c r="J103" s="64"/>
      <c r="K103" s="64"/>
      <c r="L103" s="62"/>
      <c r="M103" s="219"/>
      <c r="N103" s="43"/>
      <c r="O103" s="43"/>
      <c r="P103" s="43"/>
      <c r="Q103" s="43"/>
      <c r="R103" s="43"/>
      <c r="S103" s="43"/>
      <c r="T103" s="79"/>
      <c r="AT103" s="24" t="s">
        <v>169</v>
      </c>
      <c r="AU103" s="24" t="s">
        <v>94</v>
      </c>
    </row>
    <row r="104" spans="2:47" s="1" customFormat="1" ht="27">
      <c r="B104" s="42"/>
      <c r="C104" s="64"/>
      <c r="D104" s="220" t="s">
        <v>171</v>
      </c>
      <c r="E104" s="64"/>
      <c r="F104" s="221" t="s">
        <v>196</v>
      </c>
      <c r="G104" s="64"/>
      <c r="H104" s="64"/>
      <c r="I104" s="173"/>
      <c r="J104" s="64"/>
      <c r="K104" s="64"/>
      <c r="L104" s="62"/>
      <c r="M104" s="219"/>
      <c r="N104" s="43"/>
      <c r="O104" s="43"/>
      <c r="P104" s="43"/>
      <c r="Q104" s="43"/>
      <c r="R104" s="43"/>
      <c r="S104" s="43"/>
      <c r="T104" s="79"/>
      <c r="AT104" s="24" t="s">
        <v>171</v>
      </c>
      <c r="AU104" s="24" t="s">
        <v>94</v>
      </c>
    </row>
    <row r="105" spans="2:65" s="1" customFormat="1" ht="22.5" customHeight="1">
      <c r="B105" s="42"/>
      <c r="C105" s="205" t="s">
        <v>197</v>
      </c>
      <c r="D105" s="205" t="s">
        <v>162</v>
      </c>
      <c r="E105" s="206" t="s">
        <v>198</v>
      </c>
      <c r="F105" s="207" t="s">
        <v>199</v>
      </c>
      <c r="G105" s="208" t="s">
        <v>200</v>
      </c>
      <c r="H105" s="209">
        <v>271.795</v>
      </c>
      <c r="I105" s="210"/>
      <c r="J105" s="211">
        <f>ROUND(I105*H105,2)</f>
        <v>0</v>
      </c>
      <c r="K105" s="207" t="s">
        <v>166</v>
      </c>
      <c r="L105" s="62"/>
      <c r="M105" s="212" t="s">
        <v>84</v>
      </c>
      <c r="N105" s="213" t="s">
        <v>56</v>
      </c>
      <c r="O105" s="43"/>
      <c r="P105" s="214">
        <f>O105*H105</f>
        <v>0</v>
      </c>
      <c r="Q105" s="214">
        <v>0</v>
      </c>
      <c r="R105" s="214">
        <f>Q105*H105</f>
        <v>0</v>
      </c>
      <c r="S105" s="214">
        <v>0</v>
      </c>
      <c r="T105" s="215">
        <f>S105*H105</f>
        <v>0</v>
      </c>
      <c r="AR105" s="24" t="s">
        <v>167</v>
      </c>
      <c r="AT105" s="24" t="s">
        <v>162</v>
      </c>
      <c r="AU105" s="24" t="s">
        <v>94</v>
      </c>
      <c r="AY105" s="24" t="s">
        <v>160</v>
      </c>
      <c r="BE105" s="216">
        <f>IF(N105="základní",J105,0)</f>
        <v>0</v>
      </c>
      <c r="BF105" s="216">
        <f>IF(N105="snížená",J105,0)</f>
        <v>0</v>
      </c>
      <c r="BG105" s="216">
        <f>IF(N105="zákl. přenesená",J105,0)</f>
        <v>0</v>
      </c>
      <c r="BH105" s="216">
        <f>IF(N105="sníž. přenesená",J105,0)</f>
        <v>0</v>
      </c>
      <c r="BI105" s="216">
        <f>IF(N105="nulová",J105,0)</f>
        <v>0</v>
      </c>
      <c r="BJ105" s="24" t="s">
        <v>25</v>
      </c>
      <c r="BK105" s="216">
        <f>ROUND(I105*H105,2)</f>
        <v>0</v>
      </c>
      <c r="BL105" s="24" t="s">
        <v>167</v>
      </c>
      <c r="BM105" s="24" t="s">
        <v>201</v>
      </c>
    </row>
    <row r="106" spans="2:47" s="1" customFormat="1" ht="297">
      <c r="B106" s="42"/>
      <c r="C106" s="64"/>
      <c r="D106" s="217" t="s">
        <v>169</v>
      </c>
      <c r="E106" s="64"/>
      <c r="F106" s="218" t="s">
        <v>195</v>
      </c>
      <c r="G106" s="64"/>
      <c r="H106" s="64"/>
      <c r="I106" s="173"/>
      <c r="J106" s="64"/>
      <c r="K106" s="64"/>
      <c r="L106" s="62"/>
      <c r="M106" s="219"/>
      <c r="N106" s="43"/>
      <c r="O106" s="43"/>
      <c r="P106" s="43"/>
      <c r="Q106" s="43"/>
      <c r="R106" s="43"/>
      <c r="S106" s="43"/>
      <c r="T106" s="79"/>
      <c r="AT106" s="24" t="s">
        <v>169</v>
      </c>
      <c r="AU106" s="24" t="s">
        <v>94</v>
      </c>
    </row>
    <row r="107" spans="2:47" s="1" customFormat="1" ht="54">
      <c r="B107" s="42"/>
      <c r="C107" s="64"/>
      <c r="D107" s="217" t="s">
        <v>171</v>
      </c>
      <c r="E107" s="64"/>
      <c r="F107" s="218" t="s">
        <v>202</v>
      </c>
      <c r="G107" s="64"/>
      <c r="H107" s="64"/>
      <c r="I107" s="173"/>
      <c r="J107" s="64"/>
      <c r="K107" s="64"/>
      <c r="L107" s="62"/>
      <c r="M107" s="219"/>
      <c r="N107" s="43"/>
      <c r="O107" s="43"/>
      <c r="P107" s="43"/>
      <c r="Q107" s="43"/>
      <c r="R107" s="43"/>
      <c r="S107" s="43"/>
      <c r="T107" s="79"/>
      <c r="AT107" s="24" t="s">
        <v>171</v>
      </c>
      <c r="AU107" s="24" t="s">
        <v>94</v>
      </c>
    </row>
    <row r="108" spans="2:51" s="12" customFormat="1" ht="13.5">
      <c r="B108" s="222"/>
      <c r="C108" s="223"/>
      <c r="D108" s="217" t="s">
        <v>184</v>
      </c>
      <c r="E108" s="223"/>
      <c r="F108" s="233" t="s">
        <v>203</v>
      </c>
      <c r="G108" s="223"/>
      <c r="H108" s="234">
        <v>271.795</v>
      </c>
      <c r="I108" s="227"/>
      <c r="J108" s="223"/>
      <c r="K108" s="223"/>
      <c r="L108" s="228"/>
      <c r="M108" s="229"/>
      <c r="N108" s="230"/>
      <c r="O108" s="230"/>
      <c r="P108" s="230"/>
      <c r="Q108" s="230"/>
      <c r="R108" s="230"/>
      <c r="S108" s="230"/>
      <c r="T108" s="231"/>
      <c r="AT108" s="232" t="s">
        <v>184</v>
      </c>
      <c r="AU108" s="232" t="s">
        <v>94</v>
      </c>
      <c r="AV108" s="12" t="s">
        <v>94</v>
      </c>
      <c r="AW108" s="12" t="s">
        <v>6</v>
      </c>
      <c r="AX108" s="12" t="s">
        <v>25</v>
      </c>
      <c r="AY108" s="232" t="s">
        <v>160</v>
      </c>
    </row>
    <row r="109" spans="2:63" s="11" customFormat="1" ht="29.85" customHeight="1">
      <c r="B109" s="188"/>
      <c r="C109" s="189"/>
      <c r="D109" s="202" t="s">
        <v>85</v>
      </c>
      <c r="E109" s="203" t="s">
        <v>204</v>
      </c>
      <c r="F109" s="203" t="s">
        <v>205</v>
      </c>
      <c r="G109" s="189"/>
      <c r="H109" s="189"/>
      <c r="I109" s="192"/>
      <c r="J109" s="204">
        <f>BK109</f>
        <v>0</v>
      </c>
      <c r="K109" s="189"/>
      <c r="L109" s="194"/>
      <c r="M109" s="195"/>
      <c r="N109" s="196"/>
      <c r="O109" s="196"/>
      <c r="P109" s="197">
        <f>SUM(P110:P118)</f>
        <v>0</v>
      </c>
      <c r="Q109" s="196"/>
      <c r="R109" s="197">
        <f>SUM(R110:R118)</f>
        <v>0</v>
      </c>
      <c r="S109" s="196"/>
      <c r="T109" s="198">
        <f>SUM(T110:T118)</f>
        <v>24.3156</v>
      </c>
      <c r="AR109" s="199" t="s">
        <v>25</v>
      </c>
      <c r="AT109" s="200" t="s">
        <v>85</v>
      </c>
      <c r="AU109" s="200" t="s">
        <v>25</v>
      </c>
      <c r="AY109" s="199" t="s">
        <v>160</v>
      </c>
      <c r="BK109" s="201">
        <f>SUM(BK110:BK118)</f>
        <v>0</v>
      </c>
    </row>
    <row r="110" spans="2:65" s="1" customFormat="1" ht="22.5" customHeight="1">
      <c r="B110" s="42"/>
      <c r="C110" s="205" t="s">
        <v>206</v>
      </c>
      <c r="D110" s="205" t="s">
        <v>162</v>
      </c>
      <c r="E110" s="206" t="s">
        <v>207</v>
      </c>
      <c r="F110" s="207" t="s">
        <v>208</v>
      </c>
      <c r="G110" s="208" t="s">
        <v>209</v>
      </c>
      <c r="H110" s="209">
        <v>173</v>
      </c>
      <c r="I110" s="210"/>
      <c r="J110" s="211">
        <f>ROUND(I110*H110,2)</f>
        <v>0</v>
      </c>
      <c r="K110" s="207" t="s">
        <v>166</v>
      </c>
      <c r="L110" s="62"/>
      <c r="M110" s="212" t="s">
        <v>84</v>
      </c>
      <c r="N110" s="213" t="s">
        <v>56</v>
      </c>
      <c r="O110" s="43"/>
      <c r="P110" s="214">
        <f>O110*H110</f>
        <v>0</v>
      </c>
      <c r="Q110" s="214">
        <v>0</v>
      </c>
      <c r="R110" s="214">
        <f>Q110*H110</f>
        <v>0</v>
      </c>
      <c r="S110" s="214">
        <v>0</v>
      </c>
      <c r="T110" s="215">
        <f>S110*H110</f>
        <v>0</v>
      </c>
      <c r="AR110" s="24" t="s">
        <v>167</v>
      </c>
      <c r="AT110" s="24" t="s">
        <v>162</v>
      </c>
      <c r="AU110" s="24" t="s">
        <v>94</v>
      </c>
      <c r="AY110" s="24" t="s">
        <v>160</v>
      </c>
      <c r="BE110" s="216">
        <f>IF(N110="základní",J110,0)</f>
        <v>0</v>
      </c>
      <c r="BF110" s="216">
        <f>IF(N110="snížená",J110,0)</f>
        <v>0</v>
      </c>
      <c r="BG110" s="216">
        <f>IF(N110="zákl. přenesená",J110,0)</f>
        <v>0</v>
      </c>
      <c r="BH110" s="216">
        <f>IF(N110="sníž. přenesená",J110,0)</f>
        <v>0</v>
      </c>
      <c r="BI110" s="216">
        <f>IF(N110="nulová",J110,0)</f>
        <v>0</v>
      </c>
      <c r="BJ110" s="24" t="s">
        <v>25</v>
      </c>
      <c r="BK110" s="216">
        <f>ROUND(I110*H110,2)</f>
        <v>0</v>
      </c>
      <c r="BL110" s="24" t="s">
        <v>167</v>
      </c>
      <c r="BM110" s="24" t="s">
        <v>210</v>
      </c>
    </row>
    <row r="111" spans="2:47" s="1" customFormat="1" ht="27">
      <c r="B111" s="42"/>
      <c r="C111" s="64"/>
      <c r="D111" s="220" t="s">
        <v>169</v>
      </c>
      <c r="E111" s="64"/>
      <c r="F111" s="221" t="s">
        <v>211</v>
      </c>
      <c r="G111" s="64"/>
      <c r="H111" s="64"/>
      <c r="I111" s="173"/>
      <c r="J111" s="64"/>
      <c r="K111" s="64"/>
      <c r="L111" s="62"/>
      <c r="M111" s="219"/>
      <c r="N111" s="43"/>
      <c r="O111" s="43"/>
      <c r="P111" s="43"/>
      <c r="Q111" s="43"/>
      <c r="R111" s="43"/>
      <c r="S111" s="43"/>
      <c r="T111" s="79"/>
      <c r="AT111" s="24" t="s">
        <v>169</v>
      </c>
      <c r="AU111" s="24" t="s">
        <v>94</v>
      </c>
    </row>
    <row r="112" spans="2:65" s="1" customFormat="1" ht="22.5" customHeight="1">
      <c r="B112" s="42"/>
      <c r="C112" s="205" t="s">
        <v>212</v>
      </c>
      <c r="D112" s="205" t="s">
        <v>162</v>
      </c>
      <c r="E112" s="206" t="s">
        <v>213</v>
      </c>
      <c r="F112" s="207" t="s">
        <v>214</v>
      </c>
      <c r="G112" s="208" t="s">
        <v>181</v>
      </c>
      <c r="H112" s="209">
        <v>7.4</v>
      </c>
      <c r="I112" s="210"/>
      <c r="J112" s="211">
        <f>ROUND(I112*H112,2)</f>
        <v>0</v>
      </c>
      <c r="K112" s="207" t="s">
        <v>166</v>
      </c>
      <c r="L112" s="62"/>
      <c r="M112" s="212" t="s">
        <v>84</v>
      </c>
      <c r="N112" s="213" t="s">
        <v>56</v>
      </c>
      <c r="O112" s="43"/>
      <c r="P112" s="214">
        <f>O112*H112</f>
        <v>0</v>
      </c>
      <c r="Q112" s="214">
        <v>0</v>
      </c>
      <c r="R112" s="214">
        <f>Q112*H112</f>
        <v>0</v>
      </c>
      <c r="S112" s="214">
        <v>2.4</v>
      </c>
      <c r="T112" s="215">
        <f>S112*H112</f>
        <v>17.76</v>
      </c>
      <c r="AR112" s="24" t="s">
        <v>167</v>
      </c>
      <c r="AT112" s="24" t="s">
        <v>162</v>
      </c>
      <c r="AU112" s="24" t="s">
        <v>94</v>
      </c>
      <c r="AY112" s="24" t="s">
        <v>160</v>
      </c>
      <c r="BE112" s="216">
        <f>IF(N112="základní",J112,0)</f>
        <v>0</v>
      </c>
      <c r="BF112" s="216">
        <f>IF(N112="snížená",J112,0)</f>
        <v>0</v>
      </c>
      <c r="BG112" s="216">
        <f>IF(N112="zákl. přenesená",J112,0)</f>
        <v>0</v>
      </c>
      <c r="BH112" s="216">
        <f>IF(N112="sníž. přenesená",J112,0)</f>
        <v>0</v>
      </c>
      <c r="BI112" s="216">
        <f>IF(N112="nulová",J112,0)</f>
        <v>0</v>
      </c>
      <c r="BJ112" s="24" t="s">
        <v>25</v>
      </c>
      <c r="BK112" s="216">
        <f>ROUND(I112*H112,2)</f>
        <v>0</v>
      </c>
      <c r="BL112" s="24" t="s">
        <v>167</v>
      </c>
      <c r="BM112" s="24" t="s">
        <v>215</v>
      </c>
    </row>
    <row r="113" spans="2:51" s="12" customFormat="1" ht="13.5">
      <c r="B113" s="222"/>
      <c r="C113" s="223"/>
      <c r="D113" s="220" t="s">
        <v>184</v>
      </c>
      <c r="E113" s="224" t="s">
        <v>84</v>
      </c>
      <c r="F113" s="225" t="s">
        <v>216</v>
      </c>
      <c r="G113" s="223"/>
      <c r="H113" s="226">
        <v>7.4</v>
      </c>
      <c r="I113" s="227"/>
      <c r="J113" s="223"/>
      <c r="K113" s="223"/>
      <c r="L113" s="228"/>
      <c r="M113" s="229"/>
      <c r="N113" s="230"/>
      <c r="O113" s="230"/>
      <c r="P113" s="230"/>
      <c r="Q113" s="230"/>
      <c r="R113" s="230"/>
      <c r="S113" s="230"/>
      <c r="T113" s="231"/>
      <c r="AT113" s="232" t="s">
        <v>184</v>
      </c>
      <c r="AU113" s="232" t="s">
        <v>94</v>
      </c>
      <c r="AV113" s="12" t="s">
        <v>94</v>
      </c>
      <c r="AW113" s="12" t="s">
        <v>48</v>
      </c>
      <c r="AX113" s="12" t="s">
        <v>25</v>
      </c>
      <c r="AY113" s="232" t="s">
        <v>160</v>
      </c>
    </row>
    <row r="114" spans="2:65" s="1" customFormat="1" ht="44.25" customHeight="1">
      <c r="B114" s="42"/>
      <c r="C114" s="205" t="s">
        <v>204</v>
      </c>
      <c r="D114" s="205" t="s">
        <v>162</v>
      </c>
      <c r="E114" s="206" t="s">
        <v>217</v>
      </c>
      <c r="F114" s="207" t="s">
        <v>218</v>
      </c>
      <c r="G114" s="208" t="s">
        <v>219</v>
      </c>
      <c r="H114" s="209">
        <v>12</v>
      </c>
      <c r="I114" s="210"/>
      <c r="J114" s="211">
        <f>ROUND(I114*H114,2)</f>
        <v>0</v>
      </c>
      <c r="K114" s="207" t="s">
        <v>166</v>
      </c>
      <c r="L114" s="62"/>
      <c r="M114" s="212" t="s">
        <v>84</v>
      </c>
      <c r="N114" s="213" t="s">
        <v>56</v>
      </c>
      <c r="O114" s="43"/>
      <c r="P114" s="214">
        <f>O114*H114</f>
        <v>0</v>
      </c>
      <c r="Q114" s="214">
        <v>0</v>
      </c>
      <c r="R114" s="214">
        <f>Q114*H114</f>
        <v>0</v>
      </c>
      <c r="S114" s="214">
        <v>0.037</v>
      </c>
      <c r="T114" s="215">
        <f>S114*H114</f>
        <v>0.44399999999999995</v>
      </c>
      <c r="AR114" s="24" t="s">
        <v>167</v>
      </c>
      <c r="AT114" s="24" t="s">
        <v>162</v>
      </c>
      <c r="AU114" s="24" t="s">
        <v>94</v>
      </c>
      <c r="AY114" s="24" t="s">
        <v>160</v>
      </c>
      <c r="BE114" s="216">
        <f>IF(N114="základní",J114,0)</f>
        <v>0</v>
      </c>
      <c r="BF114" s="216">
        <f>IF(N114="snížená",J114,0)</f>
        <v>0</v>
      </c>
      <c r="BG114" s="216">
        <f>IF(N114="zákl. přenesená",J114,0)</f>
        <v>0</v>
      </c>
      <c r="BH114" s="216">
        <f>IF(N114="sníž. přenesená",J114,0)</f>
        <v>0</v>
      </c>
      <c r="BI114" s="216">
        <f>IF(N114="nulová",J114,0)</f>
        <v>0</v>
      </c>
      <c r="BJ114" s="24" t="s">
        <v>25</v>
      </c>
      <c r="BK114" s="216">
        <f>ROUND(I114*H114,2)</f>
        <v>0</v>
      </c>
      <c r="BL114" s="24" t="s">
        <v>167</v>
      </c>
      <c r="BM114" s="24" t="s">
        <v>220</v>
      </c>
    </row>
    <row r="115" spans="2:47" s="1" customFormat="1" ht="67.5">
      <c r="B115" s="42"/>
      <c r="C115" s="64"/>
      <c r="D115" s="220" t="s">
        <v>169</v>
      </c>
      <c r="E115" s="64"/>
      <c r="F115" s="221" t="s">
        <v>221</v>
      </c>
      <c r="G115" s="64"/>
      <c r="H115" s="64"/>
      <c r="I115" s="173"/>
      <c r="J115" s="64"/>
      <c r="K115" s="64"/>
      <c r="L115" s="62"/>
      <c r="M115" s="219"/>
      <c r="N115" s="43"/>
      <c r="O115" s="43"/>
      <c r="P115" s="43"/>
      <c r="Q115" s="43"/>
      <c r="R115" s="43"/>
      <c r="S115" s="43"/>
      <c r="T115" s="79"/>
      <c r="AT115" s="24" t="s">
        <v>169</v>
      </c>
      <c r="AU115" s="24" t="s">
        <v>94</v>
      </c>
    </row>
    <row r="116" spans="2:65" s="1" customFormat="1" ht="22.5" customHeight="1">
      <c r="B116" s="42"/>
      <c r="C116" s="205" t="s">
        <v>30</v>
      </c>
      <c r="D116" s="205" t="s">
        <v>162</v>
      </c>
      <c r="E116" s="206" t="s">
        <v>222</v>
      </c>
      <c r="F116" s="207" t="s">
        <v>223</v>
      </c>
      <c r="G116" s="208" t="s">
        <v>181</v>
      </c>
      <c r="H116" s="209">
        <v>2.64</v>
      </c>
      <c r="I116" s="210"/>
      <c r="J116" s="211">
        <f>ROUND(I116*H116,2)</f>
        <v>0</v>
      </c>
      <c r="K116" s="207" t="s">
        <v>166</v>
      </c>
      <c r="L116" s="62"/>
      <c r="M116" s="212" t="s">
        <v>84</v>
      </c>
      <c r="N116" s="213" t="s">
        <v>56</v>
      </c>
      <c r="O116" s="43"/>
      <c r="P116" s="214">
        <f>O116*H116</f>
        <v>0</v>
      </c>
      <c r="Q116" s="214">
        <v>0</v>
      </c>
      <c r="R116" s="214">
        <f>Q116*H116</f>
        <v>0</v>
      </c>
      <c r="S116" s="214">
        <v>2.315</v>
      </c>
      <c r="T116" s="215">
        <f>S116*H116</f>
        <v>6.1116</v>
      </c>
      <c r="AR116" s="24" t="s">
        <v>167</v>
      </c>
      <c r="AT116" s="24" t="s">
        <v>162</v>
      </c>
      <c r="AU116" s="24" t="s">
        <v>94</v>
      </c>
      <c r="AY116" s="24" t="s">
        <v>160</v>
      </c>
      <c r="BE116" s="216">
        <f>IF(N116="základní",J116,0)</f>
        <v>0</v>
      </c>
      <c r="BF116" s="216">
        <f>IF(N116="snížená",J116,0)</f>
        <v>0</v>
      </c>
      <c r="BG116" s="216">
        <f>IF(N116="zákl. přenesená",J116,0)</f>
        <v>0</v>
      </c>
      <c r="BH116" s="216">
        <f>IF(N116="sníž. přenesená",J116,0)</f>
        <v>0</v>
      </c>
      <c r="BI116" s="216">
        <f>IF(N116="nulová",J116,0)</f>
        <v>0</v>
      </c>
      <c r="BJ116" s="24" t="s">
        <v>25</v>
      </c>
      <c r="BK116" s="216">
        <f>ROUND(I116*H116,2)</f>
        <v>0</v>
      </c>
      <c r="BL116" s="24" t="s">
        <v>167</v>
      </c>
      <c r="BM116" s="24" t="s">
        <v>224</v>
      </c>
    </row>
    <row r="117" spans="2:51" s="13" customFormat="1" ht="13.5">
      <c r="B117" s="235"/>
      <c r="C117" s="236"/>
      <c r="D117" s="217" t="s">
        <v>184</v>
      </c>
      <c r="E117" s="237" t="s">
        <v>84</v>
      </c>
      <c r="F117" s="238" t="s">
        <v>225</v>
      </c>
      <c r="G117" s="236"/>
      <c r="H117" s="239" t="s">
        <v>84</v>
      </c>
      <c r="I117" s="240"/>
      <c r="J117" s="236"/>
      <c r="K117" s="236"/>
      <c r="L117" s="241"/>
      <c r="M117" s="242"/>
      <c r="N117" s="243"/>
      <c r="O117" s="243"/>
      <c r="P117" s="243"/>
      <c r="Q117" s="243"/>
      <c r="R117" s="243"/>
      <c r="S117" s="243"/>
      <c r="T117" s="244"/>
      <c r="AT117" s="245" t="s">
        <v>184</v>
      </c>
      <c r="AU117" s="245" t="s">
        <v>94</v>
      </c>
      <c r="AV117" s="13" t="s">
        <v>25</v>
      </c>
      <c r="AW117" s="13" t="s">
        <v>48</v>
      </c>
      <c r="AX117" s="13" t="s">
        <v>86</v>
      </c>
      <c r="AY117" s="245" t="s">
        <v>160</v>
      </c>
    </row>
    <row r="118" spans="2:51" s="12" customFormat="1" ht="13.5">
      <c r="B118" s="222"/>
      <c r="C118" s="223"/>
      <c r="D118" s="217" t="s">
        <v>184</v>
      </c>
      <c r="E118" s="246" t="s">
        <v>84</v>
      </c>
      <c r="F118" s="233" t="s">
        <v>226</v>
      </c>
      <c r="G118" s="223"/>
      <c r="H118" s="234">
        <v>2.64</v>
      </c>
      <c r="I118" s="227"/>
      <c r="J118" s="223"/>
      <c r="K118" s="223"/>
      <c r="L118" s="228"/>
      <c r="M118" s="229"/>
      <c r="N118" s="230"/>
      <c r="O118" s="230"/>
      <c r="P118" s="230"/>
      <c r="Q118" s="230"/>
      <c r="R118" s="230"/>
      <c r="S118" s="230"/>
      <c r="T118" s="231"/>
      <c r="AT118" s="232" t="s">
        <v>184</v>
      </c>
      <c r="AU118" s="232" t="s">
        <v>94</v>
      </c>
      <c r="AV118" s="12" t="s">
        <v>94</v>
      </c>
      <c r="AW118" s="12" t="s">
        <v>48</v>
      </c>
      <c r="AX118" s="12" t="s">
        <v>25</v>
      </c>
      <c r="AY118" s="232" t="s">
        <v>160</v>
      </c>
    </row>
    <row r="119" spans="2:63" s="11" customFormat="1" ht="29.85" customHeight="1">
      <c r="B119" s="188"/>
      <c r="C119" s="189"/>
      <c r="D119" s="202" t="s">
        <v>85</v>
      </c>
      <c r="E119" s="203" t="s">
        <v>227</v>
      </c>
      <c r="F119" s="203" t="s">
        <v>228</v>
      </c>
      <c r="G119" s="189"/>
      <c r="H119" s="189"/>
      <c r="I119" s="192"/>
      <c r="J119" s="204">
        <f>BK119</f>
        <v>0</v>
      </c>
      <c r="K119" s="189"/>
      <c r="L119" s="194"/>
      <c r="M119" s="195"/>
      <c r="N119" s="196"/>
      <c r="O119" s="196"/>
      <c r="P119" s="197">
        <f>SUM(P120:P134)</f>
        <v>0</v>
      </c>
      <c r="Q119" s="196"/>
      <c r="R119" s="197">
        <f>SUM(R120:R134)</f>
        <v>0</v>
      </c>
      <c r="S119" s="196"/>
      <c r="T119" s="198">
        <f>SUM(T120:T134)</f>
        <v>0</v>
      </c>
      <c r="AR119" s="199" t="s">
        <v>25</v>
      </c>
      <c r="AT119" s="200" t="s">
        <v>85</v>
      </c>
      <c r="AU119" s="200" t="s">
        <v>25</v>
      </c>
      <c r="AY119" s="199" t="s">
        <v>160</v>
      </c>
      <c r="BK119" s="201">
        <f>SUM(BK120:BK134)</f>
        <v>0</v>
      </c>
    </row>
    <row r="120" spans="2:65" s="1" customFormat="1" ht="31.5" customHeight="1">
      <c r="B120" s="42"/>
      <c r="C120" s="205" t="s">
        <v>229</v>
      </c>
      <c r="D120" s="205" t="s">
        <v>162</v>
      </c>
      <c r="E120" s="206" t="s">
        <v>230</v>
      </c>
      <c r="F120" s="207" t="s">
        <v>231</v>
      </c>
      <c r="G120" s="208" t="s">
        <v>200</v>
      </c>
      <c r="H120" s="209">
        <v>391.116</v>
      </c>
      <c r="I120" s="210"/>
      <c r="J120" s="211">
        <f>ROUND(I120*H120,2)</f>
        <v>0</v>
      </c>
      <c r="K120" s="207" t="s">
        <v>166</v>
      </c>
      <c r="L120" s="62"/>
      <c r="M120" s="212" t="s">
        <v>84</v>
      </c>
      <c r="N120" s="213" t="s">
        <v>56</v>
      </c>
      <c r="O120" s="43"/>
      <c r="P120" s="214">
        <f>O120*H120</f>
        <v>0</v>
      </c>
      <c r="Q120" s="214">
        <v>0</v>
      </c>
      <c r="R120" s="214">
        <f>Q120*H120</f>
        <v>0</v>
      </c>
      <c r="S120" s="214">
        <v>0</v>
      </c>
      <c r="T120" s="215">
        <f>S120*H120</f>
        <v>0</v>
      </c>
      <c r="AR120" s="24" t="s">
        <v>167</v>
      </c>
      <c r="AT120" s="24" t="s">
        <v>162</v>
      </c>
      <c r="AU120" s="24" t="s">
        <v>94</v>
      </c>
      <c r="AY120" s="24" t="s">
        <v>160</v>
      </c>
      <c r="BE120" s="216">
        <f>IF(N120="základní",J120,0)</f>
        <v>0</v>
      </c>
      <c r="BF120" s="216">
        <f>IF(N120="snížená",J120,0)</f>
        <v>0</v>
      </c>
      <c r="BG120" s="216">
        <f>IF(N120="zákl. přenesená",J120,0)</f>
        <v>0</v>
      </c>
      <c r="BH120" s="216">
        <f>IF(N120="sníž. přenesená",J120,0)</f>
        <v>0</v>
      </c>
      <c r="BI120" s="216">
        <f>IF(N120="nulová",J120,0)</f>
        <v>0</v>
      </c>
      <c r="BJ120" s="24" t="s">
        <v>25</v>
      </c>
      <c r="BK120" s="216">
        <f>ROUND(I120*H120,2)</f>
        <v>0</v>
      </c>
      <c r="BL120" s="24" t="s">
        <v>167</v>
      </c>
      <c r="BM120" s="24" t="s">
        <v>232</v>
      </c>
    </row>
    <row r="121" spans="2:47" s="1" customFormat="1" ht="94.5">
      <c r="B121" s="42"/>
      <c r="C121" s="64"/>
      <c r="D121" s="217" t="s">
        <v>169</v>
      </c>
      <c r="E121" s="64"/>
      <c r="F121" s="218" t="s">
        <v>233</v>
      </c>
      <c r="G121" s="64"/>
      <c r="H121" s="64"/>
      <c r="I121" s="173"/>
      <c r="J121" s="64"/>
      <c r="K121" s="64"/>
      <c r="L121" s="62"/>
      <c r="M121" s="219"/>
      <c r="N121" s="43"/>
      <c r="O121" s="43"/>
      <c r="P121" s="43"/>
      <c r="Q121" s="43"/>
      <c r="R121" s="43"/>
      <c r="S121" s="43"/>
      <c r="T121" s="79"/>
      <c r="AT121" s="24" t="s">
        <v>169</v>
      </c>
      <c r="AU121" s="24" t="s">
        <v>94</v>
      </c>
    </row>
    <row r="122" spans="2:51" s="12" customFormat="1" ht="13.5">
      <c r="B122" s="222"/>
      <c r="C122" s="223"/>
      <c r="D122" s="220" t="s">
        <v>184</v>
      </c>
      <c r="E122" s="224" t="s">
        <v>84</v>
      </c>
      <c r="F122" s="225" t="s">
        <v>234</v>
      </c>
      <c r="G122" s="223"/>
      <c r="H122" s="226">
        <v>391.116</v>
      </c>
      <c r="I122" s="227"/>
      <c r="J122" s="223"/>
      <c r="K122" s="223"/>
      <c r="L122" s="228"/>
      <c r="M122" s="229"/>
      <c r="N122" s="230"/>
      <c r="O122" s="230"/>
      <c r="P122" s="230"/>
      <c r="Q122" s="230"/>
      <c r="R122" s="230"/>
      <c r="S122" s="230"/>
      <c r="T122" s="231"/>
      <c r="AT122" s="232" t="s">
        <v>184</v>
      </c>
      <c r="AU122" s="232" t="s">
        <v>94</v>
      </c>
      <c r="AV122" s="12" t="s">
        <v>94</v>
      </c>
      <c r="AW122" s="12" t="s">
        <v>48</v>
      </c>
      <c r="AX122" s="12" t="s">
        <v>25</v>
      </c>
      <c r="AY122" s="232" t="s">
        <v>160</v>
      </c>
    </row>
    <row r="123" spans="2:65" s="1" customFormat="1" ht="22.5" customHeight="1">
      <c r="B123" s="42"/>
      <c r="C123" s="205" t="s">
        <v>235</v>
      </c>
      <c r="D123" s="205" t="s">
        <v>162</v>
      </c>
      <c r="E123" s="206" t="s">
        <v>236</v>
      </c>
      <c r="F123" s="207" t="s">
        <v>237</v>
      </c>
      <c r="G123" s="208" t="s">
        <v>200</v>
      </c>
      <c r="H123" s="209">
        <v>24.316</v>
      </c>
      <c r="I123" s="210"/>
      <c r="J123" s="211">
        <f>ROUND(I123*H123,2)</f>
        <v>0</v>
      </c>
      <c r="K123" s="207" t="s">
        <v>166</v>
      </c>
      <c r="L123" s="62"/>
      <c r="M123" s="212" t="s">
        <v>84</v>
      </c>
      <c r="N123" s="213" t="s">
        <v>56</v>
      </c>
      <c r="O123" s="43"/>
      <c r="P123" s="214">
        <f>O123*H123</f>
        <v>0</v>
      </c>
      <c r="Q123" s="214">
        <v>0</v>
      </c>
      <c r="R123" s="214">
        <f>Q123*H123</f>
        <v>0</v>
      </c>
      <c r="S123" s="214">
        <v>0</v>
      </c>
      <c r="T123" s="215">
        <f>S123*H123</f>
        <v>0</v>
      </c>
      <c r="AR123" s="24" t="s">
        <v>167</v>
      </c>
      <c r="AT123" s="24" t="s">
        <v>162</v>
      </c>
      <c r="AU123" s="24" t="s">
        <v>94</v>
      </c>
      <c r="AY123" s="24" t="s">
        <v>160</v>
      </c>
      <c r="BE123" s="216">
        <f>IF(N123="základní",J123,0)</f>
        <v>0</v>
      </c>
      <c r="BF123" s="216">
        <f>IF(N123="snížená",J123,0)</f>
        <v>0</v>
      </c>
      <c r="BG123" s="216">
        <f>IF(N123="zákl. přenesená",J123,0)</f>
        <v>0</v>
      </c>
      <c r="BH123" s="216">
        <f>IF(N123="sníž. přenesená",J123,0)</f>
        <v>0</v>
      </c>
      <c r="BI123" s="216">
        <f>IF(N123="nulová",J123,0)</f>
        <v>0</v>
      </c>
      <c r="BJ123" s="24" t="s">
        <v>25</v>
      </c>
      <c r="BK123" s="216">
        <f>ROUND(I123*H123,2)</f>
        <v>0</v>
      </c>
      <c r="BL123" s="24" t="s">
        <v>167</v>
      </c>
      <c r="BM123" s="24" t="s">
        <v>238</v>
      </c>
    </row>
    <row r="124" spans="2:47" s="1" customFormat="1" ht="67.5">
      <c r="B124" s="42"/>
      <c r="C124" s="64"/>
      <c r="D124" s="217" t="s">
        <v>169</v>
      </c>
      <c r="E124" s="64"/>
      <c r="F124" s="218" t="s">
        <v>239</v>
      </c>
      <c r="G124" s="64"/>
      <c r="H124" s="64"/>
      <c r="I124" s="173"/>
      <c r="J124" s="64"/>
      <c r="K124" s="64"/>
      <c r="L124" s="62"/>
      <c r="M124" s="219"/>
      <c r="N124" s="43"/>
      <c r="O124" s="43"/>
      <c r="P124" s="43"/>
      <c r="Q124" s="43"/>
      <c r="R124" s="43"/>
      <c r="S124" s="43"/>
      <c r="T124" s="79"/>
      <c r="AT124" s="24" t="s">
        <v>169</v>
      </c>
      <c r="AU124" s="24" t="s">
        <v>94</v>
      </c>
    </row>
    <row r="125" spans="2:47" s="1" customFormat="1" ht="54">
      <c r="B125" s="42"/>
      <c r="C125" s="64"/>
      <c r="D125" s="217" t="s">
        <v>171</v>
      </c>
      <c r="E125" s="64"/>
      <c r="F125" s="218" t="s">
        <v>202</v>
      </c>
      <c r="G125" s="64"/>
      <c r="H125" s="64"/>
      <c r="I125" s="173"/>
      <c r="J125" s="64"/>
      <c r="K125" s="64"/>
      <c r="L125" s="62"/>
      <c r="M125" s="219"/>
      <c r="N125" s="43"/>
      <c r="O125" s="43"/>
      <c r="P125" s="43"/>
      <c r="Q125" s="43"/>
      <c r="R125" s="43"/>
      <c r="S125" s="43"/>
      <c r="T125" s="79"/>
      <c r="AT125" s="24" t="s">
        <v>171</v>
      </c>
      <c r="AU125" s="24" t="s">
        <v>94</v>
      </c>
    </row>
    <row r="126" spans="2:51" s="12" customFormat="1" ht="13.5">
      <c r="B126" s="222"/>
      <c r="C126" s="223"/>
      <c r="D126" s="220" t="s">
        <v>184</v>
      </c>
      <c r="E126" s="224" t="s">
        <v>84</v>
      </c>
      <c r="F126" s="225" t="s">
        <v>240</v>
      </c>
      <c r="G126" s="223"/>
      <c r="H126" s="226">
        <v>24.316</v>
      </c>
      <c r="I126" s="227"/>
      <c r="J126" s="223"/>
      <c r="K126" s="223"/>
      <c r="L126" s="228"/>
      <c r="M126" s="229"/>
      <c r="N126" s="230"/>
      <c r="O126" s="230"/>
      <c r="P126" s="230"/>
      <c r="Q126" s="230"/>
      <c r="R126" s="230"/>
      <c r="S126" s="230"/>
      <c r="T126" s="231"/>
      <c r="AT126" s="232" t="s">
        <v>184</v>
      </c>
      <c r="AU126" s="232" t="s">
        <v>94</v>
      </c>
      <c r="AV126" s="12" t="s">
        <v>94</v>
      </c>
      <c r="AW126" s="12" t="s">
        <v>48</v>
      </c>
      <c r="AX126" s="12" t="s">
        <v>25</v>
      </c>
      <c r="AY126" s="232" t="s">
        <v>160</v>
      </c>
    </row>
    <row r="127" spans="2:65" s="1" customFormat="1" ht="22.5" customHeight="1">
      <c r="B127" s="42"/>
      <c r="C127" s="205" t="s">
        <v>241</v>
      </c>
      <c r="D127" s="205" t="s">
        <v>162</v>
      </c>
      <c r="E127" s="206" t="s">
        <v>242</v>
      </c>
      <c r="F127" s="207" t="s">
        <v>243</v>
      </c>
      <c r="G127" s="208" t="s">
        <v>200</v>
      </c>
      <c r="H127" s="209">
        <v>366.8</v>
      </c>
      <c r="I127" s="210"/>
      <c r="J127" s="211">
        <f>ROUND(I127*H127,2)</f>
        <v>0</v>
      </c>
      <c r="K127" s="207" t="s">
        <v>166</v>
      </c>
      <c r="L127" s="62"/>
      <c r="M127" s="212" t="s">
        <v>84</v>
      </c>
      <c r="N127" s="213" t="s">
        <v>56</v>
      </c>
      <c r="O127" s="43"/>
      <c r="P127" s="214">
        <f>O127*H127</f>
        <v>0</v>
      </c>
      <c r="Q127" s="214">
        <v>0</v>
      </c>
      <c r="R127" s="214">
        <f>Q127*H127</f>
        <v>0</v>
      </c>
      <c r="S127" s="214">
        <v>0</v>
      </c>
      <c r="T127" s="215">
        <f>S127*H127</f>
        <v>0</v>
      </c>
      <c r="AR127" s="24" t="s">
        <v>167</v>
      </c>
      <c r="AT127" s="24" t="s">
        <v>162</v>
      </c>
      <c r="AU127" s="24" t="s">
        <v>94</v>
      </c>
      <c r="AY127" s="24" t="s">
        <v>160</v>
      </c>
      <c r="BE127" s="216">
        <f>IF(N127="základní",J127,0)</f>
        <v>0</v>
      </c>
      <c r="BF127" s="216">
        <f>IF(N127="snížená",J127,0)</f>
        <v>0</v>
      </c>
      <c r="BG127" s="216">
        <f>IF(N127="zákl. přenesená",J127,0)</f>
        <v>0</v>
      </c>
      <c r="BH127" s="216">
        <f>IF(N127="sníž. přenesená",J127,0)</f>
        <v>0</v>
      </c>
      <c r="BI127" s="216">
        <f>IF(N127="nulová",J127,0)</f>
        <v>0</v>
      </c>
      <c r="BJ127" s="24" t="s">
        <v>25</v>
      </c>
      <c r="BK127" s="216">
        <f>ROUND(I127*H127,2)</f>
        <v>0</v>
      </c>
      <c r="BL127" s="24" t="s">
        <v>167</v>
      </c>
      <c r="BM127" s="24" t="s">
        <v>244</v>
      </c>
    </row>
    <row r="128" spans="2:47" s="1" customFormat="1" ht="67.5">
      <c r="B128" s="42"/>
      <c r="C128" s="64"/>
      <c r="D128" s="217" t="s">
        <v>169</v>
      </c>
      <c r="E128" s="64"/>
      <c r="F128" s="218" t="s">
        <v>239</v>
      </c>
      <c r="G128" s="64"/>
      <c r="H128" s="64"/>
      <c r="I128" s="173"/>
      <c r="J128" s="64"/>
      <c r="K128" s="64"/>
      <c r="L128" s="62"/>
      <c r="M128" s="219"/>
      <c r="N128" s="43"/>
      <c r="O128" s="43"/>
      <c r="P128" s="43"/>
      <c r="Q128" s="43"/>
      <c r="R128" s="43"/>
      <c r="S128" s="43"/>
      <c r="T128" s="79"/>
      <c r="AT128" s="24" t="s">
        <v>169</v>
      </c>
      <c r="AU128" s="24" t="s">
        <v>94</v>
      </c>
    </row>
    <row r="129" spans="2:47" s="1" customFormat="1" ht="54">
      <c r="B129" s="42"/>
      <c r="C129" s="64"/>
      <c r="D129" s="217" t="s">
        <v>171</v>
      </c>
      <c r="E129" s="64"/>
      <c r="F129" s="218" t="s">
        <v>202</v>
      </c>
      <c r="G129" s="64"/>
      <c r="H129" s="64"/>
      <c r="I129" s="173"/>
      <c r="J129" s="64"/>
      <c r="K129" s="64"/>
      <c r="L129" s="62"/>
      <c r="M129" s="219"/>
      <c r="N129" s="43"/>
      <c r="O129" s="43"/>
      <c r="P129" s="43"/>
      <c r="Q129" s="43"/>
      <c r="R129" s="43"/>
      <c r="S129" s="43"/>
      <c r="T129" s="79"/>
      <c r="AT129" s="24" t="s">
        <v>171</v>
      </c>
      <c r="AU129" s="24" t="s">
        <v>94</v>
      </c>
    </row>
    <row r="130" spans="2:51" s="12" customFormat="1" ht="13.5">
      <c r="B130" s="222"/>
      <c r="C130" s="223"/>
      <c r="D130" s="220" t="s">
        <v>184</v>
      </c>
      <c r="E130" s="224" t="s">
        <v>84</v>
      </c>
      <c r="F130" s="225" t="s">
        <v>245</v>
      </c>
      <c r="G130" s="223"/>
      <c r="H130" s="226">
        <v>366.8</v>
      </c>
      <c r="I130" s="227"/>
      <c r="J130" s="223"/>
      <c r="K130" s="223"/>
      <c r="L130" s="228"/>
      <c r="M130" s="229"/>
      <c r="N130" s="230"/>
      <c r="O130" s="230"/>
      <c r="P130" s="230"/>
      <c r="Q130" s="230"/>
      <c r="R130" s="230"/>
      <c r="S130" s="230"/>
      <c r="T130" s="231"/>
      <c r="AT130" s="232" t="s">
        <v>184</v>
      </c>
      <c r="AU130" s="232" t="s">
        <v>94</v>
      </c>
      <c r="AV130" s="12" t="s">
        <v>94</v>
      </c>
      <c r="AW130" s="12" t="s">
        <v>48</v>
      </c>
      <c r="AX130" s="12" t="s">
        <v>25</v>
      </c>
      <c r="AY130" s="232" t="s">
        <v>160</v>
      </c>
    </row>
    <row r="131" spans="2:65" s="1" customFormat="1" ht="31.5" customHeight="1">
      <c r="B131" s="42"/>
      <c r="C131" s="205" t="s">
        <v>246</v>
      </c>
      <c r="D131" s="205" t="s">
        <v>162</v>
      </c>
      <c r="E131" s="206" t="s">
        <v>230</v>
      </c>
      <c r="F131" s="207" t="s">
        <v>231</v>
      </c>
      <c r="G131" s="208" t="s">
        <v>200</v>
      </c>
      <c r="H131" s="209">
        <v>979.755</v>
      </c>
      <c r="I131" s="210"/>
      <c r="J131" s="211">
        <f>ROUND(I131*H131,2)</f>
        <v>0</v>
      </c>
      <c r="K131" s="207" t="s">
        <v>166</v>
      </c>
      <c r="L131" s="62"/>
      <c r="M131" s="212" t="s">
        <v>84</v>
      </c>
      <c r="N131" s="213" t="s">
        <v>56</v>
      </c>
      <c r="O131" s="43"/>
      <c r="P131" s="214">
        <f>O131*H131</f>
        <v>0</v>
      </c>
      <c r="Q131" s="214">
        <v>0</v>
      </c>
      <c r="R131" s="214">
        <f>Q131*H131</f>
        <v>0</v>
      </c>
      <c r="S131" s="214">
        <v>0</v>
      </c>
      <c r="T131" s="215">
        <f>S131*H131</f>
        <v>0</v>
      </c>
      <c r="AR131" s="24" t="s">
        <v>167</v>
      </c>
      <c r="AT131" s="24" t="s">
        <v>162</v>
      </c>
      <c r="AU131" s="24" t="s">
        <v>94</v>
      </c>
      <c r="AY131" s="24" t="s">
        <v>160</v>
      </c>
      <c r="BE131" s="216">
        <f>IF(N131="základní",J131,0)</f>
        <v>0</v>
      </c>
      <c r="BF131" s="216">
        <f>IF(N131="snížená",J131,0)</f>
        <v>0</v>
      </c>
      <c r="BG131" s="216">
        <f>IF(N131="zákl. přenesená",J131,0)</f>
        <v>0</v>
      </c>
      <c r="BH131" s="216">
        <f>IF(N131="sníž. přenesená",J131,0)</f>
        <v>0</v>
      </c>
      <c r="BI131" s="216">
        <f>IF(N131="nulová",J131,0)</f>
        <v>0</v>
      </c>
      <c r="BJ131" s="24" t="s">
        <v>25</v>
      </c>
      <c r="BK131" s="216">
        <f>ROUND(I131*H131,2)</f>
        <v>0</v>
      </c>
      <c r="BL131" s="24" t="s">
        <v>167</v>
      </c>
      <c r="BM131" s="24" t="s">
        <v>247</v>
      </c>
    </row>
    <row r="132" spans="2:47" s="1" customFormat="1" ht="94.5">
      <c r="B132" s="42"/>
      <c r="C132" s="64"/>
      <c r="D132" s="217" t="s">
        <v>169</v>
      </c>
      <c r="E132" s="64"/>
      <c r="F132" s="218" t="s">
        <v>233</v>
      </c>
      <c r="G132" s="64"/>
      <c r="H132" s="64"/>
      <c r="I132" s="173"/>
      <c r="J132" s="64"/>
      <c r="K132" s="64"/>
      <c r="L132" s="62"/>
      <c r="M132" s="219"/>
      <c r="N132" s="43"/>
      <c r="O132" s="43"/>
      <c r="P132" s="43"/>
      <c r="Q132" s="43"/>
      <c r="R132" s="43"/>
      <c r="S132" s="43"/>
      <c r="T132" s="79"/>
      <c r="AT132" s="24" t="s">
        <v>169</v>
      </c>
      <c r="AU132" s="24" t="s">
        <v>94</v>
      </c>
    </row>
    <row r="133" spans="2:51" s="13" customFormat="1" ht="27">
      <c r="B133" s="235"/>
      <c r="C133" s="236"/>
      <c r="D133" s="217" t="s">
        <v>184</v>
      </c>
      <c r="E133" s="237" t="s">
        <v>84</v>
      </c>
      <c r="F133" s="238" t="s">
        <v>248</v>
      </c>
      <c r="G133" s="236"/>
      <c r="H133" s="239" t="s">
        <v>84</v>
      </c>
      <c r="I133" s="240"/>
      <c r="J133" s="236"/>
      <c r="K133" s="236"/>
      <c r="L133" s="241"/>
      <c r="M133" s="242"/>
      <c r="N133" s="243"/>
      <c r="O133" s="243"/>
      <c r="P133" s="243"/>
      <c r="Q133" s="243"/>
      <c r="R133" s="243"/>
      <c r="S133" s="243"/>
      <c r="T133" s="244"/>
      <c r="AT133" s="245" t="s">
        <v>184</v>
      </c>
      <c r="AU133" s="245" t="s">
        <v>94</v>
      </c>
      <c r="AV133" s="13" t="s">
        <v>25</v>
      </c>
      <c r="AW133" s="13" t="s">
        <v>48</v>
      </c>
      <c r="AX133" s="13" t="s">
        <v>86</v>
      </c>
      <c r="AY133" s="245" t="s">
        <v>160</v>
      </c>
    </row>
    <row r="134" spans="2:51" s="12" customFormat="1" ht="13.5">
      <c r="B134" s="222"/>
      <c r="C134" s="223"/>
      <c r="D134" s="217" t="s">
        <v>184</v>
      </c>
      <c r="E134" s="246" t="s">
        <v>84</v>
      </c>
      <c r="F134" s="233" t="s">
        <v>249</v>
      </c>
      <c r="G134" s="223"/>
      <c r="H134" s="234">
        <v>979.755</v>
      </c>
      <c r="I134" s="227"/>
      <c r="J134" s="223"/>
      <c r="K134" s="223"/>
      <c r="L134" s="228"/>
      <c r="M134" s="229"/>
      <c r="N134" s="230"/>
      <c r="O134" s="230"/>
      <c r="P134" s="230"/>
      <c r="Q134" s="230"/>
      <c r="R134" s="230"/>
      <c r="S134" s="230"/>
      <c r="T134" s="231"/>
      <c r="AT134" s="232" t="s">
        <v>184</v>
      </c>
      <c r="AU134" s="232" t="s">
        <v>94</v>
      </c>
      <c r="AV134" s="12" t="s">
        <v>94</v>
      </c>
      <c r="AW134" s="12" t="s">
        <v>48</v>
      </c>
      <c r="AX134" s="12" t="s">
        <v>25</v>
      </c>
      <c r="AY134" s="232" t="s">
        <v>160</v>
      </c>
    </row>
    <row r="135" spans="2:63" s="11" customFormat="1" ht="29.85" customHeight="1">
      <c r="B135" s="188"/>
      <c r="C135" s="189"/>
      <c r="D135" s="202" t="s">
        <v>85</v>
      </c>
      <c r="E135" s="203" t="s">
        <v>250</v>
      </c>
      <c r="F135" s="203" t="s">
        <v>251</v>
      </c>
      <c r="G135" s="189"/>
      <c r="H135" s="189"/>
      <c r="I135" s="192"/>
      <c r="J135" s="204">
        <f>BK135</f>
        <v>0</v>
      </c>
      <c r="K135" s="189"/>
      <c r="L135" s="194"/>
      <c r="M135" s="195"/>
      <c r="N135" s="196"/>
      <c r="O135" s="196"/>
      <c r="P135" s="197">
        <f>SUM(P136:P137)</f>
        <v>0</v>
      </c>
      <c r="Q135" s="196"/>
      <c r="R135" s="197">
        <f>SUM(R136:R137)</f>
        <v>0</v>
      </c>
      <c r="S135" s="196"/>
      <c r="T135" s="198">
        <f>SUM(T136:T137)</f>
        <v>0</v>
      </c>
      <c r="AR135" s="199" t="s">
        <v>25</v>
      </c>
      <c r="AT135" s="200" t="s">
        <v>85</v>
      </c>
      <c r="AU135" s="200" t="s">
        <v>25</v>
      </c>
      <c r="AY135" s="199" t="s">
        <v>160</v>
      </c>
      <c r="BK135" s="201">
        <f>SUM(BK136:BK137)</f>
        <v>0</v>
      </c>
    </row>
    <row r="136" spans="2:65" s="1" customFormat="1" ht="31.5" customHeight="1">
      <c r="B136" s="42"/>
      <c r="C136" s="205" t="s">
        <v>10</v>
      </c>
      <c r="D136" s="205" t="s">
        <v>162</v>
      </c>
      <c r="E136" s="206" t="s">
        <v>252</v>
      </c>
      <c r="F136" s="207" t="s">
        <v>253</v>
      </c>
      <c r="G136" s="208" t="s">
        <v>200</v>
      </c>
      <c r="H136" s="209">
        <v>0.48</v>
      </c>
      <c r="I136" s="210"/>
      <c r="J136" s="211">
        <f>ROUND(I136*H136,2)</f>
        <v>0</v>
      </c>
      <c r="K136" s="207" t="s">
        <v>166</v>
      </c>
      <c r="L136" s="62"/>
      <c r="M136" s="212" t="s">
        <v>84</v>
      </c>
      <c r="N136" s="213" t="s">
        <v>56</v>
      </c>
      <c r="O136" s="43"/>
      <c r="P136" s="214">
        <f>O136*H136</f>
        <v>0</v>
      </c>
      <c r="Q136" s="214">
        <v>0</v>
      </c>
      <c r="R136" s="214">
        <f>Q136*H136</f>
        <v>0</v>
      </c>
      <c r="S136" s="214">
        <v>0</v>
      </c>
      <c r="T136" s="215">
        <f>S136*H136</f>
        <v>0</v>
      </c>
      <c r="AR136" s="24" t="s">
        <v>167</v>
      </c>
      <c r="AT136" s="24" t="s">
        <v>162</v>
      </c>
      <c r="AU136" s="24" t="s">
        <v>94</v>
      </c>
      <c r="AY136" s="24" t="s">
        <v>160</v>
      </c>
      <c r="BE136" s="216">
        <f>IF(N136="základní",J136,0)</f>
        <v>0</v>
      </c>
      <c r="BF136" s="216">
        <f>IF(N136="snížená",J136,0)</f>
        <v>0</v>
      </c>
      <c r="BG136" s="216">
        <f>IF(N136="zákl. přenesená",J136,0)</f>
        <v>0</v>
      </c>
      <c r="BH136" s="216">
        <f>IF(N136="sníž. přenesená",J136,0)</f>
        <v>0</v>
      </c>
      <c r="BI136" s="216">
        <f>IF(N136="nulová",J136,0)</f>
        <v>0</v>
      </c>
      <c r="BJ136" s="24" t="s">
        <v>25</v>
      </c>
      <c r="BK136" s="216">
        <f>ROUND(I136*H136,2)</f>
        <v>0</v>
      </c>
      <c r="BL136" s="24" t="s">
        <v>167</v>
      </c>
      <c r="BM136" s="24" t="s">
        <v>254</v>
      </c>
    </row>
    <row r="137" spans="2:47" s="1" customFormat="1" ht="27">
      <c r="B137" s="42"/>
      <c r="C137" s="64"/>
      <c r="D137" s="217" t="s">
        <v>169</v>
      </c>
      <c r="E137" s="64"/>
      <c r="F137" s="218" t="s">
        <v>255</v>
      </c>
      <c r="G137" s="64"/>
      <c r="H137" s="64"/>
      <c r="I137" s="173"/>
      <c r="J137" s="64"/>
      <c r="K137" s="64"/>
      <c r="L137" s="62"/>
      <c r="M137" s="247"/>
      <c r="N137" s="248"/>
      <c r="O137" s="248"/>
      <c r="P137" s="248"/>
      <c r="Q137" s="248"/>
      <c r="R137" s="248"/>
      <c r="S137" s="248"/>
      <c r="T137" s="249"/>
      <c r="AT137" s="24" t="s">
        <v>169</v>
      </c>
      <c r="AU137" s="24" t="s">
        <v>94</v>
      </c>
    </row>
    <row r="138" spans="2:12" s="1" customFormat="1" ht="6.95" customHeight="1">
      <c r="B138" s="57"/>
      <c r="C138" s="58"/>
      <c r="D138" s="58"/>
      <c r="E138" s="58"/>
      <c r="F138" s="58"/>
      <c r="G138" s="58"/>
      <c r="H138" s="58"/>
      <c r="I138" s="149"/>
      <c r="J138" s="58"/>
      <c r="K138" s="58"/>
      <c r="L138" s="62"/>
    </row>
  </sheetData>
  <sheetProtection password="CC35" sheet="1" objects="1" scenarios="1" formatCells="0" formatColumns="0" formatRows="0" sort="0" autoFilter="0"/>
  <autoFilter ref="C86:K137"/>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2"/>
      <c r="C1" s="122"/>
      <c r="D1" s="123" t="s">
        <v>1</v>
      </c>
      <c r="E1" s="122"/>
      <c r="F1" s="124" t="s">
        <v>124</v>
      </c>
      <c r="G1" s="410" t="s">
        <v>125</v>
      </c>
      <c r="H1" s="410"/>
      <c r="I1" s="125"/>
      <c r="J1" s="124" t="s">
        <v>126</v>
      </c>
      <c r="K1" s="123" t="s">
        <v>127</v>
      </c>
      <c r="L1" s="124" t="s">
        <v>128</v>
      </c>
      <c r="M1" s="124"/>
      <c r="N1" s="124"/>
      <c r="O1" s="124"/>
      <c r="P1" s="124"/>
      <c r="Q1" s="124"/>
      <c r="R1" s="124"/>
      <c r="S1" s="124"/>
      <c r="T1" s="12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102</v>
      </c>
    </row>
    <row r="3" spans="2:46" ht="6.95" customHeight="1">
      <c r="B3" s="25"/>
      <c r="C3" s="26"/>
      <c r="D3" s="26"/>
      <c r="E3" s="26"/>
      <c r="F3" s="26"/>
      <c r="G3" s="26"/>
      <c r="H3" s="26"/>
      <c r="I3" s="126"/>
      <c r="J3" s="26"/>
      <c r="K3" s="27"/>
      <c r="AT3" s="24" t="s">
        <v>94</v>
      </c>
    </row>
    <row r="4" spans="2:46" ht="36.95" customHeight="1">
      <c r="B4" s="28"/>
      <c r="C4" s="29"/>
      <c r="D4" s="30" t="s">
        <v>129</v>
      </c>
      <c r="E4" s="29"/>
      <c r="F4" s="29"/>
      <c r="G4" s="29"/>
      <c r="H4" s="29"/>
      <c r="I4" s="127"/>
      <c r="J4" s="29"/>
      <c r="K4" s="31"/>
      <c r="M4" s="32" t="s">
        <v>12</v>
      </c>
      <c r="AT4" s="24" t="s">
        <v>6</v>
      </c>
    </row>
    <row r="5" spans="2:11" ht="6.95" customHeight="1">
      <c r="B5" s="28"/>
      <c r="C5" s="29"/>
      <c r="D5" s="29"/>
      <c r="E5" s="29"/>
      <c r="F5" s="29"/>
      <c r="G5" s="29"/>
      <c r="H5" s="29"/>
      <c r="I5" s="127"/>
      <c r="J5" s="29"/>
      <c r="K5" s="31"/>
    </row>
    <row r="6" spans="2:11" ht="13.5">
      <c r="B6" s="28"/>
      <c r="C6" s="29"/>
      <c r="D6" s="37" t="s">
        <v>18</v>
      </c>
      <c r="E6" s="29"/>
      <c r="F6" s="29"/>
      <c r="G6" s="29"/>
      <c r="H6" s="29"/>
      <c r="I6" s="127"/>
      <c r="J6" s="29"/>
      <c r="K6" s="31"/>
    </row>
    <row r="7" spans="2:11" ht="22.5" customHeight="1">
      <c r="B7" s="28"/>
      <c r="C7" s="29"/>
      <c r="D7" s="29"/>
      <c r="E7" s="403" t="str">
        <f>'Rekapitulace stavby'!K6</f>
        <v>Oprava silnice III/1179 Mýto</v>
      </c>
      <c r="F7" s="404"/>
      <c r="G7" s="404"/>
      <c r="H7" s="404"/>
      <c r="I7" s="127"/>
      <c r="J7" s="29"/>
      <c r="K7" s="31"/>
    </row>
    <row r="8" spans="2:11" ht="13.5">
      <c r="B8" s="28"/>
      <c r="C8" s="29"/>
      <c r="D8" s="37" t="s">
        <v>130</v>
      </c>
      <c r="E8" s="29"/>
      <c r="F8" s="29"/>
      <c r="G8" s="29"/>
      <c r="H8" s="29"/>
      <c r="I8" s="127"/>
      <c r="J8" s="29"/>
      <c r="K8" s="31"/>
    </row>
    <row r="9" spans="2:11" s="1" customFormat="1" ht="22.5" customHeight="1">
      <c r="B9" s="42"/>
      <c r="C9" s="43"/>
      <c r="D9" s="43"/>
      <c r="E9" s="403" t="s">
        <v>131</v>
      </c>
      <c r="F9" s="405"/>
      <c r="G9" s="405"/>
      <c r="H9" s="405"/>
      <c r="I9" s="128"/>
      <c r="J9" s="43"/>
      <c r="K9" s="46"/>
    </row>
    <row r="10" spans="2:11" s="1" customFormat="1" ht="13.5">
      <c r="B10" s="42"/>
      <c r="C10" s="43"/>
      <c r="D10" s="37" t="s">
        <v>132</v>
      </c>
      <c r="E10" s="43"/>
      <c r="F10" s="43"/>
      <c r="G10" s="43"/>
      <c r="H10" s="43"/>
      <c r="I10" s="128"/>
      <c r="J10" s="43"/>
      <c r="K10" s="46"/>
    </row>
    <row r="11" spans="2:11" s="1" customFormat="1" ht="36.95" customHeight="1">
      <c r="B11" s="42"/>
      <c r="C11" s="43"/>
      <c r="D11" s="43"/>
      <c r="E11" s="406" t="s">
        <v>256</v>
      </c>
      <c r="F11" s="405"/>
      <c r="G11" s="405"/>
      <c r="H11" s="405"/>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7" t="s">
        <v>21</v>
      </c>
      <c r="E13" s="43"/>
      <c r="F13" s="35" t="s">
        <v>22</v>
      </c>
      <c r="G13" s="43"/>
      <c r="H13" s="43"/>
      <c r="I13" s="129" t="s">
        <v>23</v>
      </c>
      <c r="J13" s="35" t="s">
        <v>84</v>
      </c>
      <c r="K13" s="46"/>
    </row>
    <row r="14" spans="2:11" s="1" customFormat="1" ht="14.45" customHeight="1">
      <c r="B14" s="42"/>
      <c r="C14" s="43"/>
      <c r="D14" s="37" t="s">
        <v>26</v>
      </c>
      <c r="E14" s="43"/>
      <c r="F14" s="35" t="s">
        <v>27</v>
      </c>
      <c r="G14" s="43"/>
      <c r="H14" s="43"/>
      <c r="I14" s="129" t="s">
        <v>28</v>
      </c>
      <c r="J14" s="130" t="str">
        <f>'Rekapitulace stavby'!AN8</f>
        <v>22. 1. 2016</v>
      </c>
      <c r="K14" s="46"/>
    </row>
    <row r="15" spans="2:11" s="1" customFormat="1" ht="10.9" customHeight="1">
      <c r="B15" s="42"/>
      <c r="C15" s="43"/>
      <c r="D15" s="43"/>
      <c r="E15" s="43"/>
      <c r="F15" s="43"/>
      <c r="G15" s="43"/>
      <c r="H15" s="43"/>
      <c r="I15" s="128"/>
      <c r="J15" s="43"/>
      <c r="K15" s="46"/>
    </row>
    <row r="16" spans="2:11" s="1" customFormat="1" ht="14.45" customHeight="1">
      <c r="B16" s="42"/>
      <c r="C16" s="43"/>
      <c r="D16" s="37" t="s">
        <v>36</v>
      </c>
      <c r="E16" s="43"/>
      <c r="F16" s="43"/>
      <c r="G16" s="43"/>
      <c r="H16" s="43"/>
      <c r="I16" s="129" t="s">
        <v>37</v>
      </c>
      <c r="J16" s="35" t="s">
        <v>38</v>
      </c>
      <c r="K16" s="46"/>
    </row>
    <row r="17" spans="2:11" s="1" customFormat="1" ht="18" customHeight="1">
      <c r="B17" s="42"/>
      <c r="C17" s="43"/>
      <c r="D17" s="43"/>
      <c r="E17" s="35" t="s">
        <v>39</v>
      </c>
      <c r="F17" s="43"/>
      <c r="G17" s="43"/>
      <c r="H17" s="43"/>
      <c r="I17" s="129" t="s">
        <v>40</v>
      </c>
      <c r="J17" s="35" t="s">
        <v>41</v>
      </c>
      <c r="K17" s="46"/>
    </row>
    <row r="18" spans="2:11" s="1" customFormat="1" ht="6.95" customHeight="1">
      <c r="B18" s="42"/>
      <c r="C18" s="43"/>
      <c r="D18" s="43"/>
      <c r="E18" s="43"/>
      <c r="F18" s="43"/>
      <c r="G18" s="43"/>
      <c r="H18" s="43"/>
      <c r="I18" s="128"/>
      <c r="J18" s="43"/>
      <c r="K18" s="46"/>
    </row>
    <row r="19" spans="2:11" s="1" customFormat="1" ht="14.45" customHeight="1">
      <c r="B19" s="42"/>
      <c r="C19" s="43"/>
      <c r="D19" s="37" t="s">
        <v>42</v>
      </c>
      <c r="E19" s="43"/>
      <c r="F19" s="43"/>
      <c r="G19" s="43"/>
      <c r="H19" s="43"/>
      <c r="I19" s="129" t="s">
        <v>37</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29" t="s">
        <v>40</v>
      </c>
      <c r="J20" s="35"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7" t="s">
        <v>44</v>
      </c>
      <c r="E22" s="43"/>
      <c r="F22" s="43"/>
      <c r="G22" s="43"/>
      <c r="H22" s="43"/>
      <c r="I22" s="129" t="s">
        <v>37</v>
      </c>
      <c r="J22" s="35" t="s">
        <v>45</v>
      </c>
      <c r="K22" s="46"/>
    </row>
    <row r="23" spans="2:11" s="1" customFormat="1" ht="18" customHeight="1">
      <c r="B23" s="42"/>
      <c r="C23" s="43"/>
      <c r="D23" s="43"/>
      <c r="E23" s="35" t="s">
        <v>46</v>
      </c>
      <c r="F23" s="43"/>
      <c r="G23" s="43"/>
      <c r="H23" s="43"/>
      <c r="I23" s="129" t="s">
        <v>40</v>
      </c>
      <c r="J23" s="35" t="s">
        <v>47</v>
      </c>
      <c r="K23" s="46"/>
    </row>
    <row r="24" spans="2:11" s="1" customFormat="1" ht="6.95" customHeight="1">
      <c r="B24" s="42"/>
      <c r="C24" s="43"/>
      <c r="D24" s="43"/>
      <c r="E24" s="43"/>
      <c r="F24" s="43"/>
      <c r="G24" s="43"/>
      <c r="H24" s="43"/>
      <c r="I24" s="128"/>
      <c r="J24" s="43"/>
      <c r="K24" s="46"/>
    </row>
    <row r="25" spans="2:11" s="1" customFormat="1" ht="14.45" customHeight="1">
      <c r="B25" s="42"/>
      <c r="C25" s="43"/>
      <c r="D25" s="37" t="s">
        <v>49</v>
      </c>
      <c r="E25" s="43"/>
      <c r="F25" s="43"/>
      <c r="G25" s="43"/>
      <c r="H25" s="43"/>
      <c r="I25" s="128"/>
      <c r="J25" s="43"/>
      <c r="K25" s="46"/>
    </row>
    <row r="26" spans="2:11" s="7" customFormat="1" ht="22.5" customHeight="1">
      <c r="B26" s="131"/>
      <c r="C26" s="132"/>
      <c r="D26" s="132"/>
      <c r="E26" s="368" t="s">
        <v>84</v>
      </c>
      <c r="F26" s="368"/>
      <c r="G26" s="368"/>
      <c r="H26" s="368"/>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51</v>
      </c>
      <c r="E29" s="43"/>
      <c r="F29" s="43"/>
      <c r="G29" s="43"/>
      <c r="H29" s="43"/>
      <c r="I29" s="128"/>
      <c r="J29" s="138">
        <f>ROUND(J91,2)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53</v>
      </c>
      <c r="G31" s="43"/>
      <c r="H31" s="43"/>
      <c r="I31" s="139" t="s">
        <v>52</v>
      </c>
      <c r="J31" s="47" t="s">
        <v>54</v>
      </c>
      <c r="K31" s="46"/>
    </row>
    <row r="32" spans="2:11" s="1" customFormat="1" ht="14.45" customHeight="1">
      <c r="B32" s="42"/>
      <c r="C32" s="43"/>
      <c r="D32" s="50" t="s">
        <v>55</v>
      </c>
      <c r="E32" s="50" t="s">
        <v>56</v>
      </c>
      <c r="F32" s="140">
        <f>ROUND(SUM(BE91:BE288),2)</f>
        <v>0</v>
      </c>
      <c r="G32" s="43"/>
      <c r="H32" s="43"/>
      <c r="I32" s="141">
        <v>0.21</v>
      </c>
      <c r="J32" s="140">
        <f>ROUND(ROUND((SUM(BE91:BE288)),2)*I32,2)</f>
        <v>0</v>
      </c>
      <c r="K32" s="46"/>
    </row>
    <row r="33" spans="2:11" s="1" customFormat="1" ht="14.45" customHeight="1">
      <c r="B33" s="42"/>
      <c r="C33" s="43"/>
      <c r="D33" s="43"/>
      <c r="E33" s="50" t="s">
        <v>57</v>
      </c>
      <c r="F33" s="140">
        <f>ROUND(SUM(BF91:BF288),2)</f>
        <v>0</v>
      </c>
      <c r="G33" s="43"/>
      <c r="H33" s="43"/>
      <c r="I33" s="141">
        <v>0.15</v>
      </c>
      <c r="J33" s="140">
        <f>ROUND(ROUND((SUM(BF91:BF288)),2)*I33,2)</f>
        <v>0</v>
      </c>
      <c r="K33" s="46"/>
    </row>
    <row r="34" spans="2:11" s="1" customFormat="1" ht="14.45" customHeight="1" hidden="1">
      <c r="B34" s="42"/>
      <c r="C34" s="43"/>
      <c r="D34" s="43"/>
      <c r="E34" s="50" t="s">
        <v>58</v>
      </c>
      <c r="F34" s="140">
        <f>ROUND(SUM(BG91:BG288),2)</f>
        <v>0</v>
      </c>
      <c r="G34" s="43"/>
      <c r="H34" s="43"/>
      <c r="I34" s="141">
        <v>0.21</v>
      </c>
      <c r="J34" s="140">
        <v>0</v>
      </c>
      <c r="K34" s="46"/>
    </row>
    <row r="35" spans="2:11" s="1" customFormat="1" ht="14.45" customHeight="1" hidden="1">
      <c r="B35" s="42"/>
      <c r="C35" s="43"/>
      <c r="D35" s="43"/>
      <c r="E35" s="50" t="s">
        <v>59</v>
      </c>
      <c r="F35" s="140">
        <f>ROUND(SUM(BH91:BH288),2)</f>
        <v>0</v>
      </c>
      <c r="G35" s="43"/>
      <c r="H35" s="43"/>
      <c r="I35" s="141">
        <v>0.15</v>
      </c>
      <c r="J35" s="140">
        <v>0</v>
      </c>
      <c r="K35" s="46"/>
    </row>
    <row r="36" spans="2:11" s="1" customFormat="1" ht="14.45" customHeight="1" hidden="1">
      <c r="B36" s="42"/>
      <c r="C36" s="43"/>
      <c r="D36" s="43"/>
      <c r="E36" s="50" t="s">
        <v>60</v>
      </c>
      <c r="F36" s="140">
        <f>ROUND(SUM(BI91:BI288),2)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61</v>
      </c>
      <c r="E38" s="80"/>
      <c r="F38" s="80"/>
      <c r="G38" s="144" t="s">
        <v>62</v>
      </c>
      <c r="H38" s="145" t="s">
        <v>63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0" t="s">
        <v>134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7" t="s">
        <v>18</v>
      </c>
      <c r="D46" s="43"/>
      <c r="E46" s="43"/>
      <c r="F46" s="43"/>
      <c r="G46" s="43"/>
      <c r="H46" s="43"/>
      <c r="I46" s="128"/>
      <c r="J46" s="43"/>
      <c r="K46" s="46"/>
    </row>
    <row r="47" spans="2:11" s="1" customFormat="1" ht="22.5" customHeight="1">
      <c r="B47" s="42"/>
      <c r="C47" s="43"/>
      <c r="D47" s="43"/>
      <c r="E47" s="403" t="str">
        <f>E7</f>
        <v>Oprava silnice III/1179 Mýto</v>
      </c>
      <c r="F47" s="404"/>
      <c r="G47" s="404"/>
      <c r="H47" s="404"/>
      <c r="I47" s="128"/>
      <c r="J47" s="43"/>
      <c r="K47" s="46"/>
    </row>
    <row r="48" spans="2:11" ht="13.5">
      <c r="B48" s="28"/>
      <c r="C48" s="37" t="s">
        <v>130</v>
      </c>
      <c r="D48" s="29"/>
      <c r="E48" s="29"/>
      <c r="F48" s="29"/>
      <c r="G48" s="29"/>
      <c r="H48" s="29"/>
      <c r="I48" s="127"/>
      <c r="J48" s="29"/>
      <c r="K48" s="31"/>
    </row>
    <row r="49" spans="2:11" s="1" customFormat="1" ht="22.5" customHeight="1">
      <c r="B49" s="42"/>
      <c r="C49" s="43"/>
      <c r="D49" s="43"/>
      <c r="E49" s="403" t="s">
        <v>131</v>
      </c>
      <c r="F49" s="405"/>
      <c r="G49" s="405"/>
      <c r="H49" s="405"/>
      <c r="I49" s="128"/>
      <c r="J49" s="43"/>
      <c r="K49" s="46"/>
    </row>
    <row r="50" spans="2:11" s="1" customFormat="1" ht="14.45" customHeight="1">
      <c r="B50" s="42"/>
      <c r="C50" s="37" t="s">
        <v>132</v>
      </c>
      <c r="D50" s="43"/>
      <c r="E50" s="43"/>
      <c r="F50" s="43"/>
      <c r="G50" s="43"/>
      <c r="H50" s="43"/>
      <c r="I50" s="128"/>
      <c r="J50" s="43"/>
      <c r="K50" s="46"/>
    </row>
    <row r="51" spans="2:11" s="1" customFormat="1" ht="23.25" customHeight="1">
      <c r="B51" s="42"/>
      <c r="C51" s="43"/>
      <c r="D51" s="43"/>
      <c r="E51" s="406" t="str">
        <f>E11</f>
        <v>02 - Nové konstrukce</v>
      </c>
      <c r="F51" s="405"/>
      <c r="G51" s="405"/>
      <c r="H51" s="405"/>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7" t="s">
        <v>26</v>
      </c>
      <c r="D53" s="43"/>
      <c r="E53" s="43"/>
      <c r="F53" s="35" t="str">
        <f>F14</f>
        <v>Mýto</v>
      </c>
      <c r="G53" s="43"/>
      <c r="H53" s="43"/>
      <c r="I53" s="129" t="s">
        <v>28</v>
      </c>
      <c r="J53" s="130" t="str">
        <f>IF(J14="","",J14)</f>
        <v>22. 1. 2016</v>
      </c>
      <c r="K53" s="46"/>
    </row>
    <row r="54" spans="2:11" s="1" customFormat="1" ht="6.95" customHeight="1">
      <c r="B54" s="42"/>
      <c r="C54" s="43"/>
      <c r="D54" s="43"/>
      <c r="E54" s="43"/>
      <c r="F54" s="43"/>
      <c r="G54" s="43"/>
      <c r="H54" s="43"/>
      <c r="I54" s="128"/>
      <c r="J54" s="43"/>
      <c r="K54" s="46"/>
    </row>
    <row r="55" spans="2:11" s="1" customFormat="1" ht="13.5">
      <c r="B55" s="42"/>
      <c r="C55" s="37" t="s">
        <v>36</v>
      </c>
      <c r="D55" s="43"/>
      <c r="E55" s="43"/>
      <c r="F55" s="35" t="str">
        <f>E17</f>
        <v>SUS PK, p.o.</v>
      </c>
      <c r="G55" s="43"/>
      <c r="H55" s="43"/>
      <c r="I55" s="129" t="s">
        <v>44</v>
      </c>
      <c r="J55" s="35" t="str">
        <f>E23</f>
        <v>Area Projekt s.r.o.</v>
      </c>
      <c r="K55" s="46"/>
    </row>
    <row r="56" spans="2:11" s="1" customFormat="1" ht="14.45" customHeight="1">
      <c r="B56" s="42"/>
      <c r="C56" s="37" t="s">
        <v>42</v>
      </c>
      <c r="D56" s="43"/>
      <c r="E56" s="43"/>
      <c r="F56" s="35"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135</v>
      </c>
      <c r="D58" s="142"/>
      <c r="E58" s="142"/>
      <c r="F58" s="142"/>
      <c r="G58" s="142"/>
      <c r="H58" s="142"/>
      <c r="I58" s="155"/>
      <c r="J58" s="156" t="s">
        <v>136</v>
      </c>
      <c r="K58" s="157"/>
    </row>
    <row r="59" spans="2:11" s="1" customFormat="1" ht="10.35" customHeight="1">
      <c r="B59" s="42"/>
      <c r="C59" s="43"/>
      <c r="D59" s="43"/>
      <c r="E59" s="43"/>
      <c r="F59" s="43"/>
      <c r="G59" s="43"/>
      <c r="H59" s="43"/>
      <c r="I59" s="128"/>
      <c r="J59" s="43"/>
      <c r="K59" s="46"/>
    </row>
    <row r="60" spans="2:47" s="1" customFormat="1" ht="29.25" customHeight="1">
      <c r="B60" s="42"/>
      <c r="C60" s="158" t="s">
        <v>137</v>
      </c>
      <c r="D60" s="43"/>
      <c r="E60" s="43"/>
      <c r="F60" s="43"/>
      <c r="G60" s="43"/>
      <c r="H60" s="43"/>
      <c r="I60" s="128"/>
      <c r="J60" s="138">
        <f>J91</f>
        <v>0</v>
      </c>
      <c r="K60" s="46"/>
      <c r="AU60" s="24" t="s">
        <v>138</v>
      </c>
    </row>
    <row r="61" spans="2:11" s="8" customFormat="1" ht="24.95" customHeight="1">
      <c r="B61" s="159"/>
      <c r="C61" s="160"/>
      <c r="D61" s="161" t="s">
        <v>139</v>
      </c>
      <c r="E61" s="162"/>
      <c r="F61" s="162"/>
      <c r="G61" s="162"/>
      <c r="H61" s="162"/>
      <c r="I61" s="163"/>
      <c r="J61" s="164">
        <f>J92</f>
        <v>0</v>
      </c>
      <c r="K61" s="165"/>
    </row>
    <row r="62" spans="2:11" s="9" customFormat="1" ht="19.9" customHeight="1">
      <c r="B62" s="166"/>
      <c r="C62" s="167"/>
      <c r="D62" s="168" t="s">
        <v>140</v>
      </c>
      <c r="E62" s="169"/>
      <c r="F62" s="169"/>
      <c r="G62" s="169"/>
      <c r="H62" s="169"/>
      <c r="I62" s="170"/>
      <c r="J62" s="171">
        <f>J93</f>
        <v>0</v>
      </c>
      <c r="K62" s="172"/>
    </row>
    <row r="63" spans="2:11" s="9" customFormat="1" ht="19.9" customHeight="1">
      <c r="B63" s="166"/>
      <c r="C63" s="167"/>
      <c r="D63" s="168" t="s">
        <v>257</v>
      </c>
      <c r="E63" s="169"/>
      <c r="F63" s="169"/>
      <c r="G63" s="169"/>
      <c r="H63" s="169"/>
      <c r="I63" s="170"/>
      <c r="J63" s="171">
        <f>J138</f>
        <v>0</v>
      </c>
      <c r="K63" s="172"/>
    </row>
    <row r="64" spans="2:11" s="9" customFormat="1" ht="19.9" customHeight="1">
      <c r="B64" s="166"/>
      <c r="C64" s="167"/>
      <c r="D64" s="168" t="s">
        <v>258</v>
      </c>
      <c r="E64" s="169"/>
      <c r="F64" s="169"/>
      <c r="G64" s="169"/>
      <c r="H64" s="169"/>
      <c r="I64" s="170"/>
      <c r="J64" s="171">
        <f>J152</f>
        <v>0</v>
      </c>
      <c r="K64" s="172"/>
    </row>
    <row r="65" spans="2:11" s="9" customFormat="1" ht="19.9" customHeight="1">
      <c r="B65" s="166"/>
      <c r="C65" s="167"/>
      <c r="D65" s="168" t="s">
        <v>259</v>
      </c>
      <c r="E65" s="169"/>
      <c r="F65" s="169"/>
      <c r="G65" s="169"/>
      <c r="H65" s="169"/>
      <c r="I65" s="170"/>
      <c r="J65" s="171">
        <f>J189</f>
        <v>0</v>
      </c>
      <c r="K65" s="172"/>
    </row>
    <row r="66" spans="2:11" s="9" customFormat="1" ht="19.9" customHeight="1">
      <c r="B66" s="166"/>
      <c r="C66" s="167"/>
      <c r="D66" s="168" t="s">
        <v>260</v>
      </c>
      <c r="E66" s="169"/>
      <c r="F66" s="169"/>
      <c r="G66" s="169"/>
      <c r="H66" s="169"/>
      <c r="I66" s="170"/>
      <c r="J66" s="171">
        <f>J193</f>
        <v>0</v>
      </c>
      <c r="K66" s="172"/>
    </row>
    <row r="67" spans="2:11" s="9" customFormat="1" ht="19.9" customHeight="1">
      <c r="B67" s="166"/>
      <c r="C67" s="167"/>
      <c r="D67" s="168" t="s">
        <v>261</v>
      </c>
      <c r="E67" s="169"/>
      <c r="F67" s="169"/>
      <c r="G67" s="169"/>
      <c r="H67" s="169"/>
      <c r="I67" s="170"/>
      <c r="J67" s="171">
        <f>J217</f>
        <v>0</v>
      </c>
      <c r="K67" s="172"/>
    </row>
    <row r="68" spans="2:11" s="9" customFormat="1" ht="19.9" customHeight="1">
      <c r="B68" s="166"/>
      <c r="C68" s="167"/>
      <c r="D68" s="168" t="s">
        <v>141</v>
      </c>
      <c r="E68" s="169"/>
      <c r="F68" s="169"/>
      <c r="G68" s="169"/>
      <c r="H68" s="169"/>
      <c r="I68" s="170"/>
      <c r="J68" s="171">
        <f>J221</f>
        <v>0</v>
      </c>
      <c r="K68" s="172"/>
    </row>
    <row r="69" spans="2:11" s="9" customFormat="1" ht="19.9" customHeight="1">
      <c r="B69" s="166"/>
      <c r="C69" s="167"/>
      <c r="D69" s="168" t="s">
        <v>143</v>
      </c>
      <c r="E69" s="169"/>
      <c r="F69" s="169"/>
      <c r="G69" s="169"/>
      <c r="H69" s="169"/>
      <c r="I69" s="170"/>
      <c r="J69" s="171">
        <f>J284</f>
        <v>0</v>
      </c>
      <c r="K69" s="172"/>
    </row>
    <row r="70" spans="2:11" s="1" customFormat="1" ht="21.75" customHeight="1">
      <c r="B70" s="42"/>
      <c r="C70" s="43"/>
      <c r="D70" s="43"/>
      <c r="E70" s="43"/>
      <c r="F70" s="43"/>
      <c r="G70" s="43"/>
      <c r="H70" s="43"/>
      <c r="I70" s="128"/>
      <c r="J70" s="43"/>
      <c r="K70" s="46"/>
    </row>
    <row r="71" spans="2:11" s="1" customFormat="1" ht="6.95" customHeight="1">
      <c r="B71" s="57"/>
      <c r="C71" s="58"/>
      <c r="D71" s="58"/>
      <c r="E71" s="58"/>
      <c r="F71" s="58"/>
      <c r="G71" s="58"/>
      <c r="H71" s="58"/>
      <c r="I71" s="149"/>
      <c r="J71" s="58"/>
      <c r="K71" s="59"/>
    </row>
    <row r="75" spans="2:12" s="1" customFormat="1" ht="6.95" customHeight="1">
      <c r="B75" s="60"/>
      <c r="C75" s="61"/>
      <c r="D75" s="61"/>
      <c r="E75" s="61"/>
      <c r="F75" s="61"/>
      <c r="G75" s="61"/>
      <c r="H75" s="61"/>
      <c r="I75" s="152"/>
      <c r="J75" s="61"/>
      <c r="K75" s="61"/>
      <c r="L75" s="62"/>
    </row>
    <row r="76" spans="2:12" s="1" customFormat="1" ht="36.95" customHeight="1">
      <c r="B76" s="42"/>
      <c r="C76" s="63" t="s">
        <v>144</v>
      </c>
      <c r="D76" s="64"/>
      <c r="E76" s="64"/>
      <c r="F76" s="64"/>
      <c r="G76" s="64"/>
      <c r="H76" s="64"/>
      <c r="I76" s="173"/>
      <c r="J76" s="64"/>
      <c r="K76" s="64"/>
      <c r="L76" s="62"/>
    </row>
    <row r="77" spans="2:12" s="1" customFormat="1" ht="6.95" customHeight="1">
      <c r="B77" s="42"/>
      <c r="C77" s="64"/>
      <c r="D77" s="64"/>
      <c r="E77" s="64"/>
      <c r="F77" s="64"/>
      <c r="G77" s="64"/>
      <c r="H77" s="64"/>
      <c r="I77" s="173"/>
      <c r="J77" s="64"/>
      <c r="K77" s="64"/>
      <c r="L77" s="62"/>
    </row>
    <row r="78" spans="2:12" s="1" customFormat="1" ht="14.45" customHeight="1">
      <c r="B78" s="42"/>
      <c r="C78" s="66" t="s">
        <v>18</v>
      </c>
      <c r="D78" s="64"/>
      <c r="E78" s="64"/>
      <c r="F78" s="64"/>
      <c r="G78" s="64"/>
      <c r="H78" s="64"/>
      <c r="I78" s="173"/>
      <c r="J78" s="64"/>
      <c r="K78" s="64"/>
      <c r="L78" s="62"/>
    </row>
    <row r="79" spans="2:12" s="1" customFormat="1" ht="22.5" customHeight="1">
      <c r="B79" s="42"/>
      <c r="C79" s="64"/>
      <c r="D79" s="64"/>
      <c r="E79" s="407" t="str">
        <f>E7</f>
        <v>Oprava silnice III/1179 Mýto</v>
      </c>
      <c r="F79" s="408"/>
      <c r="G79" s="408"/>
      <c r="H79" s="408"/>
      <c r="I79" s="173"/>
      <c r="J79" s="64"/>
      <c r="K79" s="64"/>
      <c r="L79" s="62"/>
    </row>
    <row r="80" spans="2:12" ht="13.5">
      <c r="B80" s="28"/>
      <c r="C80" s="66" t="s">
        <v>130</v>
      </c>
      <c r="D80" s="174"/>
      <c r="E80" s="174"/>
      <c r="F80" s="174"/>
      <c r="G80" s="174"/>
      <c r="H80" s="174"/>
      <c r="J80" s="174"/>
      <c r="K80" s="174"/>
      <c r="L80" s="175"/>
    </row>
    <row r="81" spans="2:12" s="1" customFormat="1" ht="22.5" customHeight="1">
      <c r="B81" s="42"/>
      <c r="C81" s="64"/>
      <c r="D81" s="64"/>
      <c r="E81" s="407" t="s">
        <v>131</v>
      </c>
      <c r="F81" s="409"/>
      <c r="G81" s="409"/>
      <c r="H81" s="409"/>
      <c r="I81" s="173"/>
      <c r="J81" s="64"/>
      <c r="K81" s="64"/>
      <c r="L81" s="62"/>
    </row>
    <row r="82" spans="2:12" s="1" customFormat="1" ht="14.45" customHeight="1">
      <c r="B82" s="42"/>
      <c r="C82" s="66" t="s">
        <v>132</v>
      </c>
      <c r="D82" s="64"/>
      <c r="E82" s="64"/>
      <c r="F82" s="64"/>
      <c r="G82" s="64"/>
      <c r="H82" s="64"/>
      <c r="I82" s="173"/>
      <c r="J82" s="64"/>
      <c r="K82" s="64"/>
      <c r="L82" s="62"/>
    </row>
    <row r="83" spans="2:12" s="1" customFormat="1" ht="23.25" customHeight="1">
      <c r="B83" s="42"/>
      <c r="C83" s="64"/>
      <c r="D83" s="64"/>
      <c r="E83" s="379" t="str">
        <f>E11</f>
        <v>02 - Nové konstrukce</v>
      </c>
      <c r="F83" s="409"/>
      <c r="G83" s="409"/>
      <c r="H83" s="409"/>
      <c r="I83" s="173"/>
      <c r="J83" s="64"/>
      <c r="K83" s="64"/>
      <c r="L83" s="62"/>
    </row>
    <row r="84" spans="2:12" s="1" customFormat="1" ht="6.95" customHeight="1">
      <c r="B84" s="42"/>
      <c r="C84" s="64"/>
      <c r="D84" s="64"/>
      <c r="E84" s="64"/>
      <c r="F84" s="64"/>
      <c r="G84" s="64"/>
      <c r="H84" s="64"/>
      <c r="I84" s="173"/>
      <c r="J84" s="64"/>
      <c r="K84" s="64"/>
      <c r="L84" s="62"/>
    </row>
    <row r="85" spans="2:12" s="1" customFormat="1" ht="18" customHeight="1">
      <c r="B85" s="42"/>
      <c r="C85" s="66" t="s">
        <v>26</v>
      </c>
      <c r="D85" s="64"/>
      <c r="E85" s="64"/>
      <c r="F85" s="176" t="str">
        <f>F14</f>
        <v>Mýto</v>
      </c>
      <c r="G85" s="64"/>
      <c r="H85" s="64"/>
      <c r="I85" s="177" t="s">
        <v>28</v>
      </c>
      <c r="J85" s="74" t="str">
        <f>IF(J14="","",J14)</f>
        <v>22. 1. 2016</v>
      </c>
      <c r="K85" s="64"/>
      <c r="L85" s="62"/>
    </row>
    <row r="86" spans="2:12" s="1" customFormat="1" ht="6.95" customHeight="1">
      <c r="B86" s="42"/>
      <c r="C86" s="64"/>
      <c r="D86" s="64"/>
      <c r="E86" s="64"/>
      <c r="F86" s="64"/>
      <c r="G86" s="64"/>
      <c r="H86" s="64"/>
      <c r="I86" s="173"/>
      <c r="J86" s="64"/>
      <c r="K86" s="64"/>
      <c r="L86" s="62"/>
    </row>
    <row r="87" spans="2:12" s="1" customFormat="1" ht="13.5">
      <c r="B87" s="42"/>
      <c r="C87" s="66" t="s">
        <v>36</v>
      </c>
      <c r="D87" s="64"/>
      <c r="E87" s="64"/>
      <c r="F87" s="176" t="str">
        <f>E17</f>
        <v>SUS PK, p.o.</v>
      </c>
      <c r="G87" s="64"/>
      <c r="H87" s="64"/>
      <c r="I87" s="177" t="s">
        <v>44</v>
      </c>
      <c r="J87" s="176" t="str">
        <f>E23</f>
        <v>Area Projekt s.r.o.</v>
      </c>
      <c r="K87" s="64"/>
      <c r="L87" s="62"/>
    </row>
    <row r="88" spans="2:12" s="1" customFormat="1" ht="14.45" customHeight="1">
      <c r="B88" s="42"/>
      <c r="C88" s="66" t="s">
        <v>42</v>
      </c>
      <c r="D88" s="64"/>
      <c r="E88" s="64"/>
      <c r="F88" s="176" t="str">
        <f>IF(E20="","",E20)</f>
        <v/>
      </c>
      <c r="G88" s="64"/>
      <c r="H88" s="64"/>
      <c r="I88" s="173"/>
      <c r="J88" s="64"/>
      <c r="K88" s="64"/>
      <c r="L88" s="62"/>
    </row>
    <row r="89" spans="2:12" s="1" customFormat="1" ht="10.35" customHeight="1">
      <c r="B89" s="42"/>
      <c r="C89" s="64"/>
      <c r="D89" s="64"/>
      <c r="E89" s="64"/>
      <c r="F89" s="64"/>
      <c r="G89" s="64"/>
      <c r="H89" s="64"/>
      <c r="I89" s="173"/>
      <c r="J89" s="64"/>
      <c r="K89" s="64"/>
      <c r="L89" s="62"/>
    </row>
    <row r="90" spans="2:20" s="10" customFormat="1" ht="29.25" customHeight="1">
      <c r="B90" s="178"/>
      <c r="C90" s="179" t="s">
        <v>145</v>
      </c>
      <c r="D90" s="180" t="s">
        <v>70</v>
      </c>
      <c r="E90" s="180" t="s">
        <v>66</v>
      </c>
      <c r="F90" s="180" t="s">
        <v>146</v>
      </c>
      <c r="G90" s="180" t="s">
        <v>147</v>
      </c>
      <c r="H90" s="180" t="s">
        <v>148</v>
      </c>
      <c r="I90" s="181" t="s">
        <v>149</v>
      </c>
      <c r="J90" s="180" t="s">
        <v>136</v>
      </c>
      <c r="K90" s="182" t="s">
        <v>150</v>
      </c>
      <c r="L90" s="183"/>
      <c r="M90" s="82" t="s">
        <v>151</v>
      </c>
      <c r="N90" s="83" t="s">
        <v>55</v>
      </c>
      <c r="O90" s="83" t="s">
        <v>152</v>
      </c>
      <c r="P90" s="83" t="s">
        <v>153</v>
      </c>
      <c r="Q90" s="83" t="s">
        <v>154</v>
      </c>
      <c r="R90" s="83" t="s">
        <v>155</v>
      </c>
      <c r="S90" s="83" t="s">
        <v>156</v>
      </c>
      <c r="T90" s="84" t="s">
        <v>157</v>
      </c>
    </row>
    <row r="91" spans="2:63" s="1" customFormat="1" ht="29.25" customHeight="1">
      <c r="B91" s="42"/>
      <c r="C91" s="88" t="s">
        <v>137</v>
      </c>
      <c r="D91" s="64"/>
      <c r="E91" s="64"/>
      <c r="F91" s="64"/>
      <c r="G91" s="64"/>
      <c r="H91" s="64"/>
      <c r="I91" s="173"/>
      <c r="J91" s="184">
        <f>BK91</f>
        <v>0</v>
      </c>
      <c r="K91" s="64"/>
      <c r="L91" s="62"/>
      <c r="M91" s="85"/>
      <c r="N91" s="86"/>
      <c r="O91" s="86"/>
      <c r="P91" s="185">
        <f>P92</f>
        <v>0</v>
      </c>
      <c r="Q91" s="86"/>
      <c r="R91" s="185">
        <f>R92</f>
        <v>96.77110965</v>
      </c>
      <c r="S91" s="86"/>
      <c r="T91" s="186">
        <f>T92</f>
        <v>87.73200000000001</v>
      </c>
      <c r="AT91" s="24" t="s">
        <v>85</v>
      </c>
      <c r="AU91" s="24" t="s">
        <v>138</v>
      </c>
      <c r="BK91" s="187">
        <f>BK92</f>
        <v>0</v>
      </c>
    </row>
    <row r="92" spans="2:63" s="11" customFormat="1" ht="37.35" customHeight="1">
      <c r="B92" s="188"/>
      <c r="C92" s="189"/>
      <c r="D92" s="190" t="s">
        <v>85</v>
      </c>
      <c r="E92" s="191" t="s">
        <v>158</v>
      </c>
      <c r="F92" s="191" t="s">
        <v>159</v>
      </c>
      <c r="G92" s="189"/>
      <c r="H92" s="189"/>
      <c r="I92" s="192"/>
      <c r="J92" s="193">
        <f>BK92</f>
        <v>0</v>
      </c>
      <c r="K92" s="189"/>
      <c r="L92" s="194"/>
      <c r="M92" s="195"/>
      <c r="N92" s="196"/>
      <c r="O92" s="196"/>
      <c r="P92" s="197">
        <f>P93+P138+P152+P189+P193+P217+P221+P284</f>
        <v>0</v>
      </c>
      <c r="Q92" s="196"/>
      <c r="R92" s="197">
        <f>R93+R138+R152+R189+R193+R217+R221+R284</f>
        <v>96.77110965</v>
      </c>
      <c r="S92" s="196"/>
      <c r="T92" s="198">
        <f>T93+T138+T152+T189+T193+T217+T221+T284</f>
        <v>87.73200000000001</v>
      </c>
      <c r="AR92" s="199" t="s">
        <v>25</v>
      </c>
      <c r="AT92" s="200" t="s">
        <v>85</v>
      </c>
      <c r="AU92" s="200" t="s">
        <v>86</v>
      </c>
      <c r="AY92" s="199" t="s">
        <v>160</v>
      </c>
      <c r="BK92" s="201">
        <f>BK93+BK138+BK152+BK189+BK193+BK217+BK221+BK284</f>
        <v>0</v>
      </c>
    </row>
    <row r="93" spans="2:63" s="11" customFormat="1" ht="19.9" customHeight="1">
      <c r="B93" s="188"/>
      <c r="C93" s="189"/>
      <c r="D93" s="202" t="s">
        <v>85</v>
      </c>
      <c r="E93" s="203" t="s">
        <v>25</v>
      </c>
      <c r="F93" s="203" t="s">
        <v>161</v>
      </c>
      <c r="G93" s="189"/>
      <c r="H93" s="189"/>
      <c r="I93" s="192"/>
      <c r="J93" s="204">
        <f>BK93</f>
        <v>0</v>
      </c>
      <c r="K93" s="189"/>
      <c r="L93" s="194"/>
      <c r="M93" s="195"/>
      <c r="N93" s="196"/>
      <c r="O93" s="196"/>
      <c r="P93" s="197">
        <f>SUM(P94:P137)</f>
        <v>0</v>
      </c>
      <c r="Q93" s="196"/>
      <c r="R93" s="197">
        <f>SUM(R94:R137)</f>
        <v>0.0035550000000000004</v>
      </c>
      <c r="S93" s="196"/>
      <c r="T93" s="198">
        <f>SUM(T94:T137)</f>
        <v>0</v>
      </c>
      <c r="AR93" s="199" t="s">
        <v>25</v>
      </c>
      <c r="AT93" s="200" t="s">
        <v>85</v>
      </c>
      <c r="AU93" s="200" t="s">
        <v>25</v>
      </c>
      <c r="AY93" s="199" t="s">
        <v>160</v>
      </c>
      <c r="BK93" s="201">
        <f>SUM(BK94:BK137)</f>
        <v>0</v>
      </c>
    </row>
    <row r="94" spans="2:65" s="1" customFormat="1" ht="31.5" customHeight="1">
      <c r="B94" s="42"/>
      <c r="C94" s="205" t="s">
        <v>25</v>
      </c>
      <c r="D94" s="205" t="s">
        <v>162</v>
      </c>
      <c r="E94" s="206" t="s">
        <v>262</v>
      </c>
      <c r="F94" s="207" t="s">
        <v>263</v>
      </c>
      <c r="G94" s="208" t="s">
        <v>181</v>
      </c>
      <c r="H94" s="209">
        <v>23.008</v>
      </c>
      <c r="I94" s="210"/>
      <c r="J94" s="211">
        <f>ROUND(I94*H94,2)</f>
        <v>0</v>
      </c>
      <c r="K94" s="207" t="s">
        <v>166</v>
      </c>
      <c r="L94" s="62"/>
      <c r="M94" s="212" t="s">
        <v>84</v>
      </c>
      <c r="N94" s="213" t="s">
        <v>56</v>
      </c>
      <c r="O94" s="43"/>
      <c r="P94" s="214">
        <f>O94*H94</f>
        <v>0</v>
      </c>
      <c r="Q94" s="214">
        <v>0</v>
      </c>
      <c r="R94" s="214">
        <f>Q94*H94</f>
        <v>0</v>
      </c>
      <c r="S94" s="214">
        <v>0</v>
      </c>
      <c r="T94" s="215">
        <f>S94*H94</f>
        <v>0</v>
      </c>
      <c r="AR94" s="24" t="s">
        <v>167</v>
      </c>
      <c r="AT94" s="24" t="s">
        <v>162</v>
      </c>
      <c r="AU94" s="24" t="s">
        <v>94</v>
      </c>
      <c r="AY94" s="24" t="s">
        <v>160</v>
      </c>
      <c r="BE94" s="216">
        <f>IF(N94="základní",J94,0)</f>
        <v>0</v>
      </c>
      <c r="BF94" s="216">
        <f>IF(N94="snížená",J94,0)</f>
        <v>0</v>
      </c>
      <c r="BG94" s="216">
        <f>IF(N94="zákl. přenesená",J94,0)</f>
        <v>0</v>
      </c>
      <c r="BH94" s="216">
        <f>IF(N94="sníž. přenesená",J94,0)</f>
        <v>0</v>
      </c>
      <c r="BI94" s="216">
        <f>IF(N94="nulová",J94,0)</f>
        <v>0</v>
      </c>
      <c r="BJ94" s="24" t="s">
        <v>25</v>
      </c>
      <c r="BK94" s="216">
        <f>ROUND(I94*H94,2)</f>
        <v>0</v>
      </c>
      <c r="BL94" s="24" t="s">
        <v>167</v>
      </c>
      <c r="BM94" s="24" t="s">
        <v>264</v>
      </c>
    </row>
    <row r="95" spans="2:47" s="1" customFormat="1" ht="94.5">
      <c r="B95" s="42"/>
      <c r="C95" s="64"/>
      <c r="D95" s="217" t="s">
        <v>169</v>
      </c>
      <c r="E95" s="64"/>
      <c r="F95" s="218" t="s">
        <v>183</v>
      </c>
      <c r="G95" s="64"/>
      <c r="H95" s="64"/>
      <c r="I95" s="173"/>
      <c r="J95" s="64"/>
      <c r="K95" s="64"/>
      <c r="L95" s="62"/>
      <c r="M95" s="219"/>
      <c r="N95" s="43"/>
      <c r="O95" s="43"/>
      <c r="P95" s="43"/>
      <c r="Q95" s="43"/>
      <c r="R95" s="43"/>
      <c r="S95" s="43"/>
      <c r="T95" s="79"/>
      <c r="AT95" s="24" t="s">
        <v>169</v>
      </c>
      <c r="AU95" s="24" t="s">
        <v>94</v>
      </c>
    </row>
    <row r="96" spans="2:51" s="13" customFormat="1" ht="13.5">
      <c r="B96" s="235"/>
      <c r="C96" s="236"/>
      <c r="D96" s="217" t="s">
        <v>184</v>
      </c>
      <c r="E96" s="237" t="s">
        <v>84</v>
      </c>
      <c r="F96" s="238" t="s">
        <v>265</v>
      </c>
      <c r="G96" s="236"/>
      <c r="H96" s="239" t="s">
        <v>84</v>
      </c>
      <c r="I96" s="240"/>
      <c r="J96" s="236"/>
      <c r="K96" s="236"/>
      <c r="L96" s="241"/>
      <c r="M96" s="242"/>
      <c r="N96" s="243"/>
      <c r="O96" s="243"/>
      <c r="P96" s="243"/>
      <c r="Q96" s="243"/>
      <c r="R96" s="243"/>
      <c r="S96" s="243"/>
      <c r="T96" s="244"/>
      <c r="AT96" s="245" t="s">
        <v>184</v>
      </c>
      <c r="AU96" s="245" t="s">
        <v>94</v>
      </c>
      <c r="AV96" s="13" t="s">
        <v>25</v>
      </c>
      <c r="AW96" s="13" t="s">
        <v>48</v>
      </c>
      <c r="AX96" s="13" t="s">
        <v>86</v>
      </c>
      <c r="AY96" s="245" t="s">
        <v>160</v>
      </c>
    </row>
    <row r="97" spans="2:51" s="12" customFormat="1" ht="13.5">
      <c r="B97" s="222"/>
      <c r="C97" s="223"/>
      <c r="D97" s="217" t="s">
        <v>184</v>
      </c>
      <c r="E97" s="246" t="s">
        <v>84</v>
      </c>
      <c r="F97" s="233" t="s">
        <v>266</v>
      </c>
      <c r="G97" s="223"/>
      <c r="H97" s="234">
        <v>0.34</v>
      </c>
      <c r="I97" s="227"/>
      <c r="J97" s="223"/>
      <c r="K97" s="223"/>
      <c r="L97" s="228"/>
      <c r="M97" s="229"/>
      <c r="N97" s="230"/>
      <c r="O97" s="230"/>
      <c r="P97" s="230"/>
      <c r="Q97" s="230"/>
      <c r="R97" s="230"/>
      <c r="S97" s="230"/>
      <c r="T97" s="231"/>
      <c r="AT97" s="232" t="s">
        <v>184</v>
      </c>
      <c r="AU97" s="232" t="s">
        <v>94</v>
      </c>
      <c r="AV97" s="12" t="s">
        <v>94</v>
      </c>
      <c r="AW97" s="12" t="s">
        <v>48</v>
      </c>
      <c r="AX97" s="12" t="s">
        <v>86</v>
      </c>
      <c r="AY97" s="232" t="s">
        <v>160</v>
      </c>
    </row>
    <row r="98" spans="2:51" s="13" customFormat="1" ht="13.5">
      <c r="B98" s="235"/>
      <c r="C98" s="236"/>
      <c r="D98" s="217" t="s">
        <v>184</v>
      </c>
      <c r="E98" s="237" t="s">
        <v>84</v>
      </c>
      <c r="F98" s="238" t="s">
        <v>267</v>
      </c>
      <c r="G98" s="236"/>
      <c r="H98" s="239" t="s">
        <v>84</v>
      </c>
      <c r="I98" s="240"/>
      <c r="J98" s="236"/>
      <c r="K98" s="236"/>
      <c r="L98" s="241"/>
      <c r="M98" s="242"/>
      <c r="N98" s="243"/>
      <c r="O98" s="243"/>
      <c r="P98" s="243"/>
      <c r="Q98" s="243"/>
      <c r="R98" s="243"/>
      <c r="S98" s="243"/>
      <c r="T98" s="244"/>
      <c r="AT98" s="245" t="s">
        <v>184</v>
      </c>
      <c r="AU98" s="245" t="s">
        <v>94</v>
      </c>
      <c r="AV98" s="13" t="s">
        <v>25</v>
      </c>
      <c r="AW98" s="13" t="s">
        <v>48</v>
      </c>
      <c r="AX98" s="13" t="s">
        <v>86</v>
      </c>
      <c r="AY98" s="245" t="s">
        <v>160</v>
      </c>
    </row>
    <row r="99" spans="2:51" s="12" customFormat="1" ht="13.5">
      <c r="B99" s="222"/>
      <c r="C99" s="223"/>
      <c r="D99" s="217" t="s">
        <v>184</v>
      </c>
      <c r="E99" s="246" t="s">
        <v>84</v>
      </c>
      <c r="F99" s="233" t="s">
        <v>268</v>
      </c>
      <c r="G99" s="223"/>
      <c r="H99" s="234">
        <v>4.488</v>
      </c>
      <c r="I99" s="227"/>
      <c r="J99" s="223"/>
      <c r="K99" s="223"/>
      <c r="L99" s="228"/>
      <c r="M99" s="229"/>
      <c r="N99" s="230"/>
      <c r="O99" s="230"/>
      <c r="P99" s="230"/>
      <c r="Q99" s="230"/>
      <c r="R99" s="230"/>
      <c r="S99" s="230"/>
      <c r="T99" s="231"/>
      <c r="AT99" s="232" t="s">
        <v>184</v>
      </c>
      <c r="AU99" s="232" t="s">
        <v>94</v>
      </c>
      <c r="AV99" s="12" t="s">
        <v>94</v>
      </c>
      <c r="AW99" s="12" t="s">
        <v>48</v>
      </c>
      <c r="AX99" s="12" t="s">
        <v>86</v>
      </c>
      <c r="AY99" s="232" t="s">
        <v>160</v>
      </c>
    </row>
    <row r="100" spans="2:51" s="12" customFormat="1" ht="13.5">
      <c r="B100" s="222"/>
      <c r="C100" s="223"/>
      <c r="D100" s="217" t="s">
        <v>184</v>
      </c>
      <c r="E100" s="246" t="s">
        <v>84</v>
      </c>
      <c r="F100" s="233" t="s">
        <v>269</v>
      </c>
      <c r="G100" s="223"/>
      <c r="H100" s="234">
        <v>18.18</v>
      </c>
      <c r="I100" s="227"/>
      <c r="J100" s="223"/>
      <c r="K100" s="223"/>
      <c r="L100" s="228"/>
      <c r="M100" s="229"/>
      <c r="N100" s="230"/>
      <c r="O100" s="230"/>
      <c r="P100" s="230"/>
      <c r="Q100" s="230"/>
      <c r="R100" s="230"/>
      <c r="S100" s="230"/>
      <c r="T100" s="231"/>
      <c r="AT100" s="232" t="s">
        <v>184</v>
      </c>
      <c r="AU100" s="232" t="s">
        <v>94</v>
      </c>
      <c r="AV100" s="12" t="s">
        <v>94</v>
      </c>
      <c r="AW100" s="12" t="s">
        <v>48</v>
      </c>
      <c r="AX100" s="12" t="s">
        <v>86</v>
      </c>
      <c r="AY100" s="232" t="s">
        <v>160</v>
      </c>
    </row>
    <row r="101" spans="2:51" s="14" customFormat="1" ht="13.5">
      <c r="B101" s="250"/>
      <c r="C101" s="251"/>
      <c r="D101" s="220" t="s">
        <v>184</v>
      </c>
      <c r="E101" s="252" t="s">
        <v>84</v>
      </c>
      <c r="F101" s="253" t="s">
        <v>270</v>
      </c>
      <c r="G101" s="251"/>
      <c r="H101" s="254">
        <v>23.008</v>
      </c>
      <c r="I101" s="255"/>
      <c r="J101" s="251"/>
      <c r="K101" s="251"/>
      <c r="L101" s="256"/>
      <c r="M101" s="257"/>
      <c r="N101" s="258"/>
      <c r="O101" s="258"/>
      <c r="P101" s="258"/>
      <c r="Q101" s="258"/>
      <c r="R101" s="258"/>
      <c r="S101" s="258"/>
      <c r="T101" s="259"/>
      <c r="AT101" s="260" t="s">
        <v>184</v>
      </c>
      <c r="AU101" s="260" t="s">
        <v>94</v>
      </c>
      <c r="AV101" s="14" t="s">
        <v>167</v>
      </c>
      <c r="AW101" s="14" t="s">
        <v>48</v>
      </c>
      <c r="AX101" s="14" t="s">
        <v>25</v>
      </c>
      <c r="AY101" s="260" t="s">
        <v>160</v>
      </c>
    </row>
    <row r="102" spans="2:65" s="1" customFormat="1" ht="44.25" customHeight="1">
      <c r="B102" s="42"/>
      <c r="C102" s="205" t="s">
        <v>94</v>
      </c>
      <c r="D102" s="205" t="s">
        <v>162</v>
      </c>
      <c r="E102" s="206" t="s">
        <v>186</v>
      </c>
      <c r="F102" s="207" t="s">
        <v>271</v>
      </c>
      <c r="G102" s="208" t="s">
        <v>181</v>
      </c>
      <c r="H102" s="209">
        <v>66.424</v>
      </c>
      <c r="I102" s="210"/>
      <c r="J102" s="211">
        <f>ROUND(I102*H102,2)</f>
        <v>0</v>
      </c>
      <c r="K102" s="207" t="s">
        <v>166</v>
      </c>
      <c r="L102" s="62"/>
      <c r="M102" s="212" t="s">
        <v>84</v>
      </c>
      <c r="N102" s="213" t="s">
        <v>56</v>
      </c>
      <c r="O102" s="43"/>
      <c r="P102" s="214">
        <f>O102*H102</f>
        <v>0</v>
      </c>
      <c r="Q102" s="214">
        <v>0</v>
      </c>
      <c r="R102" s="214">
        <f>Q102*H102</f>
        <v>0</v>
      </c>
      <c r="S102" s="214">
        <v>0</v>
      </c>
      <c r="T102" s="215">
        <f>S102*H102</f>
        <v>0</v>
      </c>
      <c r="AR102" s="24" t="s">
        <v>167</v>
      </c>
      <c r="AT102" s="24" t="s">
        <v>162</v>
      </c>
      <c r="AU102" s="24" t="s">
        <v>94</v>
      </c>
      <c r="AY102" s="24" t="s">
        <v>160</v>
      </c>
      <c r="BE102" s="216">
        <f>IF(N102="základní",J102,0)</f>
        <v>0</v>
      </c>
      <c r="BF102" s="216">
        <f>IF(N102="snížená",J102,0)</f>
        <v>0</v>
      </c>
      <c r="BG102" s="216">
        <f>IF(N102="zákl. přenesená",J102,0)</f>
        <v>0</v>
      </c>
      <c r="BH102" s="216">
        <f>IF(N102="sníž. přenesená",J102,0)</f>
        <v>0</v>
      </c>
      <c r="BI102" s="216">
        <f>IF(N102="nulová",J102,0)</f>
        <v>0</v>
      </c>
      <c r="BJ102" s="24" t="s">
        <v>25</v>
      </c>
      <c r="BK102" s="216">
        <f>ROUND(I102*H102,2)</f>
        <v>0</v>
      </c>
      <c r="BL102" s="24" t="s">
        <v>167</v>
      </c>
      <c r="BM102" s="24" t="s">
        <v>272</v>
      </c>
    </row>
    <row r="103" spans="2:47" s="1" customFormat="1" ht="189">
      <c r="B103" s="42"/>
      <c r="C103" s="64"/>
      <c r="D103" s="217" t="s">
        <v>169</v>
      </c>
      <c r="E103" s="64"/>
      <c r="F103" s="218" t="s">
        <v>189</v>
      </c>
      <c r="G103" s="64"/>
      <c r="H103" s="64"/>
      <c r="I103" s="173"/>
      <c r="J103" s="64"/>
      <c r="K103" s="64"/>
      <c r="L103" s="62"/>
      <c r="M103" s="219"/>
      <c r="N103" s="43"/>
      <c r="O103" s="43"/>
      <c r="P103" s="43"/>
      <c r="Q103" s="43"/>
      <c r="R103" s="43"/>
      <c r="S103" s="43"/>
      <c r="T103" s="79"/>
      <c r="AT103" s="24" t="s">
        <v>169</v>
      </c>
      <c r="AU103" s="24" t="s">
        <v>94</v>
      </c>
    </row>
    <row r="104" spans="2:51" s="13" customFormat="1" ht="13.5">
      <c r="B104" s="235"/>
      <c r="C104" s="236"/>
      <c r="D104" s="217" t="s">
        <v>184</v>
      </c>
      <c r="E104" s="237" t="s">
        <v>84</v>
      </c>
      <c r="F104" s="238" t="s">
        <v>267</v>
      </c>
      <c r="G104" s="236"/>
      <c r="H104" s="239" t="s">
        <v>84</v>
      </c>
      <c r="I104" s="240"/>
      <c r="J104" s="236"/>
      <c r="K104" s="236"/>
      <c r="L104" s="241"/>
      <c r="M104" s="242"/>
      <c r="N104" s="243"/>
      <c r="O104" s="243"/>
      <c r="P104" s="243"/>
      <c r="Q104" s="243"/>
      <c r="R104" s="243"/>
      <c r="S104" s="243"/>
      <c r="T104" s="244"/>
      <c r="AT104" s="245" t="s">
        <v>184</v>
      </c>
      <c r="AU104" s="245" t="s">
        <v>94</v>
      </c>
      <c r="AV104" s="13" t="s">
        <v>25</v>
      </c>
      <c r="AW104" s="13" t="s">
        <v>48</v>
      </c>
      <c r="AX104" s="13" t="s">
        <v>86</v>
      </c>
      <c r="AY104" s="245" t="s">
        <v>160</v>
      </c>
    </row>
    <row r="105" spans="2:51" s="12" customFormat="1" ht="13.5">
      <c r="B105" s="222"/>
      <c r="C105" s="223"/>
      <c r="D105" s="217" t="s">
        <v>184</v>
      </c>
      <c r="E105" s="246" t="s">
        <v>84</v>
      </c>
      <c r="F105" s="233" t="s">
        <v>273</v>
      </c>
      <c r="G105" s="223"/>
      <c r="H105" s="234">
        <v>4.488</v>
      </c>
      <c r="I105" s="227"/>
      <c r="J105" s="223"/>
      <c r="K105" s="223"/>
      <c r="L105" s="228"/>
      <c r="M105" s="229"/>
      <c r="N105" s="230"/>
      <c r="O105" s="230"/>
      <c r="P105" s="230"/>
      <c r="Q105" s="230"/>
      <c r="R105" s="230"/>
      <c r="S105" s="230"/>
      <c r="T105" s="231"/>
      <c r="AT105" s="232" t="s">
        <v>184</v>
      </c>
      <c r="AU105" s="232" t="s">
        <v>94</v>
      </c>
      <c r="AV105" s="12" t="s">
        <v>94</v>
      </c>
      <c r="AW105" s="12" t="s">
        <v>48</v>
      </c>
      <c r="AX105" s="12" t="s">
        <v>86</v>
      </c>
      <c r="AY105" s="232" t="s">
        <v>160</v>
      </c>
    </row>
    <row r="106" spans="2:51" s="13" customFormat="1" ht="13.5">
      <c r="B106" s="235"/>
      <c r="C106" s="236"/>
      <c r="D106" s="217" t="s">
        <v>184</v>
      </c>
      <c r="E106" s="237" t="s">
        <v>84</v>
      </c>
      <c r="F106" s="238" t="s">
        <v>265</v>
      </c>
      <c r="G106" s="236"/>
      <c r="H106" s="239" t="s">
        <v>84</v>
      </c>
      <c r="I106" s="240"/>
      <c r="J106" s="236"/>
      <c r="K106" s="236"/>
      <c r="L106" s="241"/>
      <c r="M106" s="242"/>
      <c r="N106" s="243"/>
      <c r="O106" s="243"/>
      <c r="P106" s="243"/>
      <c r="Q106" s="243"/>
      <c r="R106" s="243"/>
      <c r="S106" s="243"/>
      <c r="T106" s="244"/>
      <c r="AT106" s="245" t="s">
        <v>184</v>
      </c>
      <c r="AU106" s="245" t="s">
        <v>94</v>
      </c>
      <c r="AV106" s="13" t="s">
        <v>25</v>
      </c>
      <c r="AW106" s="13" t="s">
        <v>48</v>
      </c>
      <c r="AX106" s="13" t="s">
        <v>86</v>
      </c>
      <c r="AY106" s="245" t="s">
        <v>160</v>
      </c>
    </row>
    <row r="107" spans="2:51" s="12" customFormat="1" ht="13.5">
      <c r="B107" s="222"/>
      <c r="C107" s="223"/>
      <c r="D107" s="217" t="s">
        <v>184</v>
      </c>
      <c r="E107" s="246" t="s">
        <v>84</v>
      </c>
      <c r="F107" s="233" t="s">
        <v>266</v>
      </c>
      <c r="G107" s="223"/>
      <c r="H107" s="234">
        <v>0.34</v>
      </c>
      <c r="I107" s="227"/>
      <c r="J107" s="223"/>
      <c r="K107" s="223"/>
      <c r="L107" s="228"/>
      <c r="M107" s="229"/>
      <c r="N107" s="230"/>
      <c r="O107" s="230"/>
      <c r="P107" s="230"/>
      <c r="Q107" s="230"/>
      <c r="R107" s="230"/>
      <c r="S107" s="230"/>
      <c r="T107" s="231"/>
      <c r="AT107" s="232" t="s">
        <v>184</v>
      </c>
      <c r="AU107" s="232" t="s">
        <v>94</v>
      </c>
      <c r="AV107" s="12" t="s">
        <v>94</v>
      </c>
      <c r="AW107" s="12" t="s">
        <v>48</v>
      </c>
      <c r="AX107" s="12" t="s">
        <v>86</v>
      </c>
      <c r="AY107" s="232" t="s">
        <v>160</v>
      </c>
    </row>
    <row r="108" spans="2:51" s="12" customFormat="1" ht="13.5">
      <c r="B108" s="222"/>
      <c r="C108" s="223"/>
      <c r="D108" s="217" t="s">
        <v>184</v>
      </c>
      <c r="E108" s="246" t="s">
        <v>84</v>
      </c>
      <c r="F108" s="233" t="s">
        <v>274</v>
      </c>
      <c r="G108" s="223"/>
      <c r="H108" s="234">
        <v>43.416</v>
      </c>
      <c r="I108" s="227"/>
      <c r="J108" s="223"/>
      <c r="K108" s="223"/>
      <c r="L108" s="228"/>
      <c r="M108" s="229"/>
      <c r="N108" s="230"/>
      <c r="O108" s="230"/>
      <c r="P108" s="230"/>
      <c r="Q108" s="230"/>
      <c r="R108" s="230"/>
      <c r="S108" s="230"/>
      <c r="T108" s="231"/>
      <c r="AT108" s="232" t="s">
        <v>184</v>
      </c>
      <c r="AU108" s="232" t="s">
        <v>94</v>
      </c>
      <c r="AV108" s="12" t="s">
        <v>94</v>
      </c>
      <c r="AW108" s="12" t="s">
        <v>48</v>
      </c>
      <c r="AX108" s="12" t="s">
        <v>86</v>
      </c>
      <c r="AY108" s="232" t="s">
        <v>160</v>
      </c>
    </row>
    <row r="109" spans="2:51" s="12" customFormat="1" ht="13.5">
      <c r="B109" s="222"/>
      <c r="C109" s="223"/>
      <c r="D109" s="217" t="s">
        <v>184</v>
      </c>
      <c r="E109" s="246" t="s">
        <v>84</v>
      </c>
      <c r="F109" s="233" t="s">
        <v>269</v>
      </c>
      <c r="G109" s="223"/>
      <c r="H109" s="234">
        <v>18.18</v>
      </c>
      <c r="I109" s="227"/>
      <c r="J109" s="223"/>
      <c r="K109" s="223"/>
      <c r="L109" s="228"/>
      <c r="M109" s="229"/>
      <c r="N109" s="230"/>
      <c r="O109" s="230"/>
      <c r="P109" s="230"/>
      <c r="Q109" s="230"/>
      <c r="R109" s="230"/>
      <c r="S109" s="230"/>
      <c r="T109" s="231"/>
      <c r="AT109" s="232" t="s">
        <v>184</v>
      </c>
      <c r="AU109" s="232" t="s">
        <v>94</v>
      </c>
      <c r="AV109" s="12" t="s">
        <v>94</v>
      </c>
      <c r="AW109" s="12" t="s">
        <v>48</v>
      </c>
      <c r="AX109" s="12" t="s">
        <v>86</v>
      </c>
      <c r="AY109" s="232" t="s">
        <v>160</v>
      </c>
    </row>
    <row r="110" spans="2:51" s="14" customFormat="1" ht="13.5">
      <c r="B110" s="250"/>
      <c r="C110" s="251"/>
      <c r="D110" s="220" t="s">
        <v>184</v>
      </c>
      <c r="E110" s="252" t="s">
        <v>84</v>
      </c>
      <c r="F110" s="253" t="s">
        <v>270</v>
      </c>
      <c r="G110" s="251"/>
      <c r="H110" s="254">
        <v>66.424</v>
      </c>
      <c r="I110" s="255"/>
      <c r="J110" s="251"/>
      <c r="K110" s="251"/>
      <c r="L110" s="256"/>
      <c r="M110" s="257"/>
      <c r="N110" s="258"/>
      <c r="O110" s="258"/>
      <c r="P110" s="258"/>
      <c r="Q110" s="258"/>
      <c r="R110" s="258"/>
      <c r="S110" s="258"/>
      <c r="T110" s="259"/>
      <c r="AT110" s="260" t="s">
        <v>184</v>
      </c>
      <c r="AU110" s="260" t="s">
        <v>94</v>
      </c>
      <c r="AV110" s="14" t="s">
        <v>167</v>
      </c>
      <c r="AW110" s="14" t="s">
        <v>48</v>
      </c>
      <c r="AX110" s="14" t="s">
        <v>25</v>
      </c>
      <c r="AY110" s="260" t="s">
        <v>160</v>
      </c>
    </row>
    <row r="111" spans="2:65" s="1" customFormat="1" ht="22.5" customHeight="1">
      <c r="B111" s="42"/>
      <c r="C111" s="205" t="s">
        <v>178</v>
      </c>
      <c r="D111" s="205" t="s">
        <v>162</v>
      </c>
      <c r="E111" s="206" t="s">
        <v>275</v>
      </c>
      <c r="F111" s="207" t="s">
        <v>276</v>
      </c>
      <c r="G111" s="208" t="s">
        <v>165</v>
      </c>
      <c r="H111" s="209">
        <v>655</v>
      </c>
      <c r="I111" s="210"/>
      <c r="J111" s="211">
        <f>ROUND(I111*H111,2)</f>
        <v>0</v>
      </c>
      <c r="K111" s="207" t="s">
        <v>166</v>
      </c>
      <c r="L111" s="62"/>
      <c r="M111" s="212" t="s">
        <v>84</v>
      </c>
      <c r="N111" s="213" t="s">
        <v>56</v>
      </c>
      <c r="O111" s="43"/>
      <c r="P111" s="214">
        <f>O111*H111</f>
        <v>0</v>
      </c>
      <c r="Q111" s="214">
        <v>0</v>
      </c>
      <c r="R111" s="214">
        <f>Q111*H111</f>
        <v>0</v>
      </c>
      <c r="S111" s="214">
        <v>0</v>
      </c>
      <c r="T111" s="215">
        <f>S111*H111</f>
        <v>0</v>
      </c>
      <c r="AR111" s="24" t="s">
        <v>167</v>
      </c>
      <c r="AT111" s="24" t="s">
        <v>162</v>
      </c>
      <c r="AU111" s="24" t="s">
        <v>94</v>
      </c>
      <c r="AY111" s="24" t="s">
        <v>160</v>
      </c>
      <c r="BE111" s="216">
        <f>IF(N111="základní",J111,0)</f>
        <v>0</v>
      </c>
      <c r="BF111" s="216">
        <f>IF(N111="snížená",J111,0)</f>
        <v>0</v>
      </c>
      <c r="BG111" s="216">
        <f>IF(N111="zákl. přenesená",J111,0)</f>
        <v>0</v>
      </c>
      <c r="BH111" s="216">
        <f>IF(N111="sníž. přenesená",J111,0)</f>
        <v>0</v>
      </c>
      <c r="BI111" s="216">
        <f>IF(N111="nulová",J111,0)</f>
        <v>0</v>
      </c>
      <c r="BJ111" s="24" t="s">
        <v>25</v>
      </c>
      <c r="BK111" s="216">
        <f>ROUND(I111*H111,2)</f>
        <v>0</v>
      </c>
      <c r="BL111" s="24" t="s">
        <v>167</v>
      </c>
      <c r="BM111" s="24" t="s">
        <v>277</v>
      </c>
    </row>
    <row r="112" spans="2:65" s="1" customFormat="1" ht="22.5" customHeight="1">
      <c r="B112" s="42"/>
      <c r="C112" s="205" t="s">
        <v>167</v>
      </c>
      <c r="D112" s="205" t="s">
        <v>162</v>
      </c>
      <c r="E112" s="206" t="s">
        <v>192</v>
      </c>
      <c r="F112" s="207" t="s">
        <v>193</v>
      </c>
      <c r="G112" s="208" t="s">
        <v>181</v>
      </c>
      <c r="H112" s="209">
        <v>66.424</v>
      </c>
      <c r="I112" s="210"/>
      <c r="J112" s="211">
        <f>ROUND(I112*H112,2)</f>
        <v>0</v>
      </c>
      <c r="K112" s="207" t="s">
        <v>166</v>
      </c>
      <c r="L112" s="62"/>
      <c r="M112" s="212" t="s">
        <v>84</v>
      </c>
      <c r="N112" s="213" t="s">
        <v>56</v>
      </c>
      <c r="O112" s="43"/>
      <c r="P112" s="214">
        <f>O112*H112</f>
        <v>0</v>
      </c>
      <c r="Q112" s="214">
        <v>0</v>
      </c>
      <c r="R112" s="214">
        <f>Q112*H112</f>
        <v>0</v>
      </c>
      <c r="S112" s="214">
        <v>0</v>
      </c>
      <c r="T112" s="215">
        <f>S112*H112</f>
        <v>0</v>
      </c>
      <c r="AR112" s="24" t="s">
        <v>167</v>
      </c>
      <c r="AT112" s="24" t="s">
        <v>162</v>
      </c>
      <c r="AU112" s="24" t="s">
        <v>94</v>
      </c>
      <c r="AY112" s="24" t="s">
        <v>160</v>
      </c>
      <c r="BE112" s="216">
        <f>IF(N112="základní",J112,0)</f>
        <v>0</v>
      </c>
      <c r="BF112" s="216">
        <f>IF(N112="snížená",J112,0)</f>
        <v>0</v>
      </c>
      <c r="BG112" s="216">
        <f>IF(N112="zákl. přenesená",J112,0)</f>
        <v>0</v>
      </c>
      <c r="BH112" s="216">
        <f>IF(N112="sníž. přenesená",J112,0)</f>
        <v>0</v>
      </c>
      <c r="BI112" s="216">
        <f>IF(N112="nulová",J112,0)</f>
        <v>0</v>
      </c>
      <c r="BJ112" s="24" t="s">
        <v>25</v>
      </c>
      <c r="BK112" s="216">
        <f>ROUND(I112*H112,2)</f>
        <v>0</v>
      </c>
      <c r="BL112" s="24" t="s">
        <v>167</v>
      </c>
      <c r="BM112" s="24" t="s">
        <v>278</v>
      </c>
    </row>
    <row r="113" spans="2:47" s="1" customFormat="1" ht="297">
      <c r="B113" s="42"/>
      <c r="C113" s="64"/>
      <c r="D113" s="217" t="s">
        <v>169</v>
      </c>
      <c r="E113" s="64"/>
      <c r="F113" s="218" t="s">
        <v>195</v>
      </c>
      <c r="G113" s="64"/>
      <c r="H113" s="64"/>
      <c r="I113" s="173"/>
      <c r="J113" s="64"/>
      <c r="K113" s="64"/>
      <c r="L113" s="62"/>
      <c r="M113" s="219"/>
      <c r="N113" s="43"/>
      <c r="O113" s="43"/>
      <c r="P113" s="43"/>
      <c r="Q113" s="43"/>
      <c r="R113" s="43"/>
      <c r="S113" s="43"/>
      <c r="T113" s="79"/>
      <c r="AT113" s="24" t="s">
        <v>169</v>
      </c>
      <c r="AU113" s="24" t="s">
        <v>94</v>
      </c>
    </row>
    <row r="114" spans="2:51" s="13" customFormat="1" ht="13.5">
      <c r="B114" s="235"/>
      <c r="C114" s="236"/>
      <c r="D114" s="217" t="s">
        <v>184</v>
      </c>
      <c r="E114" s="237" t="s">
        <v>84</v>
      </c>
      <c r="F114" s="238" t="s">
        <v>265</v>
      </c>
      <c r="G114" s="236"/>
      <c r="H114" s="239" t="s">
        <v>84</v>
      </c>
      <c r="I114" s="240"/>
      <c r="J114" s="236"/>
      <c r="K114" s="236"/>
      <c r="L114" s="241"/>
      <c r="M114" s="242"/>
      <c r="N114" s="243"/>
      <c r="O114" s="243"/>
      <c r="P114" s="243"/>
      <c r="Q114" s="243"/>
      <c r="R114" s="243"/>
      <c r="S114" s="243"/>
      <c r="T114" s="244"/>
      <c r="AT114" s="245" t="s">
        <v>184</v>
      </c>
      <c r="AU114" s="245" t="s">
        <v>94</v>
      </c>
      <c r="AV114" s="13" t="s">
        <v>25</v>
      </c>
      <c r="AW114" s="13" t="s">
        <v>48</v>
      </c>
      <c r="AX114" s="13" t="s">
        <v>86</v>
      </c>
      <c r="AY114" s="245" t="s">
        <v>160</v>
      </c>
    </row>
    <row r="115" spans="2:51" s="12" customFormat="1" ht="13.5">
      <c r="B115" s="222"/>
      <c r="C115" s="223"/>
      <c r="D115" s="217" t="s">
        <v>184</v>
      </c>
      <c r="E115" s="246" t="s">
        <v>84</v>
      </c>
      <c r="F115" s="233" t="s">
        <v>266</v>
      </c>
      <c r="G115" s="223"/>
      <c r="H115" s="234">
        <v>0.34</v>
      </c>
      <c r="I115" s="227"/>
      <c r="J115" s="223"/>
      <c r="K115" s="223"/>
      <c r="L115" s="228"/>
      <c r="M115" s="229"/>
      <c r="N115" s="230"/>
      <c r="O115" s="230"/>
      <c r="P115" s="230"/>
      <c r="Q115" s="230"/>
      <c r="R115" s="230"/>
      <c r="S115" s="230"/>
      <c r="T115" s="231"/>
      <c r="AT115" s="232" t="s">
        <v>184</v>
      </c>
      <c r="AU115" s="232" t="s">
        <v>94</v>
      </c>
      <c r="AV115" s="12" t="s">
        <v>94</v>
      </c>
      <c r="AW115" s="12" t="s">
        <v>48</v>
      </c>
      <c r="AX115" s="12" t="s">
        <v>86</v>
      </c>
      <c r="AY115" s="232" t="s">
        <v>160</v>
      </c>
    </row>
    <row r="116" spans="2:51" s="13" customFormat="1" ht="13.5">
      <c r="B116" s="235"/>
      <c r="C116" s="236"/>
      <c r="D116" s="217" t="s">
        <v>184</v>
      </c>
      <c r="E116" s="237" t="s">
        <v>84</v>
      </c>
      <c r="F116" s="238" t="s">
        <v>267</v>
      </c>
      <c r="G116" s="236"/>
      <c r="H116" s="239" t="s">
        <v>84</v>
      </c>
      <c r="I116" s="240"/>
      <c r="J116" s="236"/>
      <c r="K116" s="236"/>
      <c r="L116" s="241"/>
      <c r="M116" s="242"/>
      <c r="N116" s="243"/>
      <c r="O116" s="243"/>
      <c r="P116" s="243"/>
      <c r="Q116" s="243"/>
      <c r="R116" s="243"/>
      <c r="S116" s="243"/>
      <c r="T116" s="244"/>
      <c r="AT116" s="245" t="s">
        <v>184</v>
      </c>
      <c r="AU116" s="245" t="s">
        <v>94</v>
      </c>
      <c r="AV116" s="13" t="s">
        <v>25</v>
      </c>
      <c r="AW116" s="13" t="s">
        <v>48</v>
      </c>
      <c r="AX116" s="13" t="s">
        <v>86</v>
      </c>
      <c r="AY116" s="245" t="s">
        <v>160</v>
      </c>
    </row>
    <row r="117" spans="2:51" s="12" customFormat="1" ht="13.5">
      <c r="B117" s="222"/>
      <c r="C117" s="223"/>
      <c r="D117" s="217" t="s">
        <v>184</v>
      </c>
      <c r="E117" s="246" t="s">
        <v>84</v>
      </c>
      <c r="F117" s="233" t="s">
        <v>268</v>
      </c>
      <c r="G117" s="223"/>
      <c r="H117" s="234">
        <v>4.488</v>
      </c>
      <c r="I117" s="227"/>
      <c r="J117" s="223"/>
      <c r="K117" s="223"/>
      <c r="L117" s="228"/>
      <c r="M117" s="229"/>
      <c r="N117" s="230"/>
      <c r="O117" s="230"/>
      <c r="P117" s="230"/>
      <c r="Q117" s="230"/>
      <c r="R117" s="230"/>
      <c r="S117" s="230"/>
      <c r="T117" s="231"/>
      <c r="AT117" s="232" t="s">
        <v>184</v>
      </c>
      <c r="AU117" s="232" t="s">
        <v>94</v>
      </c>
      <c r="AV117" s="12" t="s">
        <v>94</v>
      </c>
      <c r="AW117" s="12" t="s">
        <v>48</v>
      </c>
      <c r="AX117" s="12" t="s">
        <v>86</v>
      </c>
      <c r="AY117" s="232" t="s">
        <v>160</v>
      </c>
    </row>
    <row r="118" spans="2:51" s="12" customFormat="1" ht="13.5">
      <c r="B118" s="222"/>
      <c r="C118" s="223"/>
      <c r="D118" s="217" t="s">
        <v>184</v>
      </c>
      <c r="E118" s="246" t="s">
        <v>84</v>
      </c>
      <c r="F118" s="233" t="s">
        <v>279</v>
      </c>
      <c r="G118" s="223"/>
      <c r="H118" s="234">
        <v>43.416</v>
      </c>
      <c r="I118" s="227"/>
      <c r="J118" s="223"/>
      <c r="K118" s="223"/>
      <c r="L118" s="228"/>
      <c r="M118" s="229"/>
      <c r="N118" s="230"/>
      <c r="O118" s="230"/>
      <c r="P118" s="230"/>
      <c r="Q118" s="230"/>
      <c r="R118" s="230"/>
      <c r="S118" s="230"/>
      <c r="T118" s="231"/>
      <c r="AT118" s="232" t="s">
        <v>184</v>
      </c>
      <c r="AU118" s="232" t="s">
        <v>94</v>
      </c>
      <c r="AV118" s="12" t="s">
        <v>94</v>
      </c>
      <c r="AW118" s="12" t="s">
        <v>48</v>
      </c>
      <c r="AX118" s="12" t="s">
        <v>86</v>
      </c>
      <c r="AY118" s="232" t="s">
        <v>160</v>
      </c>
    </row>
    <row r="119" spans="2:51" s="12" customFormat="1" ht="13.5">
      <c r="B119" s="222"/>
      <c r="C119" s="223"/>
      <c r="D119" s="217" t="s">
        <v>184</v>
      </c>
      <c r="E119" s="246" t="s">
        <v>84</v>
      </c>
      <c r="F119" s="233" t="s">
        <v>269</v>
      </c>
      <c r="G119" s="223"/>
      <c r="H119" s="234">
        <v>18.18</v>
      </c>
      <c r="I119" s="227"/>
      <c r="J119" s="223"/>
      <c r="K119" s="223"/>
      <c r="L119" s="228"/>
      <c r="M119" s="229"/>
      <c r="N119" s="230"/>
      <c r="O119" s="230"/>
      <c r="P119" s="230"/>
      <c r="Q119" s="230"/>
      <c r="R119" s="230"/>
      <c r="S119" s="230"/>
      <c r="T119" s="231"/>
      <c r="AT119" s="232" t="s">
        <v>184</v>
      </c>
      <c r="AU119" s="232" t="s">
        <v>94</v>
      </c>
      <c r="AV119" s="12" t="s">
        <v>94</v>
      </c>
      <c r="AW119" s="12" t="s">
        <v>48</v>
      </c>
      <c r="AX119" s="12" t="s">
        <v>86</v>
      </c>
      <c r="AY119" s="232" t="s">
        <v>160</v>
      </c>
    </row>
    <row r="120" spans="2:51" s="14" customFormat="1" ht="13.5">
      <c r="B120" s="250"/>
      <c r="C120" s="251"/>
      <c r="D120" s="220" t="s">
        <v>184</v>
      </c>
      <c r="E120" s="252" t="s">
        <v>84</v>
      </c>
      <c r="F120" s="253" t="s">
        <v>270</v>
      </c>
      <c r="G120" s="251"/>
      <c r="H120" s="254">
        <v>66.424</v>
      </c>
      <c r="I120" s="255"/>
      <c r="J120" s="251"/>
      <c r="K120" s="251"/>
      <c r="L120" s="256"/>
      <c r="M120" s="257"/>
      <c r="N120" s="258"/>
      <c r="O120" s="258"/>
      <c r="P120" s="258"/>
      <c r="Q120" s="258"/>
      <c r="R120" s="258"/>
      <c r="S120" s="258"/>
      <c r="T120" s="259"/>
      <c r="AT120" s="260" t="s">
        <v>184</v>
      </c>
      <c r="AU120" s="260" t="s">
        <v>94</v>
      </c>
      <c r="AV120" s="14" t="s">
        <v>167</v>
      </c>
      <c r="AW120" s="14" t="s">
        <v>48</v>
      </c>
      <c r="AX120" s="14" t="s">
        <v>25</v>
      </c>
      <c r="AY120" s="260" t="s">
        <v>160</v>
      </c>
    </row>
    <row r="121" spans="2:65" s="1" customFormat="1" ht="22.5" customHeight="1">
      <c r="B121" s="42"/>
      <c r="C121" s="205" t="s">
        <v>191</v>
      </c>
      <c r="D121" s="205" t="s">
        <v>162</v>
      </c>
      <c r="E121" s="206" t="s">
        <v>198</v>
      </c>
      <c r="F121" s="207" t="s">
        <v>199</v>
      </c>
      <c r="G121" s="208" t="s">
        <v>200</v>
      </c>
      <c r="H121" s="209">
        <v>114.668</v>
      </c>
      <c r="I121" s="210"/>
      <c r="J121" s="211">
        <f>ROUND(I121*H121,2)</f>
        <v>0</v>
      </c>
      <c r="K121" s="207" t="s">
        <v>166</v>
      </c>
      <c r="L121" s="62"/>
      <c r="M121" s="212" t="s">
        <v>84</v>
      </c>
      <c r="N121" s="213" t="s">
        <v>56</v>
      </c>
      <c r="O121" s="43"/>
      <c r="P121" s="214">
        <f>O121*H121</f>
        <v>0</v>
      </c>
      <c r="Q121" s="214">
        <v>0</v>
      </c>
      <c r="R121" s="214">
        <f>Q121*H121</f>
        <v>0</v>
      </c>
      <c r="S121" s="214">
        <v>0</v>
      </c>
      <c r="T121" s="215">
        <f>S121*H121</f>
        <v>0</v>
      </c>
      <c r="AR121" s="24" t="s">
        <v>167</v>
      </c>
      <c r="AT121" s="24" t="s">
        <v>162</v>
      </c>
      <c r="AU121" s="24" t="s">
        <v>94</v>
      </c>
      <c r="AY121" s="24" t="s">
        <v>160</v>
      </c>
      <c r="BE121" s="216">
        <f>IF(N121="základní",J121,0)</f>
        <v>0</v>
      </c>
      <c r="BF121" s="216">
        <f>IF(N121="snížená",J121,0)</f>
        <v>0</v>
      </c>
      <c r="BG121" s="216">
        <f>IF(N121="zákl. přenesená",J121,0)</f>
        <v>0</v>
      </c>
      <c r="BH121" s="216">
        <f>IF(N121="sníž. přenesená",J121,0)</f>
        <v>0</v>
      </c>
      <c r="BI121" s="216">
        <f>IF(N121="nulová",J121,0)</f>
        <v>0</v>
      </c>
      <c r="BJ121" s="24" t="s">
        <v>25</v>
      </c>
      <c r="BK121" s="216">
        <f>ROUND(I121*H121,2)</f>
        <v>0</v>
      </c>
      <c r="BL121" s="24" t="s">
        <v>167</v>
      </c>
      <c r="BM121" s="24" t="s">
        <v>280</v>
      </c>
    </row>
    <row r="122" spans="2:47" s="1" customFormat="1" ht="297">
      <c r="B122" s="42"/>
      <c r="C122" s="64"/>
      <c r="D122" s="217" t="s">
        <v>169</v>
      </c>
      <c r="E122" s="64"/>
      <c r="F122" s="218" t="s">
        <v>195</v>
      </c>
      <c r="G122" s="64"/>
      <c r="H122" s="64"/>
      <c r="I122" s="173"/>
      <c r="J122" s="64"/>
      <c r="K122" s="64"/>
      <c r="L122" s="62"/>
      <c r="M122" s="219"/>
      <c r="N122" s="43"/>
      <c r="O122" s="43"/>
      <c r="P122" s="43"/>
      <c r="Q122" s="43"/>
      <c r="R122" s="43"/>
      <c r="S122" s="43"/>
      <c r="T122" s="79"/>
      <c r="AT122" s="24" t="s">
        <v>169</v>
      </c>
      <c r="AU122" s="24" t="s">
        <v>94</v>
      </c>
    </row>
    <row r="123" spans="2:47" s="1" customFormat="1" ht="54">
      <c r="B123" s="42"/>
      <c r="C123" s="64"/>
      <c r="D123" s="217" t="s">
        <v>171</v>
      </c>
      <c r="E123" s="64"/>
      <c r="F123" s="218" t="s">
        <v>202</v>
      </c>
      <c r="G123" s="64"/>
      <c r="H123" s="64"/>
      <c r="I123" s="173"/>
      <c r="J123" s="64"/>
      <c r="K123" s="64"/>
      <c r="L123" s="62"/>
      <c r="M123" s="219"/>
      <c r="N123" s="43"/>
      <c r="O123" s="43"/>
      <c r="P123" s="43"/>
      <c r="Q123" s="43"/>
      <c r="R123" s="43"/>
      <c r="S123" s="43"/>
      <c r="T123" s="79"/>
      <c r="AT123" s="24" t="s">
        <v>171</v>
      </c>
      <c r="AU123" s="24" t="s">
        <v>94</v>
      </c>
    </row>
    <row r="124" spans="2:51" s="13" customFormat="1" ht="13.5">
      <c r="B124" s="235"/>
      <c r="C124" s="236"/>
      <c r="D124" s="217" t="s">
        <v>184</v>
      </c>
      <c r="E124" s="237" t="s">
        <v>84</v>
      </c>
      <c r="F124" s="238" t="s">
        <v>265</v>
      </c>
      <c r="G124" s="236"/>
      <c r="H124" s="239" t="s">
        <v>84</v>
      </c>
      <c r="I124" s="240"/>
      <c r="J124" s="236"/>
      <c r="K124" s="236"/>
      <c r="L124" s="241"/>
      <c r="M124" s="242"/>
      <c r="N124" s="243"/>
      <c r="O124" s="243"/>
      <c r="P124" s="243"/>
      <c r="Q124" s="243"/>
      <c r="R124" s="243"/>
      <c r="S124" s="243"/>
      <c r="T124" s="244"/>
      <c r="AT124" s="245" t="s">
        <v>184</v>
      </c>
      <c r="AU124" s="245" t="s">
        <v>94</v>
      </c>
      <c r="AV124" s="13" t="s">
        <v>25</v>
      </c>
      <c r="AW124" s="13" t="s">
        <v>48</v>
      </c>
      <c r="AX124" s="13" t="s">
        <v>86</v>
      </c>
      <c r="AY124" s="245" t="s">
        <v>160</v>
      </c>
    </row>
    <row r="125" spans="2:51" s="12" customFormat="1" ht="13.5">
      <c r="B125" s="222"/>
      <c r="C125" s="223"/>
      <c r="D125" s="217" t="s">
        <v>184</v>
      </c>
      <c r="E125" s="246" t="s">
        <v>84</v>
      </c>
      <c r="F125" s="233" t="s">
        <v>281</v>
      </c>
      <c r="G125" s="223"/>
      <c r="H125" s="234">
        <v>0.68</v>
      </c>
      <c r="I125" s="227"/>
      <c r="J125" s="223"/>
      <c r="K125" s="223"/>
      <c r="L125" s="228"/>
      <c r="M125" s="229"/>
      <c r="N125" s="230"/>
      <c r="O125" s="230"/>
      <c r="P125" s="230"/>
      <c r="Q125" s="230"/>
      <c r="R125" s="230"/>
      <c r="S125" s="230"/>
      <c r="T125" s="231"/>
      <c r="AT125" s="232" t="s">
        <v>184</v>
      </c>
      <c r="AU125" s="232" t="s">
        <v>94</v>
      </c>
      <c r="AV125" s="12" t="s">
        <v>94</v>
      </c>
      <c r="AW125" s="12" t="s">
        <v>48</v>
      </c>
      <c r="AX125" s="12" t="s">
        <v>86</v>
      </c>
      <c r="AY125" s="232" t="s">
        <v>160</v>
      </c>
    </row>
    <row r="126" spans="2:51" s="13" customFormat="1" ht="13.5">
      <c r="B126" s="235"/>
      <c r="C126" s="236"/>
      <c r="D126" s="217" t="s">
        <v>184</v>
      </c>
      <c r="E126" s="237" t="s">
        <v>84</v>
      </c>
      <c r="F126" s="238" t="s">
        <v>267</v>
      </c>
      <c r="G126" s="236"/>
      <c r="H126" s="239" t="s">
        <v>84</v>
      </c>
      <c r="I126" s="240"/>
      <c r="J126" s="236"/>
      <c r="K126" s="236"/>
      <c r="L126" s="241"/>
      <c r="M126" s="242"/>
      <c r="N126" s="243"/>
      <c r="O126" s="243"/>
      <c r="P126" s="243"/>
      <c r="Q126" s="243"/>
      <c r="R126" s="243"/>
      <c r="S126" s="243"/>
      <c r="T126" s="244"/>
      <c r="AT126" s="245" t="s">
        <v>184</v>
      </c>
      <c r="AU126" s="245" t="s">
        <v>94</v>
      </c>
      <c r="AV126" s="13" t="s">
        <v>25</v>
      </c>
      <c r="AW126" s="13" t="s">
        <v>48</v>
      </c>
      <c r="AX126" s="13" t="s">
        <v>86</v>
      </c>
      <c r="AY126" s="245" t="s">
        <v>160</v>
      </c>
    </row>
    <row r="127" spans="2:51" s="12" customFormat="1" ht="13.5">
      <c r="B127" s="222"/>
      <c r="C127" s="223"/>
      <c r="D127" s="217" t="s">
        <v>184</v>
      </c>
      <c r="E127" s="246" t="s">
        <v>84</v>
      </c>
      <c r="F127" s="233" t="s">
        <v>282</v>
      </c>
      <c r="G127" s="223"/>
      <c r="H127" s="234">
        <v>8.976</v>
      </c>
      <c r="I127" s="227"/>
      <c r="J127" s="223"/>
      <c r="K127" s="223"/>
      <c r="L127" s="228"/>
      <c r="M127" s="229"/>
      <c r="N127" s="230"/>
      <c r="O127" s="230"/>
      <c r="P127" s="230"/>
      <c r="Q127" s="230"/>
      <c r="R127" s="230"/>
      <c r="S127" s="230"/>
      <c r="T127" s="231"/>
      <c r="AT127" s="232" t="s">
        <v>184</v>
      </c>
      <c r="AU127" s="232" t="s">
        <v>94</v>
      </c>
      <c r="AV127" s="12" t="s">
        <v>94</v>
      </c>
      <c r="AW127" s="12" t="s">
        <v>48</v>
      </c>
      <c r="AX127" s="12" t="s">
        <v>86</v>
      </c>
      <c r="AY127" s="232" t="s">
        <v>160</v>
      </c>
    </row>
    <row r="128" spans="2:51" s="12" customFormat="1" ht="13.5">
      <c r="B128" s="222"/>
      <c r="C128" s="223"/>
      <c r="D128" s="217" t="s">
        <v>184</v>
      </c>
      <c r="E128" s="246" t="s">
        <v>84</v>
      </c>
      <c r="F128" s="233" t="s">
        <v>283</v>
      </c>
      <c r="G128" s="223"/>
      <c r="H128" s="234">
        <v>86.832</v>
      </c>
      <c r="I128" s="227"/>
      <c r="J128" s="223"/>
      <c r="K128" s="223"/>
      <c r="L128" s="228"/>
      <c r="M128" s="229"/>
      <c r="N128" s="230"/>
      <c r="O128" s="230"/>
      <c r="P128" s="230"/>
      <c r="Q128" s="230"/>
      <c r="R128" s="230"/>
      <c r="S128" s="230"/>
      <c r="T128" s="231"/>
      <c r="AT128" s="232" t="s">
        <v>184</v>
      </c>
      <c r="AU128" s="232" t="s">
        <v>94</v>
      </c>
      <c r="AV128" s="12" t="s">
        <v>94</v>
      </c>
      <c r="AW128" s="12" t="s">
        <v>48</v>
      </c>
      <c r="AX128" s="12" t="s">
        <v>86</v>
      </c>
      <c r="AY128" s="232" t="s">
        <v>160</v>
      </c>
    </row>
    <row r="129" spans="2:51" s="12" customFormat="1" ht="13.5">
      <c r="B129" s="222"/>
      <c r="C129" s="223"/>
      <c r="D129" s="217" t="s">
        <v>184</v>
      </c>
      <c r="E129" s="246" t="s">
        <v>84</v>
      </c>
      <c r="F129" s="233" t="s">
        <v>269</v>
      </c>
      <c r="G129" s="223"/>
      <c r="H129" s="234">
        <v>18.18</v>
      </c>
      <c r="I129" s="227"/>
      <c r="J129" s="223"/>
      <c r="K129" s="223"/>
      <c r="L129" s="228"/>
      <c r="M129" s="229"/>
      <c r="N129" s="230"/>
      <c r="O129" s="230"/>
      <c r="P129" s="230"/>
      <c r="Q129" s="230"/>
      <c r="R129" s="230"/>
      <c r="S129" s="230"/>
      <c r="T129" s="231"/>
      <c r="AT129" s="232" t="s">
        <v>184</v>
      </c>
      <c r="AU129" s="232" t="s">
        <v>94</v>
      </c>
      <c r="AV129" s="12" t="s">
        <v>94</v>
      </c>
      <c r="AW129" s="12" t="s">
        <v>48</v>
      </c>
      <c r="AX129" s="12" t="s">
        <v>86</v>
      </c>
      <c r="AY129" s="232" t="s">
        <v>160</v>
      </c>
    </row>
    <row r="130" spans="2:51" s="14" customFormat="1" ht="13.5">
      <c r="B130" s="250"/>
      <c r="C130" s="251"/>
      <c r="D130" s="220" t="s">
        <v>184</v>
      </c>
      <c r="E130" s="252" t="s">
        <v>84</v>
      </c>
      <c r="F130" s="253" t="s">
        <v>270</v>
      </c>
      <c r="G130" s="251"/>
      <c r="H130" s="254">
        <v>114.668</v>
      </c>
      <c r="I130" s="255"/>
      <c r="J130" s="251"/>
      <c r="K130" s="251"/>
      <c r="L130" s="256"/>
      <c r="M130" s="257"/>
      <c r="N130" s="258"/>
      <c r="O130" s="258"/>
      <c r="P130" s="258"/>
      <c r="Q130" s="258"/>
      <c r="R130" s="258"/>
      <c r="S130" s="258"/>
      <c r="T130" s="259"/>
      <c r="AT130" s="260" t="s">
        <v>184</v>
      </c>
      <c r="AU130" s="260" t="s">
        <v>94</v>
      </c>
      <c r="AV130" s="14" t="s">
        <v>167</v>
      </c>
      <c r="AW130" s="14" t="s">
        <v>48</v>
      </c>
      <c r="AX130" s="14" t="s">
        <v>25</v>
      </c>
      <c r="AY130" s="260" t="s">
        <v>160</v>
      </c>
    </row>
    <row r="131" spans="2:65" s="1" customFormat="1" ht="31.5" customHeight="1">
      <c r="B131" s="42"/>
      <c r="C131" s="205" t="s">
        <v>197</v>
      </c>
      <c r="D131" s="205" t="s">
        <v>162</v>
      </c>
      <c r="E131" s="206" t="s">
        <v>284</v>
      </c>
      <c r="F131" s="207" t="s">
        <v>285</v>
      </c>
      <c r="G131" s="208" t="s">
        <v>181</v>
      </c>
      <c r="H131" s="209">
        <v>35.55</v>
      </c>
      <c r="I131" s="210"/>
      <c r="J131" s="211">
        <f>ROUND(I131*H131,2)</f>
        <v>0</v>
      </c>
      <c r="K131" s="207" t="s">
        <v>166</v>
      </c>
      <c r="L131" s="62"/>
      <c r="M131" s="212" t="s">
        <v>84</v>
      </c>
      <c r="N131" s="213" t="s">
        <v>56</v>
      </c>
      <c r="O131" s="43"/>
      <c r="P131" s="214">
        <f>O131*H131</f>
        <v>0</v>
      </c>
      <c r="Q131" s="214">
        <v>0</v>
      </c>
      <c r="R131" s="214">
        <f>Q131*H131</f>
        <v>0</v>
      </c>
      <c r="S131" s="214">
        <v>0</v>
      </c>
      <c r="T131" s="215">
        <f>S131*H131</f>
        <v>0</v>
      </c>
      <c r="AR131" s="24" t="s">
        <v>167</v>
      </c>
      <c r="AT131" s="24" t="s">
        <v>162</v>
      </c>
      <c r="AU131" s="24" t="s">
        <v>94</v>
      </c>
      <c r="AY131" s="24" t="s">
        <v>160</v>
      </c>
      <c r="BE131" s="216">
        <f>IF(N131="základní",J131,0)</f>
        <v>0</v>
      </c>
      <c r="BF131" s="216">
        <f>IF(N131="snížená",J131,0)</f>
        <v>0</v>
      </c>
      <c r="BG131" s="216">
        <f>IF(N131="zákl. přenesená",J131,0)</f>
        <v>0</v>
      </c>
      <c r="BH131" s="216">
        <f>IF(N131="sníž. přenesená",J131,0)</f>
        <v>0</v>
      </c>
      <c r="BI131" s="216">
        <f>IF(N131="nulová",J131,0)</f>
        <v>0</v>
      </c>
      <c r="BJ131" s="24" t="s">
        <v>25</v>
      </c>
      <c r="BK131" s="216">
        <f>ROUND(I131*H131,2)</f>
        <v>0</v>
      </c>
      <c r="BL131" s="24" t="s">
        <v>167</v>
      </c>
      <c r="BM131" s="24" t="s">
        <v>286</v>
      </c>
    </row>
    <row r="132" spans="2:47" s="1" customFormat="1" ht="81">
      <c r="B132" s="42"/>
      <c r="C132" s="64"/>
      <c r="D132" s="217" t="s">
        <v>169</v>
      </c>
      <c r="E132" s="64"/>
      <c r="F132" s="218" t="s">
        <v>287</v>
      </c>
      <c r="G132" s="64"/>
      <c r="H132" s="64"/>
      <c r="I132" s="173"/>
      <c r="J132" s="64"/>
      <c r="K132" s="64"/>
      <c r="L132" s="62"/>
      <c r="M132" s="219"/>
      <c r="N132" s="43"/>
      <c r="O132" s="43"/>
      <c r="P132" s="43"/>
      <c r="Q132" s="43"/>
      <c r="R132" s="43"/>
      <c r="S132" s="43"/>
      <c r="T132" s="79"/>
      <c r="AT132" s="24" t="s">
        <v>169</v>
      </c>
      <c r="AU132" s="24" t="s">
        <v>94</v>
      </c>
    </row>
    <row r="133" spans="2:51" s="12" customFormat="1" ht="13.5">
      <c r="B133" s="222"/>
      <c r="C133" s="223"/>
      <c r="D133" s="220" t="s">
        <v>184</v>
      </c>
      <c r="E133" s="224" t="s">
        <v>84</v>
      </c>
      <c r="F133" s="225" t="s">
        <v>288</v>
      </c>
      <c r="G133" s="223"/>
      <c r="H133" s="226">
        <v>35.55</v>
      </c>
      <c r="I133" s="227"/>
      <c r="J133" s="223"/>
      <c r="K133" s="223"/>
      <c r="L133" s="228"/>
      <c r="M133" s="229"/>
      <c r="N133" s="230"/>
      <c r="O133" s="230"/>
      <c r="P133" s="230"/>
      <c r="Q133" s="230"/>
      <c r="R133" s="230"/>
      <c r="S133" s="230"/>
      <c r="T133" s="231"/>
      <c r="AT133" s="232" t="s">
        <v>184</v>
      </c>
      <c r="AU133" s="232" t="s">
        <v>94</v>
      </c>
      <c r="AV133" s="12" t="s">
        <v>94</v>
      </c>
      <c r="AW133" s="12" t="s">
        <v>48</v>
      </c>
      <c r="AX133" s="12" t="s">
        <v>25</v>
      </c>
      <c r="AY133" s="232" t="s">
        <v>160</v>
      </c>
    </row>
    <row r="134" spans="2:65" s="1" customFormat="1" ht="31.5" customHeight="1">
      <c r="B134" s="42"/>
      <c r="C134" s="205" t="s">
        <v>206</v>
      </c>
      <c r="D134" s="205" t="s">
        <v>162</v>
      </c>
      <c r="E134" s="206" t="s">
        <v>289</v>
      </c>
      <c r="F134" s="207" t="s">
        <v>290</v>
      </c>
      <c r="G134" s="208" t="s">
        <v>165</v>
      </c>
      <c r="H134" s="209">
        <v>237</v>
      </c>
      <c r="I134" s="210"/>
      <c r="J134" s="211">
        <f>ROUND(I134*H134,2)</f>
        <v>0</v>
      </c>
      <c r="K134" s="207" t="s">
        <v>166</v>
      </c>
      <c r="L134" s="62"/>
      <c r="M134" s="212" t="s">
        <v>84</v>
      </c>
      <c r="N134" s="213" t="s">
        <v>56</v>
      </c>
      <c r="O134" s="43"/>
      <c r="P134" s="214">
        <f>O134*H134</f>
        <v>0</v>
      </c>
      <c r="Q134" s="214">
        <v>0</v>
      </c>
      <c r="R134" s="214">
        <f>Q134*H134</f>
        <v>0</v>
      </c>
      <c r="S134" s="214">
        <v>0</v>
      </c>
      <c r="T134" s="215">
        <f>S134*H134</f>
        <v>0</v>
      </c>
      <c r="AR134" s="24" t="s">
        <v>167</v>
      </c>
      <c r="AT134" s="24" t="s">
        <v>162</v>
      </c>
      <c r="AU134" s="24" t="s">
        <v>94</v>
      </c>
      <c r="AY134" s="24" t="s">
        <v>160</v>
      </c>
      <c r="BE134" s="216">
        <f>IF(N134="základní",J134,0)</f>
        <v>0</v>
      </c>
      <c r="BF134" s="216">
        <f>IF(N134="snížená",J134,0)</f>
        <v>0</v>
      </c>
      <c r="BG134" s="216">
        <f>IF(N134="zákl. přenesená",J134,0)</f>
        <v>0</v>
      </c>
      <c r="BH134" s="216">
        <f>IF(N134="sníž. přenesená",J134,0)</f>
        <v>0</v>
      </c>
      <c r="BI134" s="216">
        <f>IF(N134="nulová",J134,0)</f>
        <v>0</v>
      </c>
      <c r="BJ134" s="24" t="s">
        <v>25</v>
      </c>
      <c r="BK134" s="216">
        <f>ROUND(I134*H134,2)</f>
        <v>0</v>
      </c>
      <c r="BL134" s="24" t="s">
        <v>167</v>
      </c>
      <c r="BM134" s="24" t="s">
        <v>291</v>
      </c>
    </row>
    <row r="135" spans="2:47" s="1" customFormat="1" ht="121.5">
      <c r="B135" s="42"/>
      <c r="C135" s="64"/>
      <c r="D135" s="220" t="s">
        <v>169</v>
      </c>
      <c r="E135" s="64"/>
      <c r="F135" s="221" t="s">
        <v>292</v>
      </c>
      <c r="G135" s="64"/>
      <c r="H135" s="64"/>
      <c r="I135" s="173"/>
      <c r="J135" s="64"/>
      <c r="K135" s="64"/>
      <c r="L135" s="62"/>
      <c r="M135" s="219"/>
      <c r="N135" s="43"/>
      <c r="O135" s="43"/>
      <c r="P135" s="43"/>
      <c r="Q135" s="43"/>
      <c r="R135" s="43"/>
      <c r="S135" s="43"/>
      <c r="T135" s="79"/>
      <c r="AT135" s="24" t="s">
        <v>169</v>
      </c>
      <c r="AU135" s="24" t="s">
        <v>94</v>
      </c>
    </row>
    <row r="136" spans="2:65" s="1" customFormat="1" ht="22.5" customHeight="1">
      <c r="B136" s="42"/>
      <c r="C136" s="261" t="s">
        <v>212</v>
      </c>
      <c r="D136" s="261" t="s">
        <v>293</v>
      </c>
      <c r="E136" s="262" t="s">
        <v>294</v>
      </c>
      <c r="F136" s="263" t="s">
        <v>295</v>
      </c>
      <c r="G136" s="264" t="s">
        <v>296</v>
      </c>
      <c r="H136" s="265">
        <v>3.555</v>
      </c>
      <c r="I136" s="266"/>
      <c r="J136" s="267">
        <f>ROUND(I136*H136,2)</f>
        <v>0</v>
      </c>
      <c r="K136" s="263" t="s">
        <v>166</v>
      </c>
      <c r="L136" s="268"/>
      <c r="M136" s="269" t="s">
        <v>84</v>
      </c>
      <c r="N136" s="270" t="s">
        <v>56</v>
      </c>
      <c r="O136" s="43"/>
      <c r="P136" s="214">
        <f>O136*H136</f>
        <v>0</v>
      </c>
      <c r="Q136" s="214">
        <v>0.001</v>
      </c>
      <c r="R136" s="214">
        <f>Q136*H136</f>
        <v>0.0035550000000000004</v>
      </c>
      <c r="S136" s="214">
        <v>0</v>
      </c>
      <c r="T136" s="215">
        <f>S136*H136</f>
        <v>0</v>
      </c>
      <c r="AR136" s="24" t="s">
        <v>212</v>
      </c>
      <c r="AT136" s="24" t="s">
        <v>293</v>
      </c>
      <c r="AU136" s="24" t="s">
        <v>94</v>
      </c>
      <c r="AY136" s="24" t="s">
        <v>160</v>
      </c>
      <c r="BE136" s="216">
        <f>IF(N136="základní",J136,0)</f>
        <v>0</v>
      </c>
      <c r="BF136" s="216">
        <f>IF(N136="snížená",J136,0)</f>
        <v>0</v>
      </c>
      <c r="BG136" s="216">
        <f>IF(N136="zákl. přenesená",J136,0)</f>
        <v>0</v>
      </c>
      <c r="BH136" s="216">
        <f>IF(N136="sníž. přenesená",J136,0)</f>
        <v>0</v>
      </c>
      <c r="BI136" s="216">
        <f>IF(N136="nulová",J136,0)</f>
        <v>0</v>
      </c>
      <c r="BJ136" s="24" t="s">
        <v>25</v>
      </c>
      <c r="BK136" s="216">
        <f>ROUND(I136*H136,2)</f>
        <v>0</v>
      </c>
      <c r="BL136" s="24" t="s">
        <v>167</v>
      </c>
      <c r="BM136" s="24" t="s">
        <v>297</v>
      </c>
    </row>
    <row r="137" spans="2:51" s="12" customFormat="1" ht="13.5">
      <c r="B137" s="222"/>
      <c r="C137" s="223"/>
      <c r="D137" s="217" t="s">
        <v>184</v>
      </c>
      <c r="E137" s="223"/>
      <c r="F137" s="233" t="s">
        <v>298</v>
      </c>
      <c r="G137" s="223"/>
      <c r="H137" s="234">
        <v>3.555</v>
      </c>
      <c r="I137" s="227"/>
      <c r="J137" s="223"/>
      <c r="K137" s="223"/>
      <c r="L137" s="228"/>
      <c r="M137" s="229"/>
      <c r="N137" s="230"/>
      <c r="O137" s="230"/>
      <c r="P137" s="230"/>
      <c r="Q137" s="230"/>
      <c r="R137" s="230"/>
      <c r="S137" s="230"/>
      <c r="T137" s="231"/>
      <c r="AT137" s="232" t="s">
        <v>184</v>
      </c>
      <c r="AU137" s="232" t="s">
        <v>94</v>
      </c>
      <c r="AV137" s="12" t="s">
        <v>94</v>
      </c>
      <c r="AW137" s="12" t="s">
        <v>6</v>
      </c>
      <c r="AX137" s="12" t="s">
        <v>25</v>
      </c>
      <c r="AY137" s="232" t="s">
        <v>160</v>
      </c>
    </row>
    <row r="138" spans="2:63" s="11" customFormat="1" ht="29.85" customHeight="1">
      <c r="B138" s="188"/>
      <c r="C138" s="189"/>
      <c r="D138" s="202" t="s">
        <v>85</v>
      </c>
      <c r="E138" s="203" t="s">
        <v>94</v>
      </c>
      <c r="F138" s="203" t="s">
        <v>299</v>
      </c>
      <c r="G138" s="189"/>
      <c r="H138" s="189"/>
      <c r="I138" s="192"/>
      <c r="J138" s="204">
        <f>BK138</f>
        <v>0</v>
      </c>
      <c r="K138" s="189"/>
      <c r="L138" s="194"/>
      <c r="M138" s="195"/>
      <c r="N138" s="196"/>
      <c r="O138" s="196"/>
      <c r="P138" s="197">
        <f>SUM(P139:P151)</f>
        <v>0</v>
      </c>
      <c r="Q138" s="196"/>
      <c r="R138" s="197">
        <f>SUM(R139:R151)</f>
        <v>4.2518069999999994</v>
      </c>
      <c r="S138" s="196"/>
      <c r="T138" s="198">
        <f>SUM(T139:T151)</f>
        <v>0</v>
      </c>
      <c r="AR138" s="199" t="s">
        <v>25</v>
      </c>
      <c r="AT138" s="200" t="s">
        <v>85</v>
      </c>
      <c r="AU138" s="200" t="s">
        <v>25</v>
      </c>
      <c r="AY138" s="199" t="s">
        <v>160</v>
      </c>
      <c r="BK138" s="201">
        <f>SUM(BK139:BK151)</f>
        <v>0</v>
      </c>
    </row>
    <row r="139" spans="2:65" s="1" customFormat="1" ht="31.5" customHeight="1">
      <c r="B139" s="42"/>
      <c r="C139" s="205" t="s">
        <v>204</v>
      </c>
      <c r="D139" s="205" t="s">
        <v>162</v>
      </c>
      <c r="E139" s="206" t="s">
        <v>300</v>
      </c>
      <c r="F139" s="207" t="s">
        <v>301</v>
      </c>
      <c r="G139" s="208" t="s">
        <v>181</v>
      </c>
      <c r="H139" s="209">
        <v>0.418</v>
      </c>
      <c r="I139" s="210"/>
      <c r="J139" s="211">
        <f>ROUND(I139*H139,2)</f>
        <v>0</v>
      </c>
      <c r="K139" s="207" t="s">
        <v>166</v>
      </c>
      <c r="L139" s="62"/>
      <c r="M139" s="212" t="s">
        <v>84</v>
      </c>
      <c r="N139" s="213" t="s">
        <v>56</v>
      </c>
      <c r="O139" s="43"/>
      <c r="P139" s="214">
        <f>O139*H139</f>
        <v>0</v>
      </c>
      <c r="Q139" s="214">
        <v>0</v>
      </c>
      <c r="R139" s="214">
        <f>Q139*H139</f>
        <v>0</v>
      </c>
      <c r="S139" s="214">
        <v>0</v>
      </c>
      <c r="T139" s="215">
        <f>S139*H139</f>
        <v>0</v>
      </c>
      <c r="AR139" s="24" t="s">
        <v>167</v>
      </c>
      <c r="AT139" s="24" t="s">
        <v>162</v>
      </c>
      <c r="AU139" s="24" t="s">
        <v>94</v>
      </c>
      <c r="AY139" s="24" t="s">
        <v>160</v>
      </c>
      <c r="BE139" s="216">
        <f>IF(N139="základní",J139,0)</f>
        <v>0</v>
      </c>
      <c r="BF139" s="216">
        <f>IF(N139="snížená",J139,0)</f>
        <v>0</v>
      </c>
      <c r="BG139" s="216">
        <f>IF(N139="zákl. přenesená",J139,0)</f>
        <v>0</v>
      </c>
      <c r="BH139" s="216">
        <f>IF(N139="sníž. přenesená",J139,0)</f>
        <v>0</v>
      </c>
      <c r="BI139" s="216">
        <f>IF(N139="nulová",J139,0)</f>
        <v>0</v>
      </c>
      <c r="BJ139" s="24" t="s">
        <v>25</v>
      </c>
      <c r="BK139" s="216">
        <f>ROUND(I139*H139,2)</f>
        <v>0</v>
      </c>
      <c r="BL139" s="24" t="s">
        <v>167</v>
      </c>
      <c r="BM139" s="24" t="s">
        <v>302</v>
      </c>
    </row>
    <row r="140" spans="2:47" s="1" customFormat="1" ht="67.5">
      <c r="B140" s="42"/>
      <c r="C140" s="64"/>
      <c r="D140" s="217" t="s">
        <v>169</v>
      </c>
      <c r="E140" s="64"/>
      <c r="F140" s="218" t="s">
        <v>303</v>
      </c>
      <c r="G140" s="64"/>
      <c r="H140" s="64"/>
      <c r="I140" s="173"/>
      <c r="J140" s="64"/>
      <c r="K140" s="64"/>
      <c r="L140" s="62"/>
      <c r="M140" s="219"/>
      <c r="N140" s="43"/>
      <c r="O140" s="43"/>
      <c r="P140" s="43"/>
      <c r="Q140" s="43"/>
      <c r="R140" s="43"/>
      <c r="S140" s="43"/>
      <c r="T140" s="79"/>
      <c r="AT140" s="24" t="s">
        <v>169</v>
      </c>
      <c r="AU140" s="24" t="s">
        <v>94</v>
      </c>
    </row>
    <row r="141" spans="2:51" s="13" customFormat="1" ht="13.5">
      <c r="B141" s="235"/>
      <c r="C141" s="236"/>
      <c r="D141" s="217" t="s">
        <v>184</v>
      </c>
      <c r="E141" s="237" t="s">
        <v>84</v>
      </c>
      <c r="F141" s="238" t="s">
        <v>304</v>
      </c>
      <c r="G141" s="236"/>
      <c r="H141" s="239" t="s">
        <v>84</v>
      </c>
      <c r="I141" s="240"/>
      <c r="J141" s="236"/>
      <c r="K141" s="236"/>
      <c r="L141" s="241"/>
      <c r="M141" s="242"/>
      <c r="N141" s="243"/>
      <c r="O141" s="243"/>
      <c r="P141" s="243"/>
      <c r="Q141" s="243"/>
      <c r="R141" s="243"/>
      <c r="S141" s="243"/>
      <c r="T141" s="244"/>
      <c r="AT141" s="245" t="s">
        <v>184</v>
      </c>
      <c r="AU141" s="245" t="s">
        <v>94</v>
      </c>
      <c r="AV141" s="13" t="s">
        <v>25</v>
      </c>
      <c r="AW141" s="13" t="s">
        <v>48</v>
      </c>
      <c r="AX141" s="13" t="s">
        <v>86</v>
      </c>
      <c r="AY141" s="245" t="s">
        <v>160</v>
      </c>
    </row>
    <row r="142" spans="2:51" s="12" customFormat="1" ht="13.5">
      <c r="B142" s="222"/>
      <c r="C142" s="223"/>
      <c r="D142" s="217" t="s">
        <v>184</v>
      </c>
      <c r="E142" s="246" t="s">
        <v>84</v>
      </c>
      <c r="F142" s="233" t="s">
        <v>305</v>
      </c>
      <c r="G142" s="223"/>
      <c r="H142" s="234">
        <v>0.418</v>
      </c>
      <c r="I142" s="227"/>
      <c r="J142" s="223"/>
      <c r="K142" s="223"/>
      <c r="L142" s="228"/>
      <c r="M142" s="229"/>
      <c r="N142" s="230"/>
      <c r="O142" s="230"/>
      <c r="P142" s="230"/>
      <c r="Q142" s="230"/>
      <c r="R142" s="230"/>
      <c r="S142" s="230"/>
      <c r="T142" s="231"/>
      <c r="AT142" s="232" t="s">
        <v>184</v>
      </c>
      <c r="AU142" s="232" t="s">
        <v>94</v>
      </c>
      <c r="AV142" s="12" t="s">
        <v>94</v>
      </c>
      <c r="AW142" s="12" t="s">
        <v>48</v>
      </c>
      <c r="AX142" s="12" t="s">
        <v>86</v>
      </c>
      <c r="AY142" s="232" t="s">
        <v>160</v>
      </c>
    </row>
    <row r="143" spans="2:51" s="14" customFormat="1" ht="13.5">
      <c r="B143" s="250"/>
      <c r="C143" s="251"/>
      <c r="D143" s="220" t="s">
        <v>184</v>
      </c>
      <c r="E143" s="252" t="s">
        <v>84</v>
      </c>
      <c r="F143" s="253" t="s">
        <v>270</v>
      </c>
      <c r="G143" s="251"/>
      <c r="H143" s="254">
        <v>0.418</v>
      </c>
      <c r="I143" s="255"/>
      <c r="J143" s="251"/>
      <c r="K143" s="251"/>
      <c r="L143" s="256"/>
      <c r="M143" s="257"/>
      <c r="N143" s="258"/>
      <c r="O143" s="258"/>
      <c r="P143" s="258"/>
      <c r="Q143" s="258"/>
      <c r="R143" s="258"/>
      <c r="S143" s="258"/>
      <c r="T143" s="259"/>
      <c r="AT143" s="260" t="s">
        <v>184</v>
      </c>
      <c r="AU143" s="260" t="s">
        <v>94</v>
      </c>
      <c r="AV143" s="14" t="s">
        <v>167</v>
      </c>
      <c r="AW143" s="14" t="s">
        <v>48</v>
      </c>
      <c r="AX143" s="14" t="s">
        <v>25</v>
      </c>
      <c r="AY143" s="260" t="s">
        <v>160</v>
      </c>
    </row>
    <row r="144" spans="2:65" s="1" customFormat="1" ht="31.5" customHeight="1">
      <c r="B144" s="42"/>
      <c r="C144" s="205" t="s">
        <v>30</v>
      </c>
      <c r="D144" s="205" t="s">
        <v>162</v>
      </c>
      <c r="E144" s="206" t="s">
        <v>306</v>
      </c>
      <c r="F144" s="207" t="s">
        <v>307</v>
      </c>
      <c r="G144" s="208" t="s">
        <v>181</v>
      </c>
      <c r="H144" s="209">
        <v>2.618</v>
      </c>
      <c r="I144" s="210"/>
      <c r="J144" s="211">
        <f>ROUND(I144*H144,2)</f>
        <v>0</v>
      </c>
      <c r="K144" s="207" t="s">
        <v>166</v>
      </c>
      <c r="L144" s="62"/>
      <c r="M144" s="212" t="s">
        <v>84</v>
      </c>
      <c r="N144" s="213" t="s">
        <v>56</v>
      </c>
      <c r="O144" s="43"/>
      <c r="P144" s="214">
        <f>O144*H144</f>
        <v>0</v>
      </c>
      <c r="Q144" s="214">
        <v>0</v>
      </c>
      <c r="R144" s="214">
        <f>Q144*H144</f>
        <v>0</v>
      </c>
      <c r="S144" s="214">
        <v>0</v>
      </c>
      <c r="T144" s="215">
        <f>S144*H144</f>
        <v>0</v>
      </c>
      <c r="AR144" s="24" t="s">
        <v>167</v>
      </c>
      <c r="AT144" s="24" t="s">
        <v>162</v>
      </c>
      <c r="AU144" s="24" t="s">
        <v>94</v>
      </c>
      <c r="AY144" s="24" t="s">
        <v>160</v>
      </c>
      <c r="BE144" s="216">
        <f>IF(N144="základní",J144,0)</f>
        <v>0</v>
      </c>
      <c r="BF144" s="216">
        <f>IF(N144="snížená",J144,0)</f>
        <v>0</v>
      </c>
      <c r="BG144" s="216">
        <f>IF(N144="zákl. přenesená",J144,0)</f>
        <v>0</v>
      </c>
      <c r="BH144" s="216">
        <f>IF(N144="sníž. přenesená",J144,0)</f>
        <v>0</v>
      </c>
      <c r="BI144" s="216">
        <f>IF(N144="nulová",J144,0)</f>
        <v>0</v>
      </c>
      <c r="BJ144" s="24" t="s">
        <v>25</v>
      </c>
      <c r="BK144" s="216">
        <f>ROUND(I144*H144,2)</f>
        <v>0</v>
      </c>
      <c r="BL144" s="24" t="s">
        <v>167</v>
      </c>
      <c r="BM144" s="24" t="s">
        <v>308</v>
      </c>
    </row>
    <row r="145" spans="2:47" s="1" customFormat="1" ht="67.5">
      <c r="B145" s="42"/>
      <c r="C145" s="64"/>
      <c r="D145" s="217" t="s">
        <v>169</v>
      </c>
      <c r="E145" s="64"/>
      <c r="F145" s="218" t="s">
        <v>303</v>
      </c>
      <c r="G145" s="64"/>
      <c r="H145" s="64"/>
      <c r="I145" s="173"/>
      <c r="J145" s="64"/>
      <c r="K145" s="64"/>
      <c r="L145" s="62"/>
      <c r="M145" s="219"/>
      <c r="N145" s="43"/>
      <c r="O145" s="43"/>
      <c r="P145" s="43"/>
      <c r="Q145" s="43"/>
      <c r="R145" s="43"/>
      <c r="S145" s="43"/>
      <c r="T145" s="79"/>
      <c r="AT145" s="24" t="s">
        <v>169</v>
      </c>
      <c r="AU145" s="24" t="s">
        <v>94</v>
      </c>
    </row>
    <row r="146" spans="2:51" s="13" customFormat="1" ht="13.5">
      <c r="B146" s="235"/>
      <c r="C146" s="236"/>
      <c r="D146" s="217" t="s">
        <v>184</v>
      </c>
      <c r="E146" s="237" t="s">
        <v>84</v>
      </c>
      <c r="F146" s="238" t="s">
        <v>304</v>
      </c>
      <c r="G146" s="236"/>
      <c r="H146" s="239" t="s">
        <v>84</v>
      </c>
      <c r="I146" s="240"/>
      <c r="J146" s="236"/>
      <c r="K146" s="236"/>
      <c r="L146" s="241"/>
      <c r="M146" s="242"/>
      <c r="N146" s="243"/>
      <c r="O146" s="243"/>
      <c r="P146" s="243"/>
      <c r="Q146" s="243"/>
      <c r="R146" s="243"/>
      <c r="S146" s="243"/>
      <c r="T146" s="244"/>
      <c r="AT146" s="245" t="s">
        <v>184</v>
      </c>
      <c r="AU146" s="245" t="s">
        <v>94</v>
      </c>
      <c r="AV146" s="13" t="s">
        <v>25</v>
      </c>
      <c r="AW146" s="13" t="s">
        <v>48</v>
      </c>
      <c r="AX146" s="13" t="s">
        <v>86</v>
      </c>
      <c r="AY146" s="245" t="s">
        <v>160</v>
      </c>
    </row>
    <row r="147" spans="2:51" s="12" customFormat="1" ht="13.5">
      <c r="B147" s="222"/>
      <c r="C147" s="223"/>
      <c r="D147" s="217" t="s">
        <v>184</v>
      </c>
      <c r="E147" s="246" t="s">
        <v>84</v>
      </c>
      <c r="F147" s="233" t="s">
        <v>309</v>
      </c>
      <c r="G147" s="223"/>
      <c r="H147" s="234">
        <v>2.618</v>
      </c>
      <c r="I147" s="227"/>
      <c r="J147" s="223"/>
      <c r="K147" s="223"/>
      <c r="L147" s="228"/>
      <c r="M147" s="229"/>
      <c r="N147" s="230"/>
      <c r="O147" s="230"/>
      <c r="P147" s="230"/>
      <c r="Q147" s="230"/>
      <c r="R147" s="230"/>
      <c r="S147" s="230"/>
      <c r="T147" s="231"/>
      <c r="AT147" s="232" t="s">
        <v>184</v>
      </c>
      <c r="AU147" s="232" t="s">
        <v>94</v>
      </c>
      <c r="AV147" s="12" t="s">
        <v>94</v>
      </c>
      <c r="AW147" s="12" t="s">
        <v>48</v>
      </c>
      <c r="AX147" s="12" t="s">
        <v>86</v>
      </c>
      <c r="AY147" s="232" t="s">
        <v>160</v>
      </c>
    </row>
    <row r="148" spans="2:51" s="14" customFormat="1" ht="13.5">
      <c r="B148" s="250"/>
      <c r="C148" s="251"/>
      <c r="D148" s="220" t="s">
        <v>184</v>
      </c>
      <c r="E148" s="252" t="s">
        <v>84</v>
      </c>
      <c r="F148" s="253" t="s">
        <v>270</v>
      </c>
      <c r="G148" s="251"/>
      <c r="H148" s="254">
        <v>2.618</v>
      </c>
      <c r="I148" s="255"/>
      <c r="J148" s="251"/>
      <c r="K148" s="251"/>
      <c r="L148" s="256"/>
      <c r="M148" s="257"/>
      <c r="N148" s="258"/>
      <c r="O148" s="258"/>
      <c r="P148" s="258"/>
      <c r="Q148" s="258"/>
      <c r="R148" s="258"/>
      <c r="S148" s="258"/>
      <c r="T148" s="259"/>
      <c r="AT148" s="260" t="s">
        <v>184</v>
      </c>
      <c r="AU148" s="260" t="s">
        <v>94</v>
      </c>
      <c r="AV148" s="14" t="s">
        <v>167</v>
      </c>
      <c r="AW148" s="14" t="s">
        <v>48</v>
      </c>
      <c r="AX148" s="14" t="s">
        <v>25</v>
      </c>
      <c r="AY148" s="260" t="s">
        <v>160</v>
      </c>
    </row>
    <row r="149" spans="2:65" s="1" customFormat="1" ht="31.5" customHeight="1">
      <c r="B149" s="42"/>
      <c r="C149" s="205" t="s">
        <v>229</v>
      </c>
      <c r="D149" s="205" t="s">
        <v>162</v>
      </c>
      <c r="E149" s="206" t="s">
        <v>310</v>
      </c>
      <c r="F149" s="207" t="s">
        <v>311</v>
      </c>
      <c r="G149" s="208" t="s">
        <v>165</v>
      </c>
      <c r="H149" s="209">
        <v>6.3</v>
      </c>
      <c r="I149" s="210"/>
      <c r="J149" s="211">
        <f>ROUND(I149*H149,2)</f>
        <v>0</v>
      </c>
      <c r="K149" s="207" t="s">
        <v>166</v>
      </c>
      <c r="L149" s="62"/>
      <c r="M149" s="212" t="s">
        <v>84</v>
      </c>
      <c r="N149" s="213" t="s">
        <v>56</v>
      </c>
      <c r="O149" s="43"/>
      <c r="P149" s="214">
        <f>O149*H149</f>
        <v>0</v>
      </c>
      <c r="Q149" s="214">
        <v>0.67489</v>
      </c>
      <c r="R149" s="214">
        <f>Q149*H149</f>
        <v>4.2518069999999994</v>
      </c>
      <c r="S149" s="214">
        <v>0</v>
      </c>
      <c r="T149" s="215">
        <f>S149*H149</f>
        <v>0</v>
      </c>
      <c r="AR149" s="24" t="s">
        <v>167</v>
      </c>
      <c r="AT149" s="24" t="s">
        <v>162</v>
      </c>
      <c r="AU149" s="24" t="s">
        <v>94</v>
      </c>
      <c r="AY149" s="24" t="s">
        <v>160</v>
      </c>
      <c r="BE149" s="216">
        <f>IF(N149="základní",J149,0)</f>
        <v>0</v>
      </c>
      <c r="BF149" s="216">
        <f>IF(N149="snížená",J149,0)</f>
        <v>0</v>
      </c>
      <c r="BG149" s="216">
        <f>IF(N149="zákl. přenesená",J149,0)</f>
        <v>0</v>
      </c>
      <c r="BH149" s="216">
        <f>IF(N149="sníž. přenesená",J149,0)</f>
        <v>0</v>
      </c>
      <c r="BI149" s="216">
        <f>IF(N149="nulová",J149,0)</f>
        <v>0</v>
      </c>
      <c r="BJ149" s="24" t="s">
        <v>25</v>
      </c>
      <c r="BK149" s="216">
        <f>ROUND(I149*H149,2)</f>
        <v>0</v>
      </c>
      <c r="BL149" s="24" t="s">
        <v>167</v>
      </c>
      <c r="BM149" s="24" t="s">
        <v>312</v>
      </c>
    </row>
    <row r="150" spans="2:47" s="1" customFormat="1" ht="54">
      <c r="B150" s="42"/>
      <c r="C150" s="64"/>
      <c r="D150" s="217" t="s">
        <v>169</v>
      </c>
      <c r="E150" s="64"/>
      <c r="F150" s="218" t="s">
        <v>313</v>
      </c>
      <c r="G150" s="64"/>
      <c r="H150" s="64"/>
      <c r="I150" s="173"/>
      <c r="J150" s="64"/>
      <c r="K150" s="64"/>
      <c r="L150" s="62"/>
      <c r="M150" s="219"/>
      <c r="N150" s="43"/>
      <c r="O150" s="43"/>
      <c r="P150" s="43"/>
      <c r="Q150" s="43"/>
      <c r="R150" s="43"/>
      <c r="S150" s="43"/>
      <c r="T150" s="79"/>
      <c r="AT150" s="24" t="s">
        <v>169</v>
      </c>
      <c r="AU150" s="24" t="s">
        <v>94</v>
      </c>
    </row>
    <row r="151" spans="2:47" s="1" customFormat="1" ht="27">
      <c r="B151" s="42"/>
      <c r="C151" s="64"/>
      <c r="D151" s="217" t="s">
        <v>171</v>
      </c>
      <c r="E151" s="64"/>
      <c r="F151" s="218" t="s">
        <v>314</v>
      </c>
      <c r="G151" s="64"/>
      <c r="H151" s="64"/>
      <c r="I151" s="173"/>
      <c r="J151" s="64"/>
      <c r="K151" s="64"/>
      <c r="L151" s="62"/>
      <c r="M151" s="219"/>
      <c r="N151" s="43"/>
      <c r="O151" s="43"/>
      <c r="P151" s="43"/>
      <c r="Q151" s="43"/>
      <c r="R151" s="43"/>
      <c r="S151" s="43"/>
      <c r="T151" s="79"/>
      <c r="AT151" s="24" t="s">
        <v>171</v>
      </c>
      <c r="AU151" s="24" t="s">
        <v>94</v>
      </c>
    </row>
    <row r="152" spans="2:63" s="11" customFormat="1" ht="29.85" customHeight="1">
      <c r="B152" s="188"/>
      <c r="C152" s="189"/>
      <c r="D152" s="202" t="s">
        <v>85</v>
      </c>
      <c r="E152" s="203" t="s">
        <v>178</v>
      </c>
      <c r="F152" s="203" t="s">
        <v>315</v>
      </c>
      <c r="G152" s="189"/>
      <c r="H152" s="189"/>
      <c r="I152" s="192"/>
      <c r="J152" s="204">
        <f>BK152</f>
        <v>0</v>
      </c>
      <c r="K152" s="189"/>
      <c r="L152" s="194"/>
      <c r="M152" s="195"/>
      <c r="N152" s="196"/>
      <c r="O152" s="196"/>
      <c r="P152" s="197">
        <f>SUM(P153:P188)</f>
        <v>0</v>
      </c>
      <c r="Q152" s="196"/>
      <c r="R152" s="197">
        <f>SUM(R153:R188)</f>
        <v>13.85581875</v>
      </c>
      <c r="S152" s="196"/>
      <c r="T152" s="198">
        <f>SUM(T153:T188)</f>
        <v>0</v>
      </c>
      <c r="AR152" s="199" t="s">
        <v>25</v>
      </c>
      <c r="AT152" s="200" t="s">
        <v>85</v>
      </c>
      <c r="AU152" s="200" t="s">
        <v>25</v>
      </c>
      <c r="AY152" s="199" t="s">
        <v>160</v>
      </c>
      <c r="BK152" s="201">
        <f>SUM(BK153:BK188)</f>
        <v>0</v>
      </c>
    </row>
    <row r="153" spans="2:65" s="1" customFormat="1" ht="22.5" customHeight="1">
      <c r="B153" s="42"/>
      <c r="C153" s="205" t="s">
        <v>235</v>
      </c>
      <c r="D153" s="205" t="s">
        <v>162</v>
      </c>
      <c r="E153" s="206" t="s">
        <v>316</v>
      </c>
      <c r="F153" s="207" t="s">
        <v>317</v>
      </c>
      <c r="G153" s="208" t="s">
        <v>181</v>
      </c>
      <c r="H153" s="209">
        <v>5.25</v>
      </c>
      <c r="I153" s="210"/>
      <c r="J153" s="211">
        <f>ROUND(I153*H153,2)</f>
        <v>0</v>
      </c>
      <c r="K153" s="207" t="s">
        <v>166</v>
      </c>
      <c r="L153" s="62"/>
      <c r="M153" s="212" t="s">
        <v>84</v>
      </c>
      <c r="N153" s="213" t="s">
        <v>56</v>
      </c>
      <c r="O153" s="43"/>
      <c r="P153" s="214">
        <f>O153*H153</f>
        <v>0</v>
      </c>
      <c r="Q153" s="214">
        <v>2.47057</v>
      </c>
      <c r="R153" s="214">
        <f>Q153*H153</f>
        <v>12.970492499999999</v>
      </c>
      <c r="S153" s="214">
        <v>0</v>
      </c>
      <c r="T153" s="215">
        <f>S153*H153</f>
        <v>0</v>
      </c>
      <c r="AR153" s="24" t="s">
        <v>167</v>
      </c>
      <c r="AT153" s="24" t="s">
        <v>162</v>
      </c>
      <c r="AU153" s="24" t="s">
        <v>94</v>
      </c>
      <c r="AY153" s="24" t="s">
        <v>160</v>
      </c>
      <c r="BE153" s="216">
        <f>IF(N153="základní",J153,0)</f>
        <v>0</v>
      </c>
      <c r="BF153" s="216">
        <f>IF(N153="snížená",J153,0)</f>
        <v>0</v>
      </c>
      <c r="BG153" s="216">
        <f>IF(N153="zákl. přenesená",J153,0)</f>
        <v>0</v>
      </c>
      <c r="BH153" s="216">
        <f>IF(N153="sníž. přenesená",J153,0)</f>
        <v>0</v>
      </c>
      <c r="BI153" s="216">
        <f>IF(N153="nulová",J153,0)</f>
        <v>0</v>
      </c>
      <c r="BJ153" s="24" t="s">
        <v>25</v>
      </c>
      <c r="BK153" s="216">
        <f>ROUND(I153*H153,2)</f>
        <v>0</v>
      </c>
      <c r="BL153" s="24" t="s">
        <v>167</v>
      </c>
      <c r="BM153" s="24" t="s">
        <v>318</v>
      </c>
    </row>
    <row r="154" spans="2:47" s="1" customFormat="1" ht="54">
      <c r="B154" s="42"/>
      <c r="C154" s="64"/>
      <c r="D154" s="217" t="s">
        <v>169</v>
      </c>
      <c r="E154" s="64"/>
      <c r="F154" s="218" t="s">
        <v>319</v>
      </c>
      <c r="G154" s="64"/>
      <c r="H154" s="64"/>
      <c r="I154" s="173"/>
      <c r="J154" s="64"/>
      <c r="K154" s="64"/>
      <c r="L154" s="62"/>
      <c r="M154" s="219"/>
      <c r="N154" s="43"/>
      <c r="O154" s="43"/>
      <c r="P154" s="43"/>
      <c r="Q154" s="43"/>
      <c r="R154" s="43"/>
      <c r="S154" s="43"/>
      <c r="T154" s="79"/>
      <c r="AT154" s="24" t="s">
        <v>169</v>
      </c>
      <c r="AU154" s="24" t="s">
        <v>94</v>
      </c>
    </row>
    <row r="155" spans="2:51" s="13" customFormat="1" ht="13.5">
      <c r="B155" s="235"/>
      <c r="C155" s="236"/>
      <c r="D155" s="217" t="s">
        <v>184</v>
      </c>
      <c r="E155" s="237" t="s">
        <v>84</v>
      </c>
      <c r="F155" s="238" t="s">
        <v>320</v>
      </c>
      <c r="G155" s="236"/>
      <c r="H155" s="239" t="s">
        <v>84</v>
      </c>
      <c r="I155" s="240"/>
      <c r="J155" s="236"/>
      <c r="K155" s="236"/>
      <c r="L155" s="241"/>
      <c r="M155" s="242"/>
      <c r="N155" s="243"/>
      <c r="O155" s="243"/>
      <c r="P155" s="243"/>
      <c r="Q155" s="243"/>
      <c r="R155" s="243"/>
      <c r="S155" s="243"/>
      <c r="T155" s="244"/>
      <c r="AT155" s="245" t="s">
        <v>184</v>
      </c>
      <c r="AU155" s="245" t="s">
        <v>94</v>
      </c>
      <c r="AV155" s="13" t="s">
        <v>25</v>
      </c>
      <c r="AW155" s="13" t="s">
        <v>48</v>
      </c>
      <c r="AX155" s="13" t="s">
        <v>86</v>
      </c>
      <c r="AY155" s="245" t="s">
        <v>160</v>
      </c>
    </row>
    <row r="156" spans="2:51" s="12" customFormat="1" ht="13.5">
      <c r="B156" s="222"/>
      <c r="C156" s="223"/>
      <c r="D156" s="220" t="s">
        <v>184</v>
      </c>
      <c r="E156" s="224" t="s">
        <v>84</v>
      </c>
      <c r="F156" s="225" t="s">
        <v>321</v>
      </c>
      <c r="G156" s="223"/>
      <c r="H156" s="226">
        <v>5.25</v>
      </c>
      <c r="I156" s="227"/>
      <c r="J156" s="223"/>
      <c r="K156" s="223"/>
      <c r="L156" s="228"/>
      <c r="M156" s="229"/>
      <c r="N156" s="230"/>
      <c r="O156" s="230"/>
      <c r="P156" s="230"/>
      <c r="Q156" s="230"/>
      <c r="R156" s="230"/>
      <c r="S156" s="230"/>
      <c r="T156" s="231"/>
      <c r="AT156" s="232" t="s">
        <v>184</v>
      </c>
      <c r="AU156" s="232" t="s">
        <v>94</v>
      </c>
      <c r="AV156" s="12" t="s">
        <v>94</v>
      </c>
      <c r="AW156" s="12" t="s">
        <v>48</v>
      </c>
      <c r="AX156" s="12" t="s">
        <v>25</v>
      </c>
      <c r="AY156" s="232" t="s">
        <v>160</v>
      </c>
    </row>
    <row r="157" spans="2:65" s="1" customFormat="1" ht="31.5" customHeight="1">
      <c r="B157" s="42"/>
      <c r="C157" s="205" t="s">
        <v>241</v>
      </c>
      <c r="D157" s="205" t="s">
        <v>162</v>
      </c>
      <c r="E157" s="206" t="s">
        <v>322</v>
      </c>
      <c r="F157" s="207" t="s">
        <v>323</v>
      </c>
      <c r="G157" s="208" t="s">
        <v>165</v>
      </c>
      <c r="H157" s="209">
        <v>2</v>
      </c>
      <c r="I157" s="210"/>
      <c r="J157" s="211">
        <f>ROUND(I157*H157,2)</f>
        <v>0</v>
      </c>
      <c r="K157" s="207" t="s">
        <v>166</v>
      </c>
      <c r="L157" s="62"/>
      <c r="M157" s="212" t="s">
        <v>84</v>
      </c>
      <c r="N157" s="213" t="s">
        <v>56</v>
      </c>
      <c r="O157" s="43"/>
      <c r="P157" s="214">
        <f>O157*H157</f>
        <v>0</v>
      </c>
      <c r="Q157" s="214">
        <v>0.02519</v>
      </c>
      <c r="R157" s="214">
        <f>Q157*H157</f>
        <v>0.05038</v>
      </c>
      <c r="S157" s="214">
        <v>0</v>
      </c>
      <c r="T157" s="215">
        <f>S157*H157</f>
        <v>0</v>
      </c>
      <c r="AR157" s="24" t="s">
        <v>167</v>
      </c>
      <c r="AT157" s="24" t="s">
        <v>162</v>
      </c>
      <c r="AU157" s="24" t="s">
        <v>94</v>
      </c>
      <c r="AY157" s="24" t="s">
        <v>160</v>
      </c>
      <c r="BE157" s="216">
        <f>IF(N157="základní",J157,0)</f>
        <v>0</v>
      </c>
      <c r="BF157" s="216">
        <f>IF(N157="snížená",J157,0)</f>
        <v>0</v>
      </c>
      <c r="BG157" s="216">
        <f>IF(N157="zákl. přenesená",J157,0)</f>
        <v>0</v>
      </c>
      <c r="BH157" s="216">
        <f>IF(N157="sníž. přenesená",J157,0)</f>
        <v>0</v>
      </c>
      <c r="BI157" s="216">
        <f>IF(N157="nulová",J157,0)</f>
        <v>0</v>
      </c>
      <c r="BJ157" s="24" t="s">
        <v>25</v>
      </c>
      <c r="BK157" s="216">
        <f>ROUND(I157*H157,2)</f>
        <v>0</v>
      </c>
      <c r="BL157" s="24" t="s">
        <v>167</v>
      </c>
      <c r="BM157" s="24" t="s">
        <v>324</v>
      </c>
    </row>
    <row r="158" spans="2:47" s="1" customFormat="1" ht="40.5">
      <c r="B158" s="42"/>
      <c r="C158" s="64"/>
      <c r="D158" s="217" t="s">
        <v>169</v>
      </c>
      <c r="E158" s="64"/>
      <c r="F158" s="218" t="s">
        <v>325</v>
      </c>
      <c r="G158" s="64"/>
      <c r="H158" s="64"/>
      <c r="I158" s="173"/>
      <c r="J158" s="64"/>
      <c r="K158" s="64"/>
      <c r="L158" s="62"/>
      <c r="M158" s="219"/>
      <c r="N158" s="43"/>
      <c r="O158" s="43"/>
      <c r="P158" s="43"/>
      <c r="Q158" s="43"/>
      <c r="R158" s="43"/>
      <c r="S158" s="43"/>
      <c r="T158" s="79"/>
      <c r="AT158" s="24" t="s">
        <v>169</v>
      </c>
      <c r="AU158" s="24" t="s">
        <v>94</v>
      </c>
    </row>
    <row r="159" spans="2:51" s="13" customFormat="1" ht="13.5">
      <c r="B159" s="235"/>
      <c r="C159" s="236"/>
      <c r="D159" s="217" t="s">
        <v>184</v>
      </c>
      <c r="E159" s="237" t="s">
        <v>84</v>
      </c>
      <c r="F159" s="238" t="s">
        <v>265</v>
      </c>
      <c r="G159" s="236"/>
      <c r="H159" s="239" t="s">
        <v>84</v>
      </c>
      <c r="I159" s="240"/>
      <c r="J159" s="236"/>
      <c r="K159" s="236"/>
      <c r="L159" s="241"/>
      <c r="M159" s="242"/>
      <c r="N159" s="243"/>
      <c r="O159" s="243"/>
      <c r="P159" s="243"/>
      <c r="Q159" s="243"/>
      <c r="R159" s="243"/>
      <c r="S159" s="243"/>
      <c r="T159" s="244"/>
      <c r="AT159" s="245" t="s">
        <v>184</v>
      </c>
      <c r="AU159" s="245" t="s">
        <v>94</v>
      </c>
      <c r="AV159" s="13" t="s">
        <v>25</v>
      </c>
      <c r="AW159" s="13" t="s">
        <v>48</v>
      </c>
      <c r="AX159" s="13" t="s">
        <v>86</v>
      </c>
      <c r="AY159" s="245" t="s">
        <v>160</v>
      </c>
    </row>
    <row r="160" spans="2:51" s="12" customFormat="1" ht="13.5">
      <c r="B160" s="222"/>
      <c r="C160" s="223"/>
      <c r="D160" s="217" t="s">
        <v>184</v>
      </c>
      <c r="E160" s="246" t="s">
        <v>84</v>
      </c>
      <c r="F160" s="233" t="s">
        <v>326</v>
      </c>
      <c r="G160" s="223"/>
      <c r="H160" s="234">
        <v>1.6</v>
      </c>
      <c r="I160" s="227"/>
      <c r="J160" s="223"/>
      <c r="K160" s="223"/>
      <c r="L160" s="228"/>
      <c r="M160" s="229"/>
      <c r="N160" s="230"/>
      <c r="O160" s="230"/>
      <c r="P160" s="230"/>
      <c r="Q160" s="230"/>
      <c r="R160" s="230"/>
      <c r="S160" s="230"/>
      <c r="T160" s="231"/>
      <c r="AT160" s="232" t="s">
        <v>184</v>
      </c>
      <c r="AU160" s="232" t="s">
        <v>94</v>
      </c>
      <c r="AV160" s="12" t="s">
        <v>94</v>
      </c>
      <c r="AW160" s="12" t="s">
        <v>48</v>
      </c>
      <c r="AX160" s="12" t="s">
        <v>86</v>
      </c>
      <c r="AY160" s="232" t="s">
        <v>160</v>
      </c>
    </row>
    <row r="161" spans="2:51" s="12" customFormat="1" ht="13.5">
      <c r="B161" s="222"/>
      <c r="C161" s="223"/>
      <c r="D161" s="217" t="s">
        <v>184</v>
      </c>
      <c r="E161" s="246" t="s">
        <v>84</v>
      </c>
      <c r="F161" s="233" t="s">
        <v>327</v>
      </c>
      <c r="G161" s="223"/>
      <c r="H161" s="234">
        <v>0.4</v>
      </c>
      <c r="I161" s="227"/>
      <c r="J161" s="223"/>
      <c r="K161" s="223"/>
      <c r="L161" s="228"/>
      <c r="M161" s="229"/>
      <c r="N161" s="230"/>
      <c r="O161" s="230"/>
      <c r="P161" s="230"/>
      <c r="Q161" s="230"/>
      <c r="R161" s="230"/>
      <c r="S161" s="230"/>
      <c r="T161" s="231"/>
      <c r="AT161" s="232" t="s">
        <v>184</v>
      </c>
      <c r="AU161" s="232" t="s">
        <v>94</v>
      </c>
      <c r="AV161" s="12" t="s">
        <v>94</v>
      </c>
      <c r="AW161" s="12" t="s">
        <v>48</v>
      </c>
      <c r="AX161" s="12" t="s">
        <v>86</v>
      </c>
      <c r="AY161" s="232" t="s">
        <v>160</v>
      </c>
    </row>
    <row r="162" spans="2:51" s="14" customFormat="1" ht="13.5">
      <c r="B162" s="250"/>
      <c r="C162" s="251"/>
      <c r="D162" s="220" t="s">
        <v>184</v>
      </c>
      <c r="E162" s="252" t="s">
        <v>84</v>
      </c>
      <c r="F162" s="253" t="s">
        <v>270</v>
      </c>
      <c r="G162" s="251"/>
      <c r="H162" s="254">
        <v>2</v>
      </c>
      <c r="I162" s="255"/>
      <c r="J162" s="251"/>
      <c r="K162" s="251"/>
      <c r="L162" s="256"/>
      <c r="M162" s="257"/>
      <c r="N162" s="258"/>
      <c r="O162" s="258"/>
      <c r="P162" s="258"/>
      <c r="Q162" s="258"/>
      <c r="R162" s="258"/>
      <c r="S162" s="258"/>
      <c r="T162" s="259"/>
      <c r="AT162" s="260" t="s">
        <v>184</v>
      </c>
      <c r="AU162" s="260" t="s">
        <v>94</v>
      </c>
      <c r="AV162" s="14" t="s">
        <v>167</v>
      </c>
      <c r="AW162" s="14" t="s">
        <v>48</v>
      </c>
      <c r="AX162" s="14" t="s">
        <v>25</v>
      </c>
      <c r="AY162" s="260" t="s">
        <v>160</v>
      </c>
    </row>
    <row r="163" spans="2:65" s="1" customFormat="1" ht="31.5" customHeight="1">
      <c r="B163" s="42"/>
      <c r="C163" s="205" t="s">
        <v>246</v>
      </c>
      <c r="D163" s="205" t="s">
        <v>162</v>
      </c>
      <c r="E163" s="206" t="s">
        <v>328</v>
      </c>
      <c r="F163" s="207" t="s">
        <v>329</v>
      </c>
      <c r="G163" s="208" t="s">
        <v>165</v>
      </c>
      <c r="H163" s="209">
        <v>2</v>
      </c>
      <c r="I163" s="210"/>
      <c r="J163" s="211">
        <f>ROUND(I163*H163,2)</f>
        <v>0</v>
      </c>
      <c r="K163" s="207" t="s">
        <v>166</v>
      </c>
      <c r="L163" s="62"/>
      <c r="M163" s="212" t="s">
        <v>84</v>
      </c>
      <c r="N163" s="213" t="s">
        <v>56</v>
      </c>
      <c r="O163" s="43"/>
      <c r="P163" s="214">
        <f>O163*H163</f>
        <v>0</v>
      </c>
      <c r="Q163" s="214">
        <v>0</v>
      </c>
      <c r="R163" s="214">
        <f>Q163*H163</f>
        <v>0</v>
      </c>
      <c r="S163" s="214">
        <v>0</v>
      </c>
      <c r="T163" s="215">
        <f>S163*H163</f>
        <v>0</v>
      </c>
      <c r="AR163" s="24" t="s">
        <v>167</v>
      </c>
      <c r="AT163" s="24" t="s">
        <v>162</v>
      </c>
      <c r="AU163" s="24" t="s">
        <v>94</v>
      </c>
      <c r="AY163" s="24" t="s">
        <v>160</v>
      </c>
      <c r="BE163" s="216">
        <f>IF(N163="základní",J163,0)</f>
        <v>0</v>
      </c>
      <c r="BF163" s="216">
        <f>IF(N163="snížená",J163,0)</f>
        <v>0</v>
      </c>
      <c r="BG163" s="216">
        <f>IF(N163="zákl. přenesená",J163,0)</f>
        <v>0</v>
      </c>
      <c r="BH163" s="216">
        <f>IF(N163="sníž. přenesená",J163,0)</f>
        <v>0</v>
      </c>
      <c r="BI163" s="216">
        <f>IF(N163="nulová",J163,0)</f>
        <v>0</v>
      </c>
      <c r="BJ163" s="24" t="s">
        <v>25</v>
      </c>
      <c r="BK163" s="216">
        <f>ROUND(I163*H163,2)</f>
        <v>0</v>
      </c>
      <c r="BL163" s="24" t="s">
        <v>167</v>
      </c>
      <c r="BM163" s="24" t="s">
        <v>330</v>
      </c>
    </row>
    <row r="164" spans="2:47" s="1" customFormat="1" ht="40.5">
      <c r="B164" s="42"/>
      <c r="C164" s="64"/>
      <c r="D164" s="217" t="s">
        <v>169</v>
      </c>
      <c r="E164" s="64"/>
      <c r="F164" s="218" t="s">
        <v>325</v>
      </c>
      <c r="G164" s="64"/>
      <c r="H164" s="64"/>
      <c r="I164" s="173"/>
      <c r="J164" s="64"/>
      <c r="K164" s="64"/>
      <c r="L164" s="62"/>
      <c r="M164" s="219"/>
      <c r="N164" s="43"/>
      <c r="O164" s="43"/>
      <c r="P164" s="43"/>
      <c r="Q164" s="43"/>
      <c r="R164" s="43"/>
      <c r="S164" s="43"/>
      <c r="T164" s="79"/>
      <c r="AT164" s="24" t="s">
        <v>169</v>
      </c>
      <c r="AU164" s="24" t="s">
        <v>94</v>
      </c>
    </row>
    <row r="165" spans="2:51" s="13" customFormat="1" ht="13.5">
      <c r="B165" s="235"/>
      <c r="C165" s="236"/>
      <c r="D165" s="217" t="s">
        <v>184</v>
      </c>
      <c r="E165" s="237" t="s">
        <v>84</v>
      </c>
      <c r="F165" s="238" t="s">
        <v>265</v>
      </c>
      <c r="G165" s="236"/>
      <c r="H165" s="239" t="s">
        <v>84</v>
      </c>
      <c r="I165" s="240"/>
      <c r="J165" s="236"/>
      <c r="K165" s="236"/>
      <c r="L165" s="241"/>
      <c r="M165" s="242"/>
      <c r="N165" s="243"/>
      <c r="O165" s="243"/>
      <c r="P165" s="243"/>
      <c r="Q165" s="243"/>
      <c r="R165" s="243"/>
      <c r="S165" s="243"/>
      <c r="T165" s="244"/>
      <c r="AT165" s="245" t="s">
        <v>184</v>
      </c>
      <c r="AU165" s="245" t="s">
        <v>94</v>
      </c>
      <c r="AV165" s="13" t="s">
        <v>25</v>
      </c>
      <c r="AW165" s="13" t="s">
        <v>48</v>
      </c>
      <c r="AX165" s="13" t="s">
        <v>86</v>
      </c>
      <c r="AY165" s="245" t="s">
        <v>160</v>
      </c>
    </row>
    <row r="166" spans="2:51" s="12" customFormat="1" ht="13.5">
      <c r="B166" s="222"/>
      <c r="C166" s="223"/>
      <c r="D166" s="217" t="s">
        <v>184</v>
      </c>
      <c r="E166" s="246" t="s">
        <v>84</v>
      </c>
      <c r="F166" s="233" t="s">
        <v>331</v>
      </c>
      <c r="G166" s="223"/>
      <c r="H166" s="234">
        <v>1.6</v>
      </c>
      <c r="I166" s="227"/>
      <c r="J166" s="223"/>
      <c r="K166" s="223"/>
      <c r="L166" s="228"/>
      <c r="M166" s="229"/>
      <c r="N166" s="230"/>
      <c r="O166" s="230"/>
      <c r="P166" s="230"/>
      <c r="Q166" s="230"/>
      <c r="R166" s="230"/>
      <c r="S166" s="230"/>
      <c r="T166" s="231"/>
      <c r="AT166" s="232" t="s">
        <v>184</v>
      </c>
      <c r="AU166" s="232" t="s">
        <v>94</v>
      </c>
      <c r="AV166" s="12" t="s">
        <v>94</v>
      </c>
      <c r="AW166" s="12" t="s">
        <v>48</v>
      </c>
      <c r="AX166" s="12" t="s">
        <v>86</v>
      </c>
      <c r="AY166" s="232" t="s">
        <v>160</v>
      </c>
    </row>
    <row r="167" spans="2:51" s="12" customFormat="1" ht="13.5">
      <c r="B167" s="222"/>
      <c r="C167" s="223"/>
      <c r="D167" s="217" t="s">
        <v>184</v>
      </c>
      <c r="E167" s="246" t="s">
        <v>84</v>
      </c>
      <c r="F167" s="233" t="s">
        <v>327</v>
      </c>
      <c r="G167" s="223"/>
      <c r="H167" s="234">
        <v>0.4</v>
      </c>
      <c r="I167" s="227"/>
      <c r="J167" s="223"/>
      <c r="K167" s="223"/>
      <c r="L167" s="228"/>
      <c r="M167" s="229"/>
      <c r="N167" s="230"/>
      <c r="O167" s="230"/>
      <c r="P167" s="230"/>
      <c r="Q167" s="230"/>
      <c r="R167" s="230"/>
      <c r="S167" s="230"/>
      <c r="T167" s="231"/>
      <c r="AT167" s="232" t="s">
        <v>184</v>
      </c>
      <c r="AU167" s="232" t="s">
        <v>94</v>
      </c>
      <c r="AV167" s="12" t="s">
        <v>94</v>
      </c>
      <c r="AW167" s="12" t="s">
        <v>48</v>
      </c>
      <c r="AX167" s="12" t="s">
        <v>86</v>
      </c>
      <c r="AY167" s="232" t="s">
        <v>160</v>
      </c>
    </row>
    <row r="168" spans="2:51" s="14" customFormat="1" ht="13.5">
      <c r="B168" s="250"/>
      <c r="C168" s="251"/>
      <c r="D168" s="220" t="s">
        <v>184</v>
      </c>
      <c r="E168" s="252" t="s">
        <v>84</v>
      </c>
      <c r="F168" s="253" t="s">
        <v>270</v>
      </c>
      <c r="G168" s="251"/>
      <c r="H168" s="254">
        <v>2</v>
      </c>
      <c r="I168" s="255"/>
      <c r="J168" s="251"/>
      <c r="K168" s="251"/>
      <c r="L168" s="256"/>
      <c r="M168" s="257"/>
      <c r="N168" s="258"/>
      <c r="O168" s="258"/>
      <c r="P168" s="258"/>
      <c r="Q168" s="258"/>
      <c r="R168" s="258"/>
      <c r="S168" s="258"/>
      <c r="T168" s="259"/>
      <c r="AT168" s="260" t="s">
        <v>184</v>
      </c>
      <c r="AU168" s="260" t="s">
        <v>94</v>
      </c>
      <c r="AV168" s="14" t="s">
        <v>167</v>
      </c>
      <c r="AW168" s="14" t="s">
        <v>48</v>
      </c>
      <c r="AX168" s="14" t="s">
        <v>25</v>
      </c>
      <c r="AY168" s="260" t="s">
        <v>160</v>
      </c>
    </row>
    <row r="169" spans="2:65" s="1" customFormat="1" ht="22.5" customHeight="1">
      <c r="B169" s="42"/>
      <c r="C169" s="205" t="s">
        <v>10</v>
      </c>
      <c r="D169" s="205" t="s">
        <v>162</v>
      </c>
      <c r="E169" s="206" t="s">
        <v>332</v>
      </c>
      <c r="F169" s="207" t="s">
        <v>333</v>
      </c>
      <c r="G169" s="208" t="s">
        <v>200</v>
      </c>
      <c r="H169" s="209">
        <v>0.175</v>
      </c>
      <c r="I169" s="210"/>
      <c r="J169" s="211">
        <f>ROUND(I169*H169,2)</f>
        <v>0</v>
      </c>
      <c r="K169" s="207" t="s">
        <v>166</v>
      </c>
      <c r="L169" s="62"/>
      <c r="M169" s="212" t="s">
        <v>84</v>
      </c>
      <c r="N169" s="213" t="s">
        <v>56</v>
      </c>
      <c r="O169" s="43"/>
      <c r="P169" s="214">
        <f>O169*H169</f>
        <v>0</v>
      </c>
      <c r="Q169" s="214">
        <v>1.04711</v>
      </c>
      <c r="R169" s="214">
        <f>Q169*H169</f>
        <v>0.18324425</v>
      </c>
      <c r="S169" s="214">
        <v>0</v>
      </c>
      <c r="T169" s="215">
        <f>S169*H169</f>
        <v>0</v>
      </c>
      <c r="AR169" s="24" t="s">
        <v>167</v>
      </c>
      <c r="AT169" s="24" t="s">
        <v>162</v>
      </c>
      <c r="AU169" s="24" t="s">
        <v>94</v>
      </c>
      <c r="AY169" s="24" t="s">
        <v>160</v>
      </c>
      <c r="BE169" s="216">
        <f>IF(N169="základní",J169,0)</f>
        <v>0</v>
      </c>
      <c r="BF169" s="216">
        <f>IF(N169="snížená",J169,0)</f>
        <v>0</v>
      </c>
      <c r="BG169" s="216">
        <f>IF(N169="zákl. přenesená",J169,0)</f>
        <v>0</v>
      </c>
      <c r="BH169" s="216">
        <f>IF(N169="sníž. přenesená",J169,0)</f>
        <v>0</v>
      </c>
      <c r="BI169" s="216">
        <f>IF(N169="nulová",J169,0)</f>
        <v>0</v>
      </c>
      <c r="BJ169" s="24" t="s">
        <v>25</v>
      </c>
      <c r="BK169" s="216">
        <f>ROUND(I169*H169,2)</f>
        <v>0</v>
      </c>
      <c r="BL169" s="24" t="s">
        <v>167</v>
      </c>
      <c r="BM169" s="24" t="s">
        <v>334</v>
      </c>
    </row>
    <row r="170" spans="2:51" s="13" customFormat="1" ht="13.5">
      <c r="B170" s="235"/>
      <c r="C170" s="236"/>
      <c r="D170" s="217" t="s">
        <v>184</v>
      </c>
      <c r="E170" s="237" t="s">
        <v>84</v>
      </c>
      <c r="F170" s="238" t="s">
        <v>265</v>
      </c>
      <c r="G170" s="236"/>
      <c r="H170" s="239" t="s">
        <v>84</v>
      </c>
      <c r="I170" s="240"/>
      <c r="J170" s="236"/>
      <c r="K170" s="236"/>
      <c r="L170" s="241"/>
      <c r="M170" s="242"/>
      <c r="N170" s="243"/>
      <c r="O170" s="243"/>
      <c r="P170" s="243"/>
      <c r="Q170" s="243"/>
      <c r="R170" s="243"/>
      <c r="S170" s="243"/>
      <c r="T170" s="244"/>
      <c r="AT170" s="245" t="s">
        <v>184</v>
      </c>
      <c r="AU170" s="245" t="s">
        <v>94</v>
      </c>
      <c r="AV170" s="13" t="s">
        <v>25</v>
      </c>
      <c r="AW170" s="13" t="s">
        <v>48</v>
      </c>
      <c r="AX170" s="13" t="s">
        <v>86</v>
      </c>
      <c r="AY170" s="245" t="s">
        <v>160</v>
      </c>
    </row>
    <row r="171" spans="2:51" s="12" customFormat="1" ht="13.5">
      <c r="B171" s="222"/>
      <c r="C171" s="223"/>
      <c r="D171" s="217" t="s">
        <v>184</v>
      </c>
      <c r="E171" s="246" t="s">
        <v>84</v>
      </c>
      <c r="F171" s="233" t="s">
        <v>335</v>
      </c>
      <c r="G171" s="223"/>
      <c r="H171" s="234">
        <v>0.12</v>
      </c>
      <c r="I171" s="227"/>
      <c r="J171" s="223"/>
      <c r="K171" s="223"/>
      <c r="L171" s="228"/>
      <c r="M171" s="229"/>
      <c r="N171" s="230"/>
      <c r="O171" s="230"/>
      <c r="P171" s="230"/>
      <c r="Q171" s="230"/>
      <c r="R171" s="230"/>
      <c r="S171" s="230"/>
      <c r="T171" s="231"/>
      <c r="AT171" s="232" t="s">
        <v>184</v>
      </c>
      <c r="AU171" s="232" t="s">
        <v>94</v>
      </c>
      <c r="AV171" s="12" t="s">
        <v>94</v>
      </c>
      <c r="AW171" s="12" t="s">
        <v>48</v>
      </c>
      <c r="AX171" s="12" t="s">
        <v>86</v>
      </c>
      <c r="AY171" s="232" t="s">
        <v>160</v>
      </c>
    </row>
    <row r="172" spans="2:51" s="12" customFormat="1" ht="13.5">
      <c r="B172" s="222"/>
      <c r="C172" s="223"/>
      <c r="D172" s="217" t="s">
        <v>184</v>
      </c>
      <c r="E172" s="246" t="s">
        <v>84</v>
      </c>
      <c r="F172" s="233" t="s">
        <v>336</v>
      </c>
      <c r="G172" s="223"/>
      <c r="H172" s="234">
        <v>0.055</v>
      </c>
      <c r="I172" s="227"/>
      <c r="J172" s="223"/>
      <c r="K172" s="223"/>
      <c r="L172" s="228"/>
      <c r="M172" s="229"/>
      <c r="N172" s="230"/>
      <c r="O172" s="230"/>
      <c r="P172" s="230"/>
      <c r="Q172" s="230"/>
      <c r="R172" s="230"/>
      <c r="S172" s="230"/>
      <c r="T172" s="231"/>
      <c r="AT172" s="232" t="s">
        <v>184</v>
      </c>
      <c r="AU172" s="232" t="s">
        <v>94</v>
      </c>
      <c r="AV172" s="12" t="s">
        <v>94</v>
      </c>
      <c r="AW172" s="12" t="s">
        <v>48</v>
      </c>
      <c r="AX172" s="12" t="s">
        <v>86</v>
      </c>
      <c r="AY172" s="232" t="s">
        <v>160</v>
      </c>
    </row>
    <row r="173" spans="2:51" s="14" customFormat="1" ht="13.5">
      <c r="B173" s="250"/>
      <c r="C173" s="251"/>
      <c r="D173" s="220" t="s">
        <v>184</v>
      </c>
      <c r="E173" s="252" t="s">
        <v>84</v>
      </c>
      <c r="F173" s="253" t="s">
        <v>270</v>
      </c>
      <c r="G173" s="251"/>
      <c r="H173" s="254">
        <v>0.175</v>
      </c>
      <c r="I173" s="255"/>
      <c r="J173" s="251"/>
      <c r="K173" s="251"/>
      <c r="L173" s="256"/>
      <c r="M173" s="257"/>
      <c r="N173" s="258"/>
      <c r="O173" s="258"/>
      <c r="P173" s="258"/>
      <c r="Q173" s="258"/>
      <c r="R173" s="258"/>
      <c r="S173" s="258"/>
      <c r="T173" s="259"/>
      <c r="AT173" s="260" t="s">
        <v>184</v>
      </c>
      <c r="AU173" s="260" t="s">
        <v>94</v>
      </c>
      <c r="AV173" s="14" t="s">
        <v>167</v>
      </c>
      <c r="AW173" s="14" t="s">
        <v>48</v>
      </c>
      <c r="AX173" s="14" t="s">
        <v>25</v>
      </c>
      <c r="AY173" s="260" t="s">
        <v>160</v>
      </c>
    </row>
    <row r="174" spans="2:65" s="1" customFormat="1" ht="22.5" customHeight="1">
      <c r="B174" s="42"/>
      <c r="C174" s="205" t="s">
        <v>337</v>
      </c>
      <c r="D174" s="205" t="s">
        <v>162</v>
      </c>
      <c r="E174" s="206" t="s">
        <v>338</v>
      </c>
      <c r="F174" s="207" t="s">
        <v>339</v>
      </c>
      <c r="G174" s="208" t="s">
        <v>181</v>
      </c>
      <c r="H174" s="209">
        <v>1.408</v>
      </c>
      <c r="I174" s="210"/>
      <c r="J174" s="211">
        <f>ROUND(I174*H174,2)</f>
        <v>0</v>
      </c>
      <c r="K174" s="207" t="s">
        <v>166</v>
      </c>
      <c r="L174" s="62"/>
      <c r="M174" s="212" t="s">
        <v>84</v>
      </c>
      <c r="N174" s="213" t="s">
        <v>56</v>
      </c>
      <c r="O174" s="43"/>
      <c r="P174" s="214">
        <f>O174*H174</f>
        <v>0</v>
      </c>
      <c r="Q174" s="214">
        <v>0</v>
      </c>
      <c r="R174" s="214">
        <f>Q174*H174</f>
        <v>0</v>
      </c>
      <c r="S174" s="214">
        <v>0</v>
      </c>
      <c r="T174" s="215">
        <f>S174*H174</f>
        <v>0</v>
      </c>
      <c r="AR174" s="24" t="s">
        <v>167</v>
      </c>
      <c r="AT174" s="24" t="s">
        <v>162</v>
      </c>
      <c r="AU174" s="24" t="s">
        <v>94</v>
      </c>
      <c r="AY174" s="24" t="s">
        <v>160</v>
      </c>
      <c r="BE174" s="216">
        <f>IF(N174="základní",J174,0)</f>
        <v>0</v>
      </c>
      <c r="BF174" s="216">
        <f>IF(N174="snížená",J174,0)</f>
        <v>0</v>
      </c>
      <c r="BG174" s="216">
        <f>IF(N174="zákl. přenesená",J174,0)</f>
        <v>0</v>
      </c>
      <c r="BH174" s="216">
        <f>IF(N174="sníž. přenesená",J174,0)</f>
        <v>0</v>
      </c>
      <c r="BI174" s="216">
        <f>IF(N174="nulová",J174,0)</f>
        <v>0</v>
      </c>
      <c r="BJ174" s="24" t="s">
        <v>25</v>
      </c>
      <c r="BK174" s="216">
        <f>ROUND(I174*H174,2)</f>
        <v>0</v>
      </c>
      <c r="BL174" s="24" t="s">
        <v>167</v>
      </c>
      <c r="BM174" s="24" t="s">
        <v>340</v>
      </c>
    </row>
    <row r="175" spans="2:47" s="1" customFormat="1" ht="54">
      <c r="B175" s="42"/>
      <c r="C175" s="64"/>
      <c r="D175" s="217" t="s">
        <v>169</v>
      </c>
      <c r="E175" s="64"/>
      <c r="F175" s="218" t="s">
        <v>341</v>
      </c>
      <c r="G175" s="64"/>
      <c r="H175" s="64"/>
      <c r="I175" s="173"/>
      <c r="J175" s="64"/>
      <c r="K175" s="64"/>
      <c r="L175" s="62"/>
      <c r="M175" s="219"/>
      <c r="N175" s="43"/>
      <c r="O175" s="43"/>
      <c r="P175" s="43"/>
      <c r="Q175" s="43"/>
      <c r="R175" s="43"/>
      <c r="S175" s="43"/>
      <c r="T175" s="79"/>
      <c r="AT175" s="24" t="s">
        <v>169</v>
      </c>
      <c r="AU175" s="24" t="s">
        <v>94</v>
      </c>
    </row>
    <row r="176" spans="2:51" s="13" customFormat="1" ht="13.5">
      <c r="B176" s="235"/>
      <c r="C176" s="236"/>
      <c r="D176" s="217" t="s">
        <v>184</v>
      </c>
      <c r="E176" s="237" t="s">
        <v>84</v>
      </c>
      <c r="F176" s="238" t="s">
        <v>342</v>
      </c>
      <c r="G176" s="236"/>
      <c r="H176" s="239" t="s">
        <v>84</v>
      </c>
      <c r="I176" s="240"/>
      <c r="J176" s="236"/>
      <c r="K176" s="236"/>
      <c r="L176" s="241"/>
      <c r="M176" s="242"/>
      <c r="N176" s="243"/>
      <c r="O176" s="243"/>
      <c r="P176" s="243"/>
      <c r="Q176" s="243"/>
      <c r="R176" s="243"/>
      <c r="S176" s="243"/>
      <c r="T176" s="244"/>
      <c r="AT176" s="245" t="s">
        <v>184</v>
      </c>
      <c r="AU176" s="245" t="s">
        <v>94</v>
      </c>
      <c r="AV176" s="13" t="s">
        <v>25</v>
      </c>
      <c r="AW176" s="13" t="s">
        <v>48</v>
      </c>
      <c r="AX176" s="13" t="s">
        <v>86</v>
      </c>
      <c r="AY176" s="245" t="s">
        <v>160</v>
      </c>
    </row>
    <row r="177" spans="2:51" s="12" customFormat="1" ht="13.5">
      <c r="B177" s="222"/>
      <c r="C177" s="223"/>
      <c r="D177" s="217" t="s">
        <v>184</v>
      </c>
      <c r="E177" s="246" t="s">
        <v>84</v>
      </c>
      <c r="F177" s="233" t="s">
        <v>343</v>
      </c>
      <c r="G177" s="223"/>
      <c r="H177" s="234">
        <v>1.408</v>
      </c>
      <c r="I177" s="227"/>
      <c r="J177" s="223"/>
      <c r="K177" s="223"/>
      <c r="L177" s="228"/>
      <c r="M177" s="229"/>
      <c r="N177" s="230"/>
      <c r="O177" s="230"/>
      <c r="P177" s="230"/>
      <c r="Q177" s="230"/>
      <c r="R177" s="230"/>
      <c r="S177" s="230"/>
      <c r="T177" s="231"/>
      <c r="AT177" s="232" t="s">
        <v>184</v>
      </c>
      <c r="AU177" s="232" t="s">
        <v>94</v>
      </c>
      <c r="AV177" s="12" t="s">
        <v>94</v>
      </c>
      <c r="AW177" s="12" t="s">
        <v>48</v>
      </c>
      <c r="AX177" s="12" t="s">
        <v>86</v>
      </c>
      <c r="AY177" s="232" t="s">
        <v>160</v>
      </c>
    </row>
    <row r="178" spans="2:51" s="14" customFormat="1" ht="13.5">
      <c r="B178" s="250"/>
      <c r="C178" s="251"/>
      <c r="D178" s="220" t="s">
        <v>184</v>
      </c>
      <c r="E178" s="252" t="s">
        <v>84</v>
      </c>
      <c r="F178" s="253" t="s">
        <v>270</v>
      </c>
      <c r="G178" s="251"/>
      <c r="H178" s="254">
        <v>1.408</v>
      </c>
      <c r="I178" s="255"/>
      <c r="J178" s="251"/>
      <c r="K178" s="251"/>
      <c r="L178" s="256"/>
      <c r="M178" s="257"/>
      <c r="N178" s="258"/>
      <c r="O178" s="258"/>
      <c r="P178" s="258"/>
      <c r="Q178" s="258"/>
      <c r="R178" s="258"/>
      <c r="S178" s="258"/>
      <c r="T178" s="259"/>
      <c r="AT178" s="260" t="s">
        <v>184</v>
      </c>
      <c r="AU178" s="260" t="s">
        <v>94</v>
      </c>
      <c r="AV178" s="14" t="s">
        <v>167</v>
      </c>
      <c r="AW178" s="14" t="s">
        <v>48</v>
      </c>
      <c r="AX178" s="14" t="s">
        <v>25</v>
      </c>
      <c r="AY178" s="260" t="s">
        <v>160</v>
      </c>
    </row>
    <row r="179" spans="2:65" s="1" customFormat="1" ht="31.5" customHeight="1">
      <c r="B179" s="42"/>
      <c r="C179" s="205" t="s">
        <v>344</v>
      </c>
      <c r="D179" s="205" t="s">
        <v>162</v>
      </c>
      <c r="E179" s="206" t="s">
        <v>345</v>
      </c>
      <c r="F179" s="207" t="s">
        <v>346</v>
      </c>
      <c r="G179" s="208" t="s">
        <v>181</v>
      </c>
      <c r="H179" s="209">
        <v>0.3</v>
      </c>
      <c r="I179" s="210"/>
      <c r="J179" s="211">
        <f>ROUND(I179*H179,2)</f>
        <v>0</v>
      </c>
      <c r="K179" s="207" t="s">
        <v>347</v>
      </c>
      <c r="L179" s="62"/>
      <c r="M179" s="212" t="s">
        <v>84</v>
      </c>
      <c r="N179" s="213" t="s">
        <v>56</v>
      </c>
      <c r="O179" s="43"/>
      <c r="P179" s="214">
        <f>O179*H179</f>
        <v>0</v>
      </c>
      <c r="Q179" s="214">
        <v>2.17234</v>
      </c>
      <c r="R179" s="214">
        <f>Q179*H179</f>
        <v>0.651702</v>
      </c>
      <c r="S179" s="214">
        <v>0</v>
      </c>
      <c r="T179" s="215">
        <f>S179*H179</f>
        <v>0</v>
      </c>
      <c r="AR179" s="24" t="s">
        <v>167</v>
      </c>
      <c r="AT179" s="24" t="s">
        <v>162</v>
      </c>
      <c r="AU179" s="24" t="s">
        <v>94</v>
      </c>
      <c r="AY179" s="24" t="s">
        <v>160</v>
      </c>
      <c r="BE179" s="216">
        <f>IF(N179="základní",J179,0)</f>
        <v>0</v>
      </c>
      <c r="BF179" s="216">
        <f>IF(N179="snížená",J179,0)</f>
        <v>0</v>
      </c>
      <c r="BG179" s="216">
        <f>IF(N179="zákl. přenesená",J179,0)</f>
        <v>0</v>
      </c>
      <c r="BH179" s="216">
        <f>IF(N179="sníž. přenesená",J179,0)</f>
        <v>0</v>
      </c>
      <c r="BI179" s="216">
        <f>IF(N179="nulová",J179,0)</f>
        <v>0</v>
      </c>
      <c r="BJ179" s="24" t="s">
        <v>25</v>
      </c>
      <c r="BK179" s="216">
        <f>ROUND(I179*H179,2)</f>
        <v>0</v>
      </c>
      <c r="BL179" s="24" t="s">
        <v>167</v>
      </c>
      <c r="BM179" s="24" t="s">
        <v>348</v>
      </c>
    </row>
    <row r="180" spans="2:47" s="1" customFormat="1" ht="40.5">
      <c r="B180" s="42"/>
      <c r="C180" s="64"/>
      <c r="D180" s="217" t="s">
        <v>169</v>
      </c>
      <c r="E180" s="64"/>
      <c r="F180" s="218" t="s">
        <v>349</v>
      </c>
      <c r="G180" s="64"/>
      <c r="H180" s="64"/>
      <c r="I180" s="173"/>
      <c r="J180" s="64"/>
      <c r="K180" s="64"/>
      <c r="L180" s="62"/>
      <c r="M180" s="219"/>
      <c r="N180" s="43"/>
      <c r="O180" s="43"/>
      <c r="P180" s="43"/>
      <c r="Q180" s="43"/>
      <c r="R180" s="43"/>
      <c r="S180" s="43"/>
      <c r="T180" s="79"/>
      <c r="AT180" s="24" t="s">
        <v>169</v>
      </c>
      <c r="AU180" s="24" t="s">
        <v>94</v>
      </c>
    </row>
    <row r="181" spans="2:47" s="1" customFormat="1" ht="27">
      <c r="B181" s="42"/>
      <c r="C181" s="64"/>
      <c r="D181" s="217" t="s">
        <v>171</v>
      </c>
      <c r="E181" s="64"/>
      <c r="F181" s="218" t="s">
        <v>350</v>
      </c>
      <c r="G181" s="64"/>
      <c r="H181" s="64"/>
      <c r="I181" s="173"/>
      <c r="J181" s="64"/>
      <c r="K181" s="64"/>
      <c r="L181" s="62"/>
      <c r="M181" s="219"/>
      <c r="N181" s="43"/>
      <c r="O181" s="43"/>
      <c r="P181" s="43"/>
      <c r="Q181" s="43"/>
      <c r="R181" s="43"/>
      <c r="S181" s="43"/>
      <c r="T181" s="79"/>
      <c r="AT181" s="24" t="s">
        <v>171</v>
      </c>
      <c r="AU181" s="24" t="s">
        <v>94</v>
      </c>
    </row>
    <row r="182" spans="2:51" s="13" customFormat="1" ht="13.5">
      <c r="B182" s="235"/>
      <c r="C182" s="236"/>
      <c r="D182" s="217" t="s">
        <v>184</v>
      </c>
      <c r="E182" s="237" t="s">
        <v>84</v>
      </c>
      <c r="F182" s="238" t="s">
        <v>265</v>
      </c>
      <c r="G182" s="236"/>
      <c r="H182" s="239" t="s">
        <v>84</v>
      </c>
      <c r="I182" s="240"/>
      <c r="J182" s="236"/>
      <c r="K182" s="236"/>
      <c r="L182" s="241"/>
      <c r="M182" s="242"/>
      <c r="N182" s="243"/>
      <c r="O182" s="243"/>
      <c r="P182" s="243"/>
      <c r="Q182" s="243"/>
      <c r="R182" s="243"/>
      <c r="S182" s="243"/>
      <c r="T182" s="244"/>
      <c r="AT182" s="245" t="s">
        <v>184</v>
      </c>
      <c r="AU182" s="245" t="s">
        <v>94</v>
      </c>
      <c r="AV182" s="13" t="s">
        <v>25</v>
      </c>
      <c r="AW182" s="13" t="s">
        <v>48</v>
      </c>
      <c r="AX182" s="13" t="s">
        <v>86</v>
      </c>
      <c r="AY182" s="245" t="s">
        <v>160</v>
      </c>
    </row>
    <row r="183" spans="2:51" s="12" customFormat="1" ht="13.5">
      <c r="B183" s="222"/>
      <c r="C183" s="223"/>
      <c r="D183" s="217" t="s">
        <v>184</v>
      </c>
      <c r="E183" s="246" t="s">
        <v>84</v>
      </c>
      <c r="F183" s="233" t="s">
        <v>351</v>
      </c>
      <c r="G183" s="223"/>
      <c r="H183" s="234">
        <v>0.3</v>
      </c>
      <c r="I183" s="227"/>
      <c r="J183" s="223"/>
      <c r="K183" s="223"/>
      <c r="L183" s="228"/>
      <c r="M183" s="229"/>
      <c r="N183" s="230"/>
      <c r="O183" s="230"/>
      <c r="P183" s="230"/>
      <c r="Q183" s="230"/>
      <c r="R183" s="230"/>
      <c r="S183" s="230"/>
      <c r="T183" s="231"/>
      <c r="AT183" s="232" t="s">
        <v>184</v>
      </c>
      <c r="AU183" s="232" t="s">
        <v>94</v>
      </c>
      <c r="AV183" s="12" t="s">
        <v>94</v>
      </c>
      <c r="AW183" s="12" t="s">
        <v>48</v>
      </c>
      <c r="AX183" s="12" t="s">
        <v>86</v>
      </c>
      <c r="AY183" s="232" t="s">
        <v>160</v>
      </c>
    </row>
    <row r="184" spans="2:51" s="14" customFormat="1" ht="13.5">
      <c r="B184" s="250"/>
      <c r="C184" s="251"/>
      <c r="D184" s="220" t="s">
        <v>184</v>
      </c>
      <c r="E184" s="252" t="s">
        <v>84</v>
      </c>
      <c r="F184" s="253" t="s">
        <v>270</v>
      </c>
      <c r="G184" s="251"/>
      <c r="H184" s="254">
        <v>0.3</v>
      </c>
      <c r="I184" s="255"/>
      <c r="J184" s="251"/>
      <c r="K184" s="251"/>
      <c r="L184" s="256"/>
      <c r="M184" s="257"/>
      <c r="N184" s="258"/>
      <c r="O184" s="258"/>
      <c r="P184" s="258"/>
      <c r="Q184" s="258"/>
      <c r="R184" s="258"/>
      <c r="S184" s="258"/>
      <c r="T184" s="259"/>
      <c r="AT184" s="260" t="s">
        <v>184</v>
      </c>
      <c r="AU184" s="260" t="s">
        <v>94</v>
      </c>
      <c r="AV184" s="14" t="s">
        <v>167</v>
      </c>
      <c r="AW184" s="14" t="s">
        <v>48</v>
      </c>
      <c r="AX184" s="14" t="s">
        <v>25</v>
      </c>
      <c r="AY184" s="260" t="s">
        <v>160</v>
      </c>
    </row>
    <row r="185" spans="2:65" s="1" customFormat="1" ht="22.5" customHeight="1">
      <c r="B185" s="42"/>
      <c r="C185" s="205" t="s">
        <v>352</v>
      </c>
      <c r="D185" s="205" t="s">
        <v>162</v>
      </c>
      <c r="E185" s="206" t="s">
        <v>353</v>
      </c>
      <c r="F185" s="207" t="s">
        <v>354</v>
      </c>
      <c r="G185" s="208" t="s">
        <v>181</v>
      </c>
      <c r="H185" s="209">
        <v>0.165</v>
      </c>
      <c r="I185" s="210"/>
      <c r="J185" s="211">
        <f>ROUND(I185*H185,2)</f>
        <v>0</v>
      </c>
      <c r="K185" s="207" t="s">
        <v>166</v>
      </c>
      <c r="L185" s="62"/>
      <c r="M185" s="212" t="s">
        <v>84</v>
      </c>
      <c r="N185" s="213" t="s">
        <v>56</v>
      </c>
      <c r="O185" s="43"/>
      <c r="P185" s="214">
        <f>O185*H185</f>
        <v>0</v>
      </c>
      <c r="Q185" s="214">
        <v>0</v>
      </c>
      <c r="R185" s="214">
        <f>Q185*H185</f>
        <v>0</v>
      </c>
      <c r="S185" s="214">
        <v>0</v>
      </c>
      <c r="T185" s="215">
        <f>S185*H185</f>
        <v>0</v>
      </c>
      <c r="AR185" s="24" t="s">
        <v>167</v>
      </c>
      <c r="AT185" s="24" t="s">
        <v>162</v>
      </c>
      <c r="AU185" s="24" t="s">
        <v>94</v>
      </c>
      <c r="AY185" s="24" t="s">
        <v>160</v>
      </c>
      <c r="BE185" s="216">
        <f>IF(N185="základní",J185,0)</f>
        <v>0</v>
      </c>
      <c r="BF185" s="216">
        <f>IF(N185="snížená",J185,0)</f>
        <v>0</v>
      </c>
      <c r="BG185" s="216">
        <f>IF(N185="zákl. přenesená",J185,0)</f>
        <v>0</v>
      </c>
      <c r="BH185" s="216">
        <f>IF(N185="sníž. přenesená",J185,0)</f>
        <v>0</v>
      </c>
      <c r="BI185" s="216">
        <f>IF(N185="nulová",J185,0)</f>
        <v>0</v>
      </c>
      <c r="BJ185" s="24" t="s">
        <v>25</v>
      </c>
      <c r="BK185" s="216">
        <f>ROUND(I185*H185,2)</f>
        <v>0</v>
      </c>
      <c r="BL185" s="24" t="s">
        <v>167</v>
      </c>
      <c r="BM185" s="24" t="s">
        <v>355</v>
      </c>
    </row>
    <row r="186" spans="2:47" s="1" customFormat="1" ht="135">
      <c r="B186" s="42"/>
      <c r="C186" s="64"/>
      <c r="D186" s="217" t="s">
        <v>169</v>
      </c>
      <c r="E186" s="64"/>
      <c r="F186" s="218" t="s">
        <v>356</v>
      </c>
      <c r="G186" s="64"/>
      <c r="H186" s="64"/>
      <c r="I186" s="173"/>
      <c r="J186" s="64"/>
      <c r="K186" s="64"/>
      <c r="L186" s="62"/>
      <c r="M186" s="219"/>
      <c r="N186" s="43"/>
      <c r="O186" s="43"/>
      <c r="P186" s="43"/>
      <c r="Q186" s="43"/>
      <c r="R186" s="43"/>
      <c r="S186" s="43"/>
      <c r="T186" s="79"/>
      <c r="AT186" s="24" t="s">
        <v>169</v>
      </c>
      <c r="AU186" s="24" t="s">
        <v>94</v>
      </c>
    </row>
    <row r="187" spans="2:51" s="13" customFormat="1" ht="13.5">
      <c r="B187" s="235"/>
      <c r="C187" s="236"/>
      <c r="D187" s="217" t="s">
        <v>184</v>
      </c>
      <c r="E187" s="237" t="s">
        <v>84</v>
      </c>
      <c r="F187" s="238" t="s">
        <v>265</v>
      </c>
      <c r="G187" s="236"/>
      <c r="H187" s="239" t="s">
        <v>84</v>
      </c>
      <c r="I187" s="240"/>
      <c r="J187" s="236"/>
      <c r="K187" s="236"/>
      <c r="L187" s="241"/>
      <c r="M187" s="242"/>
      <c r="N187" s="243"/>
      <c r="O187" s="243"/>
      <c r="P187" s="243"/>
      <c r="Q187" s="243"/>
      <c r="R187" s="243"/>
      <c r="S187" s="243"/>
      <c r="T187" s="244"/>
      <c r="AT187" s="245" t="s">
        <v>184</v>
      </c>
      <c r="AU187" s="245" t="s">
        <v>94</v>
      </c>
      <c r="AV187" s="13" t="s">
        <v>25</v>
      </c>
      <c r="AW187" s="13" t="s">
        <v>48</v>
      </c>
      <c r="AX187" s="13" t="s">
        <v>86</v>
      </c>
      <c r="AY187" s="245" t="s">
        <v>160</v>
      </c>
    </row>
    <row r="188" spans="2:51" s="12" customFormat="1" ht="13.5">
      <c r="B188" s="222"/>
      <c r="C188" s="223"/>
      <c r="D188" s="217" t="s">
        <v>184</v>
      </c>
      <c r="E188" s="246" t="s">
        <v>84</v>
      </c>
      <c r="F188" s="233" t="s">
        <v>357</v>
      </c>
      <c r="G188" s="223"/>
      <c r="H188" s="234">
        <v>0.165</v>
      </c>
      <c r="I188" s="227"/>
      <c r="J188" s="223"/>
      <c r="K188" s="223"/>
      <c r="L188" s="228"/>
      <c r="M188" s="229"/>
      <c r="N188" s="230"/>
      <c r="O188" s="230"/>
      <c r="P188" s="230"/>
      <c r="Q188" s="230"/>
      <c r="R188" s="230"/>
      <c r="S188" s="230"/>
      <c r="T188" s="231"/>
      <c r="AT188" s="232" t="s">
        <v>184</v>
      </c>
      <c r="AU188" s="232" t="s">
        <v>94</v>
      </c>
      <c r="AV188" s="12" t="s">
        <v>94</v>
      </c>
      <c r="AW188" s="12" t="s">
        <v>48</v>
      </c>
      <c r="AX188" s="12" t="s">
        <v>25</v>
      </c>
      <c r="AY188" s="232" t="s">
        <v>160</v>
      </c>
    </row>
    <row r="189" spans="2:63" s="11" customFormat="1" ht="29.85" customHeight="1">
      <c r="B189" s="188"/>
      <c r="C189" s="189"/>
      <c r="D189" s="202" t="s">
        <v>85</v>
      </c>
      <c r="E189" s="203" t="s">
        <v>167</v>
      </c>
      <c r="F189" s="203" t="s">
        <v>358</v>
      </c>
      <c r="G189" s="189"/>
      <c r="H189" s="189"/>
      <c r="I189" s="192"/>
      <c r="J189" s="204">
        <f>BK189</f>
        <v>0</v>
      </c>
      <c r="K189" s="189"/>
      <c r="L189" s="194"/>
      <c r="M189" s="195"/>
      <c r="N189" s="196"/>
      <c r="O189" s="196"/>
      <c r="P189" s="197">
        <f>SUM(P190:P192)</f>
        <v>0</v>
      </c>
      <c r="Q189" s="196"/>
      <c r="R189" s="197">
        <f>SUM(R190:R192)</f>
        <v>4.743</v>
      </c>
      <c r="S189" s="196"/>
      <c r="T189" s="198">
        <f>SUM(T190:T192)</f>
        <v>0</v>
      </c>
      <c r="AR189" s="199" t="s">
        <v>25</v>
      </c>
      <c r="AT189" s="200" t="s">
        <v>85</v>
      </c>
      <c r="AU189" s="200" t="s">
        <v>25</v>
      </c>
      <c r="AY189" s="199" t="s">
        <v>160</v>
      </c>
      <c r="BK189" s="201">
        <f>SUM(BK190:BK192)</f>
        <v>0</v>
      </c>
    </row>
    <row r="190" spans="2:65" s="1" customFormat="1" ht="31.5" customHeight="1">
      <c r="B190" s="42"/>
      <c r="C190" s="205" t="s">
        <v>359</v>
      </c>
      <c r="D190" s="205" t="s">
        <v>162</v>
      </c>
      <c r="E190" s="206" t="s">
        <v>360</v>
      </c>
      <c r="F190" s="207" t="s">
        <v>361</v>
      </c>
      <c r="G190" s="208" t="s">
        <v>181</v>
      </c>
      <c r="H190" s="209">
        <v>2.25</v>
      </c>
      <c r="I190" s="210"/>
      <c r="J190" s="211">
        <f>ROUND(I190*H190,2)</f>
        <v>0</v>
      </c>
      <c r="K190" s="207" t="s">
        <v>166</v>
      </c>
      <c r="L190" s="62"/>
      <c r="M190" s="212" t="s">
        <v>84</v>
      </c>
      <c r="N190" s="213" t="s">
        <v>56</v>
      </c>
      <c r="O190" s="43"/>
      <c r="P190" s="214">
        <f>O190*H190</f>
        <v>0</v>
      </c>
      <c r="Q190" s="214">
        <v>2.108</v>
      </c>
      <c r="R190" s="214">
        <f>Q190*H190</f>
        <v>4.743</v>
      </c>
      <c r="S190" s="214">
        <v>0</v>
      </c>
      <c r="T190" s="215">
        <f>S190*H190</f>
        <v>0</v>
      </c>
      <c r="AR190" s="24" t="s">
        <v>167</v>
      </c>
      <c r="AT190" s="24" t="s">
        <v>162</v>
      </c>
      <c r="AU190" s="24" t="s">
        <v>94</v>
      </c>
      <c r="AY190" s="24" t="s">
        <v>160</v>
      </c>
      <c r="BE190" s="216">
        <f>IF(N190="základní",J190,0)</f>
        <v>0</v>
      </c>
      <c r="BF190" s="216">
        <f>IF(N190="snížená",J190,0)</f>
        <v>0</v>
      </c>
      <c r="BG190" s="216">
        <f>IF(N190="zákl. přenesená",J190,0)</f>
        <v>0</v>
      </c>
      <c r="BH190" s="216">
        <f>IF(N190="sníž. přenesená",J190,0)</f>
        <v>0</v>
      </c>
      <c r="BI190" s="216">
        <f>IF(N190="nulová",J190,0)</f>
        <v>0</v>
      </c>
      <c r="BJ190" s="24" t="s">
        <v>25</v>
      </c>
      <c r="BK190" s="216">
        <f>ROUND(I190*H190,2)</f>
        <v>0</v>
      </c>
      <c r="BL190" s="24" t="s">
        <v>167</v>
      </c>
      <c r="BM190" s="24" t="s">
        <v>362</v>
      </c>
    </row>
    <row r="191" spans="2:47" s="1" customFormat="1" ht="27">
      <c r="B191" s="42"/>
      <c r="C191" s="64"/>
      <c r="D191" s="217" t="s">
        <v>171</v>
      </c>
      <c r="E191" s="64"/>
      <c r="F191" s="218" t="s">
        <v>363</v>
      </c>
      <c r="G191" s="64"/>
      <c r="H191" s="64"/>
      <c r="I191" s="173"/>
      <c r="J191" s="64"/>
      <c r="K191" s="64"/>
      <c r="L191" s="62"/>
      <c r="M191" s="219"/>
      <c r="N191" s="43"/>
      <c r="O191" s="43"/>
      <c r="P191" s="43"/>
      <c r="Q191" s="43"/>
      <c r="R191" s="43"/>
      <c r="S191" s="43"/>
      <c r="T191" s="79"/>
      <c r="AT191" s="24" t="s">
        <v>171</v>
      </c>
      <c r="AU191" s="24" t="s">
        <v>94</v>
      </c>
    </row>
    <row r="192" spans="2:51" s="12" customFormat="1" ht="13.5">
      <c r="B192" s="222"/>
      <c r="C192" s="223"/>
      <c r="D192" s="217" t="s">
        <v>184</v>
      </c>
      <c r="E192" s="246" t="s">
        <v>84</v>
      </c>
      <c r="F192" s="233" t="s">
        <v>364</v>
      </c>
      <c r="G192" s="223"/>
      <c r="H192" s="234">
        <v>2.25</v>
      </c>
      <c r="I192" s="227"/>
      <c r="J192" s="223"/>
      <c r="K192" s="223"/>
      <c r="L192" s="228"/>
      <c r="M192" s="229"/>
      <c r="N192" s="230"/>
      <c r="O192" s="230"/>
      <c r="P192" s="230"/>
      <c r="Q192" s="230"/>
      <c r="R192" s="230"/>
      <c r="S192" s="230"/>
      <c r="T192" s="231"/>
      <c r="AT192" s="232" t="s">
        <v>184</v>
      </c>
      <c r="AU192" s="232" t="s">
        <v>94</v>
      </c>
      <c r="AV192" s="12" t="s">
        <v>94</v>
      </c>
      <c r="AW192" s="12" t="s">
        <v>48</v>
      </c>
      <c r="AX192" s="12" t="s">
        <v>25</v>
      </c>
      <c r="AY192" s="232" t="s">
        <v>160</v>
      </c>
    </row>
    <row r="193" spans="2:63" s="11" customFormat="1" ht="29.85" customHeight="1">
      <c r="B193" s="188"/>
      <c r="C193" s="189"/>
      <c r="D193" s="202" t="s">
        <v>85</v>
      </c>
      <c r="E193" s="203" t="s">
        <v>191</v>
      </c>
      <c r="F193" s="203" t="s">
        <v>365</v>
      </c>
      <c r="G193" s="189"/>
      <c r="H193" s="189"/>
      <c r="I193" s="192"/>
      <c r="J193" s="204">
        <f>BK193</f>
        <v>0</v>
      </c>
      <c r="K193" s="189"/>
      <c r="L193" s="194"/>
      <c r="M193" s="195"/>
      <c r="N193" s="196"/>
      <c r="O193" s="196"/>
      <c r="P193" s="197">
        <f>SUM(P194:P216)</f>
        <v>0</v>
      </c>
      <c r="Q193" s="196"/>
      <c r="R193" s="197">
        <f>SUM(R194:R216)</f>
        <v>7.4408</v>
      </c>
      <c r="S193" s="196"/>
      <c r="T193" s="198">
        <f>SUM(T194:T216)</f>
        <v>0</v>
      </c>
      <c r="AR193" s="199" t="s">
        <v>25</v>
      </c>
      <c r="AT193" s="200" t="s">
        <v>85</v>
      </c>
      <c r="AU193" s="200" t="s">
        <v>25</v>
      </c>
      <c r="AY193" s="199" t="s">
        <v>160</v>
      </c>
      <c r="BK193" s="201">
        <f>SUM(BK194:BK216)</f>
        <v>0</v>
      </c>
    </row>
    <row r="194" spans="2:65" s="1" customFormat="1" ht="22.5" customHeight="1">
      <c r="B194" s="42"/>
      <c r="C194" s="205" t="s">
        <v>366</v>
      </c>
      <c r="D194" s="205" t="s">
        <v>162</v>
      </c>
      <c r="E194" s="206" t="s">
        <v>367</v>
      </c>
      <c r="F194" s="207" t="s">
        <v>368</v>
      </c>
      <c r="G194" s="208" t="s">
        <v>165</v>
      </c>
      <c r="H194" s="209">
        <v>655</v>
      </c>
      <c r="I194" s="210"/>
      <c r="J194" s="211">
        <f>ROUND(I194*H194,2)</f>
        <v>0</v>
      </c>
      <c r="K194" s="207" t="s">
        <v>166</v>
      </c>
      <c r="L194" s="62"/>
      <c r="M194" s="212" t="s">
        <v>84</v>
      </c>
      <c r="N194" s="213" t="s">
        <v>56</v>
      </c>
      <c r="O194" s="43"/>
      <c r="P194" s="214">
        <f>O194*H194</f>
        <v>0</v>
      </c>
      <c r="Q194" s="214">
        <v>0</v>
      </c>
      <c r="R194" s="214">
        <f>Q194*H194</f>
        <v>0</v>
      </c>
      <c r="S194" s="214">
        <v>0</v>
      </c>
      <c r="T194" s="215">
        <f>S194*H194</f>
        <v>0</v>
      </c>
      <c r="AR194" s="24" t="s">
        <v>167</v>
      </c>
      <c r="AT194" s="24" t="s">
        <v>162</v>
      </c>
      <c r="AU194" s="24" t="s">
        <v>94</v>
      </c>
      <c r="AY194" s="24" t="s">
        <v>160</v>
      </c>
      <c r="BE194" s="216">
        <f>IF(N194="základní",J194,0)</f>
        <v>0</v>
      </c>
      <c r="BF194" s="216">
        <f>IF(N194="snížená",J194,0)</f>
        <v>0</v>
      </c>
      <c r="BG194" s="216">
        <f>IF(N194="zákl. přenesená",J194,0)</f>
        <v>0</v>
      </c>
      <c r="BH194" s="216">
        <f>IF(N194="sníž. přenesená",J194,0)</f>
        <v>0</v>
      </c>
      <c r="BI194" s="216">
        <f>IF(N194="nulová",J194,0)</f>
        <v>0</v>
      </c>
      <c r="BJ194" s="24" t="s">
        <v>25</v>
      </c>
      <c r="BK194" s="216">
        <f>ROUND(I194*H194,2)</f>
        <v>0</v>
      </c>
      <c r="BL194" s="24" t="s">
        <v>167</v>
      </c>
      <c r="BM194" s="24" t="s">
        <v>369</v>
      </c>
    </row>
    <row r="195" spans="2:51" s="12" customFormat="1" ht="13.5">
      <c r="B195" s="222"/>
      <c r="C195" s="223"/>
      <c r="D195" s="220" t="s">
        <v>184</v>
      </c>
      <c r="E195" s="224" t="s">
        <v>84</v>
      </c>
      <c r="F195" s="225" t="s">
        <v>370</v>
      </c>
      <c r="G195" s="223"/>
      <c r="H195" s="226">
        <v>655</v>
      </c>
      <c r="I195" s="227"/>
      <c r="J195" s="223"/>
      <c r="K195" s="223"/>
      <c r="L195" s="228"/>
      <c r="M195" s="229"/>
      <c r="N195" s="230"/>
      <c r="O195" s="230"/>
      <c r="P195" s="230"/>
      <c r="Q195" s="230"/>
      <c r="R195" s="230"/>
      <c r="S195" s="230"/>
      <c r="T195" s="231"/>
      <c r="AT195" s="232" t="s">
        <v>184</v>
      </c>
      <c r="AU195" s="232" t="s">
        <v>94</v>
      </c>
      <c r="AV195" s="12" t="s">
        <v>94</v>
      </c>
      <c r="AW195" s="12" t="s">
        <v>48</v>
      </c>
      <c r="AX195" s="12" t="s">
        <v>25</v>
      </c>
      <c r="AY195" s="232" t="s">
        <v>160</v>
      </c>
    </row>
    <row r="196" spans="2:65" s="1" customFormat="1" ht="31.5" customHeight="1">
      <c r="B196" s="42"/>
      <c r="C196" s="205" t="s">
        <v>9</v>
      </c>
      <c r="D196" s="205" t="s">
        <v>162</v>
      </c>
      <c r="E196" s="206" t="s">
        <v>371</v>
      </c>
      <c r="F196" s="207" t="s">
        <v>372</v>
      </c>
      <c r="G196" s="208" t="s">
        <v>165</v>
      </c>
      <c r="H196" s="209">
        <v>655</v>
      </c>
      <c r="I196" s="210"/>
      <c r="J196" s="211">
        <f>ROUND(I196*H196,2)</f>
        <v>0</v>
      </c>
      <c r="K196" s="207" t="s">
        <v>84</v>
      </c>
      <c r="L196" s="62"/>
      <c r="M196" s="212" t="s">
        <v>84</v>
      </c>
      <c r="N196" s="213" t="s">
        <v>56</v>
      </c>
      <c r="O196" s="43"/>
      <c r="P196" s="214">
        <f>O196*H196</f>
        <v>0</v>
      </c>
      <c r="Q196" s="214">
        <v>0</v>
      </c>
      <c r="R196" s="214">
        <f>Q196*H196</f>
        <v>0</v>
      </c>
      <c r="S196" s="214">
        <v>0</v>
      </c>
      <c r="T196" s="215">
        <f>S196*H196</f>
        <v>0</v>
      </c>
      <c r="AR196" s="24" t="s">
        <v>167</v>
      </c>
      <c r="AT196" s="24" t="s">
        <v>162</v>
      </c>
      <c r="AU196" s="24" t="s">
        <v>94</v>
      </c>
      <c r="AY196" s="24" t="s">
        <v>160</v>
      </c>
      <c r="BE196" s="216">
        <f>IF(N196="základní",J196,0)</f>
        <v>0</v>
      </c>
      <c r="BF196" s="216">
        <f>IF(N196="snížená",J196,0)</f>
        <v>0</v>
      </c>
      <c r="BG196" s="216">
        <f>IF(N196="zákl. přenesená",J196,0)</f>
        <v>0</v>
      </c>
      <c r="BH196" s="216">
        <f>IF(N196="sníž. přenesená",J196,0)</f>
        <v>0</v>
      </c>
      <c r="BI196" s="216">
        <f>IF(N196="nulová",J196,0)</f>
        <v>0</v>
      </c>
      <c r="BJ196" s="24" t="s">
        <v>25</v>
      </c>
      <c r="BK196" s="216">
        <f>ROUND(I196*H196,2)</f>
        <v>0</v>
      </c>
      <c r="BL196" s="24" t="s">
        <v>167</v>
      </c>
      <c r="BM196" s="24" t="s">
        <v>373</v>
      </c>
    </row>
    <row r="197" spans="2:65" s="1" customFormat="1" ht="22.5" customHeight="1">
      <c r="B197" s="42"/>
      <c r="C197" s="205" t="s">
        <v>374</v>
      </c>
      <c r="D197" s="205" t="s">
        <v>162</v>
      </c>
      <c r="E197" s="206" t="s">
        <v>375</v>
      </c>
      <c r="F197" s="207" t="s">
        <v>376</v>
      </c>
      <c r="G197" s="208" t="s">
        <v>165</v>
      </c>
      <c r="H197" s="209">
        <v>450</v>
      </c>
      <c r="I197" s="210"/>
      <c r="J197" s="211">
        <f>ROUND(I197*H197,2)</f>
        <v>0</v>
      </c>
      <c r="K197" s="207" t="s">
        <v>166</v>
      </c>
      <c r="L197" s="62"/>
      <c r="M197" s="212" t="s">
        <v>84</v>
      </c>
      <c r="N197" s="213" t="s">
        <v>56</v>
      </c>
      <c r="O197" s="43"/>
      <c r="P197" s="214">
        <f>O197*H197</f>
        <v>0</v>
      </c>
      <c r="Q197" s="214">
        <v>0</v>
      </c>
      <c r="R197" s="214">
        <f>Q197*H197</f>
        <v>0</v>
      </c>
      <c r="S197" s="214">
        <v>0</v>
      </c>
      <c r="T197" s="215">
        <f>S197*H197</f>
        <v>0</v>
      </c>
      <c r="AR197" s="24" t="s">
        <v>167</v>
      </c>
      <c r="AT197" s="24" t="s">
        <v>162</v>
      </c>
      <c r="AU197" s="24" t="s">
        <v>94</v>
      </c>
      <c r="AY197" s="24" t="s">
        <v>160</v>
      </c>
      <c r="BE197" s="216">
        <f>IF(N197="základní",J197,0)</f>
        <v>0</v>
      </c>
      <c r="BF197" s="216">
        <f>IF(N197="snížená",J197,0)</f>
        <v>0</v>
      </c>
      <c r="BG197" s="216">
        <f>IF(N197="zákl. přenesená",J197,0)</f>
        <v>0</v>
      </c>
      <c r="BH197" s="216">
        <f>IF(N197="sníž. přenesená",J197,0)</f>
        <v>0</v>
      </c>
      <c r="BI197" s="216">
        <f>IF(N197="nulová",J197,0)</f>
        <v>0</v>
      </c>
      <c r="BJ197" s="24" t="s">
        <v>25</v>
      </c>
      <c r="BK197" s="216">
        <f>ROUND(I197*H197,2)</f>
        <v>0</v>
      </c>
      <c r="BL197" s="24" t="s">
        <v>167</v>
      </c>
      <c r="BM197" s="24" t="s">
        <v>377</v>
      </c>
    </row>
    <row r="198" spans="2:51" s="12" customFormat="1" ht="13.5">
      <c r="B198" s="222"/>
      <c r="C198" s="223"/>
      <c r="D198" s="220" t="s">
        <v>184</v>
      </c>
      <c r="E198" s="224" t="s">
        <v>84</v>
      </c>
      <c r="F198" s="225" t="s">
        <v>378</v>
      </c>
      <c r="G198" s="223"/>
      <c r="H198" s="226">
        <v>450</v>
      </c>
      <c r="I198" s="227"/>
      <c r="J198" s="223"/>
      <c r="K198" s="223"/>
      <c r="L198" s="228"/>
      <c r="M198" s="229"/>
      <c r="N198" s="230"/>
      <c r="O198" s="230"/>
      <c r="P198" s="230"/>
      <c r="Q198" s="230"/>
      <c r="R198" s="230"/>
      <c r="S198" s="230"/>
      <c r="T198" s="231"/>
      <c r="AT198" s="232" t="s">
        <v>184</v>
      </c>
      <c r="AU198" s="232" t="s">
        <v>94</v>
      </c>
      <c r="AV198" s="12" t="s">
        <v>94</v>
      </c>
      <c r="AW198" s="12" t="s">
        <v>48</v>
      </c>
      <c r="AX198" s="12" t="s">
        <v>25</v>
      </c>
      <c r="AY198" s="232" t="s">
        <v>160</v>
      </c>
    </row>
    <row r="199" spans="2:65" s="1" customFormat="1" ht="31.5" customHeight="1">
      <c r="B199" s="42"/>
      <c r="C199" s="205" t="s">
        <v>379</v>
      </c>
      <c r="D199" s="205" t="s">
        <v>162</v>
      </c>
      <c r="E199" s="206" t="s">
        <v>380</v>
      </c>
      <c r="F199" s="207" t="s">
        <v>381</v>
      </c>
      <c r="G199" s="208" t="s">
        <v>200</v>
      </c>
      <c r="H199" s="209">
        <v>237.51</v>
      </c>
      <c r="I199" s="210"/>
      <c r="J199" s="211">
        <f>ROUND(I199*H199,2)</f>
        <v>0</v>
      </c>
      <c r="K199" s="207" t="s">
        <v>166</v>
      </c>
      <c r="L199" s="62"/>
      <c r="M199" s="212" t="s">
        <v>84</v>
      </c>
      <c r="N199" s="213" t="s">
        <v>56</v>
      </c>
      <c r="O199" s="43"/>
      <c r="P199" s="214">
        <f>O199*H199</f>
        <v>0</v>
      </c>
      <c r="Q199" s="214">
        <v>0</v>
      </c>
      <c r="R199" s="214">
        <f>Q199*H199</f>
        <v>0</v>
      </c>
      <c r="S199" s="214">
        <v>0</v>
      </c>
      <c r="T199" s="215">
        <f>S199*H199</f>
        <v>0</v>
      </c>
      <c r="AR199" s="24" t="s">
        <v>167</v>
      </c>
      <c r="AT199" s="24" t="s">
        <v>162</v>
      </c>
      <c r="AU199" s="24" t="s">
        <v>94</v>
      </c>
      <c r="AY199" s="24" t="s">
        <v>160</v>
      </c>
      <c r="BE199" s="216">
        <f>IF(N199="základní",J199,0)</f>
        <v>0</v>
      </c>
      <c r="BF199" s="216">
        <f>IF(N199="snížená",J199,0)</f>
        <v>0</v>
      </c>
      <c r="BG199" s="216">
        <f>IF(N199="zákl. přenesená",J199,0)</f>
        <v>0</v>
      </c>
      <c r="BH199" s="216">
        <f>IF(N199="sníž. přenesená",J199,0)</f>
        <v>0</v>
      </c>
      <c r="BI199" s="216">
        <f>IF(N199="nulová",J199,0)</f>
        <v>0</v>
      </c>
      <c r="BJ199" s="24" t="s">
        <v>25</v>
      </c>
      <c r="BK199" s="216">
        <f>ROUND(I199*H199,2)</f>
        <v>0</v>
      </c>
      <c r="BL199" s="24" t="s">
        <v>167</v>
      </c>
      <c r="BM199" s="24" t="s">
        <v>382</v>
      </c>
    </row>
    <row r="200" spans="2:47" s="1" customFormat="1" ht="27">
      <c r="B200" s="42"/>
      <c r="C200" s="64"/>
      <c r="D200" s="217" t="s">
        <v>169</v>
      </c>
      <c r="E200" s="64"/>
      <c r="F200" s="218" t="s">
        <v>383</v>
      </c>
      <c r="G200" s="64"/>
      <c r="H200" s="64"/>
      <c r="I200" s="173"/>
      <c r="J200" s="64"/>
      <c r="K200" s="64"/>
      <c r="L200" s="62"/>
      <c r="M200" s="219"/>
      <c r="N200" s="43"/>
      <c r="O200" s="43"/>
      <c r="P200" s="43"/>
      <c r="Q200" s="43"/>
      <c r="R200" s="43"/>
      <c r="S200" s="43"/>
      <c r="T200" s="79"/>
      <c r="AT200" s="24" t="s">
        <v>169</v>
      </c>
      <c r="AU200" s="24" t="s">
        <v>94</v>
      </c>
    </row>
    <row r="201" spans="2:47" s="1" customFormat="1" ht="27">
      <c r="B201" s="42"/>
      <c r="C201" s="64"/>
      <c r="D201" s="217" t="s">
        <v>171</v>
      </c>
      <c r="E201" s="64"/>
      <c r="F201" s="218" t="s">
        <v>384</v>
      </c>
      <c r="G201" s="64"/>
      <c r="H201" s="64"/>
      <c r="I201" s="173"/>
      <c r="J201" s="64"/>
      <c r="K201" s="64"/>
      <c r="L201" s="62"/>
      <c r="M201" s="219"/>
      <c r="N201" s="43"/>
      <c r="O201" s="43"/>
      <c r="P201" s="43"/>
      <c r="Q201" s="43"/>
      <c r="R201" s="43"/>
      <c r="S201" s="43"/>
      <c r="T201" s="79"/>
      <c r="AT201" s="24" t="s">
        <v>171</v>
      </c>
      <c r="AU201" s="24" t="s">
        <v>94</v>
      </c>
    </row>
    <row r="202" spans="2:51" s="13" customFormat="1" ht="27">
      <c r="B202" s="235"/>
      <c r="C202" s="236"/>
      <c r="D202" s="217" t="s">
        <v>184</v>
      </c>
      <c r="E202" s="237" t="s">
        <v>84</v>
      </c>
      <c r="F202" s="238" t="s">
        <v>385</v>
      </c>
      <c r="G202" s="236"/>
      <c r="H202" s="239" t="s">
        <v>84</v>
      </c>
      <c r="I202" s="240"/>
      <c r="J202" s="236"/>
      <c r="K202" s="236"/>
      <c r="L202" s="241"/>
      <c r="M202" s="242"/>
      <c r="N202" s="243"/>
      <c r="O202" s="243"/>
      <c r="P202" s="243"/>
      <c r="Q202" s="243"/>
      <c r="R202" s="243"/>
      <c r="S202" s="243"/>
      <c r="T202" s="244"/>
      <c r="AT202" s="245" t="s">
        <v>184</v>
      </c>
      <c r="AU202" s="245" t="s">
        <v>94</v>
      </c>
      <c r="AV202" s="13" t="s">
        <v>25</v>
      </c>
      <c r="AW202" s="13" t="s">
        <v>48</v>
      </c>
      <c r="AX202" s="13" t="s">
        <v>86</v>
      </c>
      <c r="AY202" s="245" t="s">
        <v>160</v>
      </c>
    </row>
    <row r="203" spans="2:51" s="12" customFormat="1" ht="13.5">
      <c r="B203" s="222"/>
      <c r="C203" s="223"/>
      <c r="D203" s="220" t="s">
        <v>184</v>
      </c>
      <c r="E203" s="224" t="s">
        <v>84</v>
      </c>
      <c r="F203" s="225" t="s">
        <v>386</v>
      </c>
      <c r="G203" s="223"/>
      <c r="H203" s="226">
        <v>237.51</v>
      </c>
      <c r="I203" s="227"/>
      <c r="J203" s="223"/>
      <c r="K203" s="223"/>
      <c r="L203" s="228"/>
      <c r="M203" s="229"/>
      <c r="N203" s="230"/>
      <c r="O203" s="230"/>
      <c r="P203" s="230"/>
      <c r="Q203" s="230"/>
      <c r="R203" s="230"/>
      <c r="S203" s="230"/>
      <c r="T203" s="231"/>
      <c r="AT203" s="232" t="s">
        <v>184</v>
      </c>
      <c r="AU203" s="232" t="s">
        <v>94</v>
      </c>
      <c r="AV203" s="12" t="s">
        <v>94</v>
      </c>
      <c r="AW203" s="12" t="s">
        <v>48</v>
      </c>
      <c r="AX203" s="12" t="s">
        <v>25</v>
      </c>
      <c r="AY203" s="232" t="s">
        <v>160</v>
      </c>
    </row>
    <row r="204" spans="2:65" s="1" customFormat="1" ht="31.5" customHeight="1">
      <c r="B204" s="42"/>
      <c r="C204" s="205" t="s">
        <v>387</v>
      </c>
      <c r="D204" s="205" t="s">
        <v>162</v>
      </c>
      <c r="E204" s="206" t="s">
        <v>388</v>
      </c>
      <c r="F204" s="207" t="s">
        <v>389</v>
      </c>
      <c r="G204" s="208" t="s">
        <v>165</v>
      </c>
      <c r="H204" s="209">
        <v>655</v>
      </c>
      <c r="I204" s="210"/>
      <c r="J204" s="211">
        <f>ROUND(I204*H204,2)</f>
        <v>0</v>
      </c>
      <c r="K204" s="207" t="s">
        <v>166</v>
      </c>
      <c r="L204" s="62"/>
      <c r="M204" s="212" t="s">
        <v>84</v>
      </c>
      <c r="N204" s="213" t="s">
        <v>56</v>
      </c>
      <c r="O204" s="43"/>
      <c r="P204" s="214">
        <f>O204*H204</f>
        <v>0</v>
      </c>
      <c r="Q204" s="214">
        <v>0</v>
      </c>
      <c r="R204" s="214">
        <f>Q204*H204</f>
        <v>0</v>
      </c>
      <c r="S204" s="214">
        <v>0</v>
      </c>
      <c r="T204" s="215">
        <f>S204*H204</f>
        <v>0</v>
      </c>
      <c r="AR204" s="24" t="s">
        <v>167</v>
      </c>
      <c r="AT204" s="24" t="s">
        <v>162</v>
      </c>
      <c r="AU204" s="24" t="s">
        <v>94</v>
      </c>
      <c r="AY204" s="24" t="s">
        <v>160</v>
      </c>
      <c r="BE204" s="216">
        <f>IF(N204="základní",J204,0)</f>
        <v>0</v>
      </c>
      <c r="BF204" s="216">
        <f>IF(N204="snížená",J204,0)</f>
        <v>0</v>
      </c>
      <c r="BG204" s="216">
        <f>IF(N204="zákl. přenesená",J204,0)</f>
        <v>0</v>
      </c>
      <c r="BH204" s="216">
        <f>IF(N204="sníž. přenesená",J204,0)</f>
        <v>0</v>
      </c>
      <c r="BI204" s="216">
        <f>IF(N204="nulová",J204,0)</f>
        <v>0</v>
      </c>
      <c r="BJ204" s="24" t="s">
        <v>25</v>
      </c>
      <c r="BK204" s="216">
        <f>ROUND(I204*H204,2)</f>
        <v>0</v>
      </c>
      <c r="BL204" s="24" t="s">
        <v>167</v>
      </c>
      <c r="BM204" s="24" t="s">
        <v>390</v>
      </c>
    </row>
    <row r="205" spans="2:47" s="1" customFormat="1" ht="27">
      <c r="B205" s="42"/>
      <c r="C205" s="64"/>
      <c r="D205" s="217" t="s">
        <v>169</v>
      </c>
      <c r="E205" s="64"/>
      <c r="F205" s="218" t="s">
        <v>383</v>
      </c>
      <c r="G205" s="64"/>
      <c r="H205" s="64"/>
      <c r="I205" s="173"/>
      <c r="J205" s="64"/>
      <c r="K205" s="64"/>
      <c r="L205" s="62"/>
      <c r="M205" s="219"/>
      <c r="N205" s="43"/>
      <c r="O205" s="43"/>
      <c r="P205" s="43"/>
      <c r="Q205" s="43"/>
      <c r="R205" s="43"/>
      <c r="S205" s="43"/>
      <c r="T205" s="79"/>
      <c r="AT205" s="24" t="s">
        <v>169</v>
      </c>
      <c r="AU205" s="24" t="s">
        <v>94</v>
      </c>
    </row>
    <row r="206" spans="2:47" s="1" customFormat="1" ht="27">
      <c r="B206" s="42"/>
      <c r="C206" s="64"/>
      <c r="D206" s="217" t="s">
        <v>171</v>
      </c>
      <c r="E206" s="64"/>
      <c r="F206" s="218" t="s">
        <v>384</v>
      </c>
      <c r="G206" s="64"/>
      <c r="H206" s="64"/>
      <c r="I206" s="173"/>
      <c r="J206" s="64"/>
      <c r="K206" s="64"/>
      <c r="L206" s="62"/>
      <c r="M206" s="219"/>
      <c r="N206" s="43"/>
      <c r="O206" s="43"/>
      <c r="P206" s="43"/>
      <c r="Q206" s="43"/>
      <c r="R206" s="43"/>
      <c r="S206" s="43"/>
      <c r="T206" s="79"/>
      <c r="AT206" s="24" t="s">
        <v>171</v>
      </c>
      <c r="AU206" s="24" t="s">
        <v>94</v>
      </c>
    </row>
    <row r="207" spans="2:51" s="12" customFormat="1" ht="13.5">
      <c r="B207" s="222"/>
      <c r="C207" s="223"/>
      <c r="D207" s="220" t="s">
        <v>184</v>
      </c>
      <c r="E207" s="224" t="s">
        <v>84</v>
      </c>
      <c r="F207" s="225" t="s">
        <v>391</v>
      </c>
      <c r="G207" s="223"/>
      <c r="H207" s="226">
        <v>655</v>
      </c>
      <c r="I207" s="227"/>
      <c r="J207" s="223"/>
      <c r="K207" s="223"/>
      <c r="L207" s="228"/>
      <c r="M207" s="229"/>
      <c r="N207" s="230"/>
      <c r="O207" s="230"/>
      <c r="P207" s="230"/>
      <c r="Q207" s="230"/>
      <c r="R207" s="230"/>
      <c r="S207" s="230"/>
      <c r="T207" s="231"/>
      <c r="AT207" s="232" t="s">
        <v>184</v>
      </c>
      <c r="AU207" s="232" t="s">
        <v>94</v>
      </c>
      <c r="AV207" s="12" t="s">
        <v>94</v>
      </c>
      <c r="AW207" s="12" t="s">
        <v>48</v>
      </c>
      <c r="AX207" s="12" t="s">
        <v>25</v>
      </c>
      <c r="AY207" s="232" t="s">
        <v>160</v>
      </c>
    </row>
    <row r="208" spans="2:65" s="1" customFormat="1" ht="22.5" customHeight="1">
      <c r="B208" s="42"/>
      <c r="C208" s="205" t="s">
        <v>392</v>
      </c>
      <c r="D208" s="205" t="s">
        <v>162</v>
      </c>
      <c r="E208" s="206" t="s">
        <v>393</v>
      </c>
      <c r="F208" s="207" t="s">
        <v>394</v>
      </c>
      <c r="G208" s="208" t="s">
        <v>165</v>
      </c>
      <c r="H208" s="209">
        <v>10480</v>
      </c>
      <c r="I208" s="210"/>
      <c r="J208" s="211">
        <f>ROUND(I208*H208,2)</f>
        <v>0</v>
      </c>
      <c r="K208" s="207" t="s">
        <v>166</v>
      </c>
      <c r="L208" s="62"/>
      <c r="M208" s="212" t="s">
        <v>84</v>
      </c>
      <c r="N208" s="213" t="s">
        <v>56</v>
      </c>
      <c r="O208" s="43"/>
      <c r="P208" s="214">
        <f>O208*H208</f>
        <v>0</v>
      </c>
      <c r="Q208" s="214">
        <v>0.00071</v>
      </c>
      <c r="R208" s="214">
        <f>Q208*H208</f>
        <v>7.4408</v>
      </c>
      <c r="S208" s="214">
        <v>0</v>
      </c>
      <c r="T208" s="215">
        <f>S208*H208</f>
        <v>0</v>
      </c>
      <c r="AR208" s="24" t="s">
        <v>167</v>
      </c>
      <c r="AT208" s="24" t="s">
        <v>162</v>
      </c>
      <c r="AU208" s="24" t="s">
        <v>94</v>
      </c>
      <c r="AY208" s="24" t="s">
        <v>160</v>
      </c>
      <c r="BE208" s="216">
        <f>IF(N208="základní",J208,0)</f>
        <v>0</v>
      </c>
      <c r="BF208" s="216">
        <f>IF(N208="snížená",J208,0)</f>
        <v>0</v>
      </c>
      <c r="BG208" s="216">
        <f>IF(N208="zákl. přenesená",J208,0)</f>
        <v>0</v>
      </c>
      <c r="BH208" s="216">
        <f>IF(N208="sníž. přenesená",J208,0)</f>
        <v>0</v>
      </c>
      <c r="BI208" s="216">
        <f>IF(N208="nulová",J208,0)</f>
        <v>0</v>
      </c>
      <c r="BJ208" s="24" t="s">
        <v>25</v>
      </c>
      <c r="BK208" s="216">
        <f>ROUND(I208*H208,2)</f>
        <v>0</v>
      </c>
      <c r="BL208" s="24" t="s">
        <v>167</v>
      </c>
      <c r="BM208" s="24" t="s">
        <v>395</v>
      </c>
    </row>
    <row r="209" spans="2:51" s="12" customFormat="1" ht="13.5">
      <c r="B209" s="222"/>
      <c r="C209" s="223"/>
      <c r="D209" s="220" t="s">
        <v>184</v>
      </c>
      <c r="E209" s="224" t="s">
        <v>84</v>
      </c>
      <c r="F209" s="225" t="s">
        <v>396</v>
      </c>
      <c r="G209" s="223"/>
      <c r="H209" s="226">
        <v>10480</v>
      </c>
      <c r="I209" s="227"/>
      <c r="J209" s="223"/>
      <c r="K209" s="223"/>
      <c r="L209" s="228"/>
      <c r="M209" s="229"/>
      <c r="N209" s="230"/>
      <c r="O209" s="230"/>
      <c r="P209" s="230"/>
      <c r="Q209" s="230"/>
      <c r="R209" s="230"/>
      <c r="S209" s="230"/>
      <c r="T209" s="231"/>
      <c r="AT209" s="232" t="s">
        <v>184</v>
      </c>
      <c r="AU209" s="232" t="s">
        <v>94</v>
      </c>
      <c r="AV209" s="12" t="s">
        <v>94</v>
      </c>
      <c r="AW209" s="12" t="s">
        <v>48</v>
      </c>
      <c r="AX209" s="12" t="s">
        <v>25</v>
      </c>
      <c r="AY209" s="232" t="s">
        <v>160</v>
      </c>
    </row>
    <row r="210" spans="2:65" s="1" customFormat="1" ht="31.5" customHeight="1">
      <c r="B210" s="42"/>
      <c r="C210" s="205" t="s">
        <v>397</v>
      </c>
      <c r="D210" s="205" t="s">
        <v>162</v>
      </c>
      <c r="E210" s="206" t="s">
        <v>398</v>
      </c>
      <c r="F210" s="207" t="s">
        <v>399</v>
      </c>
      <c r="G210" s="208" t="s">
        <v>165</v>
      </c>
      <c r="H210" s="209">
        <v>5240</v>
      </c>
      <c r="I210" s="210"/>
      <c r="J210" s="211">
        <f>ROUND(I210*H210,2)</f>
        <v>0</v>
      </c>
      <c r="K210" s="207" t="s">
        <v>166</v>
      </c>
      <c r="L210" s="62"/>
      <c r="M210" s="212" t="s">
        <v>84</v>
      </c>
      <c r="N210" s="213" t="s">
        <v>56</v>
      </c>
      <c r="O210" s="43"/>
      <c r="P210" s="214">
        <f>O210*H210</f>
        <v>0</v>
      </c>
      <c r="Q210" s="214">
        <v>0</v>
      </c>
      <c r="R210" s="214">
        <f>Q210*H210</f>
        <v>0</v>
      </c>
      <c r="S210" s="214">
        <v>0</v>
      </c>
      <c r="T210" s="215">
        <f>S210*H210</f>
        <v>0</v>
      </c>
      <c r="AR210" s="24" t="s">
        <v>167</v>
      </c>
      <c r="AT210" s="24" t="s">
        <v>162</v>
      </c>
      <c r="AU210" s="24" t="s">
        <v>94</v>
      </c>
      <c r="AY210" s="24" t="s">
        <v>160</v>
      </c>
      <c r="BE210" s="216">
        <f>IF(N210="základní",J210,0)</f>
        <v>0</v>
      </c>
      <c r="BF210" s="216">
        <f>IF(N210="snížená",J210,0)</f>
        <v>0</v>
      </c>
      <c r="BG210" s="216">
        <f>IF(N210="zákl. přenesená",J210,0)</f>
        <v>0</v>
      </c>
      <c r="BH210" s="216">
        <f>IF(N210="sníž. přenesená",J210,0)</f>
        <v>0</v>
      </c>
      <c r="BI210" s="216">
        <f>IF(N210="nulová",J210,0)</f>
        <v>0</v>
      </c>
      <c r="BJ210" s="24" t="s">
        <v>25</v>
      </c>
      <c r="BK210" s="216">
        <f>ROUND(I210*H210,2)</f>
        <v>0</v>
      </c>
      <c r="BL210" s="24" t="s">
        <v>167</v>
      </c>
      <c r="BM210" s="24" t="s">
        <v>400</v>
      </c>
    </row>
    <row r="211" spans="2:47" s="1" customFormat="1" ht="27">
      <c r="B211" s="42"/>
      <c r="C211" s="64"/>
      <c r="D211" s="217" t="s">
        <v>169</v>
      </c>
      <c r="E211" s="64"/>
      <c r="F211" s="218" t="s">
        <v>401</v>
      </c>
      <c r="G211" s="64"/>
      <c r="H211" s="64"/>
      <c r="I211" s="173"/>
      <c r="J211" s="64"/>
      <c r="K211" s="64"/>
      <c r="L211" s="62"/>
      <c r="M211" s="219"/>
      <c r="N211" s="43"/>
      <c r="O211" s="43"/>
      <c r="P211" s="43"/>
      <c r="Q211" s="43"/>
      <c r="R211" s="43"/>
      <c r="S211" s="43"/>
      <c r="T211" s="79"/>
      <c r="AT211" s="24" t="s">
        <v>169</v>
      </c>
      <c r="AU211" s="24" t="s">
        <v>94</v>
      </c>
    </row>
    <row r="212" spans="2:47" s="1" customFormat="1" ht="27">
      <c r="B212" s="42"/>
      <c r="C212" s="64"/>
      <c r="D212" s="217" t="s">
        <v>171</v>
      </c>
      <c r="E212" s="64"/>
      <c r="F212" s="218" t="s">
        <v>402</v>
      </c>
      <c r="G212" s="64"/>
      <c r="H212" s="64"/>
      <c r="I212" s="173"/>
      <c r="J212" s="64"/>
      <c r="K212" s="64"/>
      <c r="L212" s="62"/>
      <c r="M212" s="219"/>
      <c r="N212" s="43"/>
      <c r="O212" s="43"/>
      <c r="P212" s="43"/>
      <c r="Q212" s="43"/>
      <c r="R212" s="43"/>
      <c r="S212" s="43"/>
      <c r="T212" s="79"/>
      <c r="AT212" s="24" t="s">
        <v>171</v>
      </c>
      <c r="AU212" s="24" t="s">
        <v>94</v>
      </c>
    </row>
    <row r="213" spans="2:51" s="12" customFormat="1" ht="13.5">
      <c r="B213" s="222"/>
      <c r="C213" s="223"/>
      <c r="D213" s="220" t="s">
        <v>184</v>
      </c>
      <c r="E213" s="224" t="s">
        <v>84</v>
      </c>
      <c r="F213" s="225" t="s">
        <v>403</v>
      </c>
      <c r="G213" s="223"/>
      <c r="H213" s="226">
        <v>5240</v>
      </c>
      <c r="I213" s="227"/>
      <c r="J213" s="223"/>
      <c r="K213" s="223"/>
      <c r="L213" s="228"/>
      <c r="M213" s="229"/>
      <c r="N213" s="230"/>
      <c r="O213" s="230"/>
      <c r="P213" s="230"/>
      <c r="Q213" s="230"/>
      <c r="R213" s="230"/>
      <c r="S213" s="230"/>
      <c r="T213" s="231"/>
      <c r="AT213" s="232" t="s">
        <v>184</v>
      </c>
      <c r="AU213" s="232" t="s">
        <v>94</v>
      </c>
      <c r="AV213" s="12" t="s">
        <v>94</v>
      </c>
      <c r="AW213" s="12" t="s">
        <v>48</v>
      </c>
      <c r="AX213" s="12" t="s">
        <v>25</v>
      </c>
      <c r="AY213" s="232" t="s">
        <v>160</v>
      </c>
    </row>
    <row r="214" spans="2:65" s="1" customFormat="1" ht="31.5" customHeight="1">
      <c r="B214" s="42"/>
      <c r="C214" s="205" t="s">
        <v>404</v>
      </c>
      <c r="D214" s="205" t="s">
        <v>162</v>
      </c>
      <c r="E214" s="206" t="s">
        <v>405</v>
      </c>
      <c r="F214" s="207" t="s">
        <v>406</v>
      </c>
      <c r="G214" s="208" t="s">
        <v>165</v>
      </c>
      <c r="H214" s="209">
        <v>5101</v>
      </c>
      <c r="I214" s="210"/>
      <c r="J214" s="211">
        <f>ROUND(I214*H214,2)</f>
        <v>0</v>
      </c>
      <c r="K214" s="207" t="s">
        <v>166</v>
      </c>
      <c r="L214" s="62"/>
      <c r="M214" s="212" t="s">
        <v>84</v>
      </c>
      <c r="N214" s="213" t="s">
        <v>56</v>
      </c>
      <c r="O214" s="43"/>
      <c r="P214" s="214">
        <f>O214*H214</f>
        <v>0</v>
      </c>
      <c r="Q214" s="214">
        <v>0</v>
      </c>
      <c r="R214" s="214">
        <f>Q214*H214</f>
        <v>0</v>
      </c>
      <c r="S214" s="214">
        <v>0</v>
      </c>
      <c r="T214" s="215">
        <f>S214*H214</f>
        <v>0</v>
      </c>
      <c r="AR214" s="24" t="s">
        <v>167</v>
      </c>
      <c r="AT214" s="24" t="s">
        <v>162</v>
      </c>
      <c r="AU214" s="24" t="s">
        <v>94</v>
      </c>
      <c r="AY214" s="24" t="s">
        <v>160</v>
      </c>
      <c r="BE214" s="216">
        <f>IF(N214="základní",J214,0)</f>
        <v>0</v>
      </c>
      <c r="BF214" s="216">
        <f>IF(N214="snížená",J214,0)</f>
        <v>0</v>
      </c>
      <c r="BG214" s="216">
        <f>IF(N214="zákl. přenesená",J214,0)</f>
        <v>0</v>
      </c>
      <c r="BH214" s="216">
        <f>IF(N214="sníž. přenesená",J214,0)</f>
        <v>0</v>
      </c>
      <c r="BI214" s="216">
        <f>IF(N214="nulová",J214,0)</f>
        <v>0</v>
      </c>
      <c r="BJ214" s="24" t="s">
        <v>25</v>
      </c>
      <c r="BK214" s="216">
        <f>ROUND(I214*H214,2)</f>
        <v>0</v>
      </c>
      <c r="BL214" s="24" t="s">
        <v>167</v>
      </c>
      <c r="BM214" s="24" t="s">
        <v>407</v>
      </c>
    </row>
    <row r="215" spans="2:47" s="1" customFormat="1" ht="27">
      <c r="B215" s="42"/>
      <c r="C215" s="64"/>
      <c r="D215" s="217" t="s">
        <v>169</v>
      </c>
      <c r="E215" s="64"/>
      <c r="F215" s="218" t="s">
        <v>408</v>
      </c>
      <c r="G215" s="64"/>
      <c r="H215" s="64"/>
      <c r="I215" s="173"/>
      <c r="J215" s="64"/>
      <c r="K215" s="64"/>
      <c r="L215" s="62"/>
      <c r="M215" s="219"/>
      <c r="N215" s="43"/>
      <c r="O215" s="43"/>
      <c r="P215" s="43"/>
      <c r="Q215" s="43"/>
      <c r="R215" s="43"/>
      <c r="S215" s="43"/>
      <c r="T215" s="79"/>
      <c r="AT215" s="24" t="s">
        <v>169</v>
      </c>
      <c r="AU215" s="24" t="s">
        <v>94</v>
      </c>
    </row>
    <row r="216" spans="2:51" s="12" customFormat="1" ht="13.5">
      <c r="B216" s="222"/>
      <c r="C216" s="223"/>
      <c r="D216" s="217" t="s">
        <v>184</v>
      </c>
      <c r="E216" s="246" t="s">
        <v>84</v>
      </c>
      <c r="F216" s="233" t="s">
        <v>409</v>
      </c>
      <c r="G216" s="223"/>
      <c r="H216" s="234">
        <v>5101</v>
      </c>
      <c r="I216" s="227"/>
      <c r="J216" s="223"/>
      <c r="K216" s="223"/>
      <c r="L216" s="228"/>
      <c r="M216" s="229"/>
      <c r="N216" s="230"/>
      <c r="O216" s="230"/>
      <c r="P216" s="230"/>
      <c r="Q216" s="230"/>
      <c r="R216" s="230"/>
      <c r="S216" s="230"/>
      <c r="T216" s="231"/>
      <c r="AT216" s="232" t="s">
        <v>184</v>
      </c>
      <c r="AU216" s="232" t="s">
        <v>94</v>
      </c>
      <c r="AV216" s="12" t="s">
        <v>94</v>
      </c>
      <c r="AW216" s="12" t="s">
        <v>48</v>
      </c>
      <c r="AX216" s="12" t="s">
        <v>25</v>
      </c>
      <c r="AY216" s="232" t="s">
        <v>160</v>
      </c>
    </row>
    <row r="217" spans="2:63" s="11" customFormat="1" ht="29.85" customHeight="1">
      <c r="B217" s="188"/>
      <c r="C217" s="189"/>
      <c r="D217" s="202" t="s">
        <v>85</v>
      </c>
      <c r="E217" s="203" t="s">
        <v>212</v>
      </c>
      <c r="F217" s="203" t="s">
        <v>410</v>
      </c>
      <c r="G217" s="189"/>
      <c r="H217" s="189"/>
      <c r="I217" s="192"/>
      <c r="J217" s="204">
        <f>BK217</f>
        <v>0</v>
      </c>
      <c r="K217" s="189"/>
      <c r="L217" s="194"/>
      <c r="M217" s="195"/>
      <c r="N217" s="196"/>
      <c r="O217" s="196"/>
      <c r="P217" s="197">
        <f>SUM(P218:P220)</f>
        <v>0</v>
      </c>
      <c r="Q217" s="196"/>
      <c r="R217" s="197">
        <f>SUM(R218:R220)</f>
        <v>0.8416</v>
      </c>
      <c r="S217" s="196"/>
      <c r="T217" s="198">
        <f>SUM(T218:T220)</f>
        <v>0</v>
      </c>
      <c r="AR217" s="199" t="s">
        <v>25</v>
      </c>
      <c r="AT217" s="200" t="s">
        <v>85</v>
      </c>
      <c r="AU217" s="200" t="s">
        <v>25</v>
      </c>
      <c r="AY217" s="199" t="s">
        <v>160</v>
      </c>
      <c r="BK217" s="201">
        <f>SUM(BK218:BK220)</f>
        <v>0</v>
      </c>
    </row>
    <row r="218" spans="2:65" s="1" customFormat="1" ht="22.5" customHeight="1">
      <c r="B218" s="42"/>
      <c r="C218" s="205" t="s">
        <v>411</v>
      </c>
      <c r="D218" s="205" t="s">
        <v>162</v>
      </c>
      <c r="E218" s="206" t="s">
        <v>412</v>
      </c>
      <c r="F218" s="207" t="s">
        <v>413</v>
      </c>
      <c r="G218" s="208" t="s">
        <v>219</v>
      </c>
      <c r="H218" s="209">
        <v>2</v>
      </c>
      <c r="I218" s="210"/>
      <c r="J218" s="211">
        <f>ROUND(I218*H218,2)</f>
        <v>0</v>
      </c>
      <c r="K218" s="207" t="s">
        <v>166</v>
      </c>
      <c r="L218" s="62"/>
      <c r="M218" s="212" t="s">
        <v>84</v>
      </c>
      <c r="N218" s="213" t="s">
        <v>56</v>
      </c>
      <c r="O218" s="43"/>
      <c r="P218" s="214">
        <f>O218*H218</f>
        <v>0</v>
      </c>
      <c r="Q218" s="214">
        <v>0.4208</v>
      </c>
      <c r="R218" s="214">
        <f>Q218*H218</f>
        <v>0.8416</v>
      </c>
      <c r="S218" s="214">
        <v>0</v>
      </c>
      <c r="T218" s="215">
        <f>S218*H218</f>
        <v>0</v>
      </c>
      <c r="AR218" s="24" t="s">
        <v>167</v>
      </c>
      <c r="AT218" s="24" t="s">
        <v>162</v>
      </c>
      <c r="AU218" s="24" t="s">
        <v>94</v>
      </c>
      <c r="AY218" s="24" t="s">
        <v>160</v>
      </c>
      <c r="BE218" s="216">
        <f>IF(N218="základní",J218,0)</f>
        <v>0</v>
      </c>
      <c r="BF218" s="216">
        <f>IF(N218="snížená",J218,0)</f>
        <v>0</v>
      </c>
      <c r="BG218" s="216">
        <f>IF(N218="zákl. přenesená",J218,0)</f>
        <v>0</v>
      </c>
      <c r="BH218" s="216">
        <f>IF(N218="sníž. přenesená",J218,0)</f>
        <v>0</v>
      </c>
      <c r="BI218" s="216">
        <f>IF(N218="nulová",J218,0)</f>
        <v>0</v>
      </c>
      <c r="BJ218" s="24" t="s">
        <v>25</v>
      </c>
      <c r="BK218" s="216">
        <f>ROUND(I218*H218,2)</f>
        <v>0</v>
      </c>
      <c r="BL218" s="24" t="s">
        <v>167</v>
      </c>
      <c r="BM218" s="24" t="s">
        <v>414</v>
      </c>
    </row>
    <row r="219" spans="2:47" s="1" customFormat="1" ht="108">
      <c r="B219" s="42"/>
      <c r="C219" s="64"/>
      <c r="D219" s="217" t="s">
        <v>169</v>
      </c>
      <c r="E219" s="64"/>
      <c r="F219" s="218" t="s">
        <v>415</v>
      </c>
      <c r="G219" s="64"/>
      <c r="H219" s="64"/>
      <c r="I219" s="173"/>
      <c r="J219" s="64"/>
      <c r="K219" s="64"/>
      <c r="L219" s="62"/>
      <c r="M219" s="219"/>
      <c r="N219" s="43"/>
      <c r="O219" s="43"/>
      <c r="P219" s="43"/>
      <c r="Q219" s="43"/>
      <c r="R219" s="43"/>
      <c r="S219" s="43"/>
      <c r="T219" s="79"/>
      <c r="AT219" s="24" t="s">
        <v>169</v>
      </c>
      <c r="AU219" s="24" t="s">
        <v>94</v>
      </c>
    </row>
    <row r="220" spans="2:51" s="12" customFormat="1" ht="13.5">
      <c r="B220" s="222"/>
      <c r="C220" s="223"/>
      <c r="D220" s="217" t="s">
        <v>184</v>
      </c>
      <c r="E220" s="246" t="s">
        <v>84</v>
      </c>
      <c r="F220" s="233" t="s">
        <v>416</v>
      </c>
      <c r="G220" s="223"/>
      <c r="H220" s="234">
        <v>2</v>
      </c>
      <c r="I220" s="227"/>
      <c r="J220" s="223"/>
      <c r="K220" s="223"/>
      <c r="L220" s="228"/>
      <c r="M220" s="229"/>
      <c r="N220" s="230"/>
      <c r="O220" s="230"/>
      <c r="P220" s="230"/>
      <c r="Q220" s="230"/>
      <c r="R220" s="230"/>
      <c r="S220" s="230"/>
      <c r="T220" s="231"/>
      <c r="AT220" s="232" t="s">
        <v>184</v>
      </c>
      <c r="AU220" s="232" t="s">
        <v>94</v>
      </c>
      <c r="AV220" s="12" t="s">
        <v>94</v>
      </c>
      <c r="AW220" s="12" t="s">
        <v>48</v>
      </c>
      <c r="AX220" s="12" t="s">
        <v>25</v>
      </c>
      <c r="AY220" s="232" t="s">
        <v>160</v>
      </c>
    </row>
    <row r="221" spans="2:63" s="11" customFormat="1" ht="29.85" customHeight="1">
      <c r="B221" s="188"/>
      <c r="C221" s="189"/>
      <c r="D221" s="202" t="s">
        <v>85</v>
      </c>
      <c r="E221" s="203" t="s">
        <v>204</v>
      </c>
      <c r="F221" s="203" t="s">
        <v>205</v>
      </c>
      <c r="G221" s="189"/>
      <c r="H221" s="189"/>
      <c r="I221" s="192"/>
      <c r="J221" s="204">
        <f>BK221</f>
        <v>0</v>
      </c>
      <c r="K221" s="189"/>
      <c r="L221" s="194"/>
      <c r="M221" s="195"/>
      <c r="N221" s="196"/>
      <c r="O221" s="196"/>
      <c r="P221" s="197">
        <f>SUM(P222:P283)</f>
        <v>0</v>
      </c>
      <c r="Q221" s="196"/>
      <c r="R221" s="197">
        <f>SUM(R222:R283)</f>
        <v>65.6345289</v>
      </c>
      <c r="S221" s="196"/>
      <c r="T221" s="198">
        <f>SUM(T222:T283)</f>
        <v>87.73200000000001</v>
      </c>
      <c r="AR221" s="199" t="s">
        <v>25</v>
      </c>
      <c r="AT221" s="200" t="s">
        <v>85</v>
      </c>
      <c r="AU221" s="200" t="s">
        <v>25</v>
      </c>
      <c r="AY221" s="199" t="s">
        <v>160</v>
      </c>
      <c r="BK221" s="201">
        <f>SUM(BK222:BK283)</f>
        <v>0</v>
      </c>
    </row>
    <row r="222" spans="2:65" s="1" customFormat="1" ht="22.5" customHeight="1">
      <c r="B222" s="42"/>
      <c r="C222" s="205" t="s">
        <v>417</v>
      </c>
      <c r="D222" s="205" t="s">
        <v>162</v>
      </c>
      <c r="E222" s="206" t="s">
        <v>418</v>
      </c>
      <c r="F222" s="207" t="s">
        <v>419</v>
      </c>
      <c r="G222" s="208" t="s">
        <v>209</v>
      </c>
      <c r="H222" s="209">
        <v>6</v>
      </c>
      <c r="I222" s="210"/>
      <c r="J222" s="211">
        <f>ROUND(I222*H222,2)</f>
        <v>0</v>
      </c>
      <c r="K222" s="207" t="s">
        <v>166</v>
      </c>
      <c r="L222" s="62"/>
      <c r="M222" s="212" t="s">
        <v>84</v>
      </c>
      <c r="N222" s="213" t="s">
        <v>56</v>
      </c>
      <c r="O222" s="43"/>
      <c r="P222" s="214">
        <f>O222*H222</f>
        <v>0</v>
      </c>
      <c r="Q222" s="214">
        <v>0.00066</v>
      </c>
      <c r="R222" s="214">
        <f>Q222*H222</f>
        <v>0.00396</v>
      </c>
      <c r="S222" s="214">
        <v>0</v>
      </c>
      <c r="T222" s="215">
        <f>S222*H222</f>
        <v>0</v>
      </c>
      <c r="AR222" s="24" t="s">
        <v>167</v>
      </c>
      <c r="AT222" s="24" t="s">
        <v>162</v>
      </c>
      <c r="AU222" s="24" t="s">
        <v>94</v>
      </c>
      <c r="AY222" s="24" t="s">
        <v>160</v>
      </c>
      <c r="BE222" s="216">
        <f>IF(N222="základní",J222,0)</f>
        <v>0</v>
      </c>
      <c r="BF222" s="216">
        <f>IF(N222="snížená",J222,0)</f>
        <v>0</v>
      </c>
      <c r="BG222" s="216">
        <f>IF(N222="zákl. přenesená",J222,0)</f>
        <v>0</v>
      </c>
      <c r="BH222" s="216">
        <f>IF(N222="sníž. přenesená",J222,0)</f>
        <v>0</v>
      </c>
      <c r="BI222" s="216">
        <f>IF(N222="nulová",J222,0)</f>
        <v>0</v>
      </c>
      <c r="BJ222" s="24" t="s">
        <v>25</v>
      </c>
      <c r="BK222" s="216">
        <f>ROUND(I222*H222,2)</f>
        <v>0</v>
      </c>
      <c r="BL222" s="24" t="s">
        <v>167</v>
      </c>
      <c r="BM222" s="24" t="s">
        <v>420</v>
      </c>
    </row>
    <row r="223" spans="2:47" s="1" customFormat="1" ht="121.5">
      <c r="B223" s="42"/>
      <c r="C223" s="64"/>
      <c r="D223" s="217" t="s">
        <v>169</v>
      </c>
      <c r="E223" s="64"/>
      <c r="F223" s="218" t="s">
        <v>421</v>
      </c>
      <c r="G223" s="64"/>
      <c r="H223" s="64"/>
      <c r="I223" s="173"/>
      <c r="J223" s="64"/>
      <c r="K223" s="64"/>
      <c r="L223" s="62"/>
      <c r="M223" s="219"/>
      <c r="N223" s="43"/>
      <c r="O223" s="43"/>
      <c r="P223" s="43"/>
      <c r="Q223" s="43"/>
      <c r="R223" s="43"/>
      <c r="S223" s="43"/>
      <c r="T223" s="79"/>
      <c r="AT223" s="24" t="s">
        <v>169</v>
      </c>
      <c r="AU223" s="24" t="s">
        <v>94</v>
      </c>
    </row>
    <row r="224" spans="2:51" s="12" customFormat="1" ht="13.5">
      <c r="B224" s="222"/>
      <c r="C224" s="223"/>
      <c r="D224" s="217" t="s">
        <v>184</v>
      </c>
      <c r="E224" s="246" t="s">
        <v>84</v>
      </c>
      <c r="F224" s="233" t="s">
        <v>422</v>
      </c>
      <c r="G224" s="223"/>
      <c r="H224" s="234">
        <v>3</v>
      </c>
      <c r="I224" s="227"/>
      <c r="J224" s="223"/>
      <c r="K224" s="223"/>
      <c r="L224" s="228"/>
      <c r="M224" s="229"/>
      <c r="N224" s="230"/>
      <c r="O224" s="230"/>
      <c r="P224" s="230"/>
      <c r="Q224" s="230"/>
      <c r="R224" s="230"/>
      <c r="S224" s="230"/>
      <c r="T224" s="231"/>
      <c r="AT224" s="232" t="s">
        <v>184</v>
      </c>
      <c r="AU224" s="232" t="s">
        <v>94</v>
      </c>
      <c r="AV224" s="12" t="s">
        <v>94</v>
      </c>
      <c r="AW224" s="12" t="s">
        <v>48</v>
      </c>
      <c r="AX224" s="12" t="s">
        <v>86</v>
      </c>
      <c r="AY224" s="232" t="s">
        <v>160</v>
      </c>
    </row>
    <row r="225" spans="2:51" s="12" customFormat="1" ht="13.5">
      <c r="B225" s="222"/>
      <c r="C225" s="223"/>
      <c r="D225" s="217" t="s">
        <v>184</v>
      </c>
      <c r="E225" s="246" t="s">
        <v>84</v>
      </c>
      <c r="F225" s="233" t="s">
        <v>423</v>
      </c>
      <c r="G225" s="223"/>
      <c r="H225" s="234">
        <v>3</v>
      </c>
      <c r="I225" s="227"/>
      <c r="J225" s="223"/>
      <c r="K225" s="223"/>
      <c r="L225" s="228"/>
      <c r="M225" s="229"/>
      <c r="N225" s="230"/>
      <c r="O225" s="230"/>
      <c r="P225" s="230"/>
      <c r="Q225" s="230"/>
      <c r="R225" s="230"/>
      <c r="S225" s="230"/>
      <c r="T225" s="231"/>
      <c r="AT225" s="232" t="s">
        <v>184</v>
      </c>
      <c r="AU225" s="232" t="s">
        <v>94</v>
      </c>
      <c r="AV225" s="12" t="s">
        <v>94</v>
      </c>
      <c r="AW225" s="12" t="s">
        <v>48</v>
      </c>
      <c r="AX225" s="12" t="s">
        <v>86</v>
      </c>
      <c r="AY225" s="232" t="s">
        <v>160</v>
      </c>
    </row>
    <row r="226" spans="2:51" s="14" customFormat="1" ht="13.5">
      <c r="B226" s="250"/>
      <c r="C226" s="251"/>
      <c r="D226" s="220" t="s">
        <v>184</v>
      </c>
      <c r="E226" s="252" t="s">
        <v>84</v>
      </c>
      <c r="F226" s="253" t="s">
        <v>270</v>
      </c>
      <c r="G226" s="251"/>
      <c r="H226" s="254">
        <v>6</v>
      </c>
      <c r="I226" s="255"/>
      <c r="J226" s="251"/>
      <c r="K226" s="251"/>
      <c r="L226" s="256"/>
      <c r="M226" s="257"/>
      <c r="N226" s="258"/>
      <c r="O226" s="258"/>
      <c r="P226" s="258"/>
      <c r="Q226" s="258"/>
      <c r="R226" s="258"/>
      <c r="S226" s="258"/>
      <c r="T226" s="259"/>
      <c r="AT226" s="260" t="s">
        <v>184</v>
      </c>
      <c r="AU226" s="260" t="s">
        <v>94</v>
      </c>
      <c r="AV226" s="14" t="s">
        <v>167</v>
      </c>
      <c r="AW226" s="14" t="s">
        <v>48</v>
      </c>
      <c r="AX226" s="14" t="s">
        <v>25</v>
      </c>
      <c r="AY226" s="260" t="s">
        <v>160</v>
      </c>
    </row>
    <row r="227" spans="2:65" s="1" customFormat="1" ht="22.5" customHeight="1">
      <c r="B227" s="42"/>
      <c r="C227" s="261" t="s">
        <v>424</v>
      </c>
      <c r="D227" s="261" t="s">
        <v>293</v>
      </c>
      <c r="E227" s="262" t="s">
        <v>425</v>
      </c>
      <c r="F227" s="263" t="s">
        <v>426</v>
      </c>
      <c r="G227" s="264" t="s">
        <v>209</v>
      </c>
      <c r="H227" s="265">
        <v>18.6</v>
      </c>
      <c r="I227" s="266"/>
      <c r="J227" s="267">
        <f>ROUND(I227*H227,2)</f>
        <v>0</v>
      </c>
      <c r="K227" s="263" t="s">
        <v>166</v>
      </c>
      <c r="L227" s="268"/>
      <c r="M227" s="269" t="s">
        <v>84</v>
      </c>
      <c r="N227" s="270" t="s">
        <v>56</v>
      </c>
      <c r="O227" s="43"/>
      <c r="P227" s="214">
        <f>O227*H227</f>
        <v>0</v>
      </c>
      <c r="Q227" s="214">
        <v>0.00308</v>
      </c>
      <c r="R227" s="214">
        <f>Q227*H227</f>
        <v>0.057288</v>
      </c>
      <c r="S227" s="214">
        <v>0</v>
      </c>
      <c r="T227" s="215">
        <f>S227*H227</f>
        <v>0</v>
      </c>
      <c r="AR227" s="24" t="s">
        <v>212</v>
      </c>
      <c r="AT227" s="24" t="s">
        <v>293</v>
      </c>
      <c r="AU227" s="24" t="s">
        <v>94</v>
      </c>
      <c r="AY227" s="24" t="s">
        <v>160</v>
      </c>
      <c r="BE227" s="216">
        <f>IF(N227="základní",J227,0)</f>
        <v>0</v>
      </c>
      <c r="BF227" s="216">
        <f>IF(N227="snížená",J227,0)</f>
        <v>0</v>
      </c>
      <c r="BG227" s="216">
        <f>IF(N227="zákl. přenesená",J227,0)</f>
        <v>0</v>
      </c>
      <c r="BH227" s="216">
        <f>IF(N227="sníž. přenesená",J227,0)</f>
        <v>0</v>
      </c>
      <c r="BI227" s="216">
        <f>IF(N227="nulová",J227,0)</f>
        <v>0</v>
      </c>
      <c r="BJ227" s="24" t="s">
        <v>25</v>
      </c>
      <c r="BK227" s="216">
        <f>ROUND(I227*H227,2)</f>
        <v>0</v>
      </c>
      <c r="BL227" s="24" t="s">
        <v>167</v>
      </c>
      <c r="BM227" s="24" t="s">
        <v>427</v>
      </c>
    </row>
    <row r="228" spans="2:47" s="1" customFormat="1" ht="54">
      <c r="B228" s="42"/>
      <c r="C228" s="64"/>
      <c r="D228" s="217" t="s">
        <v>171</v>
      </c>
      <c r="E228" s="64"/>
      <c r="F228" s="218" t="s">
        <v>428</v>
      </c>
      <c r="G228" s="64"/>
      <c r="H228" s="64"/>
      <c r="I228" s="173"/>
      <c r="J228" s="64"/>
      <c r="K228" s="64"/>
      <c r="L228" s="62"/>
      <c r="M228" s="219"/>
      <c r="N228" s="43"/>
      <c r="O228" s="43"/>
      <c r="P228" s="43"/>
      <c r="Q228" s="43"/>
      <c r="R228" s="43"/>
      <c r="S228" s="43"/>
      <c r="T228" s="79"/>
      <c r="AT228" s="24" t="s">
        <v>171</v>
      </c>
      <c r="AU228" s="24" t="s">
        <v>94</v>
      </c>
    </row>
    <row r="229" spans="2:51" s="13" customFormat="1" ht="13.5">
      <c r="B229" s="235"/>
      <c r="C229" s="236"/>
      <c r="D229" s="217" t="s">
        <v>184</v>
      </c>
      <c r="E229" s="237" t="s">
        <v>84</v>
      </c>
      <c r="F229" s="238" t="s">
        <v>429</v>
      </c>
      <c r="G229" s="236"/>
      <c r="H229" s="239" t="s">
        <v>84</v>
      </c>
      <c r="I229" s="240"/>
      <c r="J229" s="236"/>
      <c r="K229" s="236"/>
      <c r="L229" s="241"/>
      <c r="M229" s="242"/>
      <c r="N229" s="243"/>
      <c r="O229" s="243"/>
      <c r="P229" s="243"/>
      <c r="Q229" s="243"/>
      <c r="R229" s="243"/>
      <c r="S229" s="243"/>
      <c r="T229" s="244"/>
      <c r="AT229" s="245" t="s">
        <v>184</v>
      </c>
      <c r="AU229" s="245" t="s">
        <v>94</v>
      </c>
      <c r="AV229" s="13" t="s">
        <v>25</v>
      </c>
      <c r="AW229" s="13" t="s">
        <v>48</v>
      </c>
      <c r="AX229" s="13" t="s">
        <v>86</v>
      </c>
      <c r="AY229" s="245" t="s">
        <v>160</v>
      </c>
    </row>
    <row r="230" spans="2:51" s="12" customFormat="1" ht="13.5">
      <c r="B230" s="222"/>
      <c r="C230" s="223"/>
      <c r="D230" s="217" t="s">
        <v>184</v>
      </c>
      <c r="E230" s="246" t="s">
        <v>84</v>
      </c>
      <c r="F230" s="233" t="s">
        <v>430</v>
      </c>
      <c r="G230" s="223"/>
      <c r="H230" s="234">
        <v>9.3</v>
      </c>
      <c r="I230" s="227"/>
      <c r="J230" s="223"/>
      <c r="K230" s="223"/>
      <c r="L230" s="228"/>
      <c r="M230" s="229"/>
      <c r="N230" s="230"/>
      <c r="O230" s="230"/>
      <c r="P230" s="230"/>
      <c r="Q230" s="230"/>
      <c r="R230" s="230"/>
      <c r="S230" s="230"/>
      <c r="T230" s="231"/>
      <c r="AT230" s="232" t="s">
        <v>184</v>
      </c>
      <c r="AU230" s="232" t="s">
        <v>94</v>
      </c>
      <c r="AV230" s="12" t="s">
        <v>94</v>
      </c>
      <c r="AW230" s="12" t="s">
        <v>48</v>
      </c>
      <c r="AX230" s="12" t="s">
        <v>86</v>
      </c>
      <c r="AY230" s="232" t="s">
        <v>160</v>
      </c>
    </row>
    <row r="231" spans="2:51" s="13" customFormat="1" ht="13.5">
      <c r="B231" s="235"/>
      <c r="C231" s="236"/>
      <c r="D231" s="217" t="s">
        <v>184</v>
      </c>
      <c r="E231" s="237" t="s">
        <v>84</v>
      </c>
      <c r="F231" s="238" t="s">
        <v>431</v>
      </c>
      <c r="G231" s="236"/>
      <c r="H231" s="239" t="s">
        <v>84</v>
      </c>
      <c r="I231" s="240"/>
      <c r="J231" s="236"/>
      <c r="K231" s="236"/>
      <c r="L231" s="241"/>
      <c r="M231" s="242"/>
      <c r="N231" s="243"/>
      <c r="O231" s="243"/>
      <c r="P231" s="243"/>
      <c r="Q231" s="243"/>
      <c r="R231" s="243"/>
      <c r="S231" s="243"/>
      <c r="T231" s="244"/>
      <c r="AT231" s="245" t="s">
        <v>184</v>
      </c>
      <c r="AU231" s="245" t="s">
        <v>94</v>
      </c>
      <c r="AV231" s="13" t="s">
        <v>25</v>
      </c>
      <c r="AW231" s="13" t="s">
        <v>48</v>
      </c>
      <c r="AX231" s="13" t="s">
        <v>86</v>
      </c>
      <c r="AY231" s="245" t="s">
        <v>160</v>
      </c>
    </row>
    <row r="232" spans="2:51" s="12" customFormat="1" ht="13.5">
      <c r="B232" s="222"/>
      <c r="C232" s="223"/>
      <c r="D232" s="217" t="s">
        <v>184</v>
      </c>
      <c r="E232" s="246" t="s">
        <v>84</v>
      </c>
      <c r="F232" s="233" t="s">
        <v>430</v>
      </c>
      <c r="G232" s="223"/>
      <c r="H232" s="234">
        <v>9.3</v>
      </c>
      <c r="I232" s="227"/>
      <c r="J232" s="223"/>
      <c r="K232" s="223"/>
      <c r="L232" s="228"/>
      <c r="M232" s="229"/>
      <c r="N232" s="230"/>
      <c r="O232" s="230"/>
      <c r="P232" s="230"/>
      <c r="Q232" s="230"/>
      <c r="R232" s="230"/>
      <c r="S232" s="230"/>
      <c r="T232" s="231"/>
      <c r="AT232" s="232" t="s">
        <v>184</v>
      </c>
      <c r="AU232" s="232" t="s">
        <v>94</v>
      </c>
      <c r="AV232" s="12" t="s">
        <v>94</v>
      </c>
      <c r="AW232" s="12" t="s">
        <v>48</v>
      </c>
      <c r="AX232" s="12" t="s">
        <v>86</v>
      </c>
      <c r="AY232" s="232" t="s">
        <v>160</v>
      </c>
    </row>
    <row r="233" spans="2:51" s="14" customFormat="1" ht="13.5">
      <c r="B233" s="250"/>
      <c r="C233" s="251"/>
      <c r="D233" s="220" t="s">
        <v>184</v>
      </c>
      <c r="E233" s="252" t="s">
        <v>84</v>
      </c>
      <c r="F233" s="253" t="s">
        <v>270</v>
      </c>
      <c r="G233" s="251"/>
      <c r="H233" s="254">
        <v>18.6</v>
      </c>
      <c r="I233" s="255"/>
      <c r="J233" s="251"/>
      <c r="K233" s="251"/>
      <c r="L233" s="256"/>
      <c r="M233" s="257"/>
      <c r="N233" s="258"/>
      <c r="O233" s="258"/>
      <c r="P233" s="258"/>
      <c r="Q233" s="258"/>
      <c r="R233" s="258"/>
      <c r="S233" s="258"/>
      <c r="T233" s="259"/>
      <c r="AT233" s="260" t="s">
        <v>184</v>
      </c>
      <c r="AU233" s="260" t="s">
        <v>94</v>
      </c>
      <c r="AV233" s="14" t="s">
        <v>167</v>
      </c>
      <c r="AW233" s="14" t="s">
        <v>48</v>
      </c>
      <c r="AX233" s="14" t="s">
        <v>25</v>
      </c>
      <c r="AY233" s="260" t="s">
        <v>160</v>
      </c>
    </row>
    <row r="234" spans="2:65" s="1" customFormat="1" ht="31.5" customHeight="1">
      <c r="B234" s="42"/>
      <c r="C234" s="205" t="s">
        <v>432</v>
      </c>
      <c r="D234" s="205" t="s">
        <v>162</v>
      </c>
      <c r="E234" s="206" t="s">
        <v>433</v>
      </c>
      <c r="F234" s="207" t="s">
        <v>434</v>
      </c>
      <c r="G234" s="208" t="s">
        <v>219</v>
      </c>
      <c r="H234" s="209">
        <v>6</v>
      </c>
      <c r="I234" s="210"/>
      <c r="J234" s="211">
        <f>ROUND(I234*H234,2)</f>
        <v>0</v>
      </c>
      <c r="K234" s="207" t="s">
        <v>166</v>
      </c>
      <c r="L234" s="62"/>
      <c r="M234" s="212" t="s">
        <v>84</v>
      </c>
      <c r="N234" s="213" t="s">
        <v>56</v>
      </c>
      <c r="O234" s="43"/>
      <c r="P234" s="214">
        <f>O234*H234</f>
        <v>0</v>
      </c>
      <c r="Q234" s="214">
        <v>0</v>
      </c>
      <c r="R234" s="214">
        <f>Q234*H234</f>
        <v>0</v>
      </c>
      <c r="S234" s="214">
        <v>0</v>
      </c>
      <c r="T234" s="215">
        <f>S234*H234</f>
        <v>0</v>
      </c>
      <c r="AR234" s="24" t="s">
        <v>167</v>
      </c>
      <c r="AT234" s="24" t="s">
        <v>162</v>
      </c>
      <c r="AU234" s="24" t="s">
        <v>94</v>
      </c>
      <c r="AY234" s="24" t="s">
        <v>160</v>
      </c>
      <c r="BE234" s="216">
        <f>IF(N234="základní",J234,0)</f>
        <v>0</v>
      </c>
      <c r="BF234" s="216">
        <f>IF(N234="snížená",J234,0)</f>
        <v>0</v>
      </c>
      <c r="BG234" s="216">
        <f>IF(N234="zákl. přenesená",J234,0)</f>
        <v>0</v>
      </c>
      <c r="BH234" s="216">
        <f>IF(N234="sníž. přenesená",J234,0)</f>
        <v>0</v>
      </c>
      <c r="BI234" s="216">
        <f>IF(N234="nulová",J234,0)</f>
        <v>0</v>
      </c>
      <c r="BJ234" s="24" t="s">
        <v>25</v>
      </c>
      <c r="BK234" s="216">
        <f>ROUND(I234*H234,2)</f>
        <v>0</v>
      </c>
      <c r="BL234" s="24" t="s">
        <v>167</v>
      </c>
      <c r="BM234" s="24" t="s">
        <v>435</v>
      </c>
    </row>
    <row r="235" spans="2:47" s="1" customFormat="1" ht="81">
      <c r="B235" s="42"/>
      <c r="C235" s="64"/>
      <c r="D235" s="220" t="s">
        <v>169</v>
      </c>
      <c r="E235" s="64"/>
      <c r="F235" s="221" t="s">
        <v>436</v>
      </c>
      <c r="G235" s="64"/>
      <c r="H235" s="64"/>
      <c r="I235" s="173"/>
      <c r="J235" s="64"/>
      <c r="K235" s="64"/>
      <c r="L235" s="62"/>
      <c r="M235" s="219"/>
      <c r="N235" s="43"/>
      <c r="O235" s="43"/>
      <c r="P235" s="43"/>
      <c r="Q235" s="43"/>
      <c r="R235" s="43"/>
      <c r="S235" s="43"/>
      <c r="T235" s="79"/>
      <c r="AT235" s="24" t="s">
        <v>169</v>
      </c>
      <c r="AU235" s="24" t="s">
        <v>94</v>
      </c>
    </row>
    <row r="236" spans="2:65" s="1" customFormat="1" ht="22.5" customHeight="1">
      <c r="B236" s="42"/>
      <c r="C236" s="261" t="s">
        <v>437</v>
      </c>
      <c r="D236" s="261" t="s">
        <v>293</v>
      </c>
      <c r="E236" s="262" t="s">
        <v>438</v>
      </c>
      <c r="F236" s="263" t="s">
        <v>439</v>
      </c>
      <c r="G236" s="264" t="s">
        <v>219</v>
      </c>
      <c r="H236" s="265">
        <v>6</v>
      </c>
      <c r="I236" s="266"/>
      <c r="J236" s="267">
        <f>ROUND(I236*H236,2)</f>
        <v>0</v>
      </c>
      <c r="K236" s="263" t="s">
        <v>166</v>
      </c>
      <c r="L236" s="268"/>
      <c r="M236" s="269" t="s">
        <v>84</v>
      </c>
      <c r="N236" s="270" t="s">
        <v>56</v>
      </c>
      <c r="O236" s="43"/>
      <c r="P236" s="214">
        <f>O236*H236</f>
        <v>0</v>
      </c>
      <c r="Q236" s="214">
        <v>0.0021</v>
      </c>
      <c r="R236" s="214">
        <f>Q236*H236</f>
        <v>0.0126</v>
      </c>
      <c r="S236" s="214">
        <v>0</v>
      </c>
      <c r="T236" s="215">
        <f>S236*H236</f>
        <v>0</v>
      </c>
      <c r="AR236" s="24" t="s">
        <v>212</v>
      </c>
      <c r="AT236" s="24" t="s">
        <v>293</v>
      </c>
      <c r="AU236" s="24" t="s">
        <v>94</v>
      </c>
      <c r="AY236" s="24" t="s">
        <v>160</v>
      </c>
      <c r="BE236" s="216">
        <f>IF(N236="základní",J236,0)</f>
        <v>0</v>
      </c>
      <c r="BF236" s="216">
        <f>IF(N236="snížená",J236,0)</f>
        <v>0</v>
      </c>
      <c r="BG236" s="216">
        <f>IF(N236="zákl. přenesená",J236,0)</f>
        <v>0</v>
      </c>
      <c r="BH236" s="216">
        <f>IF(N236="sníž. přenesená",J236,0)</f>
        <v>0</v>
      </c>
      <c r="BI236" s="216">
        <f>IF(N236="nulová",J236,0)</f>
        <v>0</v>
      </c>
      <c r="BJ236" s="24" t="s">
        <v>25</v>
      </c>
      <c r="BK236" s="216">
        <f>ROUND(I236*H236,2)</f>
        <v>0</v>
      </c>
      <c r="BL236" s="24" t="s">
        <v>167</v>
      </c>
      <c r="BM236" s="24" t="s">
        <v>440</v>
      </c>
    </row>
    <row r="237" spans="2:65" s="1" customFormat="1" ht="22.5" customHeight="1">
      <c r="B237" s="42"/>
      <c r="C237" s="205" t="s">
        <v>441</v>
      </c>
      <c r="D237" s="205" t="s">
        <v>162</v>
      </c>
      <c r="E237" s="206" t="s">
        <v>442</v>
      </c>
      <c r="F237" s="207" t="s">
        <v>443</v>
      </c>
      <c r="G237" s="208" t="s">
        <v>219</v>
      </c>
      <c r="H237" s="209">
        <v>6</v>
      </c>
      <c r="I237" s="210"/>
      <c r="J237" s="211">
        <f>ROUND(I237*H237,2)</f>
        <v>0</v>
      </c>
      <c r="K237" s="207" t="s">
        <v>166</v>
      </c>
      <c r="L237" s="62"/>
      <c r="M237" s="212" t="s">
        <v>84</v>
      </c>
      <c r="N237" s="213" t="s">
        <v>56</v>
      </c>
      <c r="O237" s="43"/>
      <c r="P237" s="214">
        <f>O237*H237</f>
        <v>0</v>
      </c>
      <c r="Q237" s="214">
        <v>0.11241</v>
      </c>
      <c r="R237" s="214">
        <f>Q237*H237</f>
        <v>0.67446</v>
      </c>
      <c r="S237" s="214">
        <v>0</v>
      </c>
      <c r="T237" s="215">
        <f>S237*H237</f>
        <v>0</v>
      </c>
      <c r="AR237" s="24" t="s">
        <v>167</v>
      </c>
      <c r="AT237" s="24" t="s">
        <v>162</v>
      </c>
      <c r="AU237" s="24" t="s">
        <v>94</v>
      </c>
      <c r="AY237" s="24" t="s">
        <v>160</v>
      </c>
      <c r="BE237" s="216">
        <f>IF(N237="základní",J237,0)</f>
        <v>0</v>
      </c>
      <c r="BF237" s="216">
        <f>IF(N237="snížená",J237,0)</f>
        <v>0</v>
      </c>
      <c r="BG237" s="216">
        <f>IF(N237="zákl. přenesená",J237,0)</f>
        <v>0</v>
      </c>
      <c r="BH237" s="216">
        <f>IF(N237="sníž. přenesená",J237,0)</f>
        <v>0</v>
      </c>
      <c r="BI237" s="216">
        <f>IF(N237="nulová",J237,0)</f>
        <v>0</v>
      </c>
      <c r="BJ237" s="24" t="s">
        <v>25</v>
      </c>
      <c r="BK237" s="216">
        <f>ROUND(I237*H237,2)</f>
        <v>0</v>
      </c>
      <c r="BL237" s="24" t="s">
        <v>167</v>
      </c>
      <c r="BM237" s="24" t="s">
        <v>444</v>
      </c>
    </row>
    <row r="238" spans="2:47" s="1" customFormat="1" ht="94.5">
      <c r="B238" s="42"/>
      <c r="C238" s="64"/>
      <c r="D238" s="220" t="s">
        <v>169</v>
      </c>
      <c r="E238" s="64"/>
      <c r="F238" s="221" t="s">
        <v>445</v>
      </c>
      <c r="G238" s="64"/>
      <c r="H238" s="64"/>
      <c r="I238" s="173"/>
      <c r="J238" s="64"/>
      <c r="K238" s="64"/>
      <c r="L238" s="62"/>
      <c r="M238" s="219"/>
      <c r="N238" s="43"/>
      <c r="O238" s="43"/>
      <c r="P238" s="43"/>
      <c r="Q238" s="43"/>
      <c r="R238" s="43"/>
      <c r="S238" s="43"/>
      <c r="T238" s="79"/>
      <c r="AT238" s="24" t="s">
        <v>169</v>
      </c>
      <c r="AU238" s="24" t="s">
        <v>94</v>
      </c>
    </row>
    <row r="239" spans="2:65" s="1" customFormat="1" ht="31.5" customHeight="1">
      <c r="B239" s="42"/>
      <c r="C239" s="205" t="s">
        <v>446</v>
      </c>
      <c r="D239" s="205" t="s">
        <v>162</v>
      </c>
      <c r="E239" s="206" t="s">
        <v>447</v>
      </c>
      <c r="F239" s="207" t="s">
        <v>448</v>
      </c>
      <c r="G239" s="208" t="s">
        <v>209</v>
      </c>
      <c r="H239" s="209">
        <v>1634</v>
      </c>
      <c r="I239" s="210"/>
      <c r="J239" s="211">
        <f>ROUND(I239*H239,2)</f>
        <v>0</v>
      </c>
      <c r="K239" s="207" t="s">
        <v>347</v>
      </c>
      <c r="L239" s="62"/>
      <c r="M239" s="212" t="s">
        <v>84</v>
      </c>
      <c r="N239" s="213" t="s">
        <v>56</v>
      </c>
      <c r="O239" s="43"/>
      <c r="P239" s="214">
        <f>O239*H239</f>
        <v>0</v>
      </c>
      <c r="Q239" s="214">
        <v>0.00011</v>
      </c>
      <c r="R239" s="214">
        <f>Q239*H239</f>
        <v>0.17974</v>
      </c>
      <c r="S239" s="214">
        <v>0</v>
      </c>
      <c r="T239" s="215">
        <f>S239*H239</f>
        <v>0</v>
      </c>
      <c r="AR239" s="24" t="s">
        <v>167</v>
      </c>
      <c r="AT239" s="24" t="s">
        <v>162</v>
      </c>
      <c r="AU239" s="24" t="s">
        <v>94</v>
      </c>
      <c r="AY239" s="24" t="s">
        <v>160</v>
      </c>
      <c r="BE239" s="216">
        <f>IF(N239="základní",J239,0)</f>
        <v>0</v>
      </c>
      <c r="BF239" s="216">
        <f>IF(N239="snížená",J239,0)</f>
        <v>0</v>
      </c>
      <c r="BG239" s="216">
        <f>IF(N239="zákl. přenesená",J239,0)</f>
        <v>0</v>
      </c>
      <c r="BH239" s="216">
        <f>IF(N239="sníž. přenesená",J239,0)</f>
        <v>0</v>
      </c>
      <c r="BI239" s="216">
        <f>IF(N239="nulová",J239,0)</f>
        <v>0</v>
      </c>
      <c r="BJ239" s="24" t="s">
        <v>25</v>
      </c>
      <c r="BK239" s="216">
        <f>ROUND(I239*H239,2)</f>
        <v>0</v>
      </c>
      <c r="BL239" s="24" t="s">
        <v>167</v>
      </c>
      <c r="BM239" s="24" t="s">
        <v>449</v>
      </c>
    </row>
    <row r="240" spans="2:47" s="1" customFormat="1" ht="94.5">
      <c r="B240" s="42"/>
      <c r="C240" s="64"/>
      <c r="D240" s="217" t="s">
        <v>169</v>
      </c>
      <c r="E240" s="64"/>
      <c r="F240" s="218" t="s">
        <v>450</v>
      </c>
      <c r="G240" s="64"/>
      <c r="H240" s="64"/>
      <c r="I240" s="173"/>
      <c r="J240" s="64"/>
      <c r="K240" s="64"/>
      <c r="L240" s="62"/>
      <c r="M240" s="219"/>
      <c r="N240" s="43"/>
      <c r="O240" s="43"/>
      <c r="P240" s="43"/>
      <c r="Q240" s="43"/>
      <c r="R240" s="43"/>
      <c r="S240" s="43"/>
      <c r="T240" s="79"/>
      <c r="AT240" s="24" t="s">
        <v>169</v>
      </c>
      <c r="AU240" s="24" t="s">
        <v>94</v>
      </c>
    </row>
    <row r="241" spans="2:51" s="12" customFormat="1" ht="13.5">
      <c r="B241" s="222"/>
      <c r="C241" s="223"/>
      <c r="D241" s="220" t="s">
        <v>184</v>
      </c>
      <c r="E241" s="224" t="s">
        <v>84</v>
      </c>
      <c r="F241" s="225" t="s">
        <v>451</v>
      </c>
      <c r="G241" s="223"/>
      <c r="H241" s="226">
        <v>1634</v>
      </c>
      <c r="I241" s="227"/>
      <c r="J241" s="223"/>
      <c r="K241" s="223"/>
      <c r="L241" s="228"/>
      <c r="M241" s="229"/>
      <c r="N241" s="230"/>
      <c r="O241" s="230"/>
      <c r="P241" s="230"/>
      <c r="Q241" s="230"/>
      <c r="R241" s="230"/>
      <c r="S241" s="230"/>
      <c r="T241" s="231"/>
      <c r="AT241" s="232" t="s">
        <v>184</v>
      </c>
      <c r="AU241" s="232" t="s">
        <v>94</v>
      </c>
      <c r="AV241" s="12" t="s">
        <v>94</v>
      </c>
      <c r="AW241" s="12" t="s">
        <v>48</v>
      </c>
      <c r="AX241" s="12" t="s">
        <v>25</v>
      </c>
      <c r="AY241" s="232" t="s">
        <v>160</v>
      </c>
    </row>
    <row r="242" spans="2:65" s="1" customFormat="1" ht="44.25" customHeight="1">
      <c r="B242" s="42"/>
      <c r="C242" s="205" t="s">
        <v>452</v>
      </c>
      <c r="D242" s="205" t="s">
        <v>162</v>
      </c>
      <c r="E242" s="206" t="s">
        <v>453</v>
      </c>
      <c r="F242" s="207" t="s">
        <v>454</v>
      </c>
      <c r="G242" s="208" t="s">
        <v>209</v>
      </c>
      <c r="H242" s="209">
        <v>202</v>
      </c>
      <c r="I242" s="210"/>
      <c r="J242" s="211">
        <f>ROUND(I242*H242,2)</f>
        <v>0</v>
      </c>
      <c r="K242" s="207" t="s">
        <v>455</v>
      </c>
      <c r="L242" s="62"/>
      <c r="M242" s="212" t="s">
        <v>84</v>
      </c>
      <c r="N242" s="213" t="s">
        <v>56</v>
      </c>
      <c r="O242" s="43"/>
      <c r="P242" s="214">
        <f>O242*H242</f>
        <v>0</v>
      </c>
      <c r="Q242" s="214">
        <v>0.1554</v>
      </c>
      <c r="R242" s="214">
        <f>Q242*H242</f>
        <v>31.390800000000002</v>
      </c>
      <c r="S242" s="214">
        <v>0</v>
      </c>
      <c r="T242" s="215">
        <f>S242*H242</f>
        <v>0</v>
      </c>
      <c r="AR242" s="24" t="s">
        <v>167</v>
      </c>
      <c r="AT242" s="24" t="s">
        <v>162</v>
      </c>
      <c r="AU242" s="24" t="s">
        <v>94</v>
      </c>
      <c r="AY242" s="24" t="s">
        <v>160</v>
      </c>
      <c r="BE242" s="216">
        <f>IF(N242="základní",J242,0)</f>
        <v>0</v>
      </c>
      <c r="BF242" s="216">
        <f>IF(N242="snížená",J242,0)</f>
        <v>0</v>
      </c>
      <c r="BG242" s="216">
        <f>IF(N242="zákl. přenesená",J242,0)</f>
        <v>0</v>
      </c>
      <c r="BH242" s="216">
        <f>IF(N242="sníž. přenesená",J242,0)</f>
        <v>0</v>
      </c>
      <c r="BI242" s="216">
        <f>IF(N242="nulová",J242,0)</f>
        <v>0</v>
      </c>
      <c r="BJ242" s="24" t="s">
        <v>25</v>
      </c>
      <c r="BK242" s="216">
        <f>ROUND(I242*H242,2)</f>
        <v>0</v>
      </c>
      <c r="BL242" s="24" t="s">
        <v>167</v>
      </c>
      <c r="BM242" s="24" t="s">
        <v>456</v>
      </c>
    </row>
    <row r="243" spans="2:47" s="1" customFormat="1" ht="94.5">
      <c r="B243" s="42"/>
      <c r="C243" s="64"/>
      <c r="D243" s="217" t="s">
        <v>169</v>
      </c>
      <c r="E243" s="64"/>
      <c r="F243" s="218" t="s">
        <v>457</v>
      </c>
      <c r="G243" s="64"/>
      <c r="H243" s="64"/>
      <c r="I243" s="173"/>
      <c r="J243" s="64"/>
      <c r="K243" s="64"/>
      <c r="L243" s="62"/>
      <c r="M243" s="219"/>
      <c r="N243" s="43"/>
      <c r="O243" s="43"/>
      <c r="P243" s="43"/>
      <c r="Q243" s="43"/>
      <c r="R243" s="43"/>
      <c r="S243" s="43"/>
      <c r="T243" s="79"/>
      <c r="AT243" s="24" t="s">
        <v>169</v>
      </c>
      <c r="AU243" s="24" t="s">
        <v>94</v>
      </c>
    </row>
    <row r="244" spans="2:51" s="12" customFormat="1" ht="13.5">
      <c r="B244" s="222"/>
      <c r="C244" s="223"/>
      <c r="D244" s="220" t="s">
        <v>184</v>
      </c>
      <c r="E244" s="224" t="s">
        <v>84</v>
      </c>
      <c r="F244" s="225" t="s">
        <v>458</v>
      </c>
      <c r="G244" s="223"/>
      <c r="H244" s="226">
        <v>202</v>
      </c>
      <c r="I244" s="227"/>
      <c r="J244" s="223"/>
      <c r="K244" s="223"/>
      <c r="L244" s="228"/>
      <c r="M244" s="229"/>
      <c r="N244" s="230"/>
      <c r="O244" s="230"/>
      <c r="P244" s="230"/>
      <c r="Q244" s="230"/>
      <c r="R244" s="230"/>
      <c r="S244" s="230"/>
      <c r="T244" s="231"/>
      <c r="AT244" s="232" t="s">
        <v>184</v>
      </c>
      <c r="AU244" s="232" t="s">
        <v>94</v>
      </c>
      <c r="AV244" s="12" t="s">
        <v>94</v>
      </c>
      <c r="AW244" s="12" t="s">
        <v>48</v>
      </c>
      <c r="AX244" s="12" t="s">
        <v>25</v>
      </c>
      <c r="AY244" s="232" t="s">
        <v>160</v>
      </c>
    </row>
    <row r="245" spans="2:65" s="1" customFormat="1" ht="22.5" customHeight="1">
      <c r="B245" s="42"/>
      <c r="C245" s="261" t="s">
        <v>459</v>
      </c>
      <c r="D245" s="261" t="s">
        <v>293</v>
      </c>
      <c r="E245" s="262" t="s">
        <v>460</v>
      </c>
      <c r="F245" s="263" t="s">
        <v>461</v>
      </c>
      <c r="G245" s="264" t="s">
        <v>219</v>
      </c>
      <c r="H245" s="265">
        <v>206.04</v>
      </c>
      <c r="I245" s="266"/>
      <c r="J245" s="267">
        <f>ROUND(I245*H245,2)</f>
        <v>0</v>
      </c>
      <c r="K245" s="263" t="s">
        <v>455</v>
      </c>
      <c r="L245" s="268"/>
      <c r="M245" s="269" t="s">
        <v>84</v>
      </c>
      <c r="N245" s="270" t="s">
        <v>56</v>
      </c>
      <c r="O245" s="43"/>
      <c r="P245" s="214">
        <f>O245*H245</f>
        <v>0</v>
      </c>
      <c r="Q245" s="214">
        <v>0.0821</v>
      </c>
      <c r="R245" s="214">
        <f>Q245*H245</f>
        <v>16.915884000000002</v>
      </c>
      <c r="S245" s="214">
        <v>0</v>
      </c>
      <c r="T245" s="215">
        <f>S245*H245</f>
        <v>0</v>
      </c>
      <c r="AR245" s="24" t="s">
        <v>212</v>
      </c>
      <c r="AT245" s="24" t="s">
        <v>293</v>
      </c>
      <c r="AU245" s="24" t="s">
        <v>94</v>
      </c>
      <c r="AY245" s="24" t="s">
        <v>160</v>
      </c>
      <c r="BE245" s="216">
        <f>IF(N245="základní",J245,0)</f>
        <v>0</v>
      </c>
      <c r="BF245" s="216">
        <f>IF(N245="snížená",J245,0)</f>
        <v>0</v>
      </c>
      <c r="BG245" s="216">
        <f>IF(N245="zákl. přenesená",J245,0)</f>
        <v>0</v>
      </c>
      <c r="BH245" s="216">
        <f>IF(N245="sníž. přenesená",J245,0)</f>
        <v>0</v>
      </c>
      <c r="BI245" s="216">
        <f>IF(N245="nulová",J245,0)</f>
        <v>0</v>
      </c>
      <c r="BJ245" s="24" t="s">
        <v>25</v>
      </c>
      <c r="BK245" s="216">
        <f>ROUND(I245*H245,2)</f>
        <v>0</v>
      </c>
      <c r="BL245" s="24" t="s">
        <v>167</v>
      </c>
      <c r="BM245" s="24" t="s">
        <v>462</v>
      </c>
    </row>
    <row r="246" spans="2:51" s="12" customFormat="1" ht="13.5">
      <c r="B246" s="222"/>
      <c r="C246" s="223"/>
      <c r="D246" s="220" t="s">
        <v>184</v>
      </c>
      <c r="E246" s="223"/>
      <c r="F246" s="225" t="s">
        <v>463</v>
      </c>
      <c r="G246" s="223"/>
      <c r="H246" s="226">
        <v>206.04</v>
      </c>
      <c r="I246" s="227"/>
      <c r="J246" s="223"/>
      <c r="K246" s="223"/>
      <c r="L246" s="228"/>
      <c r="M246" s="229"/>
      <c r="N246" s="230"/>
      <c r="O246" s="230"/>
      <c r="P246" s="230"/>
      <c r="Q246" s="230"/>
      <c r="R246" s="230"/>
      <c r="S246" s="230"/>
      <c r="T246" s="231"/>
      <c r="AT246" s="232" t="s">
        <v>184</v>
      </c>
      <c r="AU246" s="232" t="s">
        <v>94</v>
      </c>
      <c r="AV246" s="12" t="s">
        <v>94</v>
      </c>
      <c r="AW246" s="12" t="s">
        <v>6</v>
      </c>
      <c r="AX246" s="12" t="s">
        <v>25</v>
      </c>
      <c r="AY246" s="232" t="s">
        <v>160</v>
      </c>
    </row>
    <row r="247" spans="2:65" s="1" customFormat="1" ht="57" customHeight="1">
      <c r="B247" s="42"/>
      <c r="C247" s="205" t="s">
        <v>464</v>
      </c>
      <c r="D247" s="205" t="s">
        <v>162</v>
      </c>
      <c r="E247" s="206" t="s">
        <v>465</v>
      </c>
      <c r="F247" s="207" t="s">
        <v>466</v>
      </c>
      <c r="G247" s="208" t="s">
        <v>165</v>
      </c>
      <c r="H247" s="209">
        <v>25.25</v>
      </c>
      <c r="I247" s="210"/>
      <c r="J247" s="211">
        <f>ROUND(I247*H247,2)</f>
        <v>0</v>
      </c>
      <c r="K247" s="207" t="s">
        <v>347</v>
      </c>
      <c r="L247" s="62"/>
      <c r="M247" s="212" t="s">
        <v>84</v>
      </c>
      <c r="N247" s="213" t="s">
        <v>56</v>
      </c>
      <c r="O247" s="43"/>
      <c r="P247" s="214">
        <f>O247*H247</f>
        <v>0</v>
      </c>
      <c r="Q247" s="214">
        <v>0.10503</v>
      </c>
      <c r="R247" s="214">
        <f>Q247*H247</f>
        <v>2.6520075</v>
      </c>
      <c r="S247" s="214">
        <v>0</v>
      </c>
      <c r="T247" s="215">
        <f>S247*H247</f>
        <v>0</v>
      </c>
      <c r="AR247" s="24" t="s">
        <v>167</v>
      </c>
      <c r="AT247" s="24" t="s">
        <v>162</v>
      </c>
      <c r="AU247" s="24" t="s">
        <v>94</v>
      </c>
      <c r="AY247" s="24" t="s">
        <v>160</v>
      </c>
      <c r="BE247" s="216">
        <f>IF(N247="základní",J247,0)</f>
        <v>0</v>
      </c>
      <c r="BF247" s="216">
        <f>IF(N247="snížená",J247,0)</f>
        <v>0</v>
      </c>
      <c r="BG247" s="216">
        <f>IF(N247="zákl. přenesená",J247,0)</f>
        <v>0</v>
      </c>
      <c r="BH247" s="216">
        <f>IF(N247="sníž. přenesená",J247,0)</f>
        <v>0</v>
      </c>
      <c r="BI247" s="216">
        <f>IF(N247="nulová",J247,0)</f>
        <v>0</v>
      </c>
      <c r="BJ247" s="24" t="s">
        <v>25</v>
      </c>
      <c r="BK247" s="216">
        <f>ROUND(I247*H247,2)</f>
        <v>0</v>
      </c>
      <c r="BL247" s="24" t="s">
        <v>167</v>
      </c>
      <c r="BM247" s="24" t="s">
        <v>467</v>
      </c>
    </row>
    <row r="248" spans="2:47" s="1" customFormat="1" ht="121.5">
      <c r="B248" s="42"/>
      <c r="C248" s="64"/>
      <c r="D248" s="217" t="s">
        <v>169</v>
      </c>
      <c r="E248" s="64"/>
      <c r="F248" s="218" t="s">
        <v>468</v>
      </c>
      <c r="G248" s="64"/>
      <c r="H248" s="64"/>
      <c r="I248" s="173"/>
      <c r="J248" s="64"/>
      <c r="K248" s="64"/>
      <c r="L248" s="62"/>
      <c r="M248" s="219"/>
      <c r="N248" s="43"/>
      <c r="O248" s="43"/>
      <c r="P248" s="43"/>
      <c r="Q248" s="43"/>
      <c r="R248" s="43"/>
      <c r="S248" s="43"/>
      <c r="T248" s="79"/>
      <c r="AT248" s="24" t="s">
        <v>169</v>
      </c>
      <c r="AU248" s="24" t="s">
        <v>94</v>
      </c>
    </row>
    <row r="249" spans="2:51" s="12" customFormat="1" ht="13.5">
      <c r="B249" s="222"/>
      <c r="C249" s="223"/>
      <c r="D249" s="220" t="s">
        <v>184</v>
      </c>
      <c r="E249" s="224" t="s">
        <v>84</v>
      </c>
      <c r="F249" s="225" t="s">
        <v>469</v>
      </c>
      <c r="G249" s="223"/>
      <c r="H249" s="226">
        <v>25.25</v>
      </c>
      <c r="I249" s="227"/>
      <c r="J249" s="223"/>
      <c r="K249" s="223"/>
      <c r="L249" s="228"/>
      <c r="M249" s="229"/>
      <c r="N249" s="230"/>
      <c r="O249" s="230"/>
      <c r="P249" s="230"/>
      <c r="Q249" s="230"/>
      <c r="R249" s="230"/>
      <c r="S249" s="230"/>
      <c r="T249" s="231"/>
      <c r="AT249" s="232" t="s">
        <v>184</v>
      </c>
      <c r="AU249" s="232" t="s">
        <v>94</v>
      </c>
      <c r="AV249" s="12" t="s">
        <v>94</v>
      </c>
      <c r="AW249" s="12" t="s">
        <v>48</v>
      </c>
      <c r="AX249" s="12" t="s">
        <v>25</v>
      </c>
      <c r="AY249" s="232" t="s">
        <v>160</v>
      </c>
    </row>
    <row r="250" spans="2:65" s="1" customFormat="1" ht="22.5" customHeight="1">
      <c r="B250" s="42"/>
      <c r="C250" s="261" t="s">
        <v>470</v>
      </c>
      <c r="D250" s="261" t="s">
        <v>293</v>
      </c>
      <c r="E250" s="262" t="s">
        <v>471</v>
      </c>
      <c r="F250" s="263" t="s">
        <v>472</v>
      </c>
      <c r="G250" s="264" t="s">
        <v>165</v>
      </c>
      <c r="H250" s="265">
        <v>25.755</v>
      </c>
      <c r="I250" s="266"/>
      <c r="J250" s="267">
        <f>ROUND(I250*H250,2)</f>
        <v>0</v>
      </c>
      <c r="K250" s="263" t="s">
        <v>84</v>
      </c>
      <c r="L250" s="268"/>
      <c r="M250" s="269" t="s">
        <v>84</v>
      </c>
      <c r="N250" s="270" t="s">
        <v>56</v>
      </c>
      <c r="O250" s="43"/>
      <c r="P250" s="214">
        <f>O250*H250</f>
        <v>0</v>
      </c>
      <c r="Q250" s="214">
        <v>0</v>
      </c>
      <c r="R250" s="214">
        <f>Q250*H250</f>
        <v>0</v>
      </c>
      <c r="S250" s="214">
        <v>0</v>
      </c>
      <c r="T250" s="215">
        <f>S250*H250</f>
        <v>0</v>
      </c>
      <c r="AR250" s="24" t="s">
        <v>212</v>
      </c>
      <c r="AT250" s="24" t="s">
        <v>293</v>
      </c>
      <c r="AU250" s="24" t="s">
        <v>94</v>
      </c>
      <c r="AY250" s="24" t="s">
        <v>160</v>
      </c>
      <c r="BE250" s="216">
        <f>IF(N250="základní",J250,0)</f>
        <v>0</v>
      </c>
      <c r="BF250" s="216">
        <f>IF(N250="snížená",J250,0)</f>
        <v>0</v>
      </c>
      <c r="BG250" s="216">
        <f>IF(N250="zákl. přenesená",J250,0)</f>
        <v>0</v>
      </c>
      <c r="BH250" s="216">
        <f>IF(N250="sníž. přenesená",J250,0)</f>
        <v>0</v>
      </c>
      <c r="BI250" s="216">
        <f>IF(N250="nulová",J250,0)</f>
        <v>0</v>
      </c>
      <c r="BJ250" s="24" t="s">
        <v>25</v>
      </c>
      <c r="BK250" s="216">
        <f>ROUND(I250*H250,2)</f>
        <v>0</v>
      </c>
      <c r="BL250" s="24" t="s">
        <v>167</v>
      </c>
      <c r="BM250" s="24" t="s">
        <v>473</v>
      </c>
    </row>
    <row r="251" spans="2:47" s="1" customFormat="1" ht="27">
      <c r="B251" s="42"/>
      <c r="C251" s="64"/>
      <c r="D251" s="217" t="s">
        <v>171</v>
      </c>
      <c r="E251" s="64"/>
      <c r="F251" s="218" t="s">
        <v>474</v>
      </c>
      <c r="G251" s="64"/>
      <c r="H251" s="64"/>
      <c r="I251" s="173"/>
      <c r="J251" s="64"/>
      <c r="K251" s="64"/>
      <c r="L251" s="62"/>
      <c r="M251" s="219"/>
      <c r="N251" s="43"/>
      <c r="O251" s="43"/>
      <c r="P251" s="43"/>
      <c r="Q251" s="43"/>
      <c r="R251" s="43"/>
      <c r="S251" s="43"/>
      <c r="T251" s="79"/>
      <c r="AT251" s="24" t="s">
        <v>171</v>
      </c>
      <c r="AU251" s="24" t="s">
        <v>94</v>
      </c>
    </row>
    <row r="252" spans="2:51" s="12" customFormat="1" ht="13.5">
      <c r="B252" s="222"/>
      <c r="C252" s="223"/>
      <c r="D252" s="220" t="s">
        <v>184</v>
      </c>
      <c r="E252" s="223"/>
      <c r="F252" s="225" t="s">
        <v>475</v>
      </c>
      <c r="G252" s="223"/>
      <c r="H252" s="226">
        <v>25.755</v>
      </c>
      <c r="I252" s="227"/>
      <c r="J252" s="223"/>
      <c r="K252" s="223"/>
      <c r="L252" s="228"/>
      <c r="M252" s="229"/>
      <c r="N252" s="230"/>
      <c r="O252" s="230"/>
      <c r="P252" s="230"/>
      <c r="Q252" s="230"/>
      <c r="R252" s="230"/>
      <c r="S252" s="230"/>
      <c r="T252" s="231"/>
      <c r="AT252" s="232" t="s">
        <v>184</v>
      </c>
      <c r="AU252" s="232" t="s">
        <v>94</v>
      </c>
      <c r="AV252" s="12" t="s">
        <v>94</v>
      </c>
      <c r="AW252" s="12" t="s">
        <v>6</v>
      </c>
      <c r="AX252" s="12" t="s">
        <v>25</v>
      </c>
      <c r="AY252" s="232" t="s">
        <v>160</v>
      </c>
    </row>
    <row r="253" spans="2:65" s="1" customFormat="1" ht="44.25" customHeight="1">
      <c r="B253" s="42"/>
      <c r="C253" s="205" t="s">
        <v>476</v>
      </c>
      <c r="D253" s="205" t="s">
        <v>162</v>
      </c>
      <c r="E253" s="206" t="s">
        <v>477</v>
      </c>
      <c r="F253" s="207" t="s">
        <v>478</v>
      </c>
      <c r="G253" s="208" t="s">
        <v>209</v>
      </c>
      <c r="H253" s="209">
        <v>173</v>
      </c>
      <c r="I253" s="210"/>
      <c r="J253" s="211">
        <f>ROUND(I253*H253,2)</f>
        <v>0</v>
      </c>
      <c r="K253" s="207" t="s">
        <v>166</v>
      </c>
      <c r="L253" s="62"/>
      <c r="M253" s="212" t="s">
        <v>84</v>
      </c>
      <c r="N253" s="213" t="s">
        <v>56</v>
      </c>
      <c r="O253" s="43"/>
      <c r="P253" s="214">
        <f>O253*H253</f>
        <v>0</v>
      </c>
      <c r="Q253" s="214">
        <v>0.00011</v>
      </c>
      <c r="R253" s="214">
        <f>Q253*H253</f>
        <v>0.019030000000000002</v>
      </c>
      <c r="S253" s="214">
        <v>0</v>
      </c>
      <c r="T253" s="215">
        <f>S253*H253</f>
        <v>0</v>
      </c>
      <c r="AR253" s="24" t="s">
        <v>167</v>
      </c>
      <c r="AT253" s="24" t="s">
        <v>162</v>
      </c>
      <c r="AU253" s="24" t="s">
        <v>94</v>
      </c>
      <c r="AY253" s="24" t="s">
        <v>160</v>
      </c>
      <c r="BE253" s="216">
        <f>IF(N253="základní",J253,0)</f>
        <v>0</v>
      </c>
      <c r="BF253" s="216">
        <f>IF(N253="snížená",J253,0)</f>
        <v>0</v>
      </c>
      <c r="BG253" s="216">
        <f>IF(N253="zákl. přenesená",J253,0)</f>
        <v>0</v>
      </c>
      <c r="BH253" s="216">
        <f>IF(N253="sníž. přenesená",J253,0)</f>
        <v>0</v>
      </c>
      <c r="BI253" s="216">
        <f>IF(N253="nulová",J253,0)</f>
        <v>0</v>
      </c>
      <c r="BJ253" s="24" t="s">
        <v>25</v>
      </c>
      <c r="BK253" s="216">
        <f>ROUND(I253*H253,2)</f>
        <v>0</v>
      </c>
      <c r="BL253" s="24" t="s">
        <v>167</v>
      </c>
      <c r="BM253" s="24" t="s">
        <v>479</v>
      </c>
    </row>
    <row r="254" spans="2:47" s="1" customFormat="1" ht="40.5">
      <c r="B254" s="42"/>
      <c r="C254" s="64"/>
      <c r="D254" s="220" t="s">
        <v>169</v>
      </c>
      <c r="E254" s="64"/>
      <c r="F254" s="221" t="s">
        <v>480</v>
      </c>
      <c r="G254" s="64"/>
      <c r="H254" s="64"/>
      <c r="I254" s="173"/>
      <c r="J254" s="64"/>
      <c r="K254" s="64"/>
      <c r="L254" s="62"/>
      <c r="M254" s="219"/>
      <c r="N254" s="43"/>
      <c r="O254" s="43"/>
      <c r="P254" s="43"/>
      <c r="Q254" s="43"/>
      <c r="R254" s="43"/>
      <c r="S254" s="43"/>
      <c r="T254" s="79"/>
      <c r="AT254" s="24" t="s">
        <v>169</v>
      </c>
      <c r="AU254" s="24" t="s">
        <v>94</v>
      </c>
    </row>
    <row r="255" spans="2:65" s="1" customFormat="1" ht="22.5" customHeight="1">
      <c r="B255" s="42"/>
      <c r="C255" s="205" t="s">
        <v>481</v>
      </c>
      <c r="D255" s="205" t="s">
        <v>162</v>
      </c>
      <c r="E255" s="206" t="s">
        <v>482</v>
      </c>
      <c r="F255" s="207" t="s">
        <v>483</v>
      </c>
      <c r="G255" s="208" t="s">
        <v>181</v>
      </c>
      <c r="H255" s="209">
        <v>1.32</v>
      </c>
      <c r="I255" s="210"/>
      <c r="J255" s="211">
        <f>ROUND(I255*H255,2)</f>
        <v>0</v>
      </c>
      <c r="K255" s="207" t="s">
        <v>166</v>
      </c>
      <c r="L255" s="62"/>
      <c r="M255" s="212" t="s">
        <v>84</v>
      </c>
      <c r="N255" s="213" t="s">
        <v>56</v>
      </c>
      <c r="O255" s="43"/>
      <c r="P255" s="214">
        <f>O255*H255</f>
        <v>0</v>
      </c>
      <c r="Q255" s="214">
        <v>2.60332</v>
      </c>
      <c r="R255" s="214">
        <f>Q255*H255</f>
        <v>3.4363824000000003</v>
      </c>
      <c r="S255" s="214">
        <v>0</v>
      </c>
      <c r="T255" s="215">
        <f>S255*H255</f>
        <v>0</v>
      </c>
      <c r="AR255" s="24" t="s">
        <v>167</v>
      </c>
      <c r="AT255" s="24" t="s">
        <v>162</v>
      </c>
      <c r="AU255" s="24" t="s">
        <v>94</v>
      </c>
      <c r="AY255" s="24" t="s">
        <v>160</v>
      </c>
      <c r="BE255" s="216">
        <f>IF(N255="základní",J255,0)</f>
        <v>0</v>
      </c>
      <c r="BF255" s="216">
        <f>IF(N255="snížená",J255,0)</f>
        <v>0</v>
      </c>
      <c r="BG255" s="216">
        <f>IF(N255="zákl. přenesená",J255,0)</f>
        <v>0</v>
      </c>
      <c r="BH255" s="216">
        <f>IF(N255="sníž. přenesená",J255,0)</f>
        <v>0</v>
      </c>
      <c r="BI255" s="216">
        <f>IF(N255="nulová",J255,0)</f>
        <v>0</v>
      </c>
      <c r="BJ255" s="24" t="s">
        <v>25</v>
      </c>
      <c r="BK255" s="216">
        <f>ROUND(I255*H255,2)</f>
        <v>0</v>
      </c>
      <c r="BL255" s="24" t="s">
        <v>167</v>
      </c>
      <c r="BM255" s="24" t="s">
        <v>484</v>
      </c>
    </row>
    <row r="256" spans="2:47" s="1" customFormat="1" ht="121.5">
      <c r="B256" s="42"/>
      <c r="C256" s="64"/>
      <c r="D256" s="217" t="s">
        <v>169</v>
      </c>
      <c r="E256" s="64"/>
      <c r="F256" s="218" t="s">
        <v>485</v>
      </c>
      <c r="G256" s="64"/>
      <c r="H256" s="64"/>
      <c r="I256" s="173"/>
      <c r="J256" s="64"/>
      <c r="K256" s="64"/>
      <c r="L256" s="62"/>
      <c r="M256" s="219"/>
      <c r="N256" s="43"/>
      <c r="O256" s="43"/>
      <c r="P256" s="43"/>
      <c r="Q256" s="43"/>
      <c r="R256" s="43"/>
      <c r="S256" s="43"/>
      <c r="T256" s="79"/>
      <c r="AT256" s="24" t="s">
        <v>169</v>
      </c>
      <c r="AU256" s="24" t="s">
        <v>94</v>
      </c>
    </row>
    <row r="257" spans="2:47" s="1" customFormat="1" ht="27">
      <c r="B257" s="42"/>
      <c r="C257" s="64"/>
      <c r="D257" s="217" t="s">
        <v>171</v>
      </c>
      <c r="E257" s="64"/>
      <c r="F257" s="218" t="s">
        <v>486</v>
      </c>
      <c r="G257" s="64"/>
      <c r="H257" s="64"/>
      <c r="I257" s="173"/>
      <c r="J257" s="64"/>
      <c r="K257" s="64"/>
      <c r="L257" s="62"/>
      <c r="M257" s="219"/>
      <c r="N257" s="43"/>
      <c r="O257" s="43"/>
      <c r="P257" s="43"/>
      <c r="Q257" s="43"/>
      <c r="R257" s="43"/>
      <c r="S257" s="43"/>
      <c r="T257" s="79"/>
      <c r="AT257" s="24" t="s">
        <v>171</v>
      </c>
      <c r="AU257" s="24" t="s">
        <v>94</v>
      </c>
    </row>
    <row r="258" spans="2:51" s="13" customFormat="1" ht="13.5">
      <c r="B258" s="235"/>
      <c r="C258" s="236"/>
      <c r="D258" s="217" t="s">
        <v>184</v>
      </c>
      <c r="E258" s="237" t="s">
        <v>84</v>
      </c>
      <c r="F258" s="238" t="s">
        <v>342</v>
      </c>
      <c r="G258" s="236"/>
      <c r="H258" s="239" t="s">
        <v>84</v>
      </c>
      <c r="I258" s="240"/>
      <c r="J258" s="236"/>
      <c r="K258" s="236"/>
      <c r="L258" s="241"/>
      <c r="M258" s="242"/>
      <c r="N258" s="243"/>
      <c r="O258" s="243"/>
      <c r="P258" s="243"/>
      <c r="Q258" s="243"/>
      <c r="R258" s="243"/>
      <c r="S258" s="243"/>
      <c r="T258" s="244"/>
      <c r="AT258" s="245" t="s">
        <v>184</v>
      </c>
      <c r="AU258" s="245" t="s">
        <v>94</v>
      </c>
      <c r="AV258" s="13" t="s">
        <v>25</v>
      </c>
      <c r="AW258" s="13" t="s">
        <v>48</v>
      </c>
      <c r="AX258" s="13" t="s">
        <v>86</v>
      </c>
      <c r="AY258" s="245" t="s">
        <v>160</v>
      </c>
    </row>
    <row r="259" spans="2:51" s="12" customFormat="1" ht="13.5">
      <c r="B259" s="222"/>
      <c r="C259" s="223"/>
      <c r="D259" s="220" t="s">
        <v>184</v>
      </c>
      <c r="E259" s="224" t="s">
        <v>84</v>
      </c>
      <c r="F259" s="225" t="s">
        <v>487</v>
      </c>
      <c r="G259" s="223"/>
      <c r="H259" s="226">
        <v>1.32</v>
      </c>
      <c r="I259" s="227"/>
      <c r="J259" s="223"/>
      <c r="K259" s="223"/>
      <c r="L259" s="228"/>
      <c r="M259" s="229"/>
      <c r="N259" s="230"/>
      <c r="O259" s="230"/>
      <c r="P259" s="230"/>
      <c r="Q259" s="230"/>
      <c r="R259" s="230"/>
      <c r="S259" s="230"/>
      <c r="T259" s="231"/>
      <c r="AT259" s="232" t="s">
        <v>184</v>
      </c>
      <c r="AU259" s="232" t="s">
        <v>94</v>
      </c>
      <c r="AV259" s="12" t="s">
        <v>94</v>
      </c>
      <c r="AW259" s="12" t="s">
        <v>48</v>
      </c>
      <c r="AX259" s="12" t="s">
        <v>25</v>
      </c>
      <c r="AY259" s="232" t="s">
        <v>160</v>
      </c>
    </row>
    <row r="260" spans="2:65" s="1" customFormat="1" ht="31.5" customHeight="1">
      <c r="B260" s="42"/>
      <c r="C260" s="205" t="s">
        <v>488</v>
      </c>
      <c r="D260" s="205" t="s">
        <v>162</v>
      </c>
      <c r="E260" s="206" t="s">
        <v>489</v>
      </c>
      <c r="F260" s="207" t="s">
        <v>490</v>
      </c>
      <c r="G260" s="208" t="s">
        <v>209</v>
      </c>
      <c r="H260" s="209">
        <v>3</v>
      </c>
      <c r="I260" s="210"/>
      <c r="J260" s="211">
        <f>ROUND(I260*H260,2)</f>
        <v>0</v>
      </c>
      <c r="K260" s="207" t="s">
        <v>166</v>
      </c>
      <c r="L260" s="62"/>
      <c r="M260" s="212" t="s">
        <v>84</v>
      </c>
      <c r="N260" s="213" t="s">
        <v>56</v>
      </c>
      <c r="O260" s="43"/>
      <c r="P260" s="214">
        <f>O260*H260</f>
        <v>0</v>
      </c>
      <c r="Q260" s="214">
        <v>1.22469</v>
      </c>
      <c r="R260" s="214">
        <f>Q260*H260</f>
        <v>3.6740700000000004</v>
      </c>
      <c r="S260" s="214">
        <v>0</v>
      </c>
      <c r="T260" s="215">
        <f>S260*H260</f>
        <v>0</v>
      </c>
      <c r="AR260" s="24" t="s">
        <v>167</v>
      </c>
      <c r="AT260" s="24" t="s">
        <v>162</v>
      </c>
      <c r="AU260" s="24" t="s">
        <v>94</v>
      </c>
      <c r="AY260" s="24" t="s">
        <v>160</v>
      </c>
      <c r="BE260" s="216">
        <f>IF(N260="základní",J260,0)</f>
        <v>0</v>
      </c>
      <c r="BF260" s="216">
        <f>IF(N260="snížená",J260,0)</f>
        <v>0</v>
      </c>
      <c r="BG260" s="216">
        <f>IF(N260="zákl. přenesená",J260,0)</f>
        <v>0</v>
      </c>
      <c r="BH260" s="216">
        <f>IF(N260="sníž. přenesená",J260,0)</f>
        <v>0</v>
      </c>
      <c r="BI260" s="216">
        <f>IF(N260="nulová",J260,0)</f>
        <v>0</v>
      </c>
      <c r="BJ260" s="24" t="s">
        <v>25</v>
      </c>
      <c r="BK260" s="216">
        <f>ROUND(I260*H260,2)</f>
        <v>0</v>
      </c>
      <c r="BL260" s="24" t="s">
        <v>167</v>
      </c>
      <c r="BM260" s="24" t="s">
        <v>491</v>
      </c>
    </row>
    <row r="261" spans="2:47" s="1" customFormat="1" ht="94.5">
      <c r="B261" s="42"/>
      <c r="C261" s="64"/>
      <c r="D261" s="217" t="s">
        <v>169</v>
      </c>
      <c r="E261" s="64"/>
      <c r="F261" s="218" t="s">
        <v>492</v>
      </c>
      <c r="G261" s="64"/>
      <c r="H261" s="64"/>
      <c r="I261" s="173"/>
      <c r="J261" s="64"/>
      <c r="K261" s="64"/>
      <c r="L261" s="62"/>
      <c r="M261" s="219"/>
      <c r="N261" s="43"/>
      <c r="O261" s="43"/>
      <c r="P261" s="43"/>
      <c r="Q261" s="43"/>
      <c r="R261" s="43"/>
      <c r="S261" s="43"/>
      <c r="T261" s="79"/>
      <c r="AT261" s="24" t="s">
        <v>169</v>
      </c>
      <c r="AU261" s="24" t="s">
        <v>94</v>
      </c>
    </row>
    <row r="262" spans="2:51" s="13" customFormat="1" ht="13.5">
      <c r="B262" s="235"/>
      <c r="C262" s="236"/>
      <c r="D262" s="217" t="s">
        <v>184</v>
      </c>
      <c r="E262" s="237" t="s">
        <v>84</v>
      </c>
      <c r="F262" s="238" t="s">
        <v>342</v>
      </c>
      <c r="G262" s="236"/>
      <c r="H262" s="239" t="s">
        <v>84</v>
      </c>
      <c r="I262" s="240"/>
      <c r="J262" s="236"/>
      <c r="K262" s="236"/>
      <c r="L262" s="241"/>
      <c r="M262" s="242"/>
      <c r="N262" s="243"/>
      <c r="O262" s="243"/>
      <c r="P262" s="243"/>
      <c r="Q262" s="243"/>
      <c r="R262" s="243"/>
      <c r="S262" s="243"/>
      <c r="T262" s="244"/>
      <c r="AT262" s="245" t="s">
        <v>184</v>
      </c>
      <c r="AU262" s="245" t="s">
        <v>94</v>
      </c>
      <c r="AV262" s="13" t="s">
        <v>25</v>
      </c>
      <c r="AW262" s="13" t="s">
        <v>48</v>
      </c>
      <c r="AX262" s="13" t="s">
        <v>86</v>
      </c>
      <c r="AY262" s="245" t="s">
        <v>160</v>
      </c>
    </row>
    <row r="263" spans="2:51" s="12" customFormat="1" ht="13.5">
      <c r="B263" s="222"/>
      <c r="C263" s="223"/>
      <c r="D263" s="217" t="s">
        <v>184</v>
      </c>
      <c r="E263" s="246" t="s">
        <v>84</v>
      </c>
      <c r="F263" s="233" t="s">
        <v>493</v>
      </c>
      <c r="G263" s="223"/>
      <c r="H263" s="234">
        <v>3</v>
      </c>
      <c r="I263" s="227"/>
      <c r="J263" s="223"/>
      <c r="K263" s="223"/>
      <c r="L263" s="228"/>
      <c r="M263" s="229"/>
      <c r="N263" s="230"/>
      <c r="O263" s="230"/>
      <c r="P263" s="230"/>
      <c r="Q263" s="230"/>
      <c r="R263" s="230"/>
      <c r="S263" s="230"/>
      <c r="T263" s="231"/>
      <c r="AT263" s="232" t="s">
        <v>184</v>
      </c>
      <c r="AU263" s="232" t="s">
        <v>94</v>
      </c>
      <c r="AV263" s="12" t="s">
        <v>94</v>
      </c>
      <c r="AW263" s="12" t="s">
        <v>48</v>
      </c>
      <c r="AX263" s="12" t="s">
        <v>86</v>
      </c>
      <c r="AY263" s="232" t="s">
        <v>160</v>
      </c>
    </row>
    <row r="264" spans="2:51" s="14" customFormat="1" ht="13.5">
      <c r="B264" s="250"/>
      <c r="C264" s="251"/>
      <c r="D264" s="220" t="s">
        <v>184</v>
      </c>
      <c r="E264" s="252" t="s">
        <v>84</v>
      </c>
      <c r="F264" s="253" t="s">
        <v>270</v>
      </c>
      <c r="G264" s="251"/>
      <c r="H264" s="254">
        <v>3</v>
      </c>
      <c r="I264" s="255"/>
      <c r="J264" s="251"/>
      <c r="K264" s="251"/>
      <c r="L264" s="256"/>
      <c r="M264" s="257"/>
      <c r="N264" s="258"/>
      <c r="O264" s="258"/>
      <c r="P264" s="258"/>
      <c r="Q264" s="258"/>
      <c r="R264" s="258"/>
      <c r="S264" s="258"/>
      <c r="T264" s="259"/>
      <c r="AT264" s="260" t="s">
        <v>184</v>
      </c>
      <c r="AU264" s="260" t="s">
        <v>94</v>
      </c>
      <c r="AV264" s="14" t="s">
        <v>167</v>
      </c>
      <c r="AW264" s="14" t="s">
        <v>48</v>
      </c>
      <c r="AX264" s="14" t="s">
        <v>25</v>
      </c>
      <c r="AY264" s="260" t="s">
        <v>160</v>
      </c>
    </row>
    <row r="265" spans="2:65" s="1" customFormat="1" ht="31.5" customHeight="1">
      <c r="B265" s="42"/>
      <c r="C265" s="261" t="s">
        <v>494</v>
      </c>
      <c r="D265" s="261" t="s">
        <v>293</v>
      </c>
      <c r="E265" s="262" t="s">
        <v>495</v>
      </c>
      <c r="F265" s="263" t="s">
        <v>496</v>
      </c>
      <c r="G265" s="264" t="s">
        <v>219</v>
      </c>
      <c r="H265" s="265">
        <v>2</v>
      </c>
      <c r="I265" s="266"/>
      <c r="J265" s="267">
        <f>ROUND(I265*H265,2)</f>
        <v>0</v>
      </c>
      <c r="K265" s="263" t="s">
        <v>166</v>
      </c>
      <c r="L265" s="268"/>
      <c r="M265" s="269" t="s">
        <v>84</v>
      </c>
      <c r="N265" s="270" t="s">
        <v>56</v>
      </c>
      <c r="O265" s="43"/>
      <c r="P265" s="214">
        <f>O265*H265</f>
        <v>0</v>
      </c>
      <c r="Q265" s="214">
        <v>1.747</v>
      </c>
      <c r="R265" s="214">
        <f>Q265*H265</f>
        <v>3.494</v>
      </c>
      <c r="S265" s="214">
        <v>0</v>
      </c>
      <c r="T265" s="215">
        <f>S265*H265</f>
        <v>0</v>
      </c>
      <c r="AR265" s="24" t="s">
        <v>212</v>
      </c>
      <c r="AT265" s="24" t="s">
        <v>293</v>
      </c>
      <c r="AU265" s="24" t="s">
        <v>94</v>
      </c>
      <c r="AY265" s="24" t="s">
        <v>160</v>
      </c>
      <c r="BE265" s="216">
        <f>IF(N265="základní",J265,0)</f>
        <v>0</v>
      </c>
      <c r="BF265" s="216">
        <f>IF(N265="snížená",J265,0)</f>
        <v>0</v>
      </c>
      <c r="BG265" s="216">
        <f>IF(N265="zákl. přenesená",J265,0)</f>
        <v>0</v>
      </c>
      <c r="BH265" s="216">
        <f>IF(N265="sníž. přenesená",J265,0)</f>
        <v>0</v>
      </c>
      <c r="BI265" s="216">
        <f>IF(N265="nulová",J265,0)</f>
        <v>0</v>
      </c>
      <c r="BJ265" s="24" t="s">
        <v>25</v>
      </c>
      <c r="BK265" s="216">
        <f>ROUND(I265*H265,2)</f>
        <v>0</v>
      </c>
      <c r="BL265" s="24" t="s">
        <v>167</v>
      </c>
      <c r="BM265" s="24" t="s">
        <v>497</v>
      </c>
    </row>
    <row r="266" spans="2:65" s="1" customFormat="1" ht="22.5" customHeight="1">
      <c r="B266" s="42"/>
      <c r="C266" s="205" t="s">
        <v>498</v>
      </c>
      <c r="D266" s="205" t="s">
        <v>162</v>
      </c>
      <c r="E266" s="206" t="s">
        <v>499</v>
      </c>
      <c r="F266" s="207" t="s">
        <v>500</v>
      </c>
      <c r="G266" s="208" t="s">
        <v>501</v>
      </c>
      <c r="H266" s="209">
        <v>2</v>
      </c>
      <c r="I266" s="210"/>
      <c r="J266" s="211">
        <f>ROUND(I266*H266,2)</f>
        <v>0</v>
      </c>
      <c r="K266" s="207" t="s">
        <v>84</v>
      </c>
      <c r="L266" s="62"/>
      <c r="M266" s="212" t="s">
        <v>84</v>
      </c>
      <c r="N266" s="213" t="s">
        <v>56</v>
      </c>
      <c r="O266" s="43"/>
      <c r="P266" s="214">
        <f>O266*H266</f>
        <v>0</v>
      </c>
      <c r="Q266" s="214">
        <v>0</v>
      </c>
      <c r="R266" s="214">
        <f>Q266*H266</f>
        <v>0</v>
      </c>
      <c r="S266" s="214">
        <v>0</v>
      </c>
      <c r="T266" s="215">
        <f>S266*H266</f>
        <v>0</v>
      </c>
      <c r="AR266" s="24" t="s">
        <v>167</v>
      </c>
      <c r="AT266" s="24" t="s">
        <v>162</v>
      </c>
      <c r="AU266" s="24" t="s">
        <v>94</v>
      </c>
      <c r="AY266" s="24" t="s">
        <v>160</v>
      </c>
      <c r="BE266" s="216">
        <f>IF(N266="základní",J266,0)</f>
        <v>0</v>
      </c>
      <c r="BF266" s="216">
        <f>IF(N266="snížená",J266,0)</f>
        <v>0</v>
      </c>
      <c r="BG266" s="216">
        <f>IF(N266="zákl. přenesená",J266,0)</f>
        <v>0</v>
      </c>
      <c r="BH266" s="216">
        <f>IF(N266="sníž. přenesená",J266,0)</f>
        <v>0</v>
      </c>
      <c r="BI266" s="216">
        <f>IF(N266="nulová",J266,0)</f>
        <v>0</v>
      </c>
      <c r="BJ266" s="24" t="s">
        <v>25</v>
      </c>
      <c r="BK266" s="216">
        <f>ROUND(I266*H266,2)</f>
        <v>0</v>
      </c>
      <c r="BL266" s="24" t="s">
        <v>167</v>
      </c>
      <c r="BM266" s="24" t="s">
        <v>502</v>
      </c>
    </row>
    <row r="267" spans="2:65" s="1" customFormat="1" ht="31.5" customHeight="1">
      <c r="B267" s="42"/>
      <c r="C267" s="205" t="s">
        <v>503</v>
      </c>
      <c r="D267" s="205" t="s">
        <v>162</v>
      </c>
      <c r="E267" s="206" t="s">
        <v>504</v>
      </c>
      <c r="F267" s="207" t="s">
        <v>505</v>
      </c>
      <c r="G267" s="208" t="s">
        <v>165</v>
      </c>
      <c r="H267" s="209">
        <v>720</v>
      </c>
      <c r="I267" s="210"/>
      <c r="J267" s="211">
        <f>ROUND(I267*H267,2)</f>
        <v>0</v>
      </c>
      <c r="K267" s="207" t="s">
        <v>166</v>
      </c>
      <c r="L267" s="62"/>
      <c r="M267" s="212" t="s">
        <v>84</v>
      </c>
      <c r="N267" s="213" t="s">
        <v>56</v>
      </c>
      <c r="O267" s="43"/>
      <c r="P267" s="214">
        <f>O267*H267</f>
        <v>0</v>
      </c>
      <c r="Q267" s="214">
        <v>0.00198</v>
      </c>
      <c r="R267" s="214">
        <f>Q267*H267</f>
        <v>1.4256</v>
      </c>
      <c r="S267" s="214">
        <v>0</v>
      </c>
      <c r="T267" s="215">
        <f>S267*H267</f>
        <v>0</v>
      </c>
      <c r="AR267" s="24" t="s">
        <v>167</v>
      </c>
      <c r="AT267" s="24" t="s">
        <v>162</v>
      </c>
      <c r="AU267" s="24" t="s">
        <v>94</v>
      </c>
      <c r="AY267" s="24" t="s">
        <v>160</v>
      </c>
      <c r="BE267" s="216">
        <f>IF(N267="základní",J267,0)</f>
        <v>0</v>
      </c>
      <c r="BF267" s="216">
        <f>IF(N267="snížená",J267,0)</f>
        <v>0</v>
      </c>
      <c r="BG267" s="216">
        <f>IF(N267="zákl. přenesená",J267,0)</f>
        <v>0</v>
      </c>
      <c r="BH267" s="216">
        <f>IF(N267="sníž. přenesená",J267,0)</f>
        <v>0</v>
      </c>
      <c r="BI267" s="216">
        <f>IF(N267="nulová",J267,0)</f>
        <v>0</v>
      </c>
      <c r="BJ267" s="24" t="s">
        <v>25</v>
      </c>
      <c r="BK267" s="216">
        <f>ROUND(I267*H267,2)</f>
        <v>0</v>
      </c>
      <c r="BL267" s="24" t="s">
        <v>167</v>
      </c>
      <c r="BM267" s="24" t="s">
        <v>506</v>
      </c>
    </row>
    <row r="268" spans="2:47" s="1" customFormat="1" ht="94.5">
      <c r="B268" s="42"/>
      <c r="C268" s="64"/>
      <c r="D268" s="217" t="s">
        <v>169</v>
      </c>
      <c r="E268" s="64"/>
      <c r="F268" s="218" t="s">
        <v>507</v>
      </c>
      <c r="G268" s="64"/>
      <c r="H268" s="64"/>
      <c r="I268" s="173"/>
      <c r="J268" s="64"/>
      <c r="K268" s="64"/>
      <c r="L268" s="62"/>
      <c r="M268" s="219"/>
      <c r="N268" s="43"/>
      <c r="O268" s="43"/>
      <c r="P268" s="43"/>
      <c r="Q268" s="43"/>
      <c r="R268" s="43"/>
      <c r="S268" s="43"/>
      <c r="T268" s="79"/>
      <c r="AT268" s="24" t="s">
        <v>169</v>
      </c>
      <c r="AU268" s="24" t="s">
        <v>94</v>
      </c>
    </row>
    <row r="269" spans="2:47" s="1" customFormat="1" ht="40.5">
      <c r="B269" s="42"/>
      <c r="C269" s="64"/>
      <c r="D269" s="220" t="s">
        <v>171</v>
      </c>
      <c r="E269" s="64"/>
      <c r="F269" s="221" t="s">
        <v>508</v>
      </c>
      <c r="G269" s="64"/>
      <c r="H269" s="64"/>
      <c r="I269" s="173"/>
      <c r="J269" s="64"/>
      <c r="K269" s="64"/>
      <c r="L269" s="62"/>
      <c r="M269" s="219"/>
      <c r="N269" s="43"/>
      <c r="O269" s="43"/>
      <c r="P269" s="43"/>
      <c r="Q269" s="43"/>
      <c r="R269" s="43"/>
      <c r="S269" s="43"/>
      <c r="T269" s="79"/>
      <c r="AT269" s="24" t="s">
        <v>171</v>
      </c>
      <c r="AU269" s="24" t="s">
        <v>94</v>
      </c>
    </row>
    <row r="270" spans="2:65" s="1" customFormat="1" ht="22.5" customHeight="1">
      <c r="B270" s="42"/>
      <c r="C270" s="261" t="s">
        <v>509</v>
      </c>
      <c r="D270" s="261" t="s">
        <v>293</v>
      </c>
      <c r="E270" s="262" t="s">
        <v>510</v>
      </c>
      <c r="F270" s="263" t="s">
        <v>511</v>
      </c>
      <c r="G270" s="264" t="s">
        <v>296</v>
      </c>
      <c r="H270" s="265">
        <v>1112.4</v>
      </c>
      <c r="I270" s="266"/>
      <c r="J270" s="267">
        <f>ROUND(I270*H270,2)</f>
        <v>0</v>
      </c>
      <c r="K270" s="263" t="s">
        <v>84</v>
      </c>
      <c r="L270" s="268"/>
      <c r="M270" s="269" t="s">
        <v>84</v>
      </c>
      <c r="N270" s="270" t="s">
        <v>56</v>
      </c>
      <c r="O270" s="43"/>
      <c r="P270" s="214">
        <f>O270*H270</f>
        <v>0</v>
      </c>
      <c r="Q270" s="214">
        <v>0.001</v>
      </c>
      <c r="R270" s="214">
        <f>Q270*H270</f>
        <v>1.1124</v>
      </c>
      <c r="S270" s="214">
        <v>0</v>
      </c>
      <c r="T270" s="215">
        <f>S270*H270</f>
        <v>0</v>
      </c>
      <c r="AR270" s="24" t="s">
        <v>212</v>
      </c>
      <c r="AT270" s="24" t="s">
        <v>293</v>
      </c>
      <c r="AU270" s="24" t="s">
        <v>94</v>
      </c>
      <c r="AY270" s="24" t="s">
        <v>160</v>
      </c>
      <c r="BE270" s="216">
        <f>IF(N270="základní",J270,0)</f>
        <v>0</v>
      </c>
      <c r="BF270" s="216">
        <f>IF(N270="snížená",J270,0)</f>
        <v>0</v>
      </c>
      <c r="BG270" s="216">
        <f>IF(N270="zákl. přenesená",J270,0)</f>
        <v>0</v>
      </c>
      <c r="BH270" s="216">
        <f>IF(N270="sníž. přenesená",J270,0)</f>
        <v>0</v>
      </c>
      <c r="BI270" s="216">
        <f>IF(N270="nulová",J270,0)</f>
        <v>0</v>
      </c>
      <c r="BJ270" s="24" t="s">
        <v>25</v>
      </c>
      <c r="BK270" s="216">
        <f>ROUND(I270*H270,2)</f>
        <v>0</v>
      </c>
      <c r="BL270" s="24" t="s">
        <v>167</v>
      </c>
      <c r="BM270" s="24" t="s">
        <v>512</v>
      </c>
    </row>
    <row r="271" spans="2:47" s="1" customFormat="1" ht="40.5">
      <c r="B271" s="42"/>
      <c r="C271" s="64"/>
      <c r="D271" s="217" t="s">
        <v>171</v>
      </c>
      <c r="E271" s="64"/>
      <c r="F271" s="218" t="s">
        <v>508</v>
      </c>
      <c r="G271" s="64"/>
      <c r="H271" s="64"/>
      <c r="I271" s="173"/>
      <c r="J271" s="64"/>
      <c r="K271" s="64"/>
      <c r="L271" s="62"/>
      <c r="M271" s="219"/>
      <c r="N271" s="43"/>
      <c r="O271" s="43"/>
      <c r="P271" s="43"/>
      <c r="Q271" s="43"/>
      <c r="R271" s="43"/>
      <c r="S271" s="43"/>
      <c r="T271" s="79"/>
      <c r="AT271" s="24" t="s">
        <v>171</v>
      </c>
      <c r="AU271" s="24" t="s">
        <v>94</v>
      </c>
    </row>
    <row r="272" spans="2:51" s="12" customFormat="1" ht="13.5">
      <c r="B272" s="222"/>
      <c r="C272" s="223"/>
      <c r="D272" s="217" t="s">
        <v>184</v>
      </c>
      <c r="E272" s="246" t="s">
        <v>84</v>
      </c>
      <c r="F272" s="233" t="s">
        <v>513</v>
      </c>
      <c r="G272" s="223"/>
      <c r="H272" s="234">
        <v>1080</v>
      </c>
      <c r="I272" s="227"/>
      <c r="J272" s="223"/>
      <c r="K272" s="223"/>
      <c r="L272" s="228"/>
      <c r="M272" s="229"/>
      <c r="N272" s="230"/>
      <c r="O272" s="230"/>
      <c r="P272" s="230"/>
      <c r="Q272" s="230"/>
      <c r="R272" s="230"/>
      <c r="S272" s="230"/>
      <c r="T272" s="231"/>
      <c r="AT272" s="232" t="s">
        <v>184</v>
      </c>
      <c r="AU272" s="232" t="s">
        <v>94</v>
      </c>
      <c r="AV272" s="12" t="s">
        <v>94</v>
      </c>
      <c r="AW272" s="12" t="s">
        <v>48</v>
      </c>
      <c r="AX272" s="12" t="s">
        <v>25</v>
      </c>
      <c r="AY272" s="232" t="s">
        <v>160</v>
      </c>
    </row>
    <row r="273" spans="2:51" s="12" customFormat="1" ht="13.5">
      <c r="B273" s="222"/>
      <c r="C273" s="223"/>
      <c r="D273" s="220" t="s">
        <v>184</v>
      </c>
      <c r="E273" s="223"/>
      <c r="F273" s="225" t="s">
        <v>514</v>
      </c>
      <c r="G273" s="223"/>
      <c r="H273" s="226">
        <v>1112.4</v>
      </c>
      <c r="I273" s="227"/>
      <c r="J273" s="223"/>
      <c r="K273" s="223"/>
      <c r="L273" s="228"/>
      <c r="M273" s="229"/>
      <c r="N273" s="230"/>
      <c r="O273" s="230"/>
      <c r="P273" s="230"/>
      <c r="Q273" s="230"/>
      <c r="R273" s="230"/>
      <c r="S273" s="230"/>
      <c r="T273" s="231"/>
      <c r="AT273" s="232" t="s">
        <v>184</v>
      </c>
      <c r="AU273" s="232" t="s">
        <v>94</v>
      </c>
      <c r="AV273" s="12" t="s">
        <v>94</v>
      </c>
      <c r="AW273" s="12" t="s">
        <v>6</v>
      </c>
      <c r="AX273" s="12" t="s">
        <v>25</v>
      </c>
      <c r="AY273" s="232" t="s">
        <v>160</v>
      </c>
    </row>
    <row r="274" spans="2:65" s="1" customFormat="1" ht="44.25" customHeight="1">
      <c r="B274" s="42"/>
      <c r="C274" s="205" t="s">
        <v>515</v>
      </c>
      <c r="D274" s="205" t="s">
        <v>162</v>
      </c>
      <c r="E274" s="206" t="s">
        <v>516</v>
      </c>
      <c r="F274" s="207" t="s">
        <v>517</v>
      </c>
      <c r="G274" s="208" t="s">
        <v>209</v>
      </c>
      <c r="H274" s="209">
        <v>1.7</v>
      </c>
      <c r="I274" s="210"/>
      <c r="J274" s="211">
        <f>ROUND(I274*H274,2)</f>
        <v>0</v>
      </c>
      <c r="K274" s="207" t="s">
        <v>166</v>
      </c>
      <c r="L274" s="62"/>
      <c r="M274" s="212" t="s">
        <v>84</v>
      </c>
      <c r="N274" s="213" t="s">
        <v>56</v>
      </c>
      <c r="O274" s="43"/>
      <c r="P274" s="214">
        <f>O274*H274</f>
        <v>0</v>
      </c>
      <c r="Q274" s="214">
        <v>0.16371</v>
      </c>
      <c r="R274" s="214">
        <f>Q274*H274</f>
        <v>0.27830699999999997</v>
      </c>
      <c r="S274" s="214">
        <v>0</v>
      </c>
      <c r="T274" s="215">
        <f>S274*H274</f>
        <v>0</v>
      </c>
      <c r="AR274" s="24" t="s">
        <v>167</v>
      </c>
      <c r="AT274" s="24" t="s">
        <v>162</v>
      </c>
      <c r="AU274" s="24" t="s">
        <v>94</v>
      </c>
      <c r="AY274" s="24" t="s">
        <v>160</v>
      </c>
      <c r="BE274" s="216">
        <f>IF(N274="základní",J274,0)</f>
        <v>0</v>
      </c>
      <c r="BF274" s="216">
        <f>IF(N274="snížená",J274,0)</f>
        <v>0</v>
      </c>
      <c r="BG274" s="216">
        <f>IF(N274="zákl. přenesená",J274,0)</f>
        <v>0</v>
      </c>
      <c r="BH274" s="216">
        <f>IF(N274="sníž. přenesená",J274,0)</f>
        <v>0</v>
      </c>
      <c r="BI274" s="216">
        <f>IF(N274="nulová",J274,0)</f>
        <v>0</v>
      </c>
      <c r="BJ274" s="24" t="s">
        <v>25</v>
      </c>
      <c r="BK274" s="216">
        <f>ROUND(I274*H274,2)</f>
        <v>0</v>
      </c>
      <c r="BL274" s="24" t="s">
        <v>167</v>
      </c>
      <c r="BM274" s="24" t="s">
        <v>518</v>
      </c>
    </row>
    <row r="275" spans="2:47" s="1" customFormat="1" ht="94.5">
      <c r="B275" s="42"/>
      <c r="C275" s="64"/>
      <c r="D275" s="217" t="s">
        <v>169</v>
      </c>
      <c r="E275" s="64"/>
      <c r="F275" s="218" t="s">
        <v>519</v>
      </c>
      <c r="G275" s="64"/>
      <c r="H275" s="64"/>
      <c r="I275" s="173"/>
      <c r="J275" s="64"/>
      <c r="K275" s="64"/>
      <c r="L275" s="62"/>
      <c r="M275" s="219"/>
      <c r="N275" s="43"/>
      <c r="O275" s="43"/>
      <c r="P275" s="43"/>
      <c r="Q275" s="43"/>
      <c r="R275" s="43"/>
      <c r="S275" s="43"/>
      <c r="T275" s="79"/>
      <c r="AT275" s="24" t="s">
        <v>169</v>
      </c>
      <c r="AU275" s="24" t="s">
        <v>94</v>
      </c>
    </row>
    <row r="276" spans="2:47" s="1" customFormat="1" ht="40.5">
      <c r="B276" s="42"/>
      <c r="C276" s="64"/>
      <c r="D276" s="220" t="s">
        <v>171</v>
      </c>
      <c r="E276" s="64"/>
      <c r="F276" s="221" t="s">
        <v>520</v>
      </c>
      <c r="G276" s="64"/>
      <c r="H276" s="64"/>
      <c r="I276" s="173"/>
      <c r="J276" s="64"/>
      <c r="K276" s="64"/>
      <c r="L276" s="62"/>
      <c r="M276" s="219"/>
      <c r="N276" s="43"/>
      <c r="O276" s="43"/>
      <c r="P276" s="43"/>
      <c r="Q276" s="43"/>
      <c r="R276" s="43"/>
      <c r="S276" s="43"/>
      <c r="T276" s="79"/>
      <c r="AT276" s="24" t="s">
        <v>171</v>
      </c>
      <c r="AU276" s="24" t="s">
        <v>94</v>
      </c>
    </row>
    <row r="277" spans="2:65" s="1" customFormat="1" ht="22.5" customHeight="1">
      <c r="B277" s="42"/>
      <c r="C277" s="261" t="s">
        <v>521</v>
      </c>
      <c r="D277" s="261" t="s">
        <v>293</v>
      </c>
      <c r="E277" s="262" t="s">
        <v>522</v>
      </c>
      <c r="F277" s="263" t="s">
        <v>523</v>
      </c>
      <c r="G277" s="264" t="s">
        <v>219</v>
      </c>
      <c r="H277" s="265">
        <v>7</v>
      </c>
      <c r="I277" s="266"/>
      <c r="J277" s="267">
        <f>ROUND(I277*H277,2)</f>
        <v>0</v>
      </c>
      <c r="K277" s="263" t="s">
        <v>166</v>
      </c>
      <c r="L277" s="268"/>
      <c r="M277" s="269" t="s">
        <v>84</v>
      </c>
      <c r="N277" s="270" t="s">
        <v>56</v>
      </c>
      <c r="O277" s="43"/>
      <c r="P277" s="214">
        <f>O277*H277</f>
        <v>0</v>
      </c>
      <c r="Q277" s="214">
        <v>0.044</v>
      </c>
      <c r="R277" s="214">
        <f>Q277*H277</f>
        <v>0.308</v>
      </c>
      <c r="S277" s="214">
        <v>0</v>
      </c>
      <c r="T277" s="215">
        <f>S277*H277</f>
        <v>0</v>
      </c>
      <c r="AR277" s="24" t="s">
        <v>212</v>
      </c>
      <c r="AT277" s="24" t="s">
        <v>293</v>
      </c>
      <c r="AU277" s="24" t="s">
        <v>94</v>
      </c>
      <c r="AY277" s="24" t="s">
        <v>160</v>
      </c>
      <c r="BE277" s="216">
        <f>IF(N277="základní",J277,0)</f>
        <v>0</v>
      </c>
      <c r="BF277" s="216">
        <f>IF(N277="snížená",J277,0)</f>
        <v>0</v>
      </c>
      <c r="BG277" s="216">
        <f>IF(N277="zákl. přenesená",J277,0)</f>
        <v>0</v>
      </c>
      <c r="BH277" s="216">
        <f>IF(N277="sníž. přenesená",J277,0)</f>
        <v>0</v>
      </c>
      <c r="BI277" s="216">
        <f>IF(N277="nulová",J277,0)</f>
        <v>0</v>
      </c>
      <c r="BJ277" s="24" t="s">
        <v>25</v>
      </c>
      <c r="BK277" s="216">
        <f>ROUND(I277*H277,2)</f>
        <v>0</v>
      </c>
      <c r="BL277" s="24" t="s">
        <v>167</v>
      </c>
      <c r="BM277" s="24" t="s">
        <v>524</v>
      </c>
    </row>
    <row r="278" spans="2:65" s="1" customFormat="1" ht="57" customHeight="1">
      <c r="B278" s="42"/>
      <c r="C278" s="205" t="s">
        <v>525</v>
      </c>
      <c r="D278" s="205" t="s">
        <v>162</v>
      </c>
      <c r="E278" s="206" t="s">
        <v>526</v>
      </c>
      <c r="F278" s="207" t="s">
        <v>527</v>
      </c>
      <c r="G278" s="208" t="s">
        <v>209</v>
      </c>
      <c r="H278" s="209">
        <v>268</v>
      </c>
      <c r="I278" s="210"/>
      <c r="J278" s="211">
        <f>ROUND(I278*H278,2)</f>
        <v>0</v>
      </c>
      <c r="K278" s="207" t="s">
        <v>166</v>
      </c>
      <c r="L278" s="62"/>
      <c r="M278" s="212" t="s">
        <v>84</v>
      </c>
      <c r="N278" s="213" t="s">
        <v>56</v>
      </c>
      <c r="O278" s="43"/>
      <c r="P278" s="214">
        <f>O278*H278</f>
        <v>0</v>
      </c>
      <c r="Q278" s="214">
        <v>0</v>
      </c>
      <c r="R278" s="214">
        <f>Q278*H278</f>
        <v>0</v>
      </c>
      <c r="S278" s="214">
        <v>0.324</v>
      </c>
      <c r="T278" s="215">
        <f>S278*H278</f>
        <v>86.83200000000001</v>
      </c>
      <c r="AR278" s="24" t="s">
        <v>167</v>
      </c>
      <c r="AT278" s="24" t="s">
        <v>162</v>
      </c>
      <c r="AU278" s="24" t="s">
        <v>94</v>
      </c>
      <c r="AY278" s="24" t="s">
        <v>160</v>
      </c>
      <c r="BE278" s="216">
        <f>IF(N278="základní",J278,0)</f>
        <v>0</v>
      </c>
      <c r="BF278" s="216">
        <f>IF(N278="snížená",J278,0)</f>
        <v>0</v>
      </c>
      <c r="BG278" s="216">
        <f>IF(N278="zákl. přenesená",J278,0)</f>
        <v>0</v>
      </c>
      <c r="BH278" s="216">
        <f>IF(N278="sníž. přenesená",J278,0)</f>
        <v>0</v>
      </c>
      <c r="BI278" s="216">
        <f>IF(N278="nulová",J278,0)</f>
        <v>0</v>
      </c>
      <c r="BJ278" s="24" t="s">
        <v>25</v>
      </c>
      <c r="BK278" s="216">
        <f>ROUND(I278*H278,2)</f>
        <v>0</v>
      </c>
      <c r="BL278" s="24" t="s">
        <v>167</v>
      </c>
      <c r="BM278" s="24" t="s">
        <v>528</v>
      </c>
    </row>
    <row r="279" spans="2:47" s="1" customFormat="1" ht="81">
      <c r="B279" s="42"/>
      <c r="C279" s="64"/>
      <c r="D279" s="217" t="s">
        <v>169</v>
      </c>
      <c r="E279" s="64"/>
      <c r="F279" s="218" t="s">
        <v>529</v>
      </c>
      <c r="G279" s="64"/>
      <c r="H279" s="64"/>
      <c r="I279" s="173"/>
      <c r="J279" s="64"/>
      <c r="K279" s="64"/>
      <c r="L279" s="62"/>
      <c r="M279" s="219"/>
      <c r="N279" s="43"/>
      <c r="O279" s="43"/>
      <c r="P279" s="43"/>
      <c r="Q279" s="43"/>
      <c r="R279" s="43"/>
      <c r="S279" s="43"/>
      <c r="T279" s="79"/>
      <c r="AT279" s="24" t="s">
        <v>169</v>
      </c>
      <c r="AU279" s="24" t="s">
        <v>94</v>
      </c>
    </row>
    <row r="280" spans="2:51" s="12" customFormat="1" ht="13.5">
      <c r="B280" s="222"/>
      <c r="C280" s="223"/>
      <c r="D280" s="220" t="s">
        <v>184</v>
      </c>
      <c r="E280" s="224" t="s">
        <v>84</v>
      </c>
      <c r="F280" s="225" t="s">
        <v>530</v>
      </c>
      <c r="G280" s="223"/>
      <c r="H280" s="226">
        <v>268</v>
      </c>
      <c r="I280" s="227"/>
      <c r="J280" s="223"/>
      <c r="K280" s="223"/>
      <c r="L280" s="228"/>
      <c r="M280" s="229"/>
      <c r="N280" s="230"/>
      <c r="O280" s="230"/>
      <c r="P280" s="230"/>
      <c r="Q280" s="230"/>
      <c r="R280" s="230"/>
      <c r="S280" s="230"/>
      <c r="T280" s="231"/>
      <c r="AT280" s="232" t="s">
        <v>184</v>
      </c>
      <c r="AU280" s="232" t="s">
        <v>94</v>
      </c>
      <c r="AV280" s="12" t="s">
        <v>94</v>
      </c>
      <c r="AW280" s="12" t="s">
        <v>48</v>
      </c>
      <c r="AX280" s="12" t="s">
        <v>25</v>
      </c>
      <c r="AY280" s="232" t="s">
        <v>160</v>
      </c>
    </row>
    <row r="281" spans="2:65" s="1" customFormat="1" ht="44.25" customHeight="1">
      <c r="B281" s="42"/>
      <c r="C281" s="205" t="s">
        <v>531</v>
      </c>
      <c r="D281" s="205" t="s">
        <v>162</v>
      </c>
      <c r="E281" s="206" t="s">
        <v>532</v>
      </c>
      <c r="F281" s="207" t="s">
        <v>533</v>
      </c>
      <c r="G281" s="208" t="s">
        <v>219</v>
      </c>
      <c r="H281" s="209">
        <v>2</v>
      </c>
      <c r="I281" s="210"/>
      <c r="J281" s="211">
        <f>ROUND(I281*H281,2)</f>
        <v>0</v>
      </c>
      <c r="K281" s="207" t="s">
        <v>166</v>
      </c>
      <c r="L281" s="62"/>
      <c r="M281" s="212" t="s">
        <v>84</v>
      </c>
      <c r="N281" s="213" t="s">
        <v>56</v>
      </c>
      <c r="O281" s="43"/>
      <c r="P281" s="214">
        <f>O281*H281</f>
        <v>0</v>
      </c>
      <c r="Q281" s="214">
        <v>0</v>
      </c>
      <c r="R281" s="214">
        <f>Q281*H281</f>
        <v>0</v>
      </c>
      <c r="S281" s="214">
        <v>0.45</v>
      </c>
      <c r="T281" s="215">
        <f>S281*H281</f>
        <v>0.9</v>
      </c>
      <c r="AR281" s="24" t="s">
        <v>167</v>
      </c>
      <c r="AT281" s="24" t="s">
        <v>162</v>
      </c>
      <c r="AU281" s="24" t="s">
        <v>94</v>
      </c>
      <c r="AY281" s="24" t="s">
        <v>160</v>
      </c>
      <c r="BE281" s="216">
        <f>IF(N281="základní",J281,0)</f>
        <v>0</v>
      </c>
      <c r="BF281" s="216">
        <f>IF(N281="snížená",J281,0)</f>
        <v>0</v>
      </c>
      <c r="BG281" s="216">
        <f>IF(N281="zákl. přenesená",J281,0)</f>
        <v>0</v>
      </c>
      <c r="BH281" s="216">
        <f>IF(N281="sníž. přenesená",J281,0)</f>
        <v>0</v>
      </c>
      <c r="BI281" s="216">
        <f>IF(N281="nulová",J281,0)</f>
        <v>0</v>
      </c>
      <c r="BJ281" s="24" t="s">
        <v>25</v>
      </c>
      <c r="BK281" s="216">
        <f>ROUND(I281*H281,2)</f>
        <v>0</v>
      </c>
      <c r="BL281" s="24" t="s">
        <v>167</v>
      </c>
      <c r="BM281" s="24" t="s">
        <v>534</v>
      </c>
    </row>
    <row r="282" spans="2:47" s="1" customFormat="1" ht="54">
      <c r="B282" s="42"/>
      <c r="C282" s="64"/>
      <c r="D282" s="217" t="s">
        <v>169</v>
      </c>
      <c r="E282" s="64"/>
      <c r="F282" s="218" t="s">
        <v>535</v>
      </c>
      <c r="G282" s="64"/>
      <c r="H282" s="64"/>
      <c r="I282" s="173"/>
      <c r="J282" s="64"/>
      <c r="K282" s="64"/>
      <c r="L282" s="62"/>
      <c r="M282" s="219"/>
      <c r="N282" s="43"/>
      <c r="O282" s="43"/>
      <c r="P282" s="43"/>
      <c r="Q282" s="43"/>
      <c r="R282" s="43"/>
      <c r="S282" s="43"/>
      <c r="T282" s="79"/>
      <c r="AT282" s="24" t="s">
        <v>169</v>
      </c>
      <c r="AU282" s="24" t="s">
        <v>94</v>
      </c>
    </row>
    <row r="283" spans="2:51" s="12" customFormat="1" ht="13.5">
      <c r="B283" s="222"/>
      <c r="C283" s="223"/>
      <c r="D283" s="217" t="s">
        <v>184</v>
      </c>
      <c r="E283" s="246" t="s">
        <v>84</v>
      </c>
      <c r="F283" s="233" t="s">
        <v>536</v>
      </c>
      <c r="G283" s="223"/>
      <c r="H283" s="234">
        <v>2</v>
      </c>
      <c r="I283" s="227"/>
      <c r="J283" s="223"/>
      <c r="K283" s="223"/>
      <c r="L283" s="228"/>
      <c r="M283" s="229"/>
      <c r="N283" s="230"/>
      <c r="O283" s="230"/>
      <c r="P283" s="230"/>
      <c r="Q283" s="230"/>
      <c r="R283" s="230"/>
      <c r="S283" s="230"/>
      <c r="T283" s="231"/>
      <c r="AT283" s="232" t="s">
        <v>184</v>
      </c>
      <c r="AU283" s="232" t="s">
        <v>94</v>
      </c>
      <c r="AV283" s="12" t="s">
        <v>94</v>
      </c>
      <c r="AW283" s="12" t="s">
        <v>48</v>
      </c>
      <c r="AX283" s="12" t="s">
        <v>25</v>
      </c>
      <c r="AY283" s="232" t="s">
        <v>160</v>
      </c>
    </row>
    <row r="284" spans="2:63" s="11" customFormat="1" ht="29.85" customHeight="1">
      <c r="B284" s="188"/>
      <c r="C284" s="189"/>
      <c r="D284" s="202" t="s">
        <v>85</v>
      </c>
      <c r="E284" s="203" t="s">
        <v>250</v>
      </c>
      <c r="F284" s="203" t="s">
        <v>251</v>
      </c>
      <c r="G284" s="189"/>
      <c r="H284" s="189"/>
      <c r="I284" s="192"/>
      <c r="J284" s="204">
        <f>BK284</f>
        <v>0</v>
      </c>
      <c r="K284" s="189"/>
      <c r="L284" s="194"/>
      <c r="M284" s="195"/>
      <c r="N284" s="196"/>
      <c r="O284" s="196"/>
      <c r="P284" s="197">
        <f>SUM(P285:P288)</f>
        <v>0</v>
      </c>
      <c r="Q284" s="196"/>
      <c r="R284" s="197">
        <f>SUM(R285:R288)</f>
        <v>0</v>
      </c>
      <c r="S284" s="196"/>
      <c r="T284" s="198">
        <f>SUM(T285:T288)</f>
        <v>0</v>
      </c>
      <c r="AR284" s="199" t="s">
        <v>25</v>
      </c>
      <c r="AT284" s="200" t="s">
        <v>85</v>
      </c>
      <c r="AU284" s="200" t="s">
        <v>25</v>
      </c>
      <c r="AY284" s="199" t="s">
        <v>160</v>
      </c>
      <c r="BK284" s="201">
        <f>SUM(BK285:BK288)</f>
        <v>0</v>
      </c>
    </row>
    <row r="285" spans="2:65" s="1" customFormat="1" ht="31.5" customHeight="1">
      <c r="B285" s="42"/>
      <c r="C285" s="205" t="s">
        <v>537</v>
      </c>
      <c r="D285" s="205" t="s">
        <v>162</v>
      </c>
      <c r="E285" s="206" t="s">
        <v>538</v>
      </c>
      <c r="F285" s="207" t="s">
        <v>539</v>
      </c>
      <c r="G285" s="208" t="s">
        <v>200</v>
      </c>
      <c r="H285" s="209">
        <v>16.823</v>
      </c>
      <c r="I285" s="210"/>
      <c r="J285" s="211">
        <f>ROUND(I285*H285,2)</f>
        <v>0</v>
      </c>
      <c r="K285" s="207" t="s">
        <v>166</v>
      </c>
      <c r="L285" s="62"/>
      <c r="M285" s="212" t="s">
        <v>84</v>
      </c>
      <c r="N285" s="213" t="s">
        <v>56</v>
      </c>
      <c r="O285" s="43"/>
      <c r="P285" s="214">
        <f>O285*H285</f>
        <v>0</v>
      </c>
      <c r="Q285" s="214">
        <v>0</v>
      </c>
      <c r="R285" s="214">
        <f>Q285*H285</f>
        <v>0</v>
      </c>
      <c r="S285" s="214">
        <v>0</v>
      </c>
      <c r="T285" s="215">
        <f>S285*H285</f>
        <v>0</v>
      </c>
      <c r="AR285" s="24" t="s">
        <v>167</v>
      </c>
      <c r="AT285" s="24" t="s">
        <v>162</v>
      </c>
      <c r="AU285" s="24" t="s">
        <v>94</v>
      </c>
      <c r="AY285" s="24" t="s">
        <v>160</v>
      </c>
      <c r="BE285" s="216">
        <f>IF(N285="základní",J285,0)</f>
        <v>0</v>
      </c>
      <c r="BF285" s="216">
        <f>IF(N285="snížená",J285,0)</f>
        <v>0</v>
      </c>
      <c r="BG285" s="216">
        <f>IF(N285="zákl. přenesená",J285,0)</f>
        <v>0</v>
      </c>
      <c r="BH285" s="216">
        <f>IF(N285="sníž. přenesená",J285,0)</f>
        <v>0</v>
      </c>
      <c r="BI285" s="216">
        <f>IF(N285="nulová",J285,0)</f>
        <v>0</v>
      </c>
      <c r="BJ285" s="24" t="s">
        <v>25</v>
      </c>
      <c r="BK285" s="216">
        <f>ROUND(I285*H285,2)</f>
        <v>0</v>
      </c>
      <c r="BL285" s="24" t="s">
        <v>167</v>
      </c>
      <c r="BM285" s="24" t="s">
        <v>540</v>
      </c>
    </row>
    <row r="286" spans="2:65" s="1" customFormat="1" ht="31.5" customHeight="1">
      <c r="B286" s="42"/>
      <c r="C286" s="205" t="s">
        <v>541</v>
      </c>
      <c r="D286" s="205" t="s">
        <v>162</v>
      </c>
      <c r="E286" s="206" t="s">
        <v>252</v>
      </c>
      <c r="F286" s="207" t="s">
        <v>253</v>
      </c>
      <c r="G286" s="208" t="s">
        <v>200</v>
      </c>
      <c r="H286" s="209">
        <v>31.777</v>
      </c>
      <c r="I286" s="210"/>
      <c r="J286" s="211">
        <f>ROUND(I286*H286,2)</f>
        <v>0</v>
      </c>
      <c r="K286" s="207" t="s">
        <v>166</v>
      </c>
      <c r="L286" s="62"/>
      <c r="M286" s="212" t="s">
        <v>84</v>
      </c>
      <c r="N286" s="213" t="s">
        <v>56</v>
      </c>
      <c r="O286" s="43"/>
      <c r="P286" s="214">
        <f>O286*H286</f>
        <v>0</v>
      </c>
      <c r="Q286" s="214">
        <v>0</v>
      </c>
      <c r="R286" s="214">
        <f>Q286*H286</f>
        <v>0</v>
      </c>
      <c r="S286" s="214">
        <v>0</v>
      </c>
      <c r="T286" s="215">
        <f>S286*H286</f>
        <v>0</v>
      </c>
      <c r="AR286" s="24" t="s">
        <v>167</v>
      </c>
      <c r="AT286" s="24" t="s">
        <v>162</v>
      </c>
      <c r="AU286" s="24" t="s">
        <v>94</v>
      </c>
      <c r="AY286" s="24" t="s">
        <v>160</v>
      </c>
      <c r="BE286" s="216">
        <f>IF(N286="základní",J286,0)</f>
        <v>0</v>
      </c>
      <c r="BF286" s="216">
        <f>IF(N286="snížená",J286,0)</f>
        <v>0</v>
      </c>
      <c r="BG286" s="216">
        <f>IF(N286="zákl. přenesená",J286,0)</f>
        <v>0</v>
      </c>
      <c r="BH286" s="216">
        <f>IF(N286="sníž. přenesená",J286,0)</f>
        <v>0</v>
      </c>
      <c r="BI286" s="216">
        <f>IF(N286="nulová",J286,0)</f>
        <v>0</v>
      </c>
      <c r="BJ286" s="24" t="s">
        <v>25</v>
      </c>
      <c r="BK286" s="216">
        <f>ROUND(I286*H286,2)</f>
        <v>0</v>
      </c>
      <c r="BL286" s="24" t="s">
        <v>167</v>
      </c>
      <c r="BM286" s="24" t="s">
        <v>542</v>
      </c>
    </row>
    <row r="287" spans="2:47" s="1" customFormat="1" ht="27">
      <c r="B287" s="42"/>
      <c r="C287" s="64"/>
      <c r="D287" s="217" t="s">
        <v>169</v>
      </c>
      <c r="E287" s="64"/>
      <c r="F287" s="218" t="s">
        <v>255</v>
      </c>
      <c r="G287" s="64"/>
      <c r="H287" s="64"/>
      <c r="I287" s="173"/>
      <c r="J287" s="64"/>
      <c r="K287" s="64"/>
      <c r="L287" s="62"/>
      <c r="M287" s="219"/>
      <c r="N287" s="43"/>
      <c r="O287" s="43"/>
      <c r="P287" s="43"/>
      <c r="Q287" s="43"/>
      <c r="R287" s="43"/>
      <c r="S287" s="43"/>
      <c r="T287" s="79"/>
      <c r="AT287" s="24" t="s">
        <v>169</v>
      </c>
      <c r="AU287" s="24" t="s">
        <v>94</v>
      </c>
    </row>
    <row r="288" spans="2:51" s="12" customFormat="1" ht="13.5">
      <c r="B288" s="222"/>
      <c r="C288" s="223"/>
      <c r="D288" s="217" t="s">
        <v>184</v>
      </c>
      <c r="E288" s="246" t="s">
        <v>84</v>
      </c>
      <c r="F288" s="233" t="s">
        <v>543</v>
      </c>
      <c r="G288" s="223"/>
      <c r="H288" s="234">
        <v>31.777</v>
      </c>
      <c r="I288" s="227"/>
      <c r="J288" s="223"/>
      <c r="K288" s="223"/>
      <c r="L288" s="228"/>
      <c r="M288" s="271"/>
      <c r="N288" s="272"/>
      <c r="O288" s="272"/>
      <c r="P288" s="272"/>
      <c r="Q288" s="272"/>
      <c r="R288" s="272"/>
      <c r="S288" s="272"/>
      <c r="T288" s="273"/>
      <c r="AT288" s="232" t="s">
        <v>184</v>
      </c>
      <c r="AU288" s="232" t="s">
        <v>94</v>
      </c>
      <c r="AV288" s="12" t="s">
        <v>94</v>
      </c>
      <c r="AW288" s="12" t="s">
        <v>48</v>
      </c>
      <c r="AX288" s="12" t="s">
        <v>25</v>
      </c>
      <c r="AY288" s="232" t="s">
        <v>160</v>
      </c>
    </row>
    <row r="289" spans="2:12" s="1" customFormat="1" ht="6.95" customHeight="1">
      <c r="B289" s="57"/>
      <c r="C289" s="58"/>
      <c r="D289" s="58"/>
      <c r="E289" s="58"/>
      <c r="F289" s="58"/>
      <c r="G289" s="58"/>
      <c r="H289" s="58"/>
      <c r="I289" s="149"/>
      <c r="J289" s="58"/>
      <c r="K289" s="58"/>
      <c r="L289" s="62"/>
    </row>
  </sheetData>
  <sheetProtection password="CC35" sheet="1" objects="1" scenarios="1" formatCells="0" formatColumns="0" formatRows="0" sort="0" autoFilter="0"/>
  <autoFilter ref="C90:K288"/>
  <mergeCells count="12">
    <mergeCell ref="G1:H1"/>
    <mergeCell ref="L2:V2"/>
    <mergeCell ref="E49:H49"/>
    <mergeCell ref="E51:H51"/>
    <mergeCell ref="E79:H79"/>
    <mergeCell ref="E81:H81"/>
    <mergeCell ref="E83:H83"/>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2"/>
      <c r="C1" s="122"/>
      <c r="D1" s="123" t="s">
        <v>1</v>
      </c>
      <c r="E1" s="122"/>
      <c r="F1" s="124" t="s">
        <v>124</v>
      </c>
      <c r="G1" s="410" t="s">
        <v>125</v>
      </c>
      <c r="H1" s="410"/>
      <c r="I1" s="125"/>
      <c r="J1" s="124" t="s">
        <v>126</v>
      </c>
      <c r="K1" s="123" t="s">
        <v>127</v>
      </c>
      <c r="L1" s="124" t="s">
        <v>128</v>
      </c>
      <c r="M1" s="124"/>
      <c r="N1" s="124"/>
      <c r="O1" s="124"/>
      <c r="P1" s="124"/>
      <c r="Q1" s="124"/>
      <c r="R1" s="124"/>
      <c r="S1" s="124"/>
      <c r="T1" s="12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105</v>
      </c>
    </row>
    <row r="3" spans="2:46" ht="6.95" customHeight="1">
      <c r="B3" s="25"/>
      <c r="C3" s="26"/>
      <c r="D3" s="26"/>
      <c r="E3" s="26"/>
      <c r="F3" s="26"/>
      <c r="G3" s="26"/>
      <c r="H3" s="26"/>
      <c r="I3" s="126"/>
      <c r="J3" s="26"/>
      <c r="K3" s="27"/>
      <c r="AT3" s="24" t="s">
        <v>94</v>
      </c>
    </row>
    <row r="4" spans="2:46" ht="36.95" customHeight="1">
      <c r="B4" s="28"/>
      <c r="C4" s="29"/>
      <c r="D4" s="30" t="s">
        <v>129</v>
      </c>
      <c r="E4" s="29"/>
      <c r="F4" s="29"/>
      <c r="G4" s="29"/>
      <c r="H4" s="29"/>
      <c r="I4" s="127"/>
      <c r="J4" s="29"/>
      <c r="K4" s="31"/>
      <c r="M4" s="32" t="s">
        <v>12</v>
      </c>
      <c r="AT4" s="24" t="s">
        <v>6</v>
      </c>
    </row>
    <row r="5" spans="2:11" ht="6.95" customHeight="1">
      <c r="B5" s="28"/>
      <c r="C5" s="29"/>
      <c r="D5" s="29"/>
      <c r="E5" s="29"/>
      <c r="F5" s="29"/>
      <c r="G5" s="29"/>
      <c r="H5" s="29"/>
      <c r="I5" s="127"/>
      <c r="J5" s="29"/>
      <c r="K5" s="31"/>
    </row>
    <row r="6" spans="2:11" ht="13.5">
      <c r="B6" s="28"/>
      <c r="C6" s="29"/>
      <c r="D6" s="37" t="s">
        <v>18</v>
      </c>
      <c r="E6" s="29"/>
      <c r="F6" s="29"/>
      <c r="G6" s="29"/>
      <c r="H6" s="29"/>
      <c r="I6" s="127"/>
      <c r="J6" s="29"/>
      <c r="K6" s="31"/>
    </row>
    <row r="7" spans="2:11" ht="22.5" customHeight="1">
      <c r="B7" s="28"/>
      <c r="C7" s="29"/>
      <c r="D7" s="29"/>
      <c r="E7" s="403" t="str">
        <f>'Rekapitulace stavby'!K6</f>
        <v>Oprava silnice III/1179 Mýto</v>
      </c>
      <c r="F7" s="404"/>
      <c r="G7" s="404"/>
      <c r="H7" s="404"/>
      <c r="I7" s="127"/>
      <c r="J7" s="29"/>
      <c r="K7" s="31"/>
    </row>
    <row r="8" spans="2:11" ht="13.5">
      <c r="B8" s="28"/>
      <c r="C8" s="29"/>
      <c r="D8" s="37" t="s">
        <v>130</v>
      </c>
      <c r="E8" s="29"/>
      <c r="F8" s="29"/>
      <c r="G8" s="29"/>
      <c r="H8" s="29"/>
      <c r="I8" s="127"/>
      <c r="J8" s="29"/>
      <c r="K8" s="31"/>
    </row>
    <row r="9" spans="2:11" s="1" customFormat="1" ht="22.5" customHeight="1">
      <c r="B9" s="42"/>
      <c r="C9" s="43"/>
      <c r="D9" s="43"/>
      <c r="E9" s="403" t="s">
        <v>131</v>
      </c>
      <c r="F9" s="405"/>
      <c r="G9" s="405"/>
      <c r="H9" s="405"/>
      <c r="I9" s="128"/>
      <c r="J9" s="43"/>
      <c r="K9" s="46"/>
    </row>
    <row r="10" spans="2:11" s="1" customFormat="1" ht="13.5">
      <c r="B10" s="42"/>
      <c r="C10" s="43"/>
      <c r="D10" s="37" t="s">
        <v>132</v>
      </c>
      <c r="E10" s="43"/>
      <c r="F10" s="43"/>
      <c r="G10" s="43"/>
      <c r="H10" s="43"/>
      <c r="I10" s="128"/>
      <c r="J10" s="43"/>
      <c r="K10" s="46"/>
    </row>
    <row r="11" spans="2:11" s="1" customFormat="1" ht="36.95" customHeight="1">
      <c r="B11" s="42"/>
      <c r="C11" s="43"/>
      <c r="D11" s="43"/>
      <c r="E11" s="406" t="s">
        <v>544</v>
      </c>
      <c r="F11" s="405"/>
      <c r="G11" s="405"/>
      <c r="H11" s="405"/>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7" t="s">
        <v>21</v>
      </c>
      <c r="E13" s="43"/>
      <c r="F13" s="35" t="s">
        <v>22</v>
      </c>
      <c r="G13" s="43"/>
      <c r="H13" s="43"/>
      <c r="I13" s="129" t="s">
        <v>23</v>
      </c>
      <c r="J13" s="35" t="s">
        <v>84</v>
      </c>
      <c r="K13" s="46"/>
    </row>
    <row r="14" spans="2:11" s="1" customFormat="1" ht="14.45" customHeight="1">
      <c r="B14" s="42"/>
      <c r="C14" s="43"/>
      <c r="D14" s="37" t="s">
        <v>26</v>
      </c>
      <c r="E14" s="43"/>
      <c r="F14" s="35" t="s">
        <v>27</v>
      </c>
      <c r="G14" s="43"/>
      <c r="H14" s="43"/>
      <c r="I14" s="129" t="s">
        <v>28</v>
      </c>
      <c r="J14" s="130" t="str">
        <f>'Rekapitulace stavby'!AN8</f>
        <v>22. 1. 2016</v>
      </c>
      <c r="K14" s="46"/>
    </row>
    <row r="15" spans="2:11" s="1" customFormat="1" ht="10.9" customHeight="1">
      <c r="B15" s="42"/>
      <c r="C15" s="43"/>
      <c r="D15" s="43"/>
      <c r="E15" s="43"/>
      <c r="F15" s="43"/>
      <c r="G15" s="43"/>
      <c r="H15" s="43"/>
      <c r="I15" s="128"/>
      <c r="J15" s="43"/>
      <c r="K15" s="46"/>
    </row>
    <row r="16" spans="2:11" s="1" customFormat="1" ht="14.45" customHeight="1">
      <c r="B16" s="42"/>
      <c r="C16" s="43"/>
      <c r="D16" s="37" t="s">
        <v>36</v>
      </c>
      <c r="E16" s="43"/>
      <c r="F16" s="43"/>
      <c r="G16" s="43"/>
      <c r="H16" s="43"/>
      <c r="I16" s="129" t="s">
        <v>37</v>
      </c>
      <c r="J16" s="35" t="s">
        <v>38</v>
      </c>
      <c r="K16" s="46"/>
    </row>
    <row r="17" spans="2:11" s="1" customFormat="1" ht="18" customHeight="1">
      <c r="B17" s="42"/>
      <c r="C17" s="43"/>
      <c r="D17" s="43"/>
      <c r="E17" s="35" t="s">
        <v>39</v>
      </c>
      <c r="F17" s="43"/>
      <c r="G17" s="43"/>
      <c r="H17" s="43"/>
      <c r="I17" s="129" t="s">
        <v>40</v>
      </c>
      <c r="J17" s="35" t="s">
        <v>41</v>
      </c>
      <c r="K17" s="46"/>
    </row>
    <row r="18" spans="2:11" s="1" customFormat="1" ht="6.95" customHeight="1">
      <c r="B18" s="42"/>
      <c r="C18" s="43"/>
      <c r="D18" s="43"/>
      <c r="E18" s="43"/>
      <c r="F18" s="43"/>
      <c r="G18" s="43"/>
      <c r="H18" s="43"/>
      <c r="I18" s="128"/>
      <c r="J18" s="43"/>
      <c r="K18" s="46"/>
    </row>
    <row r="19" spans="2:11" s="1" customFormat="1" ht="14.45" customHeight="1">
      <c r="B19" s="42"/>
      <c r="C19" s="43"/>
      <c r="D19" s="37" t="s">
        <v>42</v>
      </c>
      <c r="E19" s="43"/>
      <c r="F19" s="43"/>
      <c r="G19" s="43"/>
      <c r="H19" s="43"/>
      <c r="I19" s="129" t="s">
        <v>37</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29" t="s">
        <v>40</v>
      </c>
      <c r="J20" s="35"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7" t="s">
        <v>44</v>
      </c>
      <c r="E22" s="43"/>
      <c r="F22" s="43"/>
      <c r="G22" s="43"/>
      <c r="H22" s="43"/>
      <c r="I22" s="129" t="s">
        <v>37</v>
      </c>
      <c r="J22" s="35" t="s">
        <v>45</v>
      </c>
      <c r="K22" s="46"/>
    </row>
    <row r="23" spans="2:11" s="1" customFormat="1" ht="18" customHeight="1">
      <c r="B23" s="42"/>
      <c r="C23" s="43"/>
      <c r="D23" s="43"/>
      <c r="E23" s="35" t="s">
        <v>46</v>
      </c>
      <c r="F23" s="43"/>
      <c r="G23" s="43"/>
      <c r="H23" s="43"/>
      <c r="I23" s="129" t="s">
        <v>40</v>
      </c>
      <c r="J23" s="35" t="s">
        <v>47</v>
      </c>
      <c r="K23" s="46"/>
    </row>
    <row r="24" spans="2:11" s="1" customFormat="1" ht="6.95" customHeight="1">
      <c r="B24" s="42"/>
      <c r="C24" s="43"/>
      <c r="D24" s="43"/>
      <c r="E24" s="43"/>
      <c r="F24" s="43"/>
      <c r="G24" s="43"/>
      <c r="H24" s="43"/>
      <c r="I24" s="128"/>
      <c r="J24" s="43"/>
      <c r="K24" s="46"/>
    </row>
    <row r="25" spans="2:11" s="1" customFormat="1" ht="14.45" customHeight="1">
      <c r="B25" s="42"/>
      <c r="C25" s="43"/>
      <c r="D25" s="37" t="s">
        <v>49</v>
      </c>
      <c r="E25" s="43"/>
      <c r="F25" s="43"/>
      <c r="G25" s="43"/>
      <c r="H25" s="43"/>
      <c r="I25" s="128"/>
      <c r="J25" s="43"/>
      <c r="K25" s="46"/>
    </row>
    <row r="26" spans="2:11" s="7" customFormat="1" ht="22.5" customHeight="1">
      <c r="B26" s="131"/>
      <c r="C26" s="132"/>
      <c r="D26" s="132"/>
      <c r="E26" s="368" t="s">
        <v>84</v>
      </c>
      <c r="F26" s="368"/>
      <c r="G26" s="368"/>
      <c r="H26" s="368"/>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51</v>
      </c>
      <c r="E29" s="43"/>
      <c r="F29" s="43"/>
      <c r="G29" s="43"/>
      <c r="H29" s="43"/>
      <c r="I29" s="128"/>
      <c r="J29" s="138">
        <f>ROUND(J87,2)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53</v>
      </c>
      <c r="G31" s="43"/>
      <c r="H31" s="43"/>
      <c r="I31" s="139" t="s">
        <v>52</v>
      </c>
      <c r="J31" s="47" t="s">
        <v>54</v>
      </c>
      <c r="K31" s="46"/>
    </row>
    <row r="32" spans="2:11" s="1" customFormat="1" ht="14.45" customHeight="1">
      <c r="B32" s="42"/>
      <c r="C32" s="43"/>
      <c r="D32" s="50" t="s">
        <v>55</v>
      </c>
      <c r="E32" s="50" t="s">
        <v>56</v>
      </c>
      <c r="F32" s="140">
        <f>ROUND(SUM(BE87:BE115),2)</f>
        <v>0</v>
      </c>
      <c r="G32" s="43"/>
      <c r="H32" s="43"/>
      <c r="I32" s="141">
        <v>0.21</v>
      </c>
      <c r="J32" s="140">
        <f>ROUND(ROUND((SUM(BE87:BE115)),2)*I32,2)</f>
        <v>0</v>
      </c>
      <c r="K32" s="46"/>
    </row>
    <row r="33" spans="2:11" s="1" customFormat="1" ht="14.45" customHeight="1">
      <c r="B33" s="42"/>
      <c r="C33" s="43"/>
      <c r="D33" s="43"/>
      <c r="E33" s="50" t="s">
        <v>57</v>
      </c>
      <c r="F33" s="140">
        <f>ROUND(SUM(BF87:BF115),2)</f>
        <v>0</v>
      </c>
      <c r="G33" s="43"/>
      <c r="H33" s="43"/>
      <c r="I33" s="141">
        <v>0.15</v>
      </c>
      <c r="J33" s="140">
        <f>ROUND(ROUND((SUM(BF87:BF115)),2)*I33,2)</f>
        <v>0</v>
      </c>
      <c r="K33" s="46"/>
    </row>
    <row r="34" spans="2:11" s="1" customFormat="1" ht="14.45" customHeight="1" hidden="1">
      <c r="B34" s="42"/>
      <c r="C34" s="43"/>
      <c r="D34" s="43"/>
      <c r="E34" s="50" t="s">
        <v>58</v>
      </c>
      <c r="F34" s="140">
        <f>ROUND(SUM(BG87:BG115),2)</f>
        <v>0</v>
      </c>
      <c r="G34" s="43"/>
      <c r="H34" s="43"/>
      <c r="I34" s="141">
        <v>0.21</v>
      </c>
      <c r="J34" s="140">
        <v>0</v>
      </c>
      <c r="K34" s="46"/>
    </row>
    <row r="35" spans="2:11" s="1" customFormat="1" ht="14.45" customHeight="1" hidden="1">
      <c r="B35" s="42"/>
      <c r="C35" s="43"/>
      <c r="D35" s="43"/>
      <c r="E35" s="50" t="s">
        <v>59</v>
      </c>
      <c r="F35" s="140">
        <f>ROUND(SUM(BH87:BH115),2)</f>
        <v>0</v>
      </c>
      <c r="G35" s="43"/>
      <c r="H35" s="43"/>
      <c r="I35" s="141">
        <v>0.15</v>
      </c>
      <c r="J35" s="140">
        <v>0</v>
      </c>
      <c r="K35" s="46"/>
    </row>
    <row r="36" spans="2:11" s="1" customFormat="1" ht="14.45" customHeight="1" hidden="1">
      <c r="B36" s="42"/>
      <c r="C36" s="43"/>
      <c r="D36" s="43"/>
      <c r="E36" s="50" t="s">
        <v>60</v>
      </c>
      <c r="F36" s="140">
        <f>ROUND(SUM(BI87:BI115),2)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61</v>
      </c>
      <c r="E38" s="80"/>
      <c r="F38" s="80"/>
      <c r="G38" s="144" t="s">
        <v>62</v>
      </c>
      <c r="H38" s="145" t="s">
        <v>63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0" t="s">
        <v>134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7" t="s">
        <v>18</v>
      </c>
      <c r="D46" s="43"/>
      <c r="E46" s="43"/>
      <c r="F46" s="43"/>
      <c r="G46" s="43"/>
      <c r="H46" s="43"/>
      <c r="I46" s="128"/>
      <c r="J46" s="43"/>
      <c r="K46" s="46"/>
    </row>
    <row r="47" spans="2:11" s="1" customFormat="1" ht="22.5" customHeight="1">
      <c r="B47" s="42"/>
      <c r="C47" s="43"/>
      <c r="D47" s="43"/>
      <c r="E47" s="403" t="str">
        <f>E7</f>
        <v>Oprava silnice III/1179 Mýto</v>
      </c>
      <c r="F47" s="404"/>
      <c r="G47" s="404"/>
      <c r="H47" s="404"/>
      <c r="I47" s="128"/>
      <c r="J47" s="43"/>
      <c r="K47" s="46"/>
    </row>
    <row r="48" spans="2:11" ht="13.5">
      <c r="B48" s="28"/>
      <c r="C48" s="37" t="s">
        <v>130</v>
      </c>
      <c r="D48" s="29"/>
      <c r="E48" s="29"/>
      <c r="F48" s="29"/>
      <c r="G48" s="29"/>
      <c r="H48" s="29"/>
      <c r="I48" s="127"/>
      <c r="J48" s="29"/>
      <c r="K48" s="31"/>
    </row>
    <row r="49" spans="2:11" s="1" customFormat="1" ht="22.5" customHeight="1">
      <c r="B49" s="42"/>
      <c r="C49" s="43"/>
      <c r="D49" s="43"/>
      <c r="E49" s="403" t="s">
        <v>131</v>
      </c>
      <c r="F49" s="405"/>
      <c r="G49" s="405"/>
      <c r="H49" s="405"/>
      <c r="I49" s="128"/>
      <c r="J49" s="43"/>
      <c r="K49" s="46"/>
    </row>
    <row r="50" spans="2:11" s="1" customFormat="1" ht="14.45" customHeight="1">
      <c r="B50" s="42"/>
      <c r="C50" s="37" t="s">
        <v>132</v>
      </c>
      <c r="D50" s="43"/>
      <c r="E50" s="43"/>
      <c r="F50" s="43"/>
      <c r="G50" s="43"/>
      <c r="H50" s="43"/>
      <c r="I50" s="128"/>
      <c r="J50" s="43"/>
      <c r="K50" s="46"/>
    </row>
    <row r="51" spans="2:11" s="1" customFormat="1" ht="23.25" customHeight="1">
      <c r="B51" s="42"/>
      <c r="C51" s="43"/>
      <c r="D51" s="43"/>
      <c r="E51" s="406" t="str">
        <f>E11</f>
        <v>03 - Odvodnění komunikace</v>
      </c>
      <c r="F51" s="405"/>
      <c r="G51" s="405"/>
      <c r="H51" s="405"/>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7" t="s">
        <v>26</v>
      </c>
      <c r="D53" s="43"/>
      <c r="E53" s="43"/>
      <c r="F53" s="35" t="str">
        <f>F14</f>
        <v>Mýto</v>
      </c>
      <c r="G53" s="43"/>
      <c r="H53" s="43"/>
      <c r="I53" s="129" t="s">
        <v>28</v>
      </c>
      <c r="J53" s="130" t="str">
        <f>IF(J14="","",J14)</f>
        <v>22. 1. 2016</v>
      </c>
      <c r="K53" s="46"/>
    </row>
    <row r="54" spans="2:11" s="1" customFormat="1" ht="6.95" customHeight="1">
      <c r="B54" s="42"/>
      <c r="C54" s="43"/>
      <c r="D54" s="43"/>
      <c r="E54" s="43"/>
      <c r="F54" s="43"/>
      <c r="G54" s="43"/>
      <c r="H54" s="43"/>
      <c r="I54" s="128"/>
      <c r="J54" s="43"/>
      <c r="K54" s="46"/>
    </row>
    <row r="55" spans="2:11" s="1" customFormat="1" ht="13.5">
      <c r="B55" s="42"/>
      <c r="C55" s="37" t="s">
        <v>36</v>
      </c>
      <c r="D55" s="43"/>
      <c r="E55" s="43"/>
      <c r="F55" s="35" t="str">
        <f>E17</f>
        <v>SUS PK, p.o.</v>
      </c>
      <c r="G55" s="43"/>
      <c r="H55" s="43"/>
      <c r="I55" s="129" t="s">
        <v>44</v>
      </c>
      <c r="J55" s="35" t="str">
        <f>E23</f>
        <v>Area Projekt s.r.o.</v>
      </c>
      <c r="K55" s="46"/>
    </row>
    <row r="56" spans="2:11" s="1" customFormat="1" ht="14.45" customHeight="1">
      <c r="B56" s="42"/>
      <c r="C56" s="37" t="s">
        <v>42</v>
      </c>
      <c r="D56" s="43"/>
      <c r="E56" s="43"/>
      <c r="F56" s="35"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135</v>
      </c>
      <c r="D58" s="142"/>
      <c r="E58" s="142"/>
      <c r="F58" s="142"/>
      <c r="G58" s="142"/>
      <c r="H58" s="142"/>
      <c r="I58" s="155"/>
      <c r="J58" s="156" t="s">
        <v>136</v>
      </c>
      <c r="K58" s="157"/>
    </row>
    <row r="59" spans="2:11" s="1" customFormat="1" ht="10.35" customHeight="1">
      <c r="B59" s="42"/>
      <c r="C59" s="43"/>
      <c r="D59" s="43"/>
      <c r="E59" s="43"/>
      <c r="F59" s="43"/>
      <c r="G59" s="43"/>
      <c r="H59" s="43"/>
      <c r="I59" s="128"/>
      <c r="J59" s="43"/>
      <c r="K59" s="46"/>
    </row>
    <row r="60" spans="2:47" s="1" customFormat="1" ht="29.25" customHeight="1">
      <c r="B60" s="42"/>
      <c r="C60" s="158" t="s">
        <v>137</v>
      </c>
      <c r="D60" s="43"/>
      <c r="E60" s="43"/>
      <c r="F60" s="43"/>
      <c r="G60" s="43"/>
      <c r="H60" s="43"/>
      <c r="I60" s="128"/>
      <c r="J60" s="138">
        <f>J87</f>
        <v>0</v>
      </c>
      <c r="K60" s="46"/>
      <c r="AU60" s="24" t="s">
        <v>138</v>
      </c>
    </row>
    <row r="61" spans="2:11" s="8" customFormat="1" ht="24.95" customHeight="1">
      <c r="B61" s="159"/>
      <c r="C61" s="160"/>
      <c r="D61" s="161" t="s">
        <v>139</v>
      </c>
      <c r="E61" s="162"/>
      <c r="F61" s="162"/>
      <c r="G61" s="162"/>
      <c r="H61" s="162"/>
      <c r="I61" s="163"/>
      <c r="J61" s="164">
        <f>J88</f>
        <v>0</v>
      </c>
      <c r="K61" s="165"/>
    </row>
    <row r="62" spans="2:11" s="9" customFormat="1" ht="19.9" customHeight="1">
      <c r="B62" s="166"/>
      <c r="C62" s="167"/>
      <c r="D62" s="168" t="s">
        <v>259</v>
      </c>
      <c r="E62" s="169"/>
      <c r="F62" s="169"/>
      <c r="G62" s="169"/>
      <c r="H62" s="169"/>
      <c r="I62" s="170"/>
      <c r="J62" s="171">
        <f>J89</f>
        <v>0</v>
      </c>
      <c r="K62" s="172"/>
    </row>
    <row r="63" spans="2:11" s="9" customFormat="1" ht="19.9" customHeight="1">
      <c r="B63" s="166"/>
      <c r="C63" s="167"/>
      <c r="D63" s="168" t="s">
        <v>261</v>
      </c>
      <c r="E63" s="169"/>
      <c r="F63" s="169"/>
      <c r="G63" s="169"/>
      <c r="H63" s="169"/>
      <c r="I63" s="170"/>
      <c r="J63" s="171">
        <f>J93</f>
        <v>0</v>
      </c>
      <c r="K63" s="172"/>
    </row>
    <row r="64" spans="2:11" s="9" customFormat="1" ht="19.9" customHeight="1">
      <c r="B64" s="166"/>
      <c r="C64" s="167"/>
      <c r="D64" s="168" t="s">
        <v>141</v>
      </c>
      <c r="E64" s="169"/>
      <c r="F64" s="169"/>
      <c r="G64" s="169"/>
      <c r="H64" s="169"/>
      <c r="I64" s="170"/>
      <c r="J64" s="171">
        <f>J109</f>
        <v>0</v>
      </c>
      <c r="K64" s="172"/>
    </row>
    <row r="65" spans="2:11" s="9" customFormat="1" ht="19.9" customHeight="1">
      <c r="B65" s="166"/>
      <c r="C65" s="167"/>
      <c r="D65" s="168" t="s">
        <v>143</v>
      </c>
      <c r="E65" s="169"/>
      <c r="F65" s="169"/>
      <c r="G65" s="169"/>
      <c r="H65" s="169"/>
      <c r="I65" s="170"/>
      <c r="J65" s="171">
        <f>J113</f>
        <v>0</v>
      </c>
      <c r="K65" s="172"/>
    </row>
    <row r="66" spans="2:11" s="1" customFormat="1" ht="21.75" customHeight="1">
      <c r="B66" s="42"/>
      <c r="C66" s="43"/>
      <c r="D66" s="43"/>
      <c r="E66" s="43"/>
      <c r="F66" s="43"/>
      <c r="G66" s="43"/>
      <c r="H66" s="43"/>
      <c r="I66" s="128"/>
      <c r="J66" s="43"/>
      <c r="K66" s="46"/>
    </row>
    <row r="67" spans="2:11" s="1" customFormat="1" ht="6.95" customHeight="1">
      <c r="B67" s="57"/>
      <c r="C67" s="58"/>
      <c r="D67" s="58"/>
      <c r="E67" s="58"/>
      <c r="F67" s="58"/>
      <c r="G67" s="58"/>
      <c r="H67" s="58"/>
      <c r="I67" s="149"/>
      <c r="J67" s="58"/>
      <c r="K67" s="59"/>
    </row>
    <row r="71" spans="2:12" s="1" customFormat="1" ht="6.95" customHeight="1">
      <c r="B71" s="60"/>
      <c r="C71" s="61"/>
      <c r="D71" s="61"/>
      <c r="E71" s="61"/>
      <c r="F71" s="61"/>
      <c r="G71" s="61"/>
      <c r="H71" s="61"/>
      <c r="I71" s="152"/>
      <c r="J71" s="61"/>
      <c r="K71" s="61"/>
      <c r="L71" s="62"/>
    </row>
    <row r="72" spans="2:12" s="1" customFormat="1" ht="36.95" customHeight="1">
      <c r="B72" s="42"/>
      <c r="C72" s="63" t="s">
        <v>144</v>
      </c>
      <c r="D72" s="64"/>
      <c r="E72" s="64"/>
      <c r="F72" s="64"/>
      <c r="G72" s="64"/>
      <c r="H72" s="64"/>
      <c r="I72" s="173"/>
      <c r="J72" s="64"/>
      <c r="K72" s="64"/>
      <c r="L72" s="62"/>
    </row>
    <row r="73" spans="2:12" s="1" customFormat="1" ht="6.95" customHeight="1">
      <c r="B73" s="42"/>
      <c r="C73" s="64"/>
      <c r="D73" s="64"/>
      <c r="E73" s="64"/>
      <c r="F73" s="64"/>
      <c r="G73" s="64"/>
      <c r="H73" s="64"/>
      <c r="I73" s="173"/>
      <c r="J73" s="64"/>
      <c r="K73" s="64"/>
      <c r="L73" s="62"/>
    </row>
    <row r="74" spans="2:12" s="1" customFormat="1" ht="14.45" customHeight="1">
      <c r="B74" s="42"/>
      <c r="C74" s="66" t="s">
        <v>18</v>
      </c>
      <c r="D74" s="64"/>
      <c r="E74" s="64"/>
      <c r="F74" s="64"/>
      <c r="G74" s="64"/>
      <c r="H74" s="64"/>
      <c r="I74" s="173"/>
      <c r="J74" s="64"/>
      <c r="K74" s="64"/>
      <c r="L74" s="62"/>
    </row>
    <row r="75" spans="2:12" s="1" customFormat="1" ht="22.5" customHeight="1">
      <c r="B75" s="42"/>
      <c r="C75" s="64"/>
      <c r="D75" s="64"/>
      <c r="E75" s="407" t="str">
        <f>E7</f>
        <v>Oprava silnice III/1179 Mýto</v>
      </c>
      <c r="F75" s="408"/>
      <c r="G75" s="408"/>
      <c r="H75" s="408"/>
      <c r="I75" s="173"/>
      <c r="J75" s="64"/>
      <c r="K75" s="64"/>
      <c r="L75" s="62"/>
    </row>
    <row r="76" spans="2:12" ht="13.5">
      <c r="B76" s="28"/>
      <c r="C76" s="66" t="s">
        <v>130</v>
      </c>
      <c r="D76" s="174"/>
      <c r="E76" s="174"/>
      <c r="F76" s="174"/>
      <c r="G76" s="174"/>
      <c r="H76" s="174"/>
      <c r="J76" s="174"/>
      <c r="K76" s="174"/>
      <c r="L76" s="175"/>
    </row>
    <row r="77" spans="2:12" s="1" customFormat="1" ht="22.5" customHeight="1">
      <c r="B77" s="42"/>
      <c r="C77" s="64"/>
      <c r="D77" s="64"/>
      <c r="E77" s="407" t="s">
        <v>131</v>
      </c>
      <c r="F77" s="409"/>
      <c r="G77" s="409"/>
      <c r="H77" s="409"/>
      <c r="I77" s="173"/>
      <c r="J77" s="64"/>
      <c r="K77" s="64"/>
      <c r="L77" s="62"/>
    </row>
    <row r="78" spans="2:12" s="1" customFormat="1" ht="14.45" customHeight="1">
      <c r="B78" s="42"/>
      <c r="C78" s="66" t="s">
        <v>132</v>
      </c>
      <c r="D78" s="64"/>
      <c r="E78" s="64"/>
      <c r="F78" s="64"/>
      <c r="G78" s="64"/>
      <c r="H78" s="64"/>
      <c r="I78" s="173"/>
      <c r="J78" s="64"/>
      <c r="K78" s="64"/>
      <c r="L78" s="62"/>
    </row>
    <row r="79" spans="2:12" s="1" customFormat="1" ht="23.25" customHeight="1">
      <c r="B79" s="42"/>
      <c r="C79" s="64"/>
      <c r="D79" s="64"/>
      <c r="E79" s="379" t="str">
        <f>E11</f>
        <v>03 - Odvodnění komunikace</v>
      </c>
      <c r="F79" s="409"/>
      <c r="G79" s="409"/>
      <c r="H79" s="409"/>
      <c r="I79" s="173"/>
      <c r="J79" s="64"/>
      <c r="K79" s="64"/>
      <c r="L79" s="62"/>
    </row>
    <row r="80" spans="2:12" s="1" customFormat="1" ht="6.95" customHeight="1">
      <c r="B80" s="42"/>
      <c r="C80" s="64"/>
      <c r="D80" s="64"/>
      <c r="E80" s="64"/>
      <c r="F80" s="64"/>
      <c r="G80" s="64"/>
      <c r="H80" s="64"/>
      <c r="I80" s="173"/>
      <c r="J80" s="64"/>
      <c r="K80" s="64"/>
      <c r="L80" s="62"/>
    </row>
    <row r="81" spans="2:12" s="1" customFormat="1" ht="18" customHeight="1">
      <c r="B81" s="42"/>
      <c r="C81" s="66" t="s">
        <v>26</v>
      </c>
      <c r="D81" s="64"/>
      <c r="E81" s="64"/>
      <c r="F81" s="176" t="str">
        <f>F14</f>
        <v>Mýto</v>
      </c>
      <c r="G81" s="64"/>
      <c r="H81" s="64"/>
      <c r="I81" s="177" t="s">
        <v>28</v>
      </c>
      <c r="J81" s="74" t="str">
        <f>IF(J14="","",J14)</f>
        <v>22. 1. 2016</v>
      </c>
      <c r="K81" s="64"/>
      <c r="L81" s="62"/>
    </row>
    <row r="82" spans="2:12" s="1" customFormat="1" ht="6.95" customHeight="1">
      <c r="B82" s="42"/>
      <c r="C82" s="64"/>
      <c r="D82" s="64"/>
      <c r="E82" s="64"/>
      <c r="F82" s="64"/>
      <c r="G82" s="64"/>
      <c r="H82" s="64"/>
      <c r="I82" s="173"/>
      <c r="J82" s="64"/>
      <c r="K82" s="64"/>
      <c r="L82" s="62"/>
    </row>
    <row r="83" spans="2:12" s="1" customFormat="1" ht="13.5">
      <c r="B83" s="42"/>
      <c r="C83" s="66" t="s">
        <v>36</v>
      </c>
      <c r="D83" s="64"/>
      <c r="E83" s="64"/>
      <c r="F83" s="176" t="str">
        <f>E17</f>
        <v>SUS PK, p.o.</v>
      </c>
      <c r="G83" s="64"/>
      <c r="H83" s="64"/>
      <c r="I83" s="177" t="s">
        <v>44</v>
      </c>
      <c r="J83" s="176" t="str">
        <f>E23</f>
        <v>Area Projekt s.r.o.</v>
      </c>
      <c r="K83" s="64"/>
      <c r="L83" s="62"/>
    </row>
    <row r="84" spans="2:12" s="1" customFormat="1" ht="14.45" customHeight="1">
      <c r="B84" s="42"/>
      <c r="C84" s="66" t="s">
        <v>42</v>
      </c>
      <c r="D84" s="64"/>
      <c r="E84" s="64"/>
      <c r="F84" s="176" t="str">
        <f>IF(E20="","",E20)</f>
        <v/>
      </c>
      <c r="G84" s="64"/>
      <c r="H84" s="64"/>
      <c r="I84" s="173"/>
      <c r="J84" s="64"/>
      <c r="K84" s="64"/>
      <c r="L84" s="62"/>
    </row>
    <row r="85" spans="2:12" s="1" customFormat="1" ht="10.35" customHeight="1">
      <c r="B85" s="42"/>
      <c r="C85" s="64"/>
      <c r="D85" s="64"/>
      <c r="E85" s="64"/>
      <c r="F85" s="64"/>
      <c r="G85" s="64"/>
      <c r="H85" s="64"/>
      <c r="I85" s="173"/>
      <c r="J85" s="64"/>
      <c r="K85" s="64"/>
      <c r="L85" s="62"/>
    </row>
    <row r="86" spans="2:20" s="10" customFormat="1" ht="29.25" customHeight="1">
      <c r="B86" s="178"/>
      <c r="C86" s="179" t="s">
        <v>145</v>
      </c>
      <c r="D86" s="180" t="s">
        <v>70</v>
      </c>
      <c r="E86" s="180" t="s">
        <v>66</v>
      </c>
      <c r="F86" s="180" t="s">
        <v>146</v>
      </c>
      <c r="G86" s="180" t="s">
        <v>147</v>
      </c>
      <c r="H86" s="180" t="s">
        <v>148</v>
      </c>
      <c r="I86" s="181" t="s">
        <v>149</v>
      </c>
      <c r="J86" s="180" t="s">
        <v>136</v>
      </c>
      <c r="K86" s="182" t="s">
        <v>150</v>
      </c>
      <c r="L86" s="183"/>
      <c r="M86" s="82" t="s">
        <v>151</v>
      </c>
      <c r="N86" s="83" t="s">
        <v>55</v>
      </c>
      <c r="O86" s="83" t="s">
        <v>152</v>
      </c>
      <c r="P86" s="83" t="s">
        <v>153</v>
      </c>
      <c r="Q86" s="83" t="s">
        <v>154</v>
      </c>
      <c r="R86" s="83" t="s">
        <v>155</v>
      </c>
      <c r="S86" s="83" t="s">
        <v>156</v>
      </c>
      <c r="T86" s="84" t="s">
        <v>157</v>
      </c>
    </row>
    <row r="87" spans="2:63" s="1" customFormat="1" ht="29.25" customHeight="1">
      <c r="B87" s="42"/>
      <c r="C87" s="88" t="s">
        <v>137</v>
      </c>
      <c r="D87" s="64"/>
      <c r="E87" s="64"/>
      <c r="F87" s="64"/>
      <c r="G87" s="64"/>
      <c r="H87" s="64"/>
      <c r="I87" s="173"/>
      <c r="J87" s="184">
        <f>BK87</f>
        <v>0</v>
      </c>
      <c r="K87" s="64"/>
      <c r="L87" s="62"/>
      <c r="M87" s="85"/>
      <c r="N87" s="86"/>
      <c r="O87" s="86"/>
      <c r="P87" s="185">
        <f>P88</f>
        <v>0</v>
      </c>
      <c r="Q87" s="86"/>
      <c r="R87" s="185">
        <f>R88</f>
        <v>5.9287</v>
      </c>
      <c r="S87" s="86"/>
      <c r="T87" s="186">
        <f>T88</f>
        <v>0.520875</v>
      </c>
      <c r="AT87" s="24" t="s">
        <v>85</v>
      </c>
      <c r="AU87" s="24" t="s">
        <v>138</v>
      </c>
      <c r="BK87" s="187">
        <f>BK88</f>
        <v>0</v>
      </c>
    </row>
    <row r="88" spans="2:63" s="11" customFormat="1" ht="37.35" customHeight="1">
      <c r="B88" s="188"/>
      <c r="C88" s="189"/>
      <c r="D88" s="190" t="s">
        <v>85</v>
      </c>
      <c r="E88" s="191" t="s">
        <v>158</v>
      </c>
      <c r="F88" s="191" t="s">
        <v>159</v>
      </c>
      <c r="G88" s="189"/>
      <c r="H88" s="189"/>
      <c r="I88" s="192"/>
      <c r="J88" s="193">
        <f>BK88</f>
        <v>0</v>
      </c>
      <c r="K88" s="189"/>
      <c r="L88" s="194"/>
      <c r="M88" s="195"/>
      <c r="N88" s="196"/>
      <c r="O88" s="196"/>
      <c r="P88" s="197">
        <f>P89+P93+P109+P113</f>
        <v>0</v>
      </c>
      <c r="Q88" s="196"/>
      <c r="R88" s="197">
        <f>R89+R93+R109+R113</f>
        <v>5.9287</v>
      </c>
      <c r="S88" s="196"/>
      <c r="T88" s="198">
        <f>T89+T93+T109+T113</f>
        <v>0.520875</v>
      </c>
      <c r="AR88" s="199" t="s">
        <v>25</v>
      </c>
      <c r="AT88" s="200" t="s">
        <v>85</v>
      </c>
      <c r="AU88" s="200" t="s">
        <v>86</v>
      </c>
      <c r="AY88" s="199" t="s">
        <v>160</v>
      </c>
      <c r="BK88" s="201">
        <f>BK89+BK93+BK109+BK113</f>
        <v>0</v>
      </c>
    </row>
    <row r="89" spans="2:63" s="11" customFormat="1" ht="19.9" customHeight="1">
      <c r="B89" s="188"/>
      <c r="C89" s="189"/>
      <c r="D89" s="202" t="s">
        <v>85</v>
      </c>
      <c r="E89" s="203" t="s">
        <v>167</v>
      </c>
      <c r="F89" s="203" t="s">
        <v>358</v>
      </c>
      <c r="G89" s="189"/>
      <c r="H89" s="189"/>
      <c r="I89" s="192"/>
      <c r="J89" s="204">
        <f>BK89</f>
        <v>0</v>
      </c>
      <c r="K89" s="189"/>
      <c r="L89" s="194"/>
      <c r="M89" s="195"/>
      <c r="N89" s="196"/>
      <c r="O89" s="196"/>
      <c r="P89" s="197">
        <f>SUM(P90:P92)</f>
        <v>0</v>
      </c>
      <c r="Q89" s="196"/>
      <c r="R89" s="197">
        <f>SUM(R90:R92)</f>
        <v>0.47430000000000005</v>
      </c>
      <c r="S89" s="196"/>
      <c r="T89" s="198">
        <f>SUM(T90:T92)</f>
        <v>0</v>
      </c>
      <c r="AR89" s="199" t="s">
        <v>25</v>
      </c>
      <c r="AT89" s="200" t="s">
        <v>85</v>
      </c>
      <c r="AU89" s="200" t="s">
        <v>25</v>
      </c>
      <c r="AY89" s="199" t="s">
        <v>160</v>
      </c>
      <c r="BK89" s="201">
        <f>SUM(BK90:BK92)</f>
        <v>0</v>
      </c>
    </row>
    <row r="90" spans="2:65" s="1" customFormat="1" ht="31.5" customHeight="1">
      <c r="B90" s="42"/>
      <c r="C90" s="205" t="s">
        <v>25</v>
      </c>
      <c r="D90" s="205" t="s">
        <v>162</v>
      </c>
      <c r="E90" s="206" t="s">
        <v>360</v>
      </c>
      <c r="F90" s="207" t="s">
        <v>361</v>
      </c>
      <c r="G90" s="208" t="s">
        <v>181</v>
      </c>
      <c r="H90" s="209">
        <v>0.225</v>
      </c>
      <c r="I90" s="210"/>
      <c r="J90" s="211">
        <f>ROUND(I90*H90,2)</f>
        <v>0</v>
      </c>
      <c r="K90" s="207" t="s">
        <v>347</v>
      </c>
      <c r="L90" s="62"/>
      <c r="M90" s="212" t="s">
        <v>84</v>
      </c>
      <c r="N90" s="213" t="s">
        <v>56</v>
      </c>
      <c r="O90" s="43"/>
      <c r="P90" s="214">
        <f>O90*H90</f>
        <v>0</v>
      </c>
      <c r="Q90" s="214">
        <v>2.108</v>
      </c>
      <c r="R90" s="214">
        <f>Q90*H90</f>
        <v>0.47430000000000005</v>
      </c>
      <c r="S90" s="214">
        <v>0</v>
      </c>
      <c r="T90" s="215">
        <f>S90*H90</f>
        <v>0</v>
      </c>
      <c r="AR90" s="24" t="s">
        <v>167</v>
      </c>
      <c r="AT90" s="24" t="s">
        <v>162</v>
      </c>
      <c r="AU90" s="24" t="s">
        <v>94</v>
      </c>
      <c r="AY90" s="24" t="s">
        <v>160</v>
      </c>
      <c r="BE90" s="216">
        <f>IF(N90="základní",J90,0)</f>
        <v>0</v>
      </c>
      <c r="BF90" s="216">
        <f>IF(N90="snížená",J90,0)</f>
        <v>0</v>
      </c>
      <c r="BG90" s="216">
        <f>IF(N90="zákl. přenesená",J90,0)</f>
        <v>0</v>
      </c>
      <c r="BH90" s="216">
        <f>IF(N90="sníž. přenesená",J90,0)</f>
        <v>0</v>
      </c>
      <c r="BI90" s="216">
        <f>IF(N90="nulová",J90,0)</f>
        <v>0</v>
      </c>
      <c r="BJ90" s="24" t="s">
        <v>25</v>
      </c>
      <c r="BK90" s="216">
        <f>ROUND(I90*H90,2)</f>
        <v>0</v>
      </c>
      <c r="BL90" s="24" t="s">
        <v>167</v>
      </c>
      <c r="BM90" s="24" t="s">
        <v>545</v>
      </c>
    </row>
    <row r="91" spans="2:51" s="13" customFormat="1" ht="13.5">
      <c r="B91" s="235"/>
      <c r="C91" s="236"/>
      <c r="D91" s="217" t="s">
        <v>184</v>
      </c>
      <c r="E91" s="237" t="s">
        <v>84</v>
      </c>
      <c r="F91" s="238" t="s">
        <v>546</v>
      </c>
      <c r="G91" s="236"/>
      <c r="H91" s="239" t="s">
        <v>84</v>
      </c>
      <c r="I91" s="240"/>
      <c r="J91" s="236"/>
      <c r="K91" s="236"/>
      <c r="L91" s="241"/>
      <c r="M91" s="242"/>
      <c r="N91" s="243"/>
      <c r="O91" s="243"/>
      <c r="P91" s="243"/>
      <c r="Q91" s="243"/>
      <c r="R91" s="243"/>
      <c r="S91" s="243"/>
      <c r="T91" s="244"/>
      <c r="AT91" s="245" t="s">
        <v>184</v>
      </c>
      <c r="AU91" s="245" t="s">
        <v>94</v>
      </c>
      <c r="AV91" s="13" t="s">
        <v>25</v>
      </c>
      <c r="AW91" s="13" t="s">
        <v>48</v>
      </c>
      <c r="AX91" s="13" t="s">
        <v>86</v>
      </c>
      <c r="AY91" s="245" t="s">
        <v>160</v>
      </c>
    </row>
    <row r="92" spans="2:51" s="12" customFormat="1" ht="13.5">
      <c r="B92" s="222"/>
      <c r="C92" s="223"/>
      <c r="D92" s="217" t="s">
        <v>184</v>
      </c>
      <c r="E92" s="246" t="s">
        <v>84</v>
      </c>
      <c r="F92" s="233" t="s">
        <v>547</v>
      </c>
      <c r="G92" s="223"/>
      <c r="H92" s="234">
        <v>0.225</v>
      </c>
      <c r="I92" s="227"/>
      <c r="J92" s="223"/>
      <c r="K92" s="223"/>
      <c r="L92" s="228"/>
      <c r="M92" s="229"/>
      <c r="N92" s="230"/>
      <c r="O92" s="230"/>
      <c r="P92" s="230"/>
      <c r="Q92" s="230"/>
      <c r="R92" s="230"/>
      <c r="S92" s="230"/>
      <c r="T92" s="231"/>
      <c r="AT92" s="232" t="s">
        <v>184</v>
      </c>
      <c r="AU92" s="232" t="s">
        <v>94</v>
      </c>
      <c r="AV92" s="12" t="s">
        <v>94</v>
      </c>
      <c r="AW92" s="12" t="s">
        <v>48</v>
      </c>
      <c r="AX92" s="12" t="s">
        <v>25</v>
      </c>
      <c r="AY92" s="232" t="s">
        <v>160</v>
      </c>
    </row>
    <row r="93" spans="2:63" s="11" customFormat="1" ht="29.85" customHeight="1">
      <c r="B93" s="188"/>
      <c r="C93" s="189"/>
      <c r="D93" s="202" t="s">
        <v>85</v>
      </c>
      <c r="E93" s="203" t="s">
        <v>212</v>
      </c>
      <c r="F93" s="203" t="s">
        <v>410</v>
      </c>
      <c r="G93" s="189"/>
      <c r="H93" s="189"/>
      <c r="I93" s="192"/>
      <c r="J93" s="204">
        <f>BK93</f>
        <v>0</v>
      </c>
      <c r="K93" s="189"/>
      <c r="L93" s="194"/>
      <c r="M93" s="195"/>
      <c r="N93" s="196"/>
      <c r="O93" s="196"/>
      <c r="P93" s="197">
        <f>SUM(P94:P108)</f>
        <v>0</v>
      </c>
      <c r="Q93" s="196"/>
      <c r="R93" s="197">
        <f>SUM(R94:R108)</f>
        <v>5.4544</v>
      </c>
      <c r="S93" s="196"/>
      <c r="T93" s="198">
        <f>SUM(T94:T108)</f>
        <v>0</v>
      </c>
      <c r="AR93" s="199" t="s">
        <v>25</v>
      </c>
      <c r="AT93" s="200" t="s">
        <v>85</v>
      </c>
      <c r="AU93" s="200" t="s">
        <v>25</v>
      </c>
      <c r="AY93" s="199" t="s">
        <v>160</v>
      </c>
      <c r="BK93" s="201">
        <f>SUM(BK94:BK108)</f>
        <v>0</v>
      </c>
    </row>
    <row r="94" spans="2:65" s="1" customFormat="1" ht="44.25" customHeight="1">
      <c r="B94" s="42"/>
      <c r="C94" s="205" t="s">
        <v>94</v>
      </c>
      <c r="D94" s="205" t="s">
        <v>548</v>
      </c>
      <c r="E94" s="206" t="s">
        <v>549</v>
      </c>
      <c r="F94" s="207" t="s">
        <v>550</v>
      </c>
      <c r="G94" s="208" t="s">
        <v>209</v>
      </c>
      <c r="H94" s="209">
        <v>115.7</v>
      </c>
      <c r="I94" s="210"/>
      <c r="J94" s="211">
        <f>ROUND(I94*H94,2)</f>
        <v>0</v>
      </c>
      <c r="K94" s="207" t="s">
        <v>551</v>
      </c>
      <c r="L94" s="62"/>
      <c r="M94" s="212" t="s">
        <v>84</v>
      </c>
      <c r="N94" s="213" t="s">
        <v>56</v>
      </c>
      <c r="O94" s="43"/>
      <c r="P94" s="214">
        <f>O94*H94</f>
        <v>0</v>
      </c>
      <c r="Q94" s="214">
        <v>0</v>
      </c>
      <c r="R94" s="214">
        <f>Q94*H94</f>
        <v>0</v>
      </c>
      <c r="S94" s="214">
        <v>0</v>
      </c>
      <c r="T94" s="215">
        <f>S94*H94</f>
        <v>0</v>
      </c>
      <c r="AR94" s="24" t="s">
        <v>167</v>
      </c>
      <c r="AT94" s="24" t="s">
        <v>162</v>
      </c>
      <c r="AU94" s="24" t="s">
        <v>94</v>
      </c>
      <c r="AY94" s="24" t="s">
        <v>160</v>
      </c>
      <c r="BE94" s="216">
        <f>IF(N94="základní",J94,0)</f>
        <v>0</v>
      </c>
      <c r="BF94" s="216">
        <f>IF(N94="snížená",J94,0)</f>
        <v>0</v>
      </c>
      <c r="BG94" s="216">
        <f>IF(N94="zákl. přenesená",J94,0)</f>
        <v>0</v>
      </c>
      <c r="BH94" s="216">
        <f>IF(N94="sníž. přenesená",J94,0)</f>
        <v>0</v>
      </c>
      <c r="BI94" s="216">
        <f>IF(N94="nulová",J94,0)</f>
        <v>0</v>
      </c>
      <c r="BJ94" s="24" t="s">
        <v>25</v>
      </c>
      <c r="BK94" s="216">
        <f>ROUND(I94*H94,2)</f>
        <v>0</v>
      </c>
      <c r="BL94" s="24" t="s">
        <v>167</v>
      </c>
      <c r="BM94" s="24" t="s">
        <v>552</v>
      </c>
    </row>
    <row r="95" spans="2:51" s="12" customFormat="1" ht="13.5">
      <c r="B95" s="222"/>
      <c r="C95" s="223"/>
      <c r="D95" s="217" t="s">
        <v>184</v>
      </c>
      <c r="E95" s="246" t="s">
        <v>84</v>
      </c>
      <c r="F95" s="233" t="s">
        <v>553</v>
      </c>
      <c r="G95" s="223"/>
      <c r="H95" s="234">
        <v>8</v>
      </c>
      <c r="I95" s="227"/>
      <c r="J95" s="223"/>
      <c r="K95" s="223"/>
      <c r="L95" s="228"/>
      <c r="M95" s="229"/>
      <c r="N95" s="230"/>
      <c r="O95" s="230"/>
      <c r="P95" s="230"/>
      <c r="Q95" s="230"/>
      <c r="R95" s="230"/>
      <c r="S95" s="230"/>
      <c r="T95" s="231"/>
      <c r="AT95" s="232" t="s">
        <v>184</v>
      </c>
      <c r="AU95" s="232" t="s">
        <v>94</v>
      </c>
      <c r="AV95" s="12" t="s">
        <v>94</v>
      </c>
      <c r="AW95" s="12" t="s">
        <v>48</v>
      </c>
      <c r="AX95" s="12" t="s">
        <v>86</v>
      </c>
      <c r="AY95" s="232" t="s">
        <v>160</v>
      </c>
    </row>
    <row r="96" spans="2:51" s="12" customFormat="1" ht="13.5">
      <c r="B96" s="222"/>
      <c r="C96" s="223"/>
      <c r="D96" s="217" t="s">
        <v>184</v>
      </c>
      <c r="E96" s="246" t="s">
        <v>84</v>
      </c>
      <c r="F96" s="233" t="s">
        <v>554</v>
      </c>
      <c r="G96" s="223"/>
      <c r="H96" s="234">
        <v>1.5</v>
      </c>
      <c r="I96" s="227"/>
      <c r="J96" s="223"/>
      <c r="K96" s="223"/>
      <c r="L96" s="228"/>
      <c r="M96" s="229"/>
      <c r="N96" s="230"/>
      <c r="O96" s="230"/>
      <c r="P96" s="230"/>
      <c r="Q96" s="230"/>
      <c r="R96" s="230"/>
      <c r="S96" s="230"/>
      <c r="T96" s="231"/>
      <c r="AT96" s="232" t="s">
        <v>184</v>
      </c>
      <c r="AU96" s="232" t="s">
        <v>94</v>
      </c>
      <c r="AV96" s="12" t="s">
        <v>94</v>
      </c>
      <c r="AW96" s="12" t="s">
        <v>48</v>
      </c>
      <c r="AX96" s="12" t="s">
        <v>86</v>
      </c>
      <c r="AY96" s="232" t="s">
        <v>160</v>
      </c>
    </row>
    <row r="97" spans="2:51" s="12" customFormat="1" ht="13.5">
      <c r="B97" s="222"/>
      <c r="C97" s="223"/>
      <c r="D97" s="217" t="s">
        <v>184</v>
      </c>
      <c r="E97" s="246" t="s">
        <v>84</v>
      </c>
      <c r="F97" s="233" t="s">
        <v>555</v>
      </c>
      <c r="G97" s="223"/>
      <c r="H97" s="234">
        <v>7.5</v>
      </c>
      <c r="I97" s="227"/>
      <c r="J97" s="223"/>
      <c r="K97" s="223"/>
      <c r="L97" s="228"/>
      <c r="M97" s="229"/>
      <c r="N97" s="230"/>
      <c r="O97" s="230"/>
      <c r="P97" s="230"/>
      <c r="Q97" s="230"/>
      <c r="R97" s="230"/>
      <c r="S97" s="230"/>
      <c r="T97" s="231"/>
      <c r="AT97" s="232" t="s">
        <v>184</v>
      </c>
      <c r="AU97" s="232" t="s">
        <v>94</v>
      </c>
      <c r="AV97" s="12" t="s">
        <v>94</v>
      </c>
      <c r="AW97" s="12" t="s">
        <v>48</v>
      </c>
      <c r="AX97" s="12" t="s">
        <v>86</v>
      </c>
      <c r="AY97" s="232" t="s">
        <v>160</v>
      </c>
    </row>
    <row r="98" spans="2:51" s="12" customFormat="1" ht="13.5">
      <c r="B98" s="222"/>
      <c r="C98" s="223"/>
      <c r="D98" s="217" t="s">
        <v>184</v>
      </c>
      <c r="E98" s="246" t="s">
        <v>84</v>
      </c>
      <c r="F98" s="233" t="s">
        <v>556</v>
      </c>
      <c r="G98" s="223"/>
      <c r="H98" s="234">
        <v>98.7</v>
      </c>
      <c r="I98" s="227"/>
      <c r="J98" s="223"/>
      <c r="K98" s="223"/>
      <c r="L98" s="228"/>
      <c r="M98" s="229"/>
      <c r="N98" s="230"/>
      <c r="O98" s="230"/>
      <c r="P98" s="230"/>
      <c r="Q98" s="230"/>
      <c r="R98" s="230"/>
      <c r="S98" s="230"/>
      <c r="T98" s="231"/>
      <c r="AT98" s="232" t="s">
        <v>184</v>
      </c>
      <c r="AU98" s="232" t="s">
        <v>94</v>
      </c>
      <c r="AV98" s="12" t="s">
        <v>94</v>
      </c>
      <c r="AW98" s="12" t="s">
        <v>48</v>
      </c>
      <c r="AX98" s="12" t="s">
        <v>86</v>
      </c>
      <c r="AY98" s="232" t="s">
        <v>160</v>
      </c>
    </row>
    <row r="99" spans="2:51" s="14" customFormat="1" ht="13.5">
      <c r="B99" s="250"/>
      <c r="C99" s="251"/>
      <c r="D99" s="220" t="s">
        <v>184</v>
      </c>
      <c r="E99" s="252" t="s">
        <v>84</v>
      </c>
      <c r="F99" s="253" t="s">
        <v>270</v>
      </c>
      <c r="G99" s="251"/>
      <c r="H99" s="254">
        <v>115.7</v>
      </c>
      <c r="I99" s="255"/>
      <c r="J99" s="251"/>
      <c r="K99" s="251"/>
      <c r="L99" s="256"/>
      <c r="M99" s="257"/>
      <c r="N99" s="258"/>
      <c r="O99" s="258"/>
      <c r="P99" s="258"/>
      <c r="Q99" s="258"/>
      <c r="R99" s="258"/>
      <c r="S99" s="258"/>
      <c r="T99" s="259"/>
      <c r="AT99" s="260" t="s">
        <v>184</v>
      </c>
      <c r="AU99" s="260" t="s">
        <v>94</v>
      </c>
      <c r="AV99" s="14" t="s">
        <v>167</v>
      </c>
      <c r="AW99" s="14" t="s">
        <v>48</v>
      </c>
      <c r="AX99" s="14" t="s">
        <v>25</v>
      </c>
      <c r="AY99" s="260" t="s">
        <v>160</v>
      </c>
    </row>
    <row r="100" spans="2:65" s="1" customFormat="1" ht="22.5" customHeight="1">
      <c r="B100" s="42"/>
      <c r="C100" s="205" t="s">
        <v>178</v>
      </c>
      <c r="D100" s="205" t="s">
        <v>162</v>
      </c>
      <c r="E100" s="206" t="s">
        <v>557</v>
      </c>
      <c r="F100" s="207" t="s">
        <v>558</v>
      </c>
      <c r="G100" s="208" t="s">
        <v>501</v>
      </c>
      <c r="H100" s="209">
        <v>14</v>
      </c>
      <c r="I100" s="210"/>
      <c r="J100" s="211">
        <f>ROUND(I100*H100,2)</f>
        <v>0</v>
      </c>
      <c r="K100" s="207" t="s">
        <v>84</v>
      </c>
      <c r="L100" s="62"/>
      <c r="M100" s="212" t="s">
        <v>84</v>
      </c>
      <c r="N100" s="213" t="s">
        <v>56</v>
      </c>
      <c r="O100" s="43"/>
      <c r="P100" s="214">
        <f>O100*H100</f>
        <v>0</v>
      </c>
      <c r="Q100" s="214">
        <v>0</v>
      </c>
      <c r="R100" s="214">
        <f>Q100*H100</f>
        <v>0</v>
      </c>
      <c r="S100" s="214">
        <v>0</v>
      </c>
      <c r="T100" s="215">
        <f>S100*H100</f>
        <v>0</v>
      </c>
      <c r="AR100" s="24" t="s">
        <v>167</v>
      </c>
      <c r="AT100" s="24" t="s">
        <v>162</v>
      </c>
      <c r="AU100" s="24" t="s">
        <v>94</v>
      </c>
      <c r="AY100" s="24" t="s">
        <v>160</v>
      </c>
      <c r="BE100" s="216">
        <f>IF(N100="základní",J100,0)</f>
        <v>0</v>
      </c>
      <c r="BF100" s="216">
        <f>IF(N100="snížená",J100,0)</f>
        <v>0</v>
      </c>
      <c r="BG100" s="216">
        <f>IF(N100="zákl. přenesená",J100,0)</f>
        <v>0</v>
      </c>
      <c r="BH100" s="216">
        <f>IF(N100="sníž. přenesená",J100,0)</f>
        <v>0</v>
      </c>
      <c r="BI100" s="216">
        <f>IF(N100="nulová",J100,0)</f>
        <v>0</v>
      </c>
      <c r="BJ100" s="24" t="s">
        <v>25</v>
      </c>
      <c r="BK100" s="216">
        <f>ROUND(I100*H100,2)</f>
        <v>0</v>
      </c>
      <c r="BL100" s="24" t="s">
        <v>167</v>
      </c>
      <c r="BM100" s="24" t="s">
        <v>559</v>
      </c>
    </row>
    <row r="101" spans="2:47" s="1" customFormat="1" ht="54">
      <c r="B101" s="42"/>
      <c r="C101" s="64"/>
      <c r="D101" s="220" t="s">
        <v>171</v>
      </c>
      <c r="E101" s="64"/>
      <c r="F101" s="221" t="s">
        <v>560</v>
      </c>
      <c r="G101" s="64"/>
      <c r="H101" s="64"/>
      <c r="I101" s="173"/>
      <c r="J101" s="64"/>
      <c r="K101" s="64"/>
      <c r="L101" s="62"/>
      <c r="M101" s="219"/>
      <c r="N101" s="43"/>
      <c r="O101" s="43"/>
      <c r="P101" s="43"/>
      <c r="Q101" s="43"/>
      <c r="R101" s="43"/>
      <c r="S101" s="43"/>
      <c r="T101" s="79"/>
      <c r="AT101" s="24" t="s">
        <v>171</v>
      </c>
      <c r="AU101" s="24" t="s">
        <v>94</v>
      </c>
    </row>
    <row r="102" spans="2:65" s="1" customFormat="1" ht="44.25" customHeight="1">
      <c r="B102" s="42"/>
      <c r="C102" s="205" t="s">
        <v>167</v>
      </c>
      <c r="D102" s="205" t="s">
        <v>162</v>
      </c>
      <c r="E102" s="206" t="s">
        <v>561</v>
      </c>
      <c r="F102" s="207" t="s">
        <v>562</v>
      </c>
      <c r="G102" s="208" t="s">
        <v>219</v>
      </c>
      <c r="H102" s="209">
        <v>16</v>
      </c>
      <c r="I102" s="210"/>
      <c r="J102" s="211">
        <f>ROUND(I102*H102,2)</f>
        <v>0</v>
      </c>
      <c r="K102" s="207" t="s">
        <v>455</v>
      </c>
      <c r="L102" s="62"/>
      <c r="M102" s="212" t="s">
        <v>84</v>
      </c>
      <c r="N102" s="213" t="s">
        <v>56</v>
      </c>
      <c r="O102" s="43"/>
      <c r="P102" s="214">
        <f>O102*H102</f>
        <v>0</v>
      </c>
      <c r="Q102" s="214">
        <v>0.3409</v>
      </c>
      <c r="R102" s="214">
        <f>Q102*H102</f>
        <v>5.4544</v>
      </c>
      <c r="S102" s="214">
        <v>0</v>
      </c>
      <c r="T102" s="215">
        <f>S102*H102</f>
        <v>0</v>
      </c>
      <c r="AR102" s="24" t="s">
        <v>167</v>
      </c>
      <c r="AT102" s="24" t="s">
        <v>162</v>
      </c>
      <c r="AU102" s="24" t="s">
        <v>94</v>
      </c>
      <c r="AY102" s="24" t="s">
        <v>160</v>
      </c>
      <c r="BE102" s="216">
        <f>IF(N102="základní",J102,0)</f>
        <v>0</v>
      </c>
      <c r="BF102" s="216">
        <f>IF(N102="snížená",J102,0)</f>
        <v>0</v>
      </c>
      <c r="BG102" s="216">
        <f>IF(N102="zákl. přenesená",J102,0)</f>
        <v>0</v>
      </c>
      <c r="BH102" s="216">
        <f>IF(N102="sníž. přenesená",J102,0)</f>
        <v>0</v>
      </c>
      <c r="BI102" s="216">
        <f>IF(N102="nulová",J102,0)</f>
        <v>0</v>
      </c>
      <c r="BJ102" s="24" t="s">
        <v>25</v>
      </c>
      <c r="BK102" s="216">
        <f>ROUND(I102*H102,2)</f>
        <v>0</v>
      </c>
      <c r="BL102" s="24" t="s">
        <v>167</v>
      </c>
      <c r="BM102" s="24" t="s">
        <v>563</v>
      </c>
    </row>
    <row r="103" spans="2:47" s="1" customFormat="1" ht="54">
      <c r="B103" s="42"/>
      <c r="C103" s="64"/>
      <c r="D103" s="217" t="s">
        <v>171</v>
      </c>
      <c r="E103" s="64"/>
      <c r="F103" s="218" t="s">
        <v>564</v>
      </c>
      <c r="G103" s="64"/>
      <c r="H103" s="64"/>
      <c r="I103" s="173"/>
      <c r="J103" s="64"/>
      <c r="K103" s="64"/>
      <c r="L103" s="62"/>
      <c r="M103" s="219"/>
      <c r="N103" s="43"/>
      <c r="O103" s="43"/>
      <c r="P103" s="43"/>
      <c r="Q103" s="43"/>
      <c r="R103" s="43"/>
      <c r="S103" s="43"/>
      <c r="T103" s="79"/>
      <c r="AT103" s="24" t="s">
        <v>171</v>
      </c>
      <c r="AU103" s="24" t="s">
        <v>94</v>
      </c>
    </row>
    <row r="104" spans="2:51" s="12" customFormat="1" ht="13.5">
      <c r="B104" s="222"/>
      <c r="C104" s="223"/>
      <c r="D104" s="217" t="s">
        <v>184</v>
      </c>
      <c r="E104" s="246" t="s">
        <v>84</v>
      </c>
      <c r="F104" s="233" t="s">
        <v>565</v>
      </c>
      <c r="G104" s="223"/>
      <c r="H104" s="234">
        <v>1</v>
      </c>
      <c r="I104" s="227"/>
      <c r="J104" s="223"/>
      <c r="K104" s="223"/>
      <c r="L104" s="228"/>
      <c r="M104" s="229"/>
      <c r="N104" s="230"/>
      <c r="O104" s="230"/>
      <c r="P104" s="230"/>
      <c r="Q104" s="230"/>
      <c r="R104" s="230"/>
      <c r="S104" s="230"/>
      <c r="T104" s="231"/>
      <c r="AT104" s="232" t="s">
        <v>184</v>
      </c>
      <c r="AU104" s="232" t="s">
        <v>94</v>
      </c>
      <c r="AV104" s="12" t="s">
        <v>94</v>
      </c>
      <c r="AW104" s="12" t="s">
        <v>48</v>
      </c>
      <c r="AX104" s="12" t="s">
        <v>86</v>
      </c>
      <c r="AY104" s="232" t="s">
        <v>160</v>
      </c>
    </row>
    <row r="105" spans="2:51" s="12" customFormat="1" ht="13.5">
      <c r="B105" s="222"/>
      <c r="C105" s="223"/>
      <c r="D105" s="217" t="s">
        <v>184</v>
      </c>
      <c r="E105" s="246" t="s">
        <v>84</v>
      </c>
      <c r="F105" s="233" t="s">
        <v>566</v>
      </c>
      <c r="G105" s="223"/>
      <c r="H105" s="234">
        <v>1</v>
      </c>
      <c r="I105" s="227"/>
      <c r="J105" s="223"/>
      <c r="K105" s="223"/>
      <c r="L105" s="228"/>
      <c r="M105" s="229"/>
      <c r="N105" s="230"/>
      <c r="O105" s="230"/>
      <c r="P105" s="230"/>
      <c r="Q105" s="230"/>
      <c r="R105" s="230"/>
      <c r="S105" s="230"/>
      <c r="T105" s="231"/>
      <c r="AT105" s="232" t="s">
        <v>184</v>
      </c>
      <c r="AU105" s="232" t="s">
        <v>94</v>
      </c>
      <c r="AV105" s="12" t="s">
        <v>94</v>
      </c>
      <c r="AW105" s="12" t="s">
        <v>48</v>
      </c>
      <c r="AX105" s="12" t="s">
        <v>86</v>
      </c>
      <c r="AY105" s="232" t="s">
        <v>160</v>
      </c>
    </row>
    <row r="106" spans="2:51" s="12" customFormat="1" ht="13.5">
      <c r="B106" s="222"/>
      <c r="C106" s="223"/>
      <c r="D106" s="217" t="s">
        <v>184</v>
      </c>
      <c r="E106" s="246" t="s">
        <v>84</v>
      </c>
      <c r="F106" s="233" t="s">
        <v>567</v>
      </c>
      <c r="G106" s="223"/>
      <c r="H106" s="234">
        <v>1</v>
      </c>
      <c r="I106" s="227"/>
      <c r="J106" s="223"/>
      <c r="K106" s="223"/>
      <c r="L106" s="228"/>
      <c r="M106" s="229"/>
      <c r="N106" s="230"/>
      <c r="O106" s="230"/>
      <c r="P106" s="230"/>
      <c r="Q106" s="230"/>
      <c r="R106" s="230"/>
      <c r="S106" s="230"/>
      <c r="T106" s="231"/>
      <c r="AT106" s="232" t="s">
        <v>184</v>
      </c>
      <c r="AU106" s="232" t="s">
        <v>94</v>
      </c>
      <c r="AV106" s="12" t="s">
        <v>94</v>
      </c>
      <c r="AW106" s="12" t="s">
        <v>48</v>
      </c>
      <c r="AX106" s="12" t="s">
        <v>86</v>
      </c>
      <c r="AY106" s="232" t="s">
        <v>160</v>
      </c>
    </row>
    <row r="107" spans="2:51" s="12" customFormat="1" ht="13.5">
      <c r="B107" s="222"/>
      <c r="C107" s="223"/>
      <c r="D107" s="217" t="s">
        <v>184</v>
      </c>
      <c r="E107" s="246" t="s">
        <v>84</v>
      </c>
      <c r="F107" s="233" t="s">
        <v>568</v>
      </c>
      <c r="G107" s="223"/>
      <c r="H107" s="234">
        <v>13</v>
      </c>
      <c r="I107" s="227"/>
      <c r="J107" s="223"/>
      <c r="K107" s="223"/>
      <c r="L107" s="228"/>
      <c r="M107" s="229"/>
      <c r="N107" s="230"/>
      <c r="O107" s="230"/>
      <c r="P107" s="230"/>
      <c r="Q107" s="230"/>
      <c r="R107" s="230"/>
      <c r="S107" s="230"/>
      <c r="T107" s="231"/>
      <c r="AT107" s="232" t="s">
        <v>184</v>
      </c>
      <c r="AU107" s="232" t="s">
        <v>94</v>
      </c>
      <c r="AV107" s="12" t="s">
        <v>94</v>
      </c>
      <c r="AW107" s="12" t="s">
        <v>48</v>
      </c>
      <c r="AX107" s="12" t="s">
        <v>86</v>
      </c>
      <c r="AY107" s="232" t="s">
        <v>160</v>
      </c>
    </row>
    <row r="108" spans="2:51" s="14" customFormat="1" ht="13.5">
      <c r="B108" s="250"/>
      <c r="C108" s="251"/>
      <c r="D108" s="217" t="s">
        <v>184</v>
      </c>
      <c r="E108" s="274" t="s">
        <v>84</v>
      </c>
      <c r="F108" s="275" t="s">
        <v>270</v>
      </c>
      <c r="G108" s="251"/>
      <c r="H108" s="276">
        <v>16</v>
      </c>
      <c r="I108" s="255"/>
      <c r="J108" s="251"/>
      <c r="K108" s="251"/>
      <c r="L108" s="256"/>
      <c r="M108" s="257"/>
      <c r="N108" s="258"/>
      <c r="O108" s="258"/>
      <c r="P108" s="258"/>
      <c r="Q108" s="258"/>
      <c r="R108" s="258"/>
      <c r="S108" s="258"/>
      <c r="T108" s="259"/>
      <c r="AT108" s="260" t="s">
        <v>184</v>
      </c>
      <c r="AU108" s="260" t="s">
        <v>94</v>
      </c>
      <c r="AV108" s="14" t="s">
        <v>167</v>
      </c>
      <c r="AW108" s="14" t="s">
        <v>48</v>
      </c>
      <c r="AX108" s="14" t="s">
        <v>25</v>
      </c>
      <c r="AY108" s="260" t="s">
        <v>160</v>
      </c>
    </row>
    <row r="109" spans="2:63" s="11" customFormat="1" ht="29.85" customHeight="1">
      <c r="B109" s="188"/>
      <c r="C109" s="189"/>
      <c r="D109" s="202" t="s">
        <v>85</v>
      </c>
      <c r="E109" s="203" t="s">
        <v>204</v>
      </c>
      <c r="F109" s="203" t="s">
        <v>205</v>
      </c>
      <c r="G109" s="189"/>
      <c r="H109" s="189"/>
      <c r="I109" s="192"/>
      <c r="J109" s="204">
        <f>BK109</f>
        <v>0</v>
      </c>
      <c r="K109" s="189"/>
      <c r="L109" s="194"/>
      <c r="M109" s="195"/>
      <c r="N109" s="196"/>
      <c r="O109" s="196"/>
      <c r="P109" s="197">
        <f>SUM(P110:P112)</f>
        <v>0</v>
      </c>
      <c r="Q109" s="196"/>
      <c r="R109" s="197">
        <f>SUM(R110:R112)</f>
        <v>0</v>
      </c>
      <c r="S109" s="196"/>
      <c r="T109" s="198">
        <f>SUM(T110:T112)</f>
        <v>0.520875</v>
      </c>
      <c r="AR109" s="199" t="s">
        <v>25</v>
      </c>
      <c r="AT109" s="200" t="s">
        <v>85</v>
      </c>
      <c r="AU109" s="200" t="s">
        <v>25</v>
      </c>
      <c r="AY109" s="199" t="s">
        <v>160</v>
      </c>
      <c r="BK109" s="201">
        <f>SUM(BK110:BK112)</f>
        <v>0</v>
      </c>
    </row>
    <row r="110" spans="2:65" s="1" customFormat="1" ht="22.5" customHeight="1">
      <c r="B110" s="42"/>
      <c r="C110" s="205" t="s">
        <v>191</v>
      </c>
      <c r="D110" s="205" t="s">
        <v>162</v>
      </c>
      <c r="E110" s="206" t="s">
        <v>222</v>
      </c>
      <c r="F110" s="207" t="s">
        <v>223</v>
      </c>
      <c r="G110" s="208" t="s">
        <v>181</v>
      </c>
      <c r="H110" s="209">
        <v>0.225</v>
      </c>
      <c r="I110" s="210"/>
      <c r="J110" s="211">
        <f>ROUND(I110*H110,2)</f>
        <v>0</v>
      </c>
      <c r="K110" s="207" t="s">
        <v>347</v>
      </c>
      <c r="L110" s="62"/>
      <c r="M110" s="212" t="s">
        <v>84</v>
      </c>
      <c r="N110" s="213" t="s">
        <v>56</v>
      </c>
      <c r="O110" s="43"/>
      <c r="P110" s="214">
        <f>O110*H110</f>
        <v>0</v>
      </c>
      <c r="Q110" s="214">
        <v>0</v>
      </c>
      <c r="R110" s="214">
        <f>Q110*H110</f>
        <v>0</v>
      </c>
      <c r="S110" s="214">
        <v>2.315</v>
      </c>
      <c r="T110" s="215">
        <f>S110*H110</f>
        <v>0.520875</v>
      </c>
      <c r="AR110" s="24" t="s">
        <v>167</v>
      </c>
      <c r="AT110" s="24" t="s">
        <v>162</v>
      </c>
      <c r="AU110" s="24" t="s">
        <v>94</v>
      </c>
      <c r="AY110" s="24" t="s">
        <v>160</v>
      </c>
      <c r="BE110" s="216">
        <f>IF(N110="základní",J110,0)</f>
        <v>0</v>
      </c>
      <c r="BF110" s="216">
        <f>IF(N110="snížená",J110,0)</f>
        <v>0</v>
      </c>
      <c r="BG110" s="216">
        <f>IF(N110="zákl. přenesená",J110,0)</f>
        <v>0</v>
      </c>
      <c r="BH110" s="216">
        <f>IF(N110="sníž. přenesená",J110,0)</f>
        <v>0</v>
      </c>
      <c r="BI110" s="216">
        <f>IF(N110="nulová",J110,0)</f>
        <v>0</v>
      </c>
      <c r="BJ110" s="24" t="s">
        <v>25</v>
      </c>
      <c r="BK110" s="216">
        <f>ROUND(I110*H110,2)</f>
        <v>0</v>
      </c>
      <c r="BL110" s="24" t="s">
        <v>167</v>
      </c>
      <c r="BM110" s="24" t="s">
        <v>569</v>
      </c>
    </row>
    <row r="111" spans="2:51" s="13" customFormat="1" ht="13.5">
      <c r="B111" s="235"/>
      <c r="C111" s="236"/>
      <c r="D111" s="217" t="s">
        <v>184</v>
      </c>
      <c r="E111" s="237" t="s">
        <v>84</v>
      </c>
      <c r="F111" s="238" t="s">
        <v>570</v>
      </c>
      <c r="G111" s="236"/>
      <c r="H111" s="239" t="s">
        <v>84</v>
      </c>
      <c r="I111" s="240"/>
      <c r="J111" s="236"/>
      <c r="K111" s="236"/>
      <c r="L111" s="241"/>
      <c r="M111" s="242"/>
      <c r="N111" s="243"/>
      <c r="O111" s="243"/>
      <c r="P111" s="243"/>
      <c r="Q111" s="243"/>
      <c r="R111" s="243"/>
      <c r="S111" s="243"/>
      <c r="T111" s="244"/>
      <c r="AT111" s="245" t="s">
        <v>184</v>
      </c>
      <c r="AU111" s="245" t="s">
        <v>94</v>
      </c>
      <c r="AV111" s="13" t="s">
        <v>25</v>
      </c>
      <c r="AW111" s="13" t="s">
        <v>48</v>
      </c>
      <c r="AX111" s="13" t="s">
        <v>86</v>
      </c>
      <c r="AY111" s="245" t="s">
        <v>160</v>
      </c>
    </row>
    <row r="112" spans="2:51" s="12" customFormat="1" ht="13.5">
      <c r="B112" s="222"/>
      <c r="C112" s="223"/>
      <c r="D112" s="217" t="s">
        <v>184</v>
      </c>
      <c r="E112" s="246" t="s">
        <v>84</v>
      </c>
      <c r="F112" s="233" t="s">
        <v>571</v>
      </c>
      <c r="G112" s="223"/>
      <c r="H112" s="234">
        <v>0.225</v>
      </c>
      <c r="I112" s="227"/>
      <c r="J112" s="223"/>
      <c r="K112" s="223"/>
      <c r="L112" s="228"/>
      <c r="M112" s="229"/>
      <c r="N112" s="230"/>
      <c r="O112" s="230"/>
      <c r="P112" s="230"/>
      <c r="Q112" s="230"/>
      <c r="R112" s="230"/>
      <c r="S112" s="230"/>
      <c r="T112" s="231"/>
      <c r="AT112" s="232" t="s">
        <v>184</v>
      </c>
      <c r="AU112" s="232" t="s">
        <v>94</v>
      </c>
      <c r="AV112" s="12" t="s">
        <v>94</v>
      </c>
      <c r="AW112" s="12" t="s">
        <v>48</v>
      </c>
      <c r="AX112" s="12" t="s">
        <v>25</v>
      </c>
      <c r="AY112" s="232" t="s">
        <v>160</v>
      </c>
    </row>
    <row r="113" spans="2:63" s="11" customFormat="1" ht="29.85" customHeight="1">
      <c r="B113" s="188"/>
      <c r="C113" s="189"/>
      <c r="D113" s="202" t="s">
        <v>85</v>
      </c>
      <c r="E113" s="203" t="s">
        <v>250</v>
      </c>
      <c r="F113" s="203" t="s">
        <v>251</v>
      </c>
      <c r="G113" s="189"/>
      <c r="H113" s="189"/>
      <c r="I113" s="192"/>
      <c r="J113" s="204">
        <f>BK113</f>
        <v>0</v>
      </c>
      <c r="K113" s="189"/>
      <c r="L113" s="194"/>
      <c r="M113" s="195"/>
      <c r="N113" s="196"/>
      <c r="O113" s="196"/>
      <c r="P113" s="197">
        <f>SUM(P114:P115)</f>
        <v>0</v>
      </c>
      <c r="Q113" s="196"/>
      <c r="R113" s="197">
        <f>SUM(R114:R115)</f>
        <v>0</v>
      </c>
      <c r="S113" s="196"/>
      <c r="T113" s="198">
        <f>SUM(T114:T115)</f>
        <v>0</v>
      </c>
      <c r="AR113" s="199" t="s">
        <v>25</v>
      </c>
      <c r="AT113" s="200" t="s">
        <v>85</v>
      </c>
      <c r="AU113" s="200" t="s">
        <v>25</v>
      </c>
      <c r="AY113" s="199" t="s">
        <v>160</v>
      </c>
      <c r="BK113" s="201">
        <f>SUM(BK114:BK115)</f>
        <v>0</v>
      </c>
    </row>
    <row r="114" spans="2:65" s="1" customFormat="1" ht="31.5" customHeight="1">
      <c r="B114" s="42"/>
      <c r="C114" s="205" t="s">
        <v>197</v>
      </c>
      <c r="D114" s="205" t="s">
        <v>162</v>
      </c>
      <c r="E114" s="206" t="s">
        <v>252</v>
      </c>
      <c r="F114" s="207" t="s">
        <v>253</v>
      </c>
      <c r="G114" s="208" t="s">
        <v>200</v>
      </c>
      <c r="H114" s="209">
        <v>5.929</v>
      </c>
      <c r="I114" s="210"/>
      <c r="J114" s="211">
        <f>ROUND(I114*H114,2)</f>
        <v>0</v>
      </c>
      <c r="K114" s="207" t="s">
        <v>347</v>
      </c>
      <c r="L114" s="62"/>
      <c r="M114" s="212" t="s">
        <v>84</v>
      </c>
      <c r="N114" s="213" t="s">
        <v>56</v>
      </c>
      <c r="O114" s="43"/>
      <c r="P114" s="214">
        <f>O114*H114</f>
        <v>0</v>
      </c>
      <c r="Q114" s="214">
        <v>0</v>
      </c>
      <c r="R114" s="214">
        <f>Q114*H114</f>
        <v>0</v>
      </c>
      <c r="S114" s="214">
        <v>0</v>
      </c>
      <c r="T114" s="215">
        <f>S114*H114</f>
        <v>0</v>
      </c>
      <c r="AR114" s="24" t="s">
        <v>167</v>
      </c>
      <c r="AT114" s="24" t="s">
        <v>162</v>
      </c>
      <c r="AU114" s="24" t="s">
        <v>94</v>
      </c>
      <c r="AY114" s="24" t="s">
        <v>160</v>
      </c>
      <c r="BE114" s="216">
        <f>IF(N114="základní",J114,0)</f>
        <v>0</v>
      </c>
      <c r="BF114" s="216">
        <f>IF(N114="snížená",J114,0)</f>
        <v>0</v>
      </c>
      <c r="BG114" s="216">
        <f>IF(N114="zákl. přenesená",J114,0)</f>
        <v>0</v>
      </c>
      <c r="BH114" s="216">
        <f>IF(N114="sníž. přenesená",J114,0)</f>
        <v>0</v>
      </c>
      <c r="BI114" s="216">
        <f>IF(N114="nulová",J114,0)</f>
        <v>0</v>
      </c>
      <c r="BJ114" s="24" t="s">
        <v>25</v>
      </c>
      <c r="BK114" s="216">
        <f>ROUND(I114*H114,2)</f>
        <v>0</v>
      </c>
      <c r="BL114" s="24" t="s">
        <v>167</v>
      </c>
      <c r="BM114" s="24" t="s">
        <v>572</v>
      </c>
    </row>
    <row r="115" spans="2:47" s="1" customFormat="1" ht="27">
      <c r="B115" s="42"/>
      <c r="C115" s="64"/>
      <c r="D115" s="217" t="s">
        <v>169</v>
      </c>
      <c r="E115" s="64"/>
      <c r="F115" s="218" t="s">
        <v>255</v>
      </c>
      <c r="G115" s="64"/>
      <c r="H115" s="64"/>
      <c r="I115" s="173"/>
      <c r="J115" s="64"/>
      <c r="K115" s="64"/>
      <c r="L115" s="62"/>
      <c r="M115" s="247"/>
      <c r="N115" s="248"/>
      <c r="O115" s="248"/>
      <c r="P115" s="248"/>
      <c r="Q115" s="248"/>
      <c r="R115" s="248"/>
      <c r="S115" s="248"/>
      <c r="T115" s="249"/>
      <c r="AT115" s="24" t="s">
        <v>169</v>
      </c>
      <c r="AU115" s="24" t="s">
        <v>94</v>
      </c>
    </row>
    <row r="116" spans="2:12" s="1" customFormat="1" ht="6.95" customHeight="1">
      <c r="B116" s="57"/>
      <c r="C116" s="58"/>
      <c r="D116" s="58"/>
      <c r="E116" s="58"/>
      <c r="F116" s="58"/>
      <c r="G116" s="58"/>
      <c r="H116" s="58"/>
      <c r="I116" s="149"/>
      <c r="J116" s="58"/>
      <c r="K116" s="58"/>
      <c r="L116" s="62"/>
    </row>
  </sheetData>
  <sheetProtection password="CC35" sheet="1" objects="1" scenarios="1" formatCells="0" formatColumns="0" formatRows="0" sort="0" autoFilter="0"/>
  <autoFilter ref="C86:K115"/>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2"/>
      <c r="C1" s="122"/>
      <c r="D1" s="123" t="s">
        <v>1</v>
      </c>
      <c r="E1" s="122"/>
      <c r="F1" s="124" t="s">
        <v>124</v>
      </c>
      <c r="G1" s="410" t="s">
        <v>125</v>
      </c>
      <c r="H1" s="410"/>
      <c r="I1" s="125"/>
      <c r="J1" s="124" t="s">
        <v>126</v>
      </c>
      <c r="K1" s="123" t="s">
        <v>127</v>
      </c>
      <c r="L1" s="124" t="s">
        <v>128</v>
      </c>
      <c r="M1" s="124"/>
      <c r="N1" s="124"/>
      <c r="O1" s="124"/>
      <c r="P1" s="124"/>
      <c r="Q1" s="124"/>
      <c r="R1" s="124"/>
      <c r="S1" s="124"/>
      <c r="T1" s="12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108</v>
      </c>
    </row>
    <row r="3" spans="2:46" ht="6.95" customHeight="1">
      <c r="B3" s="25"/>
      <c r="C3" s="26"/>
      <c r="D3" s="26"/>
      <c r="E3" s="26"/>
      <c r="F3" s="26"/>
      <c r="G3" s="26"/>
      <c r="H3" s="26"/>
      <c r="I3" s="126"/>
      <c r="J3" s="26"/>
      <c r="K3" s="27"/>
      <c r="AT3" s="24" t="s">
        <v>94</v>
      </c>
    </row>
    <row r="4" spans="2:46" ht="36.95" customHeight="1">
      <c r="B4" s="28"/>
      <c r="C4" s="29"/>
      <c r="D4" s="30" t="s">
        <v>129</v>
      </c>
      <c r="E4" s="29"/>
      <c r="F4" s="29"/>
      <c r="G4" s="29"/>
      <c r="H4" s="29"/>
      <c r="I4" s="127"/>
      <c r="J4" s="29"/>
      <c r="K4" s="31"/>
      <c r="M4" s="32" t="s">
        <v>12</v>
      </c>
      <c r="AT4" s="24" t="s">
        <v>6</v>
      </c>
    </row>
    <row r="5" spans="2:11" ht="6.95" customHeight="1">
      <c r="B5" s="28"/>
      <c r="C5" s="29"/>
      <c r="D5" s="29"/>
      <c r="E5" s="29"/>
      <c r="F5" s="29"/>
      <c r="G5" s="29"/>
      <c r="H5" s="29"/>
      <c r="I5" s="127"/>
      <c r="J5" s="29"/>
      <c r="K5" s="31"/>
    </row>
    <row r="6" spans="2:11" ht="13.5">
      <c r="B6" s="28"/>
      <c r="C6" s="29"/>
      <c r="D6" s="37" t="s">
        <v>18</v>
      </c>
      <c r="E6" s="29"/>
      <c r="F6" s="29"/>
      <c r="G6" s="29"/>
      <c r="H6" s="29"/>
      <c r="I6" s="127"/>
      <c r="J6" s="29"/>
      <c r="K6" s="31"/>
    </row>
    <row r="7" spans="2:11" ht="22.5" customHeight="1">
      <c r="B7" s="28"/>
      <c r="C7" s="29"/>
      <c r="D7" s="29"/>
      <c r="E7" s="403" t="str">
        <f>'Rekapitulace stavby'!K6</f>
        <v>Oprava silnice III/1179 Mýto</v>
      </c>
      <c r="F7" s="404"/>
      <c r="G7" s="404"/>
      <c r="H7" s="404"/>
      <c r="I7" s="127"/>
      <c r="J7" s="29"/>
      <c r="K7" s="31"/>
    </row>
    <row r="8" spans="2:11" ht="13.5">
      <c r="B8" s="28"/>
      <c r="C8" s="29"/>
      <c r="D8" s="37" t="s">
        <v>130</v>
      </c>
      <c r="E8" s="29"/>
      <c r="F8" s="29"/>
      <c r="G8" s="29"/>
      <c r="H8" s="29"/>
      <c r="I8" s="127"/>
      <c r="J8" s="29"/>
      <c r="K8" s="31"/>
    </row>
    <row r="9" spans="2:11" s="1" customFormat="1" ht="22.5" customHeight="1">
      <c r="B9" s="42"/>
      <c r="C9" s="43"/>
      <c r="D9" s="43"/>
      <c r="E9" s="403" t="s">
        <v>131</v>
      </c>
      <c r="F9" s="405"/>
      <c r="G9" s="405"/>
      <c r="H9" s="405"/>
      <c r="I9" s="128"/>
      <c r="J9" s="43"/>
      <c r="K9" s="46"/>
    </row>
    <row r="10" spans="2:11" s="1" customFormat="1" ht="13.5">
      <c r="B10" s="42"/>
      <c r="C10" s="43"/>
      <c r="D10" s="37" t="s">
        <v>132</v>
      </c>
      <c r="E10" s="43"/>
      <c r="F10" s="43"/>
      <c r="G10" s="43"/>
      <c r="H10" s="43"/>
      <c r="I10" s="128"/>
      <c r="J10" s="43"/>
      <c r="K10" s="46"/>
    </row>
    <row r="11" spans="2:11" s="1" customFormat="1" ht="36.95" customHeight="1">
      <c r="B11" s="42"/>
      <c r="C11" s="43"/>
      <c r="D11" s="43"/>
      <c r="E11" s="406" t="s">
        <v>573</v>
      </c>
      <c r="F11" s="405"/>
      <c r="G11" s="405"/>
      <c r="H11" s="405"/>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7" t="s">
        <v>21</v>
      </c>
      <c r="E13" s="43"/>
      <c r="F13" s="35" t="s">
        <v>22</v>
      </c>
      <c r="G13" s="43"/>
      <c r="H13" s="43"/>
      <c r="I13" s="129" t="s">
        <v>23</v>
      </c>
      <c r="J13" s="35" t="s">
        <v>84</v>
      </c>
      <c r="K13" s="46"/>
    </row>
    <row r="14" spans="2:11" s="1" customFormat="1" ht="14.45" customHeight="1">
      <c r="B14" s="42"/>
      <c r="C14" s="43"/>
      <c r="D14" s="37" t="s">
        <v>26</v>
      </c>
      <c r="E14" s="43"/>
      <c r="F14" s="35" t="s">
        <v>27</v>
      </c>
      <c r="G14" s="43"/>
      <c r="H14" s="43"/>
      <c r="I14" s="129" t="s">
        <v>28</v>
      </c>
      <c r="J14" s="130" t="str">
        <f>'Rekapitulace stavby'!AN8</f>
        <v>22. 1. 2016</v>
      </c>
      <c r="K14" s="46"/>
    </row>
    <row r="15" spans="2:11" s="1" customFormat="1" ht="10.9" customHeight="1">
      <c r="B15" s="42"/>
      <c r="C15" s="43"/>
      <c r="D15" s="43"/>
      <c r="E15" s="43"/>
      <c r="F15" s="43"/>
      <c r="G15" s="43"/>
      <c r="H15" s="43"/>
      <c r="I15" s="128"/>
      <c r="J15" s="43"/>
      <c r="K15" s="46"/>
    </row>
    <row r="16" spans="2:11" s="1" customFormat="1" ht="14.45" customHeight="1">
      <c r="B16" s="42"/>
      <c r="C16" s="43"/>
      <c r="D16" s="37" t="s">
        <v>36</v>
      </c>
      <c r="E16" s="43"/>
      <c r="F16" s="43"/>
      <c r="G16" s="43"/>
      <c r="H16" s="43"/>
      <c r="I16" s="129" t="s">
        <v>37</v>
      </c>
      <c r="J16" s="35" t="s">
        <v>38</v>
      </c>
      <c r="K16" s="46"/>
    </row>
    <row r="17" spans="2:11" s="1" customFormat="1" ht="18" customHeight="1">
      <c r="B17" s="42"/>
      <c r="C17" s="43"/>
      <c r="D17" s="43"/>
      <c r="E17" s="35" t="s">
        <v>39</v>
      </c>
      <c r="F17" s="43"/>
      <c r="G17" s="43"/>
      <c r="H17" s="43"/>
      <c r="I17" s="129" t="s">
        <v>40</v>
      </c>
      <c r="J17" s="35" t="s">
        <v>41</v>
      </c>
      <c r="K17" s="46"/>
    </row>
    <row r="18" spans="2:11" s="1" customFormat="1" ht="6.95" customHeight="1">
      <c r="B18" s="42"/>
      <c r="C18" s="43"/>
      <c r="D18" s="43"/>
      <c r="E18" s="43"/>
      <c r="F18" s="43"/>
      <c r="G18" s="43"/>
      <c r="H18" s="43"/>
      <c r="I18" s="128"/>
      <c r="J18" s="43"/>
      <c r="K18" s="46"/>
    </row>
    <row r="19" spans="2:11" s="1" customFormat="1" ht="14.45" customHeight="1">
      <c r="B19" s="42"/>
      <c r="C19" s="43"/>
      <c r="D19" s="37" t="s">
        <v>42</v>
      </c>
      <c r="E19" s="43"/>
      <c r="F19" s="43"/>
      <c r="G19" s="43"/>
      <c r="H19" s="43"/>
      <c r="I19" s="129" t="s">
        <v>37</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29" t="s">
        <v>40</v>
      </c>
      <c r="J20" s="35"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7" t="s">
        <v>44</v>
      </c>
      <c r="E22" s="43"/>
      <c r="F22" s="43"/>
      <c r="G22" s="43"/>
      <c r="H22" s="43"/>
      <c r="I22" s="129" t="s">
        <v>37</v>
      </c>
      <c r="J22" s="35" t="s">
        <v>45</v>
      </c>
      <c r="K22" s="46"/>
    </row>
    <row r="23" spans="2:11" s="1" customFormat="1" ht="18" customHeight="1">
      <c r="B23" s="42"/>
      <c r="C23" s="43"/>
      <c r="D23" s="43"/>
      <c r="E23" s="35" t="s">
        <v>46</v>
      </c>
      <c r="F23" s="43"/>
      <c r="G23" s="43"/>
      <c r="H23" s="43"/>
      <c r="I23" s="129" t="s">
        <v>40</v>
      </c>
      <c r="J23" s="35" t="s">
        <v>47</v>
      </c>
      <c r="K23" s="46"/>
    </row>
    <row r="24" spans="2:11" s="1" customFormat="1" ht="6.95" customHeight="1">
      <c r="B24" s="42"/>
      <c r="C24" s="43"/>
      <c r="D24" s="43"/>
      <c r="E24" s="43"/>
      <c r="F24" s="43"/>
      <c r="G24" s="43"/>
      <c r="H24" s="43"/>
      <c r="I24" s="128"/>
      <c r="J24" s="43"/>
      <c r="K24" s="46"/>
    </row>
    <row r="25" spans="2:11" s="1" customFormat="1" ht="14.45" customHeight="1">
      <c r="B25" s="42"/>
      <c r="C25" s="43"/>
      <c r="D25" s="37" t="s">
        <v>49</v>
      </c>
      <c r="E25" s="43"/>
      <c r="F25" s="43"/>
      <c r="G25" s="43"/>
      <c r="H25" s="43"/>
      <c r="I25" s="128"/>
      <c r="J25" s="43"/>
      <c r="K25" s="46"/>
    </row>
    <row r="26" spans="2:11" s="7" customFormat="1" ht="22.5" customHeight="1">
      <c r="B26" s="131"/>
      <c r="C26" s="132"/>
      <c r="D26" s="132"/>
      <c r="E26" s="368" t="s">
        <v>84</v>
      </c>
      <c r="F26" s="368"/>
      <c r="G26" s="368"/>
      <c r="H26" s="368"/>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51</v>
      </c>
      <c r="E29" s="43"/>
      <c r="F29" s="43"/>
      <c r="G29" s="43"/>
      <c r="H29" s="43"/>
      <c r="I29" s="128"/>
      <c r="J29" s="138">
        <f>ROUND(J91,2)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53</v>
      </c>
      <c r="G31" s="43"/>
      <c r="H31" s="43"/>
      <c r="I31" s="139" t="s">
        <v>52</v>
      </c>
      <c r="J31" s="47" t="s">
        <v>54</v>
      </c>
      <c r="K31" s="46"/>
    </row>
    <row r="32" spans="2:11" s="1" customFormat="1" ht="14.45" customHeight="1">
      <c r="B32" s="42"/>
      <c r="C32" s="43"/>
      <c r="D32" s="50" t="s">
        <v>55</v>
      </c>
      <c r="E32" s="50" t="s">
        <v>56</v>
      </c>
      <c r="F32" s="140">
        <f>ROUND(SUM(BE91:BE177),2)</f>
        <v>0</v>
      </c>
      <c r="G32" s="43"/>
      <c r="H32" s="43"/>
      <c r="I32" s="141">
        <v>0.21</v>
      </c>
      <c r="J32" s="140">
        <f>ROUND(ROUND((SUM(BE91:BE177)),2)*I32,2)</f>
        <v>0</v>
      </c>
      <c r="K32" s="46"/>
    </row>
    <row r="33" spans="2:11" s="1" customFormat="1" ht="14.45" customHeight="1">
      <c r="B33" s="42"/>
      <c r="C33" s="43"/>
      <c r="D33" s="43"/>
      <c r="E33" s="50" t="s">
        <v>57</v>
      </c>
      <c r="F33" s="140">
        <f>ROUND(SUM(BF91:BF177),2)</f>
        <v>0</v>
      </c>
      <c r="G33" s="43"/>
      <c r="H33" s="43"/>
      <c r="I33" s="141">
        <v>0.15</v>
      </c>
      <c r="J33" s="140">
        <f>ROUND(ROUND((SUM(BF91:BF177)),2)*I33,2)</f>
        <v>0</v>
      </c>
      <c r="K33" s="46"/>
    </row>
    <row r="34" spans="2:11" s="1" customFormat="1" ht="14.45" customHeight="1" hidden="1">
      <c r="B34" s="42"/>
      <c r="C34" s="43"/>
      <c r="D34" s="43"/>
      <c r="E34" s="50" t="s">
        <v>58</v>
      </c>
      <c r="F34" s="140">
        <f>ROUND(SUM(BG91:BG177),2)</f>
        <v>0</v>
      </c>
      <c r="G34" s="43"/>
      <c r="H34" s="43"/>
      <c r="I34" s="141">
        <v>0.21</v>
      </c>
      <c r="J34" s="140">
        <v>0</v>
      </c>
      <c r="K34" s="46"/>
    </row>
    <row r="35" spans="2:11" s="1" customFormat="1" ht="14.45" customHeight="1" hidden="1">
      <c r="B35" s="42"/>
      <c r="C35" s="43"/>
      <c r="D35" s="43"/>
      <c r="E35" s="50" t="s">
        <v>59</v>
      </c>
      <c r="F35" s="140">
        <f>ROUND(SUM(BH91:BH177),2)</f>
        <v>0</v>
      </c>
      <c r="G35" s="43"/>
      <c r="H35" s="43"/>
      <c r="I35" s="141">
        <v>0.15</v>
      </c>
      <c r="J35" s="140">
        <v>0</v>
      </c>
      <c r="K35" s="46"/>
    </row>
    <row r="36" spans="2:11" s="1" customFormat="1" ht="14.45" customHeight="1" hidden="1">
      <c r="B36" s="42"/>
      <c r="C36" s="43"/>
      <c r="D36" s="43"/>
      <c r="E36" s="50" t="s">
        <v>60</v>
      </c>
      <c r="F36" s="140">
        <f>ROUND(SUM(BI91:BI177),2)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61</v>
      </c>
      <c r="E38" s="80"/>
      <c r="F38" s="80"/>
      <c r="G38" s="144" t="s">
        <v>62</v>
      </c>
      <c r="H38" s="145" t="s">
        <v>63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0" t="s">
        <v>134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7" t="s">
        <v>18</v>
      </c>
      <c r="D46" s="43"/>
      <c r="E46" s="43"/>
      <c r="F46" s="43"/>
      <c r="G46" s="43"/>
      <c r="H46" s="43"/>
      <c r="I46" s="128"/>
      <c r="J46" s="43"/>
      <c r="K46" s="46"/>
    </row>
    <row r="47" spans="2:11" s="1" customFormat="1" ht="22.5" customHeight="1">
      <c r="B47" s="42"/>
      <c r="C47" s="43"/>
      <c r="D47" s="43"/>
      <c r="E47" s="403" t="str">
        <f>E7</f>
        <v>Oprava silnice III/1179 Mýto</v>
      </c>
      <c r="F47" s="404"/>
      <c r="G47" s="404"/>
      <c r="H47" s="404"/>
      <c r="I47" s="128"/>
      <c r="J47" s="43"/>
      <c r="K47" s="46"/>
    </row>
    <row r="48" spans="2:11" ht="13.5">
      <c r="B48" s="28"/>
      <c r="C48" s="37" t="s">
        <v>130</v>
      </c>
      <c r="D48" s="29"/>
      <c r="E48" s="29"/>
      <c r="F48" s="29"/>
      <c r="G48" s="29"/>
      <c r="H48" s="29"/>
      <c r="I48" s="127"/>
      <c r="J48" s="29"/>
      <c r="K48" s="31"/>
    </row>
    <row r="49" spans="2:11" s="1" customFormat="1" ht="22.5" customHeight="1">
      <c r="B49" s="42"/>
      <c r="C49" s="43"/>
      <c r="D49" s="43"/>
      <c r="E49" s="403" t="s">
        <v>131</v>
      </c>
      <c r="F49" s="405"/>
      <c r="G49" s="405"/>
      <c r="H49" s="405"/>
      <c r="I49" s="128"/>
      <c r="J49" s="43"/>
      <c r="K49" s="46"/>
    </row>
    <row r="50" spans="2:11" s="1" customFormat="1" ht="14.45" customHeight="1">
      <c r="B50" s="42"/>
      <c r="C50" s="37" t="s">
        <v>132</v>
      </c>
      <c r="D50" s="43"/>
      <c r="E50" s="43"/>
      <c r="F50" s="43"/>
      <c r="G50" s="43"/>
      <c r="H50" s="43"/>
      <c r="I50" s="128"/>
      <c r="J50" s="43"/>
      <c r="K50" s="46"/>
    </row>
    <row r="51" spans="2:11" s="1" customFormat="1" ht="23.25" customHeight="1">
      <c r="B51" s="42"/>
      <c r="C51" s="43"/>
      <c r="D51" s="43"/>
      <c r="E51" s="406" t="str">
        <f>E11</f>
        <v>04 - Úprava příkopu km 0,392 - 0,460</v>
      </c>
      <c r="F51" s="405"/>
      <c r="G51" s="405"/>
      <c r="H51" s="405"/>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7" t="s">
        <v>26</v>
      </c>
      <c r="D53" s="43"/>
      <c r="E53" s="43"/>
      <c r="F53" s="35" t="str">
        <f>F14</f>
        <v>Mýto</v>
      </c>
      <c r="G53" s="43"/>
      <c r="H53" s="43"/>
      <c r="I53" s="129" t="s">
        <v>28</v>
      </c>
      <c r="J53" s="130" t="str">
        <f>IF(J14="","",J14)</f>
        <v>22. 1. 2016</v>
      </c>
      <c r="K53" s="46"/>
    </row>
    <row r="54" spans="2:11" s="1" customFormat="1" ht="6.95" customHeight="1">
      <c r="B54" s="42"/>
      <c r="C54" s="43"/>
      <c r="D54" s="43"/>
      <c r="E54" s="43"/>
      <c r="F54" s="43"/>
      <c r="G54" s="43"/>
      <c r="H54" s="43"/>
      <c r="I54" s="128"/>
      <c r="J54" s="43"/>
      <c r="K54" s="46"/>
    </row>
    <row r="55" spans="2:11" s="1" customFormat="1" ht="13.5">
      <c r="B55" s="42"/>
      <c r="C55" s="37" t="s">
        <v>36</v>
      </c>
      <c r="D55" s="43"/>
      <c r="E55" s="43"/>
      <c r="F55" s="35" t="str">
        <f>E17</f>
        <v>SUS PK, p.o.</v>
      </c>
      <c r="G55" s="43"/>
      <c r="H55" s="43"/>
      <c r="I55" s="129" t="s">
        <v>44</v>
      </c>
      <c r="J55" s="35" t="str">
        <f>E23</f>
        <v>Area Projekt s.r.o.</v>
      </c>
      <c r="K55" s="46"/>
    </row>
    <row r="56" spans="2:11" s="1" customFormat="1" ht="14.45" customHeight="1">
      <c r="B56" s="42"/>
      <c r="C56" s="37" t="s">
        <v>42</v>
      </c>
      <c r="D56" s="43"/>
      <c r="E56" s="43"/>
      <c r="F56" s="35"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135</v>
      </c>
      <c r="D58" s="142"/>
      <c r="E58" s="142"/>
      <c r="F58" s="142"/>
      <c r="G58" s="142"/>
      <c r="H58" s="142"/>
      <c r="I58" s="155"/>
      <c r="J58" s="156" t="s">
        <v>136</v>
      </c>
      <c r="K58" s="157"/>
    </row>
    <row r="59" spans="2:11" s="1" customFormat="1" ht="10.35" customHeight="1">
      <c r="B59" s="42"/>
      <c r="C59" s="43"/>
      <c r="D59" s="43"/>
      <c r="E59" s="43"/>
      <c r="F59" s="43"/>
      <c r="G59" s="43"/>
      <c r="H59" s="43"/>
      <c r="I59" s="128"/>
      <c r="J59" s="43"/>
      <c r="K59" s="46"/>
    </row>
    <row r="60" spans="2:47" s="1" customFormat="1" ht="29.25" customHeight="1">
      <c r="B60" s="42"/>
      <c r="C60" s="158" t="s">
        <v>137</v>
      </c>
      <c r="D60" s="43"/>
      <c r="E60" s="43"/>
      <c r="F60" s="43"/>
      <c r="G60" s="43"/>
      <c r="H60" s="43"/>
      <c r="I60" s="128"/>
      <c r="J60" s="138">
        <f>J91</f>
        <v>0</v>
      </c>
      <c r="K60" s="46"/>
      <c r="AU60" s="24" t="s">
        <v>138</v>
      </c>
    </row>
    <row r="61" spans="2:11" s="8" customFormat="1" ht="24.95" customHeight="1">
      <c r="B61" s="159"/>
      <c r="C61" s="160"/>
      <c r="D61" s="161" t="s">
        <v>139</v>
      </c>
      <c r="E61" s="162"/>
      <c r="F61" s="162"/>
      <c r="G61" s="162"/>
      <c r="H61" s="162"/>
      <c r="I61" s="163"/>
      <c r="J61" s="164">
        <f>J92</f>
        <v>0</v>
      </c>
      <c r="K61" s="165"/>
    </row>
    <row r="62" spans="2:11" s="9" customFormat="1" ht="19.9" customHeight="1">
      <c r="B62" s="166"/>
      <c r="C62" s="167"/>
      <c r="D62" s="168" t="s">
        <v>140</v>
      </c>
      <c r="E62" s="169"/>
      <c r="F62" s="169"/>
      <c r="G62" s="169"/>
      <c r="H62" s="169"/>
      <c r="I62" s="170"/>
      <c r="J62" s="171">
        <f>J93</f>
        <v>0</v>
      </c>
      <c r="K62" s="172"/>
    </row>
    <row r="63" spans="2:11" s="9" customFormat="1" ht="19.9" customHeight="1">
      <c r="B63" s="166"/>
      <c r="C63" s="167"/>
      <c r="D63" s="168" t="s">
        <v>259</v>
      </c>
      <c r="E63" s="169"/>
      <c r="F63" s="169"/>
      <c r="G63" s="169"/>
      <c r="H63" s="169"/>
      <c r="I63" s="170"/>
      <c r="J63" s="171">
        <f>J116</f>
        <v>0</v>
      </c>
      <c r="K63" s="172"/>
    </row>
    <row r="64" spans="2:11" s="9" customFormat="1" ht="19.9" customHeight="1">
      <c r="B64" s="166"/>
      <c r="C64" s="167"/>
      <c r="D64" s="168" t="s">
        <v>260</v>
      </c>
      <c r="E64" s="169"/>
      <c r="F64" s="169"/>
      <c r="G64" s="169"/>
      <c r="H64" s="169"/>
      <c r="I64" s="170"/>
      <c r="J64" s="171">
        <f>J129</f>
        <v>0</v>
      </c>
      <c r="K64" s="172"/>
    </row>
    <row r="65" spans="2:11" s="9" customFormat="1" ht="19.9" customHeight="1">
      <c r="B65" s="166"/>
      <c r="C65" s="167"/>
      <c r="D65" s="168" t="s">
        <v>141</v>
      </c>
      <c r="E65" s="169"/>
      <c r="F65" s="169"/>
      <c r="G65" s="169"/>
      <c r="H65" s="169"/>
      <c r="I65" s="170"/>
      <c r="J65" s="171">
        <f>J148</f>
        <v>0</v>
      </c>
      <c r="K65" s="172"/>
    </row>
    <row r="66" spans="2:11" s="9" customFormat="1" ht="19.9" customHeight="1">
      <c r="B66" s="166"/>
      <c r="C66" s="167"/>
      <c r="D66" s="168" t="s">
        <v>142</v>
      </c>
      <c r="E66" s="169"/>
      <c r="F66" s="169"/>
      <c r="G66" s="169"/>
      <c r="H66" s="169"/>
      <c r="I66" s="170"/>
      <c r="J66" s="171">
        <f>J165</f>
        <v>0</v>
      </c>
      <c r="K66" s="172"/>
    </row>
    <row r="67" spans="2:11" s="9" customFormat="1" ht="19.9" customHeight="1">
      <c r="B67" s="166"/>
      <c r="C67" s="167"/>
      <c r="D67" s="168" t="s">
        <v>143</v>
      </c>
      <c r="E67" s="169"/>
      <c r="F67" s="169"/>
      <c r="G67" s="169"/>
      <c r="H67" s="169"/>
      <c r="I67" s="170"/>
      <c r="J67" s="171">
        <f>J170</f>
        <v>0</v>
      </c>
      <c r="K67" s="172"/>
    </row>
    <row r="68" spans="2:11" s="8" customFormat="1" ht="24.95" customHeight="1">
      <c r="B68" s="159"/>
      <c r="C68" s="160"/>
      <c r="D68" s="161" t="s">
        <v>574</v>
      </c>
      <c r="E68" s="162"/>
      <c r="F68" s="162"/>
      <c r="G68" s="162"/>
      <c r="H68" s="162"/>
      <c r="I68" s="163"/>
      <c r="J68" s="164">
        <f>J174</f>
        <v>0</v>
      </c>
      <c r="K68" s="165"/>
    </row>
    <row r="69" spans="2:11" s="9" customFormat="1" ht="19.9" customHeight="1">
      <c r="B69" s="166"/>
      <c r="C69" s="167"/>
      <c r="D69" s="168" t="s">
        <v>575</v>
      </c>
      <c r="E69" s="169"/>
      <c r="F69" s="169"/>
      <c r="G69" s="169"/>
      <c r="H69" s="169"/>
      <c r="I69" s="170"/>
      <c r="J69" s="171">
        <f>J175</f>
        <v>0</v>
      </c>
      <c r="K69" s="172"/>
    </row>
    <row r="70" spans="2:11" s="1" customFormat="1" ht="21.75" customHeight="1">
      <c r="B70" s="42"/>
      <c r="C70" s="43"/>
      <c r="D70" s="43"/>
      <c r="E70" s="43"/>
      <c r="F70" s="43"/>
      <c r="G70" s="43"/>
      <c r="H70" s="43"/>
      <c r="I70" s="128"/>
      <c r="J70" s="43"/>
      <c r="K70" s="46"/>
    </row>
    <row r="71" spans="2:11" s="1" customFormat="1" ht="6.95" customHeight="1">
      <c r="B71" s="57"/>
      <c r="C71" s="58"/>
      <c r="D71" s="58"/>
      <c r="E71" s="58"/>
      <c r="F71" s="58"/>
      <c r="G71" s="58"/>
      <c r="H71" s="58"/>
      <c r="I71" s="149"/>
      <c r="J71" s="58"/>
      <c r="K71" s="59"/>
    </row>
    <row r="75" spans="2:12" s="1" customFormat="1" ht="6.95" customHeight="1">
      <c r="B75" s="60"/>
      <c r="C75" s="61"/>
      <c r="D75" s="61"/>
      <c r="E75" s="61"/>
      <c r="F75" s="61"/>
      <c r="G75" s="61"/>
      <c r="H75" s="61"/>
      <c r="I75" s="152"/>
      <c r="J75" s="61"/>
      <c r="K75" s="61"/>
      <c r="L75" s="62"/>
    </row>
    <row r="76" spans="2:12" s="1" customFormat="1" ht="36.95" customHeight="1">
      <c r="B76" s="42"/>
      <c r="C76" s="63" t="s">
        <v>144</v>
      </c>
      <c r="D76" s="64"/>
      <c r="E76" s="64"/>
      <c r="F76" s="64"/>
      <c r="G76" s="64"/>
      <c r="H76" s="64"/>
      <c r="I76" s="173"/>
      <c r="J76" s="64"/>
      <c r="K76" s="64"/>
      <c r="L76" s="62"/>
    </row>
    <row r="77" spans="2:12" s="1" customFormat="1" ht="6.95" customHeight="1">
      <c r="B77" s="42"/>
      <c r="C77" s="64"/>
      <c r="D77" s="64"/>
      <c r="E77" s="64"/>
      <c r="F77" s="64"/>
      <c r="G77" s="64"/>
      <c r="H77" s="64"/>
      <c r="I77" s="173"/>
      <c r="J77" s="64"/>
      <c r="K77" s="64"/>
      <c r="L77" s="62"/>
    </row>
    <row r="78" spans="2:12" s="1" customFormat="1" ht="14.45" customHeight="1">
      <c r="B78" s="42"/>
      <c r="C78" s="66" t="s">
        <v>18</v>
      </c>
      <c r="D78" s="64"/>
      <c r="E78" s="64"/>
      <c r="F78" s="64"/>
      <c r="G78" s="64"/>
      <c r="H78" s="64"/>
      <c r="I78" s="173"/>
      <c r="J78" s="64"/>
      <c r="K78" s="64"/>
      <c r="L78" s="62"/>
    </row>
    <row r="79" spans="2:12" s="1" customFormat="1" ht="22.5" customHeight="1">
      <c r="B79" s="42"/>
      <c r="C79" s="64"/>
      <c r="D79" s="64"/>
      <c r="E79" s="407" t="str">
        <f>E7</f>
        <v>Oprava silnice III/1179 Mýto</v>
      </c>
      <c r="F79" s="408"/>
      <c r="G79" s="408"/>
      <c r="H79" s="408"/>
      <c r="I79" s="173"/>
      <c r="J79" s="64"/>
      <c r="K79" s="64"/>
      <c r="L79" s="62"/>
    </row>
    <row r="80" spans="2:12" ht="13.5">
      <c r="B80" s="28"/>
      <c r="C80" s="66" t="s">
        <v>130</v>
      </c>
      <c r="D80" s="174"/>
      <c r="E80" s="174"/>
      <c r="F80" s="174"/>
      <c r="G80" s="174"/>
      <c r="H80" s="174"/>
      <c r="J80" s="174"/>
      <c r="K80" s="174"/>
      <c r="L80" s="175"/>
    </row>
    <row r="81" spans="2:12" s="1" customFormat="1" ht="22.5" customHeight="1">
      <c r="B81" s="42"/>
      <c r="C81" s="64"/>
      <c r="D81" s="64"/>
      <c r="E81" s="407" t="s">
        <v>131</v>
      </c>
      <c r="F81" s="409"/>
      <c r="G81" s="409"/>
      <c r="H81" s="409"/>
      <c r="I81" s="173"/>
      <c r="J81" s="64"/>
      <c r="K81" s="64"/>
      <c r="L81" s="62"/>
    </row>
    <row r="82" spans="2:12" s="1" customFormat="1" ht="14.45" customHeight="1">
      <c r="B82" s="42"/>
      <c r="C82" s="66" t="s">
        <v>132</v>
      </c>
      <c r="D82" s="64"/>
      <c r="E82" s="64"/>
      <c r="F82" s="64"/>
      <c r="G82" s="64"/>
      <c r="H82" s="64"/>
      <c r="I82" s="173"/>
      <c r="J82" s="64"/>
      <c r="K82" s="64"/>
      <c r="L82" s="62"/>
    </row>
    <row r="83" spans="2:12" s="1" customFormat="1" ht="23.25" customHeight="1">
      <c r="B83" s="42"/>
      <c r="C83" s="64"/>
      <c r="D83" s="64"/>
      <c r="E83" s="379" t="str">
        <f>E11</f>
        <v>04 - Úprava příkopu km 0,392 - 0,460</v>
      </c>
      <c r="F83" s="409"/>
      <c r="G83" s="409"/>
      <c r="H83" s="409"/>
      <c r="I83" s="173"/>
      <c r="J83" s="64"/>
      <c r="K83" s="64"/>
      <c r="L83" s="62"/>
    </row>
    <row r="84" spans="2:12" s="1" customFormat="1" ht="6.95" customHeight="1">
      <c r="B84" s="42"/>
      <c r="C84" s="64"/>
      <c r="D84" s="64"/>
      <c r="E84" s="64"/>
      <c r="F84" s="64"/>
      <c r="G84" s="64"/>
      <c r="H84" s="64"/>
      <c r="I84" s="173"/>
      <c r="J84" s="64"/>
      <c r="K84" s="64"/>
      <c r="L84" s="62"/>
    </row>
    <row r="85" spans="2:12" s="1" customFormat="1" ht="18" customHeight="1">
      <c r="B85" s="42"/>
      <c r="C85" s="66" t="s">
        <v>26</v>
      </c>
      <c r="D85" s="64"/>
      <c r="E85" s="64"/>
      <c r="F85" s="176" t="str">
        <f>F14</f>
        <v>Mýto</v>
      </c>
      <c r="G85" s="64"/>
      <c r="H85" s="64"/>
      <c r="I85" s="177" t="s">
        <v>28</v>
      </c>
      <c r="J85" s="74" t="str">
        <f>IF(J14="","",J14)</f>
        <v>22. 1. 2016</v>
      </c>
      <c r="K85" s="64"/>
      <c r="L85" s="62"/>
    </row>
    <row r="86" spans="2:12" s="1" customFormat="1" ht="6.95" customHeight="1">
      <c r="B86" s="42"/>
      <c r="C86" s="64"/>
      <c r="D86" s="64"/>
      <c r="E86" s="64"/>
      <c r="F86" s="64"/>
      <c r="G86" s="64"/>
      <c r="H86" s="64"/>
      <c r="I86" s="173"/>
      <c r="J86" s="64"/>
      <c r="K86" s="64"/>
      <c r="L86" s="62"/>
    </row>
    <row r="87" spans="2:12" s="1" customFormat="1" ht="13.5">
      <c r="B87" s="42"/>
      <c r="C87" s="66" t="s">
        <v>36</v>
      </c>
      <c r="D87" s="64"/>
      <c r="E87" s="64"/>
      <c r="F87" s="176" t="str">
        <f>E17</f>
        <v>SUS PK, p.o.</v>
      </c>
      <c r="G87" s="64"/>
      <c r="H87" s="64"/>
      <c r="I87" s="177" t="s">
        <v>44</v>
      </c>
      <c r="J87" s="176" t="str">
        <f>E23</f>
        <v>Area Projekt s.r.o.</v>
      </c>
      <c r="K87" s="64"/>
      <c r="L87" s="62"/>
    </row>
    <row r="88" spans="2:12" s="1" customFormat="1" ht="14.45" customHeight="1">
      <c r="B88" s="42"/>
      <c r="C88" s="66" t="s">
        <v>42</v>
      </c>
      <c r="D88" s="64"/>
      <c r="E88" s="64"/>
      <c r="F88" s="176" t="str">
        <f>IF(E20="","",E20)</f>
        <v/>
      </c>
      <c r="G88" s="64"/>
      <c r="H88" s="64"/>
      <c r="I88" s="173"/>
      <c r="J88" s="64"/>
      <c r="K88" s="64"/>
      <c r="L88" s="62"/>
    </row>
    <row r="89" spans="2:12" s="1" customFormat="1" ht="10.35" customHeight="1">
      <c r="B89" s="42"/>
      <c r="C89" s="64"/>
      <c r="D89" s="64"/>
      <c r="E89" s="64"/>
      <c r="F89" s="64"/>
      <c r="G89" s="64"/>
      <c r="H89" s="64"/>
      <c r="I89" s="173"/>
      <c r="J89" s="64"/>
      <c r="K89" s="64"/>
      <c r="L89" s="62"/>
    </row>
    <row r="90" spans="2:20" s="10" customFormat="1" ht="29.25" customHeight="1">
      <c r="B90" s="178"/>
      <c r="C90" s="179" t="s">
        <v>145</v>
      </c>
      <c r="D90" s="180" t="s">
        <v>70</v>
      </c>
      <c r="E90" s="180" t="s">
        <v>66</v>
      </c>
      <c r="F90" s="180" t="s">
        <v>146</v>
      </c>
      <c r="G90" s="180" t="s">
        <v>147</v>
      </c>
      <c r="H90" s="180" t="s">
        <v>148</v>
      </c>
      <c r="I90" s="181" t="s">
        <v>149</v>
      </c>
      <c r="J90" s="180" t="s">
        <v>136</v>
      </c>
      <c r="K90" s="182" t="s">
        <v>150</v>
      </c>
      <c r="L90" s="183"/>
      <c r="M90" s="82" t="s">
        <v>151</v>
      </c>
      <c r="N90" s="83" t="s">
        <v>55</v>
      </c>
      <c r="O90" s="83" t="s">
        <v>152</v>
      </c>
      <c r="P90" s="83" t="s">
        <v>153</v>
      </c>
      <c r="Q90" s="83" t="s">
        <v>154</v>
      </c>
      <c r="R90" s="83" t="s">
        <v>155</v>
      </c>
      <c r="S90" s="83" t="s">
        <v>156</v>
      </c>
      <c r="T90" s="84" t="s">
        <v>157</v>
      </c>
    </row>
    <row r="91" spans="2:63" s="1" customFormat="1" ht="29.25" customHeight="1">
      <c r="B91" s="42"/>
      <c r="C91" s="88" t="s">
        <v>137</v>
      </c>
      <c r="D91" s="64"/>
      <c r="E91" s="64"/>
      <c r="F91" s="64"/>
      <c r="G91" s="64"/>
      <c r="H91" s="64"/>
      <c r="I91" s="173"/>
      <c r="J91" s="184">
        <f>BK91</f>
        <v>0</v>
      </c>
      <c r="K91" s="64"/>
      <c r="L91" s="62"/>
      <c r="M91" s="85"/>
      <c r="N91" s="86"/>
      <c r="O91" s="86"/>
      <c r="P91" s="185">
        <f>P92+P174</f>
        <v>0</v>
      </c>
      <c r="Q91" s="86"/>
      <c r="R91" s="185">
        <f>R92+R174</f>
        <v>151.64234180000003</v>
      </c>
      <c r="S91" s="86"/>
      <c r="T91" s="186">
        <f>T92+T174</f>
        <v>15.079999999999998</v>
      </c>
      <c r="AT91" s="24" t="s">
        <v>85</v>
      </c>
      <c r="AU91" s="24" t="s">
        <v>138</v>
      </c>
      <c r="BK91" s="187">
        <f>BK92+BK174</f>
        <v>0</v>
      </c>
    </row>
    <row r="92" spans="2:63" s="11" customFormat="1" ht="37.35" customHeight="1">
      <c r="B92" s="188"/>
      <c r="C92" s="189"/>
      <c r="D92" s="190" t="s">
        <v>85</v>
      </c>
      <c r="E92" s="191" t="s">
        <v>158</v>
      </c>
      <c r="F92" s="191" t="s">
        <v>159</v>
      </c>
      <c r="G92" s="189"/>
      <c r="H92" s="189"/>
      <c r="I92" s="192"/>
      <c r="J92" s="193">
        <f>BK92</f>
        <v>0</v>
      </c>
      <c r="K92" s="189"/>
      <c r="L92" s="194"/>
      <c r="M92" s="195"/>
      <c r="N92" s="196"/>
      <c r="O92" s="196"/>
      <c r="P92" s="197">
        <f>P93+P116+P129+P148+P165+P170</f>
        <v>0</v>
      </c>
      <c r="Q92" s="196"/>
      <c r="R92" s="197">
        <f>R93+R116+R129+R148+R165+R170</f>
        <v>151.64234180000003</v>
      </c>
      <c r="S92" s="196"/>
      <c r="T92" s="198">
        <f>T93+T116+T129+T148+T165+T170</f>
        <v>15.079999999999998</v>
      </c>
      <c r="AR92" s="199" t="s">
        <v>25</v>
      </c>
      <c r="AT92" s="200" t="s">
        <v>85</v>
      </c>
      <c r="AU92" s="200" t="s">
        <v>86</v>
      </c>
      <c r="AY92" s="199" t="s">
        <v>160</v>
      </c>
      <c r="BK92" s="201">
        <f>BK93+BK116+BK129+BK148+BK165+BK170</f>
        <v>0</v>
      </c>
    </row>
    <row r="93" spans="2:63" s="11" customFormat="1" ht="19.9" customHeight="1">
      <c r="B93" s="188"/>
      <c r="C93" s="189"/>
      <c r="D93" s="202" t="s">
        <v>85</v>
      </c>
      <c r="E93" s="203" t="s">
        <v>25</v>
      </c>
      <c r="F93" s="203" t="s">
        <v>161</v>
      </c>
      <c r="G93" s="189"/>
      <c r="H93" s="189"/>
      <c r="I93" s="192"/>
      <c r="J93" s="204">
        <f>BK93</f>
        <v>0</v>
      </c>
      <c r="K93" s="189"/>
      <c r="L93" s="194"/>
      <c r="M93" s="195"/>
      <c r="N93" s="196"/>
      <c r="O93" s="196"/>
      <c r="P93" s="197">
        <f>SUM(P94:P115)</f>
        <v>0</v>
      </c>
      <c r="Q93" s="196"/>
      <c r="R93" s="197">
        <f>SUM(R94:R115)</f>
        <v>0</v>
      </c>
      <c r="S93" s="196"/>
      <c r="T93" s="198">
        <f>SUM(T94:T115)</f>
        <v>15.079999999999998</v>
      </c>
      <c r="AR93" s="199" t="s">
        <v>25</v>
      </c>
      <c r="AT93" s="200" t="s">
        <v>85</v>
      </c>
      <c r="AU93" s="200" t="s">
        <v>25</v>
      </c>
      <c r="AY93" s="199" t="s">
        <v>160</v>
      </c>
      <c r="BK93" s="201">
        <f>SUM(BK94:BK115)</f>
        <v>0</v>
      </c>
    </row>
    <row r="94" spans="2:65" s="1" customFormat="1" ht="44.25" customHeight="1">
      <c r="B94" s="42"/>
      <c r="C94" s="205" t="s">
        <v>25</v>
      </c>
      <c r="D94" s="205" t="s">
        <v>162</v>
      </c>
      <c r="E94" s="206" t="s">
        <v>576</v>
      </c>
      <c r="F94" s="207" t="s">
        <v>577</v>
      </c>
      <c r="G94" s="208" t="s">
        <v>165</v>
      </c>
      <c r="H94" s="209">
        <v>52</v>
      </c>
      <c r="I94" s="210"/>
      <c r="J94" s="211">
        <f>ROUND(I94*H94,2)</f>
        <v>0</v>
      </c>
      <c r="K94" s="207" t="s">
        <v>166</v>
      </c>
      <c r="L94" s="62"/>
      <c r="M94" s="212" t="s">
        <v>84</v>
      </c>
      <c r="N94" s="213" t="s">
        <v>56</v>
      </c>
      <c r="O94" s="43"/>
      <c r="P94" s="214">
        <f>O94*H94</f>
        <v>0</v>
      </c>
      <c r="Q94" s="214">
        <v>0</v>
      </c>
      <c r="R94" s="214">
        <f>Q94*H94</f>
        <v>0</v>
      </c>
      <c r="S94" s="214">
        <v>0.29</v>
      </c>
      <c r="T94" s="215">
        <f>S94*H94</f>
        <v>15.079999999999998</v>
      </c>
      <c r="AR94" s="24" t="s">
        <v>167</v>
      </c>
      <c r="AT94" s="24" t="s">
        <v>162</v>
      </c>
      <c r="AU94" s="24" t="s">
        <v>94</v>
      </c>
      <c r="AY94" s="24" t="s">
        <v>160</v>
      </c>
      <c r="BE94" s="216">
        <f>IF(N94="základní",J94,0)</f>
        <v>0</v>
      </c>
      <c r="BF94" s="216">
        <f>IF(N94="snížená",J94,0)</f>
        <v>0</v>
      </c>
      <c r="BG94" s="216">
        <f>IF(N94="zákl. přenesená",J94,0)</f>
        <v>0</v>
      </c>
      <c r="BH94" s="216">
        <f>IF(N94="sníž. přenesená",J94,0)</f>
        <v>0</v>
      </c>
      <c r="BI94" s="216">
        <f>IF(N94="nulová",J94,0)</f>
        <v>0</v>
      </c>
      <c r="BJ94" s="24" t="s">
        <v>25</v>
      </c>
      <c r="BK94" s="216">
        <f>ROUND(I94*H94,2)</f>
        <v>0</v>
      </c>
      <c r="BL94" s="24" t="s">
        <v>167</v>
      </c>
      <c r="BM94" s="24" t="s">
        <v>578</v>
      </c>
    </row>
    <row r="95" spans="2:47" s="1" customFormat="1" ht="256.5">
      <c r="B95" s="42"/>
      <c r="C95" s="64"/>
      <c r="D95" s="217" t="s">
        <v>169</v>
      </c>
      <c r="E95" s="64"/>
      <c r="F95" s="218" t="s">
        <v>170</v>
      </c>
      <c r="G95" s="64"/>
      <c r="H95" s="64"/>
      <c r="I95" s="173"/>
      <c r="J95" s="64"/>
      <c r="K95" s="64"/>
      <c r="L95" s="62"/>
      <c r="M95" s="219"/>
      <c r="N95" s="43"/>
      <c r="O95" s="43"/>
      <c r="P95" s="43"/>
      <c r="Q95" s="43"/>
      <c r="R95" s="43"/>
      <c r="S95" s="43"/>
      <c r="T95" s="79"/>
      <c r="AT95" s="24" t="s">
        <v>169</v>
      </c>
      <c r="AU95" s="24" t="s">
        <v>94</v>
      </c>
    </row>
    <row r="96" spans="2:51" s="12" customFormat="1" ht="13.5">
      <c r="B96" s="222"/>
      <c r="C96" s="223"/>
      <c r="D96" s="217" t="s">
        <v>184</v>
      </c>
      <c r="E96" s="246" t="s">
        <v>84</v>
      </c>
      <c r="F96" s="233" t="s">
        <v>579</v>
      </c>
      <c r="G96" s="223"/>
      <c r="H96" s="234">
        <v>18</v>
      </c>
      <c r="I96" s="227"/>
      <c r="J96" s="223"/>
      <c r="K96" s="223"/>
      <c r="L96" s="228"/>
      <c r="M96" s="229"/>
      <c r="N96" s="230"/>
      <c r="O96" s="230"/>
      <c r="P96" s="230"/>
      <c r="Q96" s="230"/>
      <c r="R96" s="230"/>
      <c r="S96" s="230"/>
      <c r="T96" s="231"/>
      <c r="AT96" s="232" t="s">
        <v>184</v>
      </c>
      <c r="AU96" s="232" t="s">
        <v>94</v>
      </c>
      <c r="AV96" s="12" t="s">
        <v>94</v>
      </c>
      <c r="AW96" s="12" t="s">
        <v>48</v>
      </c>
      <c r="AX96" s="12" t="s">
        <v>86</v>
      </c>
      <c r="AY96" s="232" t="s">
        <v>160</v>
      </c>
    </row>
    <row r="97" spans="2:51" s="12" customFormat="1" ht="13.5">
      <c r="B97" s="222"/>
      <c r="C97" s="223"/>
      <c r="D97" s="217" t="s">
        <v>184</v>
      </c>
      <c r="E97" s="246" t="s">
        <v>84</v>
      </c>
      <c r="F97" s="233" t="s">
        <v>580</v>
      </c>
      <c r="G97" s="223"/>
      <c r="H97" s="234">
        <v>34</v>
      </c>
      <c r="I97" s="227"/>
      <c r="J97" s="223"/>
      <c r="K97" s="223"/>
      <c r="L97" s="228"/>
      <c r="M97" s="229"/>
      <c r="N97" s="230"/>
      <c r="O97" s="230"/>
      <c r="P97" s="230"/>
      <c r="Q97" s="230"/>
      <c r="R97" s="230"/>
      <c r="S97" s="230"/>
      <c r="T97" s="231"/>
      <c r="AT97" s="232" t="s">
        <v>184</v>
      </c>
      <c r="AU97" s="232" t="s">
        <v>94</v>
      </c>
      <c r="AV97" s="12" t="s">
        <v>94</v>
      </c>
      <c r="AW97" s="12" t="s">
        <v>48</v>
      </c>
      <c r="AX97" s="12" t="s">
        <v>86</v>
      </c>
      <c r="AY97" s="232" t="s">
        <v>160</v>
      </c>
    </row>
    <row r="98" spans="2:51" s="14" customFormat="1" ht="13.5">
      <c r="B98" s="250"/>
      <c r="C98" s="251"/>
      <c r="D98" s="220" t="s">
        <v>184</v>
      </c>
      <c r="E98" s="252" t="s">
        <v>84</v>
      </c>
      <c r="F98" s="253" t="s">
        <v>270</v>
      </c>
      <c r="G98" s="251"/>
      <c r="H98" s="254">
        <v>52</v>
      </c>
      <c r="I98" s="255"/>
      <c r="J98" s="251"/>
      <c r="K98" s="251"/>
      <c r="L98" s="256"/>
      <c r="M98" s="257"/>
      <c r="N98" s="258"/>
      <c r="O98" s="258"/>
      <c r="P98" s="258"/>
      <c r="Q98" s="258"/>
      <c r="R98" s="258"/>
      <c r="S98" s="258"/>
      <c r="T98" s="259"/>
      <c r="AT98" s="260" t="s">
        <v>184</v>
      </c>
      <c r="AU98" s="260" t="s">
        <v>94</v>
      </c>
      <c r="AV98" s="14" t="s">
        <v>167</v>
      </c>
      <c r="AW98" s="14" t="s">
        <v>48</v>
      </c>
      <c r="AX98" s="14" t="s">
        <v>25</v>
      </c>
      <c r="AY98" s="260" t="s">
        <v>160</v>
      </c>
    </row>
    <row r="99" spans="2:65" s="1" customFormat="1" ht="44.25" customHeight="1">
      <c r="B99" s="42"/>
      <c r="C99" s="205" t="s">
        <v>94</v>
      </c>
      <c r="D99" s="205" t="s">
        <v>162</v>
      </c>
      <c r="E99" s="206" t="s">
        <v>581</v>
      </c>
      <c r="F99" s="207" t="s">
        <v>582</v>
      </c>
      <c r="G99" s="208" t="s">
        <v>181</v>
      </c>
      <c r="H99" s="209">
        <v>22.95</v>
      </c>
      <c r="I99" s="210"/>
      <c r="J99" s="211">
        <f>ROUND(I99*H99,2)</f>
        <v>0</v>
      </c>
      <c r="K99" s="207" t="s">
        <v>347</v>
      </c>
      <c r="L99" s="62"/>
      <c r="M99" s="212" t="s">
        <v>84</v>
      </c>
      <c r="N99" s="213" t="s">
        <v>56</v>
      </c>
      <c r="O99" s="43"/>
      <c r="P99" s="214">
        <f>O99*H99</f>
        <v>0</v>
      </c>
      <c r="Q99" s="214">
        <v>0</v>
      </c>
      <c r="R99" s="214">
        <f>Q99*H99</f>
        <v>0</v>
      </c>
      <c r="S99" s="214">
        <v>0</v>
      </c>
      <c r="T99" s="215">
        <f>S99*H99</f>
        <v>0</v>
      </c>
      <c r="AR99" s="24" t="s">
        <v>167</v>
      </c>
      <c r="AT99" s="24" t="s">
        <v>162</v>
      </c>
      <c r="AU99" s="24" t="s">
        <v>94</v>
      </c>
      <c r="AY99" s="24" t="s">
        <v>160</v>
      </c>
      <c r="BE99" s="216">
        <f>IF(N99="základní",J99,0)</f>
        <v>0</v>
      </c>
      <c r="BF99" s="216">
        <f>IF(N99="snížená",J99,0)</f>
        <v>0</v>
      </c>
      <c r="BG99" s="216">
        <f>IF(N99="zákl. přenesená",J99,0)</f>
        <v>0</v>
      </c>
      <c r="BH99" s="216">
        <f>IF(N99="sníž. přenesená",J99,0)</f>
        <v>0</v>
      </c>
      <c r="BI99" s="216">
        <f>IF(N99="nulová",J99,0)</f>
        <v>0</v>
      </c>
      <c r="BJ99" s="24" t="s">
        <v>25</v>
      </c>
      <c r="BK99" s="216">
        <f>ROUND(I99*H99,2)</f>
        <v>0</v>
      </c>
      <c r="BL99" s="24" t="s">
        <v>167</v>
      </c>
      <c r="BM99" s="24" t="s">
        <v>583</v>
      </c>
    </row>
    <row r="100" spans="2:47" s="1" customFormat="1" ht="270">
      <c r="B100" s="42"/>
      <c r="C100" s="64"/>
      <c r="D100" s="217" t="s">
        <v>169</v>
      </c>
      <c r="E100" s="64"/>
      <c r="F100" s="218" t="s">
        <v>584</v>
      </c>
      <c r="G100" s="64"/>
      <c r="H100" s="64"/>
      <c r="I100" s="173"/>
      <c r="J100" s="64"/>
      <c r="K100" s="64"/>
      <c r="L100" s="62"/>
      <c r="M100" s="219"/>
      <c r="N100" s="43"/>
      <c r="O100" s="43"/>
      <c r="P100" s="43"/>
      <c r="Q100" s="43"/>
      <c r="R100" s="43"/>
      <c r="S100" s="43"/>
      <c r="T100" s="79"/>
      <c r="AT100" s="24" t="s">
        <v>169</v>
      </c>
      <c r="AU100" s="24" t="s">
        <v>94</v>
      </c>
    </row>
    <row r="101" spans="2:51" s="13" customFormat="1" ht="13.5">
      <c r="B101" s="235"/>
      <c r="C101" s="236"/>
      <c r="D101" s="217" t="s">
        <v>184</v>
      </c>
      <c r="E101" s="237" t="s">
        <v>84</v>
      </c>
      <c r="F101" s="238" t="s">
        <v>585</v>
      </c>
      <c r="G101" s="236"/>
      <c r="H101" s="239" t="s">
        <v>84</v>
      </c>
      <c r="I101" s="240"/>
      <c r="J101" s="236"/>
      <c r="K101" s="236"/>
      <c r="L101" s="241"/>
      <c r="M101" s="242"/>
      <c r="N101" s="243"/>
      <c r="O101" s="243"/>
      <c r="P101" s="243"/>
      <c r="Q101" s="243"/>
      <c r="R101" s="243"/>
      <c r="S101" s="243"/>
      <c r="T101" s="244"/>
      <c r="AT101" s="245" t="s">
        <v>184</v>
      </c>
      <c r="AU101" s="245" t="s">
        <v>94</v>
      </c>
      <c r="AV101" s="13" t="s">
        <v>25</v>
      </c>
      <c r="AW101" s="13" t="s">
        <v>48</v>
      </c>
      <c r="AX101" s="13" t="s">
        <v>86</v>
      </c>
      <c r="AY101" s="245" t="s">
        <v>160</v>
      </c>
    </row>
    <row r="102" spans="2:51" s="12" customFormat="1" ht="13.5">
      <c r="B102" s="222"/>
      <c r="C102" s="223"/>
      <c r="D102" s="220" t="s">
        <v>184</v>
      </c>
      <c r="E102" s="224" t="s">
        <v>84</v>
      </c>
      <c r="F102" s="225" t="s">
        <v>586</v>
      </c>
      <c r="G102" s="223"/>
      <c r="H102" s="226">
        <v>22.95</v>
      </c>
      <c r="I102" s="227"/>
      <c r="J102" s="223"/>
      <c r="K102" s="223"/>
      <c r="L102" s="228"/>
      <c r="M102" s="229"/>
      <c r="N102" s="230"/>
      <c r="O102" s="230"/>
      <c r="P102" s="230"/>
      <c r="Q102" s="230"/>
      <c r="R102" s="230"/>
      <c r="S102" s="230"/>
      <c r="T102" s="231"/>
      <c r="AT102" s="232" t="s">
        <v>184</v>
      </c>
      <c r="AU102" s="232" t="s">
        <v>94</v>
      </c>
      <c r="AV102" s="12" t="s">
        <v>94</v>
      </c>
      <c r="AW102" s="12" t="s">
        <v>48</v>
      </c>
      <c r="AX102" s="12" t="s">
        <v>25</v>
      </c>
      <c r="AY102" s="232" t="s">
        <v>160</v>
      </c>
    </row>
    <row r="103" spans="2:65" s="1" customFormat="1" ht="31.5" customHeight="1">
      <c r="B103" s="42"/>
      <c r="C103" s="205" t="s">
        <v>178</v>
      </c>
      <c r="D103" s="205" t="s">
        <v>162</v>
      </c>
      <c r="E103" s="206" t="s">
        <v>179</v>
      </c>
      <c r="F103" s="207" t="s">
        <v>180</v>
      </c>
      <c r="G103" s="208" t="s">
        <v>181</v>
      </c>
      <c r="H103" s="209">
        <v>2.438</v>
      </c>
      <c r="I103" s="210"/>
      <c r="J103" s="211">
        <f>ROUND(I103*H103,2)</f>
        <v>0</v>
      </c>
      <c r="K103" s="207" t="s">
        <v>347</v>
      </c>
      <c r="L103" s="62"/>
      <c r="M103" s="212" t="s">
        <v>84</v>
      </c>
      <c r="N103" s="213" t="s">
        <v>56</v>
      </c>
      <c r="O103" s="43"/>
      <c r="P103" s="214">
        <f>O103*H103</f>
        <v>0</v>
      </c>
      <c r="Q103" s="214">
        <v>0</v>
      </c>
      <c r="R103" s="214">
        <f>Q103*H103</f>
        <v>0</v>
      </c>
      <c r="S103" s="214">
        <v>0</v>
      </c>
      <c r="T103" s="215">
        <f>S103*H103</f>
        <v>0</v>
      </c>
      <c r="AR103" s="24" t="s">
        <v>167</v>
      </c>
      <c r="AT103" s="24" t="s">
        <v>162</v>
      </c>
      <c r="AU103" s="24" t="s">
        <v>94</v>
      </c>
      <c r="AY103" s="24" t="s">
        <v>160</v>
      </c>
      <c r="BE103" s="216">
        <f>IF(N103="základní",J103,0)</f>
        <v>0</v>
      </c>
      <c r="BF103" s="216">
        <f>IF(N103="snížená",J103,0)</f>
        <v>0</v>
      </c>
      <c r="BG103" s="216">
        <f>IF(N103="zákl. přenesená",J103,0)</f>
        <v>0</v>
      </c>
      <c r="BH103" s="216">
        <f>IF(N103="sníž. přenesená",J103,0)</f>
        <v>0</v>
      </c>
      <c r="BI103" s="216">
        <f>IF(N103="nulová",J103,0)</f>
        <v>0</v>
      </c>
      <c r="BJ103" s="24" t="s">
        <v>25</v>
      </c>
      <c r="BK103" s="216">
        <f>ROUND(I103*H103,2)</f>
        <v>0</v>
      </c>
      <c r="BL103" s="24" t="s">
        <v>167</v>
      </c>
      <c r="BM103" s="24" t="s">
        <v>587</v>
      </c>
    </row>
    <row r="104" spans="2:47" s="1" customFormat="1" ht="108">
      <c r="B104" s="42"/>
      <c r="C104" s="64"/>
      <c r="D104" s="217" t="s">
        <v>169</v>
      </c>
      <c r="E104" s="64"/>
      <c r="F104" s="218" t="s">
        <v>588</v>
      </c>
      <c r="G104" s="64"/>
      <c r="H104" s="64"/>
      <c r="I104" s="173"/>
      <c r="J104" s="64"/>
      <c r="K104" s="64"/>
      <c r="L104" s="62"/>
      <c r="M104" s="219"/>
      <c r="N104" s="43"/>
      <c r="O104" s="43"/>
      <c r="P104" s="43"/>
      <c r="Q104" s="43"/>
      <c r="R104" s="43"/>
      <c r="S104" s="43"/>
      <c r="T104" s="79"/>
      <c r="AT104" s="24" t="s">
        <v>169</v>
      </c>
      <c r="AU104" s="24" t="s">
        <v>94</v>
      </c>
    </row>
    <row r="105" spans="2:51" s="13" customFormat="1" ht="13.5">
      <c r="B105" s="235"/>
      <c r="C105" s="236"/>
      <c r="D105" s="217" t="s">
        <v>184</v>
      </c>
      <c r="E105" s="237" t="s">
        <v>84</v>
      </c>
      <c r="F105" s="238" t="s">
        <v>589</v>
      </c>
      <c r="G105" s="236"/>
      <c r="H105" s="239" t="s">
        <v>84</v>
      </c>
      <c r="I105" s="240"/>
      <c r="J105" s="236"/>
      <c r="K105" s="236"/>
      <c r="L105" s="241"/>
      <c r="M105" s="242"/>
      <c r="N105" s="243"/>
      <c r="O105" s="243"/>
      <c r="P105" s="243"/>
      <c r="Q105" s="243"/>
      <c r="R105" s="243"/>
      <c r="S105" s="243"/>
      <c r="T105" s="244"/>
      <c r="AT105" s="245" t="s">
        <v>184</v>
      </c>
      <c r="AU105" s="245" t="s">
        <v>94</v>
      </c>
      <c r="AV105" s="13" t="s">
        <v>25</v>
      </c>
      <c r="AW105" s="13" t="s">
        <v>48</v>
      </c>
      <c r="AX105" s="13" t="s">
        <v>86</v>
      </c>
      <c r="AY105" s="245" t="s">
        <v>160</v>
      </c>
    </row>
    <row r="106" spans="2:51" s="12" customFormat="1" ht="13.5">
      <c r="B106" s="222"/>
      <c r="C106" s="223"/>
      <c r="D106" s="220" t="s">
        <v>184</v>
      </c>
      <c r="E106" s="224" t="s">
        <v>84</v>
      </c>
      <c r="F106" s="225" t="s">
        <v>590</v>
      </c>
      <c r="G106" s="223"/>
      <c r="H106" s="226">
        <v>2.438</v>
      </c>
      <c r="I106" s="227"/>
      <c r="J106" s="223"/>
      <c r="K106" s="223"/>
      <c r="L106" s="228"/>
      <c r="M106" s="229"/>
      <c r="N106" s="230"/>
      <c r="O106" s="230"/>
      <c r="P106" s="230"/>
      <c r="Q106" s="230"/>
      <c r="R106" s="230"/>
      <c r="S106" s="230"/>
      <c r="T106" s="231"/>
      <c r="AT106" s="232" t="s">
        <v>184</v>
      </c>
      <c r="AU106" s="232" t="s">
        <v>94</v>
      </c>
      <c r="AV106" s="12" t="s">
        <v>94</v>
      </c>
      <c r="AW106" s="12" t="s">
        <v>48</v>
      </c>
      <c r="AX106" s="12" t="s">
        <v>25</v>
      </c>
      <c r="AY106" s="232" t="s">
        <v>160</v>
      </c>
    </row>
    <row r="107" spans="2:65" s="1" customFormat="1" ht="44.25" customHeight="1">
      <c r="B107" s="42"/>
      <c r="C107" s="205" t="s">
        <v>167</v>
      </c>
      <c r="D107" s="205" t="s">
        <v>162</v>
      </c>
      <c r="E107" s="206" t="s">
        <v>186</v>
      </c>
      <c r="F107" s="207" t="s">
        <v>187</v>
      </c>
      <c r="G107" s="208" t="s">
        <v>181</v>
      </c>
      <c r="H107" s="209">
        <v>25.388</v>
      </c>
      <c r="I107" s="210"/>
      <c r="J107" s="211">
        <f>ROUND(I107*H107,2)</f>
        <v>0</v>
      </c>
      <c r="K107" s="207" t="s">
        <v>166</v>
      </c>
      <c r="L107" s="62"/>
      <c r="M107" s="212" t="s">
        <v>84</v>
      </c>
      <c r="N107" s="213" t="s">
        <v>56</v>
      </c>
      <c r="O107" s="43"/>
      <c r="P107" s="214">
        <f>O107*H107</f>
        <v>0</v>
      </c>
      <c r="Q107" s="214">
        <v>0</v>
      </c>
      <c r="R107" s="214">
        <f>Q107*H107</f>
        <v>0</v>
      </c>
      <c r="S107" s="214">
        <v>0</v>
      </c>
      <c r="T107" s="215">
        <f>S107*H107</f>
        <v>0</v>
      </c>
      <c r="AR107" s="24" t="s">
        <v>167</v>
      </c>
      <c r="AT107" s="24" t="s">
        <v>162</v>
      </c>
      <c r="AU107" s="24" t="s">
        <v>94</v>
      </c>
      <c r="AY107" s="24" t="s">
        <v>160</v>
      </c>
      <c r="BE107" s="216">
        <f>IF(N107="základní",J107,0)</f>
        <v>0</v>
      </c>
      <c r="BF107" s="216">
        <f>IF(N107="snížená",J107,0)</f>
        <v>0</v>
      </c>
      <c r="BG107" s="216">
        <f>IF(N107="zákl. přenesená",J107,0)</f>
        <v>0</v>
      </c>
      <c r="BH107" s="216">
        <f>IF(N107="sníž. přenesená",J107,0)</f>
        <v>0</v>
      </c>
      <c r="BI107" s="216">
        <f>IF(N107="nulová",J107,0)</f>
        <v>0</v>
      </c>
      <c r="BJ107" s="24" t="s">
        <v>25</v>
      </c>
      <c r="BK107" s="216">
        <f>ROUND(I107*H107,2)</f>
        <v>0</v>
      </c>
      <c r="BL107" s="24" t="s">
        <v>167</v>
      </c>
      <c r="BM107" s="24" t="s">
        <v>591</v>
      </c>
    </row>
    <row r="108" spans="2:47" s="1" customFormat="1" ht="189">
      <c r="B108" s="42"/>
      <c r="C108" s="64"/>
      <c r="D108" s="217" t="s">
        <v>169</v>
      </c>
      <c r="E108" s="64"/>
      <c r="F108" s="218" t="s">
        <v>189</v>
      </c>
      <c r="G108" s="64"/>
      <c r="H108" s="64"/>
      <c r="I108" s="173"/>
      <c r="J108" s="64"/>
      <c r="K108" s="64"/>
      <c r="L108" s="62"/>
      <c r="M108" s="219"/>
      <c r="N108" s="43"/>
      <c r="O108" s="43"/>
      <c r="P108" s="43"/>
      <c r="Q108" s="43"/>
      <c r="R108" s="43"/>
      <c r="S108" s="43"/>
      <c r="T108" s="79"/>
      <c r="AT108" s="24" t="s">
        <v>169</v>
      </c>
      <c r="AU108" s="24" t="s">
        <v>94</v>
      </c>
    </row>
    <row r="109" spans="2:51" s="12" customFormat="1" ht="13.5">
      <c r="B109" s="222"/>
      <c r="C109" s="223"/>
      <c r="D109" s="220" t="s">
        <v>184</v>
      </c>
      <c r="E109" s="224" t="s">
        <v>84</v>
      </c>
      <c r="F109" s="225" t="s">
        <v>592</v>
      </c>
      <c r="G109" s="223"/>
      <c r="H109" s="226">
        <v>25.388</v>
      </c>
      <c r="I109" s="227"/>
      <c r="J109" s="223"/>
      <c r="K109" s="223"/>
      <c r="L109" s="228"/>
      <c r="M109" s="229"/>
      <c r="N109" s="230"/>
      <c r="O109" s="230"/>
      <c r="P109" s="230"/>
      <c r="Q109" s="230"/>
      <c r="R109" s="230"/>
      <c r="S109" s="230"/>
      <c r="T109" s="231"/>
      <c r="AT109" s="232" t="s">
        <v>184</v>
      </c>
      <c r="AU109" s="232" t="s">
        <v>94</v>
      </c>
      <c r="AV109" s="12" t="s">
        <v>94</v>
      </c>
      <c r="AW109" s="12" t="s">
        <v>48</v>
      </c>
      <c r="AX109" s="12" t="s">
        <v>25</v>
      </c>
      <c r="AY109" s="232" t="s">
        <v>160</v>
      </c>
    </row>
    <row r="110" spans="2:65" s="1" customFormat="1" ht="22.5" customHeight="1">
      <c r="B110" s="42"/>
      <c r="C110" s="205" t="s">
        <v>191</v>
      </c>
      <c r="D110" s="205" t="s">
        <v>162</v>
      </c>
      <c r="E110" s="206" t="s">
        <v>192</v>
      </c>
      <c r="F110" s="207" t="s">
        <v>193</v>
      </c>
      <c r="G110" s="208" t="s">
        <v>181</v>
      </c>
      <c r="H110" s="209">
        <v>25.388</v>
      </c>
      <c r="I110" s="210"/>
      <c r="J110" s="211">
        <f>ROUND(I110*H110,2)</f>
        <v>0</v>
      </c>
      <c r="K110" s="207" t="s">
        <v>166</v>
      </c>
      <c r="L110" s="62"/>
      <c r="M110" s="212" t="s">
        <v>84</v>
      </c>
      <c r="N110" s="213" t="s">
        <v>56</v>
      </c>
      <c r="O110" s="43"/>
      <c r="P110" s="214">
        <f>O110*H110</f>
        <v>0</v>
      </c>
      <c r="Q110" s="214">
        <v>0</v>
      </c>
      <c r="R110" s="214">
        <f>Q110*H110</f>
        <v>0</v>
      </c>
      <c r="S110" s="214">
        <v>0</v>
      </c>
      <c r="T110" s="215">
        <f>S110*H110</f>
        <v>0</v>
      </c>
      <c r="AR110" s="24" t="s">
        <v>167</v>
      </c>
      <c r="AT110" s="24" t="s">
        <v>162</v>
      </c>
      <c r="AU110" s="24" t="s">
        <v>94</v>
      </c>
      <c r="AY110" s="24" t="s">
        <v>160</v>
      </c>
      <c r="BE110" s="216">
        <f>IF(N110="základní",J110,0)</f>
        <v>0</v>
      </c>
      <c r="BF110" s="216">
        <f>IF(N110="snížená",J110,0)</f>
        <v>0</v>
      </c>
      <c r="BG110" s="216">
        <f>IF(N110="zákl. přenesená",J110,0)</f>
        <v>0</v>
      </c>
      <c r="BH110" s="216">
        <f>IF(N110="sníž. přenesená",J110,0)</f>
        <v>0</v>
      </c>
      <c r="BI110" s="216">
        <f>IF(N110="nulová",J110,0)</f>
        <v>0</v>
      </c>
      <c r="BJ110" s="24" t="s">
        <v>25</v>
      </c>
      <c r="BK110" s="216">
        <f>ROUND(I110*H110,2)</f>
        <v>0</v>
      </c>
      <c r="BL110" s="24" t="s">
        <v>167</v>
      </c>
      <c r="BM110" s="24" t="s">
        <v>593</v>
      </c>
    </row>
    <row r="111" spans="2:47" s="1" customFormat="1" ht="297">
      <c r="B111" s="42"/>
      <c r="C111" s="64"/>
      <c r="D111" s="220" t="s">
        <v>169</v>
      </c>
      <c r="E111" s="64"/>
      <c r="F111" s="221" t="s">
        <v>195</v>
      </c>
      <c r="G111" s="64"/>
      <c r="H111" s="64"/>
      <c r="I111" s="173"/>
      <c r="J111" s="64"/>
      <c r="K111" s="64"/>
      <c r="L111" s="62"/>
      <c r="M111" s="219"/>
      <c r="N111" s="43"/>
      <c r="O111" s="43"/>
      <c r="P111" s="43"/>
      <c r="Q111" s="43"/>
      <c r="R111" s="43"/>
      <c r="S111" s="43"/>
      <c r="T111" s="79"/>
      <c r="AT111" s="24" t="s">
        <v>169</v>
      </c>
      <c r="AU111" s="24" t="s">
        <v>94</v>
      </c>
    </row>
    <row r="112" spans="2:65" s="1" customFormat="1" ht="22.5" customHeight="1">
      <c r="B112" s="42"/>
      <c r="C112" s="205" t="s">
        <v>197</v>
      </c>
      <c r="D112" s="205" t="s">
        <v>162</v>
      </c>
      <c r="E112" s="206" t="s">
        <v>198</v>
      </c>
      <c r="F112" s="207" t="s">
        <v>199</v>
      </c>
      <c r="G112" s="208" t="s">
        <v>200</v>
      </c>
      <c r="H112" s="209">
        <v>50.776</v>
      </c>
      <c r="I112" s="210"/>
      <c r="J112" s="211">
        <f>ROUND(I112*H112,2)</f>
        <v>0</v>
      </c>
      <c r="K112" s="207" t="s">
        <v>166</v>
      </c>
      <c r="L112" s="62"/>
      <c r="M112" s="212" t="s">
        <v>84</v>
      </c>
      <c r="N112" s="213" t="s">
        <v>56</v>
      </c>
      <c r="O112" s="43"/>
      <c r="P112" s="214">
        <f>O112*H112</f>
        <v>0</v>
      </c>
      <c r="Q112" s="214">
        <v>0</v>
      </c>
      <c r="R112" s="214">
        <f>Q112*H112</f>
        <v>0</v>
      </c>
      <c r="S112" s="214">
        <v>0</v>
      </c>
      <c r="T112" s="215">
        <f>S112*H112</f>
        <v>0</v>
      </c>
      <c r="AR112" s="24" t="s">
        <v>167</v>
      </c>
      <c r="AT112" s="24" t="s">
        <v>162</v>
      </c>
      <c r="AU112" s="24" t="s">
        <v>94</v>
      </c>
      <c r="AY112" s="24" t="s">
        <v>160</v>
      </c>
      <c r="BE112" s="216">
        <f>IF(N112="základní",J112,0)</f>
        <v>0</v>
      </c>
      <c r="BF112" s="216">
        <f>IF(N112="snížená",J112,0)</f>
        <v>0</v>
      </c>
      <c r="BG112" s="216">
        <f>IF(N112="zákl. přenesená",J112,0)</f>
        <v>0</v>
      </c>
      <c r="BH112" s="216">
        <f>IF(N112="sníž. přenesená",J112,0)</f>
        <v>0</v>
      </c>
      <c r="BI112" s="216">
        <f>IF(N112="nulová",J112,0)</f>
        <v>0</v>
      </c>
      <c r="BJ112" s="24" t="s">
        <v>25</v>
      </c>
      <c r="BK112" s="216">
        <f>ROUND(I112*H112,2)</f>
        <v>0</v>
      </c>
      <c r="BL112" s="24" t="s">
        <v>167</v>
      </c>
      <c r="BM112" s="24" t="s">
        <v>594</v>
      </c>
    </row>
    <row r="113" spans="2:47" s="1" customFormat="1" ht="297">
      <c r="B113" s="42"/>
      <c r="C113" s="64"/>
      <c r="D113" s="217" t="s">
        <v>169</v>
      </c>
      <c r="E113" s="64"/>
      <c r="F113" s="218" t="s">
        <v>195</v>
      </c>
      <c r="G113" s="64"/>
      <c r="H113" s="64"/>
      <c r="I113" s="173"/>
      <c r="J113" s="64"/>
      <c r="K113" s="64"/>
      <c r="L113" s="62"/>
      <c r="M113" s="219"/>
      <c r="N113" s="43"/>
      <c r="O113" s="43"/>
      <c r="P113" s="43"/>
      <c r="Q113" s="43"/>
      <c r="R113" s="43"/>
      <c r="S113" s="43"/>
      <c r="T113" s="79"/>
      <c r="AT113" s="24" t="s">
        <v>169</v>
      </c>
      <c r="AU113" s="24" t="s">
        <v>94</v>
      </c>
    </row>
    <row r="114" spans="2:47" s="1" customFormat="1" ht="54">
      <c r="B114" s="42"/>
      <c r="C114" s="64"/>
      <c r="D114" s="217" t="s">
        <v>171</v>
      </c>
      <c r="E114" s="64"/>
      <c r="F114" s="218" t="s">
        <v>202</v>
      </c>
      <c r="G114" s="64"/>
      <c r="H114" s="64"/>
      <c r="I114" s="173"/>
      <c r="J114" s="64"/>
      <c r="K114" s="64"/>
      <c r="L114" s="62"/>
      <c r="M114" s="219"/>
      <c r="N114" s="43"/>
      <c r="O114" s="43"/>
      <c r="P114" s="43"/>
      <c r="Q114" s="43"/>
      <c r="R114" s="43"/>
      <c r="S114" s="43"/>
      <c r="T114" s="79"/>
      <c r="AT114" s="24" t="s">
        <v>171</v>
      </c>
      <c r="AU114" s="24" t="s">
        <v>94</v>
      </c>
    </row>
    <row r="115" spans="2:51" s="12" customFormat="1" ht="13.5">
      <c r="B115" s="222"/>
      <c r="C115" s="223"/>
      <c r="D115" s="217" t="s">
        <v>184</v>
      </c>
      <c r="E115" s="246" t="s">
        <v>84</v>
      </c>
      <c r="F115" s="233" t="s">
        <v>595</v>
      </c>
      <c r="G115" s="223"/>
      <c r="H115" s="234">
        <v>50.776</v>
      </c>
      <c r="I115" s="227"/>
      <c r="J115" s="223"/>
      <c r="K115" s="223"/>
      <c r="L115" s="228"/>
      <c r="M115" s="229"/>
      <c r="N115" s="230"/>
      <c r="O115" s="230"/>
      <c r="P115" s="230"/>
      <c r="Q115" s="230"/>
      <c r="R115" s="230"/>
      <c r="S115" s="230"/>
      <c r="T115" s="231"/>
      <c r="AT115" s="232" t="s">
        <v>184</v>
      </c>
      <c r="AU115" s="232" t="s">
        <v>94</v>
      </c>
      <c r="AV115" s="12" t="s">
        <v>94</v>
      </c>
      <c r="AW115" s="12" t="s">
        <v>48</v>
      </c>
      <c r="AX115" s="12" t="s">
        <v>25</v>
      </c>
      <c r="AY115" s="232" t="s">
        <v>160</v>
      </c>
    </row>
    <row r="116" spans="2:63" s="11" customFormat="1" ht="29.85" customHeight="1">
      <c r="B116" s="188"/>
      <c r="C116" s="189"/>
      <c r="D116" s="202" t="s">
        <v>85</v>
      </c>
      <c r="E116" s="203" t="s">
        <v>167</v>
      </c>
      <c r="F116" s="203" t="s">
        <v>358</v>
      </c>
      <c r="G116" s="189"/>
      <c r="H116" s="189"/>
      <c r="I116" s="192"/>
      <c r="J116" s="204">
        <f>BK116</f>
        <v>0</v>
      </c>
      <c r="K116" s="189"/>
      <c r="L116" s="194"/>
      <c r="M116" s="195"/>
      <c r="N116" s="196"/>
      <c r="O116" s="196"/>
      <c r="P116" s="197">
        <f>SUM(P117:P128)</f>
        <v>0</v>
      </c>
      <c r="Q116" s="196"/>
      <c r="R116" s="197">
        <f>SUM(R117:R128)</f>
        <v>47.6</v>
      </c>
      <c r="S116" s="196"/>
      <c r="T116" s="198">
        <f>SUM(T117:T128)</f>
        <v>0</v>
      </c>
      <c r="AR116" s="199" t="s">
        <v>25</v>
      </c>
      <c r="AT116" s="200" t="s">
        <v>85</v>
      </c>
      <c r="AU116" s="200" t="s">
        <v>25</v>
      </c>
      <c r="AY116" s="199" t="s">
        <v>160</v>
      </c>
      <c r="BK116" s="201">
        <f>SUM(BK117:BK128)</f>
        <v>0</v>
      </c>
    </row>
    <row r="117" spans="2:65" s="1" customFormat="1" ht="31.5" customHeight="1">
      <c r="B117" s="42"/>
      <c r="C117" s="205" t="s">
        <v>206</v>
      </c>
      <c r="D117" s="205" t="s">
        <v>162</v>
      </c>
      <c r="E117" s="206" t="s">
        <v>596</v>
      </c>
      <c r="F117" s="207" t="s">
        <v>597</v>
      </c>
      <c r="G117" s="208" t="s">
        <v>165</v>
      </c>
      <c r="H117" s="209">
        <v>221</v>
      </c>
      <c r="I117" s="210"/>
      <c r="J117" s="211">
        <f>ROUND(I117*H117,2)</f>
        <v>0</v>
      </c>
      <c r="K117" s="207" t="s">
        <v>347</v>
      </c>
      <c r="L117" s="62"/>
      <c r="M117" s="212" t="s">
        <v>84</v>
      </c>
      <c r="N117" s="213" t="s">
        <v>56</v>
      </c>
      <c r="O117" s="43"/>
      <c r="P117" s="214">
        <f>O117*H117</f>
        <v>0</v>
      </c>
      <c r="Q117" s="214">
        <v>0</v>
      </c>
      <c r="R117" s="214">
        <f>Q117*H117</f>
        <v>0</v>
      </c>
      <c r="S117" s="214">
        <v>0</v>
      </c>
      <c r="T117" s="215">
        <f>S117*H117</f>
        <v>0</v>
      </c>
      <c r="AR117" s="24" t="s">
        <v>167</v>
      </c>
      <c r="AT117" s="24" t="s">
        <v>162</v>
      </c>
      <c r="AU117" s="24" t="s">
        <v>94</v>
      </c>
      <c r="AY117" s="24" t="s">
        <v>160</v>
      </c>
      <c r="BE117" s="216">
        <f>IF(N117="základní",J117,0)</f>
        <v>0</v>
      </c>
      <c r="BF117" s="216">
        <f>IF(N117="snížená",J117,0)</f>
        <v>0</v>
      </c>
      <c r="BG117" s="216">
        <f>IF(N117="zákl. přenesená",J117,0)</f>
        <v>0</v>
      </c>
      <c r="BH117" s="216">
        <f>IF(N117="sníž. přenesená",J117,0)</f>
        <v>0</v>
      </c>
      <c r="BI117" s="216">
        <f>IF(N117="nulová",J117,0)</f>
        <v>0</v>
      </c>
      <c r="BJ117" s="24" t="s">
        <v>25</v>
      </c>
      <c r="BK117" s="216">
        <f>ROUND(I117*H117,2)</f>
        <v>0</v>
      </c>
      <c r="BL117" s="24" t="s">
        <v>167</v>
      </c>
      <c r="BM117" s="24" t="s">
        <v>598</v>
      </c>
    </row>
    <row r="118" spans="2:47" s="1" customFormat="1" ht="189">
      <c r="B118" s="42"/>
      <c r="C118" s="64"/>
      <c r="D118" s="217" t="s">
        <v>169</v>
      </c>
      <c r="E118" s="64"/>
      <c r="F118" s="218" t="s">
        <v>599</v>
      </c>
      <c r="G118" s="64"/>
      <c r="H118" s="64"/>
      <c r="I118" s="173"/>
      <c r="J118" s="64"/>
      <c r="K118" s="64"/>
      <c r="L118" s="62"/>
      <c r="M118" s="219"/>
      <c r="N118" s="43"/>
      <c r="O118" s="43"/>
      <c r="P118" s="43"/>
      <c r="Q118" s="43"/>
      <c r="R118" s="43"/>
      <c r="S118" s="43"/>
      <c r="T118" s="79"/>
      <c r="AT118" s="24" t="s">
        <v>169</v>
      </c>
      <c r="AU118" s="24" t="s">
        <v>94</v>
      </c>
    </row>
    <row r="119" spans="2:47" s="1" customFormat="1" ht="27">
      <c r="B119" s="42"/>
      <c r="C119" s="64"/>
      <c r="D119" s="217" t="s">
        <v>171</v>
      </c>
      <c r="E119" s="64"/>
      <c r="F119" s="218" t="s">
        <v>600</v>
      </c>
      <c r="G119" s="64"/>
      <c r="H119" s="64"/>
      <c r="I119" s="173"/>
      <c r="J119" s="64"/>
      <c r="K119" s="64"/>
      <c r="L119" s="62"/>
      <c r="M119" s="219"/>
      <c r="N119" s="43"/>
      <c r="O119" s="43"/>
      <c r="P119" s="43"/>
      <c r="Q119" s="43"/>
      <c r="R119" s="43"/>
      <c r="S119" s="43"/>
      <c r="T119" s="79"/>
      <c r="AT119" s="24" t="s">
        <v>171</v>
      </c>
      <c r="AU119" s="24" t="s">
        <v>94</v>
      </c>
    </row>
    <row r="120" spans="2:51" s="12" customFormat="1" ht="13.5">
      <c r="B120" s="222"/>
      <c r="C120" s="223"/>
      <c r="D120" s="217" t="s">
        <v>184</v>
      </c>
      <c r="E120" s="246" t="s">
        <v>84</v>
      </c>
      <c r="F120" s="233" t="s">
        <v>601</v>
      </c>
      <c r="G120" s="223"/>
      <c r="H120" s="234">
        <v>68</v>
      </c>
      <c r="I120" s="227"/>
      <c r="J120" s="223"/>
      <c r="K120" s="223"/>
      <c r="L120" s="228"/>
      <c r="M120" s="229"/>
      <c r="N120" s="230"/>
      <c r="O120" s="230"/>
      <c r="P120" s="230"/>
      <c r="Q120" s="230"/>
      <c r="R120" s="230"/>
      <c r="S120" s="230"/>
      <c r="T120" s="231"/>
      <c r="AT120" s="232" t="s">
        <v>184</v>
      </c>
      <c r="AU120" s="232" t="s">
        <v>94</v>
      </c>
      <c r="AV120" s="12" t="s">
        <v>94</v>
      </c>
      <c r="AW120" s="12" t="s">
        <v>48</v>
      </c>
      <c r="AX120" s="12" t="s">
        <v>86</v>
      </c>
      <c r="AY120" s="232" t="s">
        <v>160</v>
      </c>
    </row>
    <row r="121" spans="2:51" s="12" customFormat="1" ht="13.5">
      <c r="B121" s="222"/>
      <c r="C121" s="223"/>
      <c r="D121" s="217" t="s">
        <v>184</v>
      </c>
      <c r="E121" s="246" t="s">
        <v>84</v>
      </c>
      <c r="F121" s="233" t="s">
        <v>602</v>
      </c>
      <c r="G121" s="223"/>
      <c r="H121" s="234">
        <v>102</v>
      </c>
      <c r="I121" s="227"/>
      <c r="J121" s="223"/>
      <c r="K121" s="223"/>
      <c r="L121" s="228"/>
      <c r="M121" s="229"/>
      <c r="N121" s="230"/>
      <c r="O121" s="230"/>
      <c r="P121" s="230"/>
      <c r="Q121" s="230"/>
      <c r="R121" s="230"/>
      <c r="S121" s="230"/>
      <c r="T121" s="231"/>
      <c r="AT121" s="232" t="s">
        <v>184</v>
      </c>
      <c r="AU121" s="232" t="s">
        <v>94</v>
      </c>
      <c r="AV121" s="12" t="s">
        <v>94</v>
      </c>
      <c r="AW121" s="12" t="s">
        <v>48</v>
      </c>
      <c r="AX121" s="12" t="s">
        <v>86</v>
      </c>
      <c r="AY121" s="232" t="s">
        <v>160</v>
      </c>
    </row>
    <row r="122" spans="2:51" s="12" customFormat="1" ht="13.5">
      <c r="B122" s="222"/>
      <c r="C122" s="223"/>
      <c r="D122" s="217" t="s">
        <v>184</v>
      </c>
      <c r="E122" s="246" t="s">
        <v>84</v>
      </c>
      <c r="F122" s="233" t="s">
        <v>603</v>
      </c>
      <c r="G122" s="223"/>
      <c r="H122" s="234">
        <v>51</v>
      </c>
      <c r="I122" s="227"/>
      <c r="J122" s="223"/>
      <c r="K122" s="223"/>
      <c r="L122" s="228"/>
      <c r="M122" s="229"/>
      <c r="N122" s="230"/>
      <c r="O122" s="230"/>
      <c r="P122" s="230"/>
      <c r="Q122" s="230"/>
      <c r="R122" s="230"/>
      <c r="S122" s="230"/>
      <c r="T122" s="231"/>
      <c r="AT122" s="232" t="s">
        <v>184</v>
      </c>
      <c r="AU122" s="232" t="s">
        <v>94</v>
      </c>
      <c r="AV122" s="12" t="s">
        <v>94</v>
      </c>
      <c r="AW122" s="12" t="s">
        <v>48</v>
      </c>
      <c r="AX122" s="12" t="s">
        <v>86</v>
      </c>
      <c r="AY122" s="232" t="s">
        <v>160</v>
      </c>
    </row>
    <row r="123" spans="2:51" s="14" customFormat="1" ht="13.5">
      <c r="B123" s="250"/>
      <c r="C123" s="251"/>
      <c r="D123" s="220" t="s">
        <v>184</v>
      </c>
      <c r="E123" s="252" t="s">
        <v>84</v>
      </c>
      <c r="F123" s="253" t="s">
        <v>270</v>
      </c>
      <c r="G123" s="251"/>
      <c r="H123" s="254">
        <v>221</v>
      </c>
      <c r="I123" s="255"/>
      <c r="J123" s="251"/>
      <c r="K123" s="251"/>
      <c r="L123" s="256"/>
      <c r="M123" s="257"/>
      <c r="N123" s="258"/>
      <c r="O123" s="258"/>
      <c r="P123" s="258"/>
      <c r="Q123" s="258"/>
      <c r="R123" s="258"/>
      <c r="S123" s="258"/>
      <c r="T123" s="259"/>
      <c r="AT123" s="260" t="s">
        <v>184</v>
      </c>
      <c r="AU123" s="260" t="s">
        <v>94</v>
      </c>
      <c r="AV123" s="14" t="s">
        <v>167</v>
      </c>
      <c r="AW123" s="14" t="s">
        <v>48</v>
      </c>
      <c r="AX123" s="14" t="s">
        <v>25</v>
      </c>
      <c r="AY123" s="260" t="s">
        <v>160</v>
      </c>
    </row>
    <row r="124" spans="2:65" s="1" customFormat="1" ht="22.5" customHeight="1">
      <c r="B124" s="42"/>
      <c r="C124" s="205" t="s">
        <v>212</v>
      </c>
      <c r="D124" s="205" t="s">
        <v>162</v>
      </c>
      <c r="E124" s="206" t="s">
        <v>604</v>
      </c>
      <c r="F124" s="207" t="s">
        <v>605</v>
      </c>
      <c r="G124" s="208" t="s">
        <v>165</v>
      </c>
      <c r="H124" s="209">
        <v>68</v>
      </c>
      <c r="I124" s="210"/>
      <c r="J124" s="211">
        <f>ROUND(I124*H124,2)</f>
        <v>0</v>
      </c>
      <c r="K124" s="207" t="s">
        <v>347</v>
      </c>
      <c r="L124" s="62"/>
      <c r="M124" s="212" t="s">
        <v>84</v>
      </c>
      <c r="N124" s="213" t="s">
        <v>56</v>
      </c>
      <c r="O124" s="43"/>
      <c r="P124" s="214">
        <f>O124*H124</f>
        <v>0</v>
      </c>
      <c r="Q124" s="214">
        <v>0</v>
      </c>
      <c r="R124" s="214">
        <f>Q124*H124</f>
        <v>0</v>
      </c>
      <c r="S124" s="214">
        <v>0</v>
      </c>
      <c r="T124" s="215">
        <f>S124*H124</f>
        <v>0</v>
      </c>
      <c r="AR124" s="24" t="s">
        <v>167</v>
      </c>
      <c r="AT124" s="24" t="s">
        <v>162</v>
      </c>
      <c r="AU124" s="24" t="s">
        <v>94</v>
      </c>
      <c r="AY124" s="24" t="s">
        <v>160</v>
      </c>
      <c r="BE124" s="216">
        <f>IF(N124="základní",J124,0)</f>
        <v>0</v>
      </c>
      <c r="BF124" s="216">
        <f>IF(N124="snížená",J124,0)</f>
        <v>0</v>
      </c>
      <c r="BG124" s="216">
        <f>IF(N124="zákl. přenesená",J124,0)</f>
        <v>0</v>
      </c>
      <c r="BH124" s="216">
        <f>IF(N124="sníž. přenesená",J124,0)</f>
        <v>0</v>
      </c>
      <c r="BI124" s="216">
        <f>IF(N124="nulová",J124,0)</f>
        <v>0</v>
      </c>
      <c r="BJ124" s="24" t="s">
        <v>25</v>
      </c>
      <c r="BK124" s="216">
        <f>ROUND(I124*H124,2)</f>
        <v>0</v>
      </c>
      <c r="BL124" s="24" t="s">
        <v>167</v>
      </c>
      <c r="BM124" s="24" t="s">
        <v>606</v>
      </c>
    </row>
    <row r="125" spans="2:47" s="1" customFormat="1" ht="54">
      <c r="B125" s="42"/>
      <c r="C125" s="64"/>
      <c r="D125" s="217" t="s">
        <v>169</v>
      </c>
      <c r="E125" s="64"/>
      <c r="F125" s="218" t="s">
        <v>607</v>
      </c>
      <c r="G125" s="64"/>
      <c r="H125" s="64"/>
      <c r="I125" s="173"/>
      <c r="J125" s="64"/>
      <c r="K125" s="64"/>
      <c r="L125" s="62"/>
      <c r="M125" s="219"/>
      <c r="N125" s="43"/>
      <c r="O125" s="43"/>
      <c r="P125" s="43"/>
      <c r="Q125" s="43"/>
      <c r="R125" s="43"/>
      <c r="S125" s="43"/>
      <c r="T125" s="79"/>
      <c r="AT125" s="24" t="s">
        <v>169</v>
      </c>
      <c r="AU125" s="24" t="s">
        <v>94</v>
      </c>
    </row>
    <row r="126" spans="2:47" s="1" customFormat="1" ht="27">
      <c r="B126" s="42"/>
      <c r="C126" s="64"/>
      <c r="D126" s="220" t="s">
        <v>171</v>
      </c>
      <c r="E126" s="64"/>
      <c r="F126" s="221" t="s">
        <v>608</v>
      </c>
      <c r="G126" s="64"/>
      <c r="H126" s="64"/>
      <c r="I126" s="173"/>
      <c r="J126" s="64"/>
      <c r="K126" s="64"/>
      <c r="L126" s="62"/>
      <c r="M126" s="219"/>
      <c r="N126" s="43"/>
      <c r="O126" s="43"/>
      <c r="P126" s="43"/>
      <c r="Q126" s="43"/>
      <c r="R126" s="43"/>
      <c r="S126" s="43"/>
      <c r="T126" s="79"/>
      <c r="AT126" s="24" t="s">
        <v>171</v>
      </c>
      <c r="AU126" s="24" t="s">
        <v>94</v>
      </c>
    </row>
    <row r="127" spans="2:65" s="1" customFormat="1" ht="31.5" customHeight="1">
      <c r="B127" s="42"/>
      <c r="C127" s="261" t="s">
        <v>204</v>
      </c>
      <c r="D127" s="261" t="s">
        <v>293</v>
      </c>
      <c r="E127" s="262" t="s">
        <v>609</v>
      </c>
      <c r="F127" s="263" t="s">
        <v>610</v>
      </c>
      <c r="G127" s="264" t="s">
        <v>200</v>
      </c>
      <c r="H127" s="265">
        <v>47.6</v>
      </c>
      <c r="I127" s="266"/>
      <c r="J127" s="267">
        <f>ROUND(I127*H127,2)</f>
        <v>0</v>
      </c>
      <c r="K127" s="263" t="s">
        <v>347</v>
      </c>
      <c r="L127" s="268"/>
      <c r="M127" s="269" t="s">
        <v>84</v>
      </c>
      <c r="N127" s="270" t="s">
        <v>56</v>
      </c>
      <c r="O127" s="43"/>
      <c r="P127" s="214">
        <f>O127*H127</f>
        <v>0</v>
      </c>
      <c r="Q127" s="214">
        <v>1</v>
      </c>
      <c r="R127" s="214">
        <f>Q127*H127</f>
        <v>47.6</v>
      </c>
      <c r="S127" s="214">
        <v>0</v>
      </c>
      <c r="T127" s="215">
        <f>S127*H127</f>
        <v>0</v>
      </c>
      <c r="AR127" s="24" t="s">
        <v>212</v>
      </c>
      <c r="AT127" s="24" t="s">
        <v>293</v>
      </c>
      <c r="AU127" s="24" t="s">
        <v>94</v>
      </c>
      <c r="AY127" s="24" t="s">
        <v>160</v>
      </c>
      <c r="BE127" s="216">
        <f>IF(N127="základní",J127,0)</f>
        <v>0</v>
      </c>
      <c r="BF127" s="216">
        <f>IF(N127="snížená",J127,0)</f>
        <v>0</v>
      </c>
      <c r="BG127" s="216">
        <f>IF(N127="zákl. přenesená",J127,0)</f>
        <v>0</v>
      </c>
      <c r="BH127" s="216">
        <f>IF(N127="sníž. přenesená",J127,0)</f>
        <v>0</v>
      </c>
      <c r="BI127" s="216">
        <f>IF(N127="nulová",J127,0)</f>
        <v>0</v>
      </c>
      <c r="BJ127" s="24" t="s">
        <v>25</v>
      </c>
      <c r="BK127" s="216">
        <f>ROUND(I127*H127,2)</f>
        <v>0</v>
      </c>
      <c r="BL127" s="24" t="s">
        <v>167</v>
      </c>
      <c r="BM127" s="24" t="s">
        <v>611</v>
      </c>
    </row>
    <row r="128" spans="2:51" s="12" customFormat="1" ht="13.5">
      <c r="B128" s="222"/>
      <c r="C128" s="223"/>
      <c r="D128" s="217" t="s">
        <v>184</v>
      </c>
      <c r="E128" s="246" t="s">
        <v>84</v>
      </c>
      <c r="F128" s="233" t="s">
        <v>612</v>
      </c>
      <c r="G128" s="223"/>
      <c r="H128" s="234">
        <v>47.6</v>
      </c>
      <c r="I128" s="227"/>
      <c r="J128" s="223"/>
      <c r="K128" s="223"/>
      <c r="L128" s="228"/>
      <c r="M128" s="229"/>
      <c r="N128" s="230"/>
      <c r="O128" s="230"/>
      <c r="P128" s="230"/>
      <c r="Q128" s="230"/>
      <c r="R128" s="230"/>
      <c r="S128" s="230"/>
      <c r="T128" s="231"/>
      <c r="AT128" s="232" t="s">
        <v>184</v>
      </c>
      <c r="AU128" s="232" t="s">
        <v>94</v>
      </c>
      <c r="AV128" s="12" t="s">
        <v>94</v>
      </c>
      <c r="AW128" s="12" t="s">
        <v>48</v>
      </c>
      <c r="AX128" s="12" t="s">
        <v>25</v>
      </c>
      <c r="AY128" s="232" t="s">
        <v>160</v>
      </c>
    </row>
    <row r="129" spans="2:63" s="11" customFormat="1" ht="29.85" customHeight="1">
      <c r="B129" s="188"/>
      <c r="C129" s="189"/>
      <c r="D129" s="202" t="s">
        <v>85</v>
      </c>
      <c r="E129" s="203" t="s">
        <v>191</v>
      </c>
      <c r="F129" s="203" t="s">
        <v>365</v>
      </c>
      <c r="G129" s="189"/>
      <c r="H129" s="189"/>
      <c r="I129" s="192"/>
      <c r="J129" s="204">
        <f>BK129</f>
        <v>0</v>
      </c>
      <c r="K129" s="189"/>
      <c r="L129" s="194"/>
      <c r="M129" s="195"/>
      <c r="N129" s="196"/>
      <c r="O129" s="196"/>
      <c r="P129" s="197">
        <f>SUM(P130:P147)</f>
        <v>0</v>
      </c>
      <c r="Q129" s="196"/>
      <c r="R129" s="197">
        <f>SUM(R130:R147)</f>
        <v>79.49398000000001</v>
      </c>
      <c r="S129" s="196"/>
      <c r="T129" s="198">
        <f>SUM(T130:T147)</f>
        <v>0</v>
      </c>
      <c r="AR129" s="199" t="s">
        <v>25</v>
      </c>
      <c r="AT129" s="200" t="s">
        <v>85</v>
      </c>
      <c r="AU129" s="200" t="s">
        <v>25</v>
      </c>
      <c r="AY129" s="199" t="s">
        <v>160</v>
      </c>
      <c r="BK129" s="201">
        <f>SUM(BK130:BK147)</f>
        <v>0</v>
      </c>
    </row>
    <row r="130" spans="2:65" s="1" customFormat="1" ht="22.5" customHeight="1">
      <c r="B130" s="42"/>
      <c r="C130" s="205" t="s">
        <v>30</v>
      </c>
      <c r="D130" s="205" t="s">
        <v>162</v>
      </c>
      <c r="E130" s="206" t="s">
        <v>613</v>
      </c>
      <c r="F130" s="207" t="s">
        <v>614</v>
      </c>
      <c r="G130" s="208" t="s">
        <v>165</v>
      </c>
      <c r="H130" s="209">
        <v>18</v>
      </c>
      <c r="I130" s="210"/>
      <c r="J130" s="211">
        <f>ROUND(I130*H130,2)</f>
        <v>0</v>
      </c>
      <c r="K130" s="207" t="s">
        <v>166</v>
      </c>
      <c r="L130" s="62"/>
      <c r="M130" s="212" t="s">
        <v>84</v>
      </c>
      <c r="N130" s="213" t="s">
        <v>56</v>
      </c>
      <c r="O130" s="43"/>
      <c r="P130" s="214">
        <f>O130*H130</f>
        <v>0</v>
      </c>
      <c r="Q130" s="214">
        <v>0</v>
      </c>
      <c r="R130" s="214">
        <f>Q130*H130</f>
        <v>0</v>
      </c>
      <c r="S130" s="214">
        <v>0</v>
      </c>
      <c r="T130" s="215">
        <f>S130*H130</f>
        <v>0</v>
      </c>
      <c r="AR130" s="24" t="s">
        <v>167</v>
      </c>
      <c r="AT130" s="24" t="s">
        <v>162</v>
      </c>
      <c r="AU130" s="24" t="s">
        <v>94</v>
      </c>
      <c r="AY130" s="24" t="s">
        <v>160</v>
      </c>
      <c r="BE130" s="216">
        <f>IF(N130="základní",J130,0)</f>
        <v>0</v>
      </c>
      <c r="BF130" s="216">
        <f>IF(N130="snížená",J130,0)</f>
        <v>0</v>
      </c>
      <c r="BG130" s="216">
        <f>IF(N130="zákl. přenesená",J130,0)</f>
        <v>0</v>
      </c>
      <c r="BH130" s="216">
        <f>IF(N130="sníž. přenesená",J130,0)</f>
        <v>0</v>
      </c>
      <c r="BI130" s="216">
        <f>IF(N130="nulová",J130,0)</f>
        <v>0</v>
      </c>
      <c r="BJ130" s="24" t="s">
        <v>25</v>
      </c>
      <c r="BK130" s="216">
        <f>ROUND(I130*H130,2)</f>
        <v>0</v>
      </c>
      <c r="BL130" s="24" t="s">
        <v>167</v>
      </c>
      <c r="BM130" s="24" t="s">
        <v>615</v>
      </c>
    </row>
    <row r="131" spans="2:47" s="1" customFormat="1" ht="27">
      <c r="B131" s="42"/>
      <c r="C131" s="64"/>
      <c r="D131" s="220" t="s">
        <v>171</v>
      </c>
      <c r="E131" s="64"/>
      <c r="F131" s="221" t="s">
        <v>616</v>
      </c>
      <c r="G131" s="64"/>
      <c r="H131" s="64"/>
      <c r="I131" s="173"/>
      <c r="J131" s="64"/>
      <c r="K131" s="64"/>
      <c r="L131" s="62"/>
      <c r="M131" s="219"/>
      <c r="N131" s="43"/>
      <c r="O131" s="43"/>
      <c r="P131" s="43"/>
      <c r="Q131" s="43"/>
      <c r="R131" s="43"/>
      <c r="S131" s="43"/>
      <c r="T131" s="79"/>
      <c r="AT131" s="24" t="s">
        <v>171</v>
      </c>
      <c r="AU131" s="24" t="s">
        <v>94</v>
      </c>
    </row>
    <row r="132" spans="2:65" s="1" customFormat="1" ht="44.25" customHeight="1">
      <c r="B132" s="42"/>
      <c r="C132" s="205" t="s">
        <v>229</v>
      </c>
      <c r="D132" s="205" t="s">
        <v>162</v>
      </c>
      <c r="E132" s="206" t="s">
        <v>617</v>
      </c>
      <c r="F132" s="207" t="s">
        <v>618</v>
      </c>
      <c r="G132" s="208" t="s">
        <v>165</v>
      </c>
      <c r="H132" s="209">
        <v>34</v>
      </c>
      <c r="I132" s="210"/>
      <c r="J132" s="211">
        <f>ROUND(I132*H132,2)</f>
        <v>0</v>
      </c>
      <c r="K132" s="207" t="s">
        <v>347</v>
      </c>
      <c r="L132" s="62"/>
      <c r="M132" s="212" t="s">
        <v>84</v>
      </c>
      <c r="N132" s="213" t="s">
        <v>56</v>
      </c>
      <c r="O132" s="43"/>
      <c r="P132" s="214">
        <f>O132*H132</f>
        <v>0</v>
      </c>
      <c r="Q132" s="214">
        <v>0.19536</v>
      </c>
      <c r="R132" s="214">
        <f>Q132*H132</f>
        <v>6.64224</v>
      </c>
      <c r="S132" s="214">
        <v>0</v>
      </c>
      <c r="T132" s="215">
        <f>S132*H132</f>
        <v>0</v>
      </c>
      <c r="AR132" s="24" t="s">
        <v>167</v>
      </c>
      <c r="AT132" s="24" t="s">
        <v>162</v>
      </c>
      <c r="AU132" s="24" t="s">
        <v>94</v>
      </c>
      <c r="AY132" s="24" t="s">
        <v>160</v>
      </c>
      <c r="BE132" s="216">
        <f>IF(N132="základní",J132,0)</f>
        <v>0</v>
      </c>
      <c r="BF132" s="216">
        <f>IF(N132="snížená",J132,0)</f>
        <v>0</v>
      </c>
      <c r="BG132" s="216">
        <f>IF(N132="zákl. přenesená",J132,0)</f>
        <v>0</v>
      </c>
      <c r="BH132" s="216">
        <f>IF(N132="sníž. přenesená",J132,0)</f>
        <v>0</v>
      </c>
      <c r="BI132" s="216">
        <f>IF(N132="nulová",J132,0)</f>
        <v>0</v>
      </c>
      <c r="BJ132" s="24" t="s">
        <v>25</v>
      </c>
      <c r="BK132" s="216">
        <f>ROUND(I132*H132,2)</f>
        <v>0</v>
      </c>
      <c r="BL132" s="24" t="s">
        <v>167</v>
      </c>
      <c r="BM132" s="24" t="s">
        <v>619</v>
      </c>
    </row>
    <row r="133" spans="2:47" s="1" customFormat="1" ht="148.5">
      <c r="B133" s="42"/>
      <c r="C133" s="64"/>
      <c r="D133" s="217" t="s">
        <v>169</v>
      </c>
      <c r="E133" s="64"/>
      <c r="F133" s="218" t="s">
        <v>620</v>
      </c>
      <c r="G133" s="64"/>
      <c r="H133" s="64"/>
      <c r="I133" s="173"/>
      <c r="J133" s="64"/>
      <c r="K133" s="64"/>
      <c r="L133" s="62"/>
      <c r="M133" s="219"/>
      <c r="N133" s="43"/>
      <c r="O133" s="43"/>
      <c r="P133" s="43"/>
      <c r="Q133" s="43"/>
      <c r="R133" s="43"/>
      <c r="S133" s="43"/>
      <c r="T133" s="79"/>
      <c r="AT133" s="24" t="s">
        <v>169</v>
      </c>
      <c r="AU133" s="24" t="s">
        <v>94</v>
      </c>
    </row>
    <row r="134" spans="2:51" s="13" customFormat="1" ht="13.5">
      <c r="B134" s="235"/>
      <c r="C134" s="236"/>
      <c r="D134" s="217" t="s">
        <v>184</v>
      </c>
      <c r="E134" s="237" t="s">
        <v>84</v>
      </c>
      <c r="F134" s="238" t="s">
        <v>621</v>
      </c>
      <c r="G134" s="236"/>
      <c r="H134" s="239" t="s">
        <v>84</v>
      </c>
      <c r="I134" s="240"/>
      <c r="J134" s="236"/>
      <c r="K134" s="236"/>
      <c r="L134" s="241"/>
      <c r="M134" s="242"/>
      <c r="N134" s="243"/>
      <c r="O134" s="243"/>
      <c r="P134" s="243"/>
      <c r="Q134" s="243"/>
      <c r="R134" s="243"/>
      <c r="S134" s="243"/>
      <c r="T134" s="244"/>
      <c r="AT134" s="245" t="s">
        <v>184</v>
      </c>
      <c r="AU134" s="245" t="s">
        <v>94</v>
      </c>
      <c r="AV134" s="13" t="s">
        <v>25</v>
      </c>
      <c r="AW134" s="13" t="s">
        <v>48</v>
      </c>
      <c r="AX134" s="13" t="s">
        <v>86</v>
      </c>
      <c r="AY134" s="245" t="s">
        <v>160</v>
      </c>
    </row>
    <row r="135" spans="2:51" s="12" customFormat="1" ht="13.5">
      <c r="B135" s="222"/>
      <c r="C135" s="223"/>
      <c r="D135" s="220" t="s">
        <v>184</v>
      </c>
      <c r="E135" s="224" t="s">
        <v>84</v>
      </c>
      <c r="F135" s="225" t="s">
        <v>622</v>
      </c>
      <c r="G135" s="223"/>
      <c r="H135" s="226">
        <v>34</v>
      </c>
      <c r="I135" s="227"/>
      <c r="J135" s="223"/>
      <c r="K135" s="223"/>
      <c r="L135" s="228"/>
      <c r="M135" s="229"/>
      <c r="N135" s="230"/>
      <c r="O135" s="230"/>
      <c r="P135" s="230"/>
      <c r="Q135" s="230"/>
      <c r="R135" s="230"/>
      <c r="S135" s="230"/>
      <c r="T135" s="231"/>
      <c r="AT135" s="232" t="s">
        <v>184</v>
      </c>
      <c r="AU135" s="232" t="s">
        <v>94</v>
      </c>
      <c r="AV135" s="12" t="s">
        <v>94</v>
      </c>
      <c r="AW135" s="12" t="s">
        <v>48</v>
      </c>
      <c r="AX135" s="12" t="s">
        <v>25</v>
      </c>
      <c r="AY135" s="232" t="s">
        <v>160</v>
      </c>
    </row>
    <row r="136" spans="2:65" s="1" customFormat="1" ht="31.5" customHeight="1">
      <c r="B136" s="42"/>
      <c r="C136" s="261" t="s">
        <v>235</v>
      </c>
      <c r="D136" s="261" t="s">
        <v>293</v>
      </c>
      <c r="E136" s="262" t="s">
        <v>623</v>
      </c>
      <c r="F136" s="263" t="s">
        <v>624</v>
      </c>
      <c r="G136" s="264" t="s">
        <v>200</v>
      </c>
      <c r="H136" s="265">
        <v>34</v>
      </c>
      <c r="I136" s="266"/>
      <c r="J136" s="267">
        <f>ROUND(I136*H136,2)</f>
        <v>0</v>
      </c>
      <c r="K136" s="263" t="s">
        <v>347</v>
      </c>
      <c r="L136" s="268"/>
      <c r="M136" s="269" t="s">
        <v>84</v>
      </c>
      <c r="N136" s="270" t="s">
        <v>56</v>
      </c>
      <c r="O136" s="43"/>
      <c r="P136" s="214">
        <f>O136*H136</f>
        <v>0</v>
      </c>
      <c r="Q136" s="214">
        <v>1</v>
      </c>
      <c r="R136" s="214">
        <f>Q136*H136</f>
        <v>34</v>
      </c>
      <c r="S136" s="214">
        <v>0</v>
      </c>
      <c r="T136" s="215">
        <f>S136*H136</f>
        <v>0</v>
      </c>
      <c r="AR136" s="24" t="s">
        <v>212</v>
      </c>
      <c r="AT136" s="24" t="s">
        <v>293</v>
      </c>
      <c r="AU136" s="24" t="s">
        <v>94</v>
      </c>
      <c r="AY136" s="24" t="s">
        <v>160</v>
      </c>
      <c r="BE136" s="216">
        <f>IF(N136="základní",J136,0)</f>
        <v>0</v>
      </c>
      <c r="BF136" s="216">
        <f>IF(N136="snížená",J136,0)</f>
        <v>0</v>
      </c>
      <c r="BG136" s="216">
        <f>IF(N136="zákl. přenesená",J136,0)</f>
        <v>0</v>
      </c>
      <c r="BH136" s="216">
        <f>IF(N136="sníž. přenesená",J136,0)</f>
        <v>0</v>
      </c>
      <c r="BI136" s="216">
        <f>IF(N136="nulová",J136,0)</f>
        <v>0</v>
      </c>
      <c r="BJ136" s="24" t="s">
        <v>25</v>
      </c>
      <c r="BK136" s="216">
        <f>ROUND(I136*H136,2)</f>
        <v>0</v>
      </c>
      <c r="BL136" s="24" t="s">
        <v>167</v>
      </c>
      <c r="BM136" s="24" t="s">
        <v>625</v>
      </c>
    </row>
    <row r="137" spans="2:65" s="1" customFormat="1" ht="57" customHeight="1">
      <c r="B137" s="42"/>
      <c r="C137" s="205" t="s">
        <v>241</v>
      </c>
      <c r="D137" s="205" t="s">
        <v>162</v>
      </c>
      <c r="E137" s="206" t="s">
        <v>626</v>
      </c>
      <c r="F137" s="207" t="s">
        <v>627</v>
      </c>
      <c r="G137" s="208" t="s">
        <v>165</v>
      </c>
      <c r="H137" s="209">
        <v>18</v>
      </c>
      <c r="I137" s="210"/>
      <c r="J137" s="211">
        <f>ROUND(I137*H137,2)</f>
        <v>0</v>
      </c>
      <c r="K137" s="207" t="s">
        <v>166</v>
      </c>
      <c r="L137" s="62"/>
      <c r="M137" s="212" t="s">
        <v>84</v>
      </c>
      <c r="N137" s="213" t="s">
        <v>56</v>
      </c>
      <c r="O137" s="43"/>
      <c r="P137" s="214">
        <f>O137*H137</f>
        <v>0</v>
      </c>
      <c r="Q137" s="214">
        <v>0.10362</v>
      </c>
      <c r="R137" s="214">
        <f>Q137*H137</f>
        <v>1.8651600000000002</v>
      </c>
      <c r="S137" s="214">
        <v>0</v>
      </c>
      <c r="T137" s="215">
        <f>S137*H137</f>
        <v>0</v>
      </c>
      <c r="AR137" s="24" t="s">
        <v>167</v>
      </c>
      <c r="AT137" s="24" t="s">
        <v>162</v>
      </c>
      <c r="AU137" s="24" t="s">
        <v>94</v>
      </c>
      <c r="AY137" s="24" t="s">
        <v>160</v>
      </c>
      <c r="BE137" s="216">
        <f>IF(N137="základní",J137,0)</f>
        <v>0</v>
      </c>
      <c r="BF137" s="216">
        <f>IF(N137="snížená",J137,0)</f>
        <v>0</v>
      </c>
      <c r="BG137" s="216">
        <f>IF(N137="zákl. přenesená",J137,0)</f>
        <v>0</v>
      </c>
      <c r="BH137" s="216">
        <f>IF(N137="sníž. přenesená",J137,0)</f>
        <v>0</v>
      </c>
      <c r="BI137" s="216">
        <f>IF(N137="nulová",J137,0)</f>
        <v>0</v>
      </c>
      <c r="BJ137" s="24" t="s">
        <v>25</v>
      </c>
      <c r="BK137" s="216">
        <f>ROUND(I137*H137,2)</f>
        <v>0</v>
      </c>
      <c r="BL137" s="24" t="s">
        <v>167</v>
      </c>
      <c r="BM137" s="24" t="s">
        <v>628</v>
      </c>
    </row>
    <row r="138" spans="2:47" s="1" customFormat="1" ht="121.5">
      <c r="B138" s="42"/>
      <c r="C138" s="64"/>
      <c r="D138" s="217" t="s">
        <v>169</v>
      </c>
      <c r="E138" s="64"/>
      <c r="F138" s="218" t="s">
        <v>468</v>
      </c>
      <c r="G138" s="64"/>
      <c r="H138" s="64"/>
      <c r="I138" s="173"/>
      <c r="J138" s="64"/>
      <c r="K138" s="64"/>
      <c r="L138" s="62"/>
      <c r="M138" s="219"/>
      <c r="N138" s="43"/>
      <c r="O138" s="43"/>
      <c r="P138" s="43"/>
      <c r="Q138" s="43"/>
      <c r="R138" s="43"/>
      <c r="S138" s="43"/>
      <c r="T138" s="79"/>
      <c r="AT138" s="24" t="s">
        <v>169</v>
      </c>
      <c r="AU138" s="24" t="s">
        <v>94</v>
      </c>
    </row>
    <row r="139" spans="2:47" s="1" customFormat="1" ht="27">
      <c r="B139" s="42"/>
      <c r="C139" s="64"/>
      <c r="D139" s="220" t="s">
        <v>171</v>
      </c>
      <c r="E139" s="64"/>
      <c r="F139" s="221" t="s">
        <v>616</v>
      </c>
      <c r="G139" s="64"/>
      <c r="H139" s="64"/>
      <c r="I139" s="173"/>
      <c r="J139" s="64"/>
      <c r="K139" s="64"/>
      <c r="L139" s="62"/>
      <c r="M139" s="219"/>
      <c r="N139" s="43"/>
      <c r="O139" s="43"/>
      <c r="P139" s="43"/>
      <c r="Q139" s="43"/>
      <c r="R139" s="43"/>
      <c r="S139" s="43"/>
      <c r="T139" s="79"/>
      <c r="AT139" s="24" t="s">
        <v>171</v>
      </c>
      <c r="AU139" s="24" t="s">
        <v>94</v>
      </c>
    </row>
    <row r="140" spans="2:65" s="1" customFormat="1" ht="22.5" customHeight="1">
      <c r="B140" s="42"/>
      <c r="C140" s="261" t="s">
        <v>246</v>
      </c>
      <c r="D140" s="261" t="s">
        <v>293</v>
      </c>
      <c r="E140" s="262" t="s">
        <v>629</v>
      </c>
      <c r="F140" s="263" t="s">
        <v>630</v>
      </c>
      <c r="G140" s="264" t="s">
        <v>165</v>
      </c>
      <c r="H140" s="265">
        <v>18</v>
      </c>
      <c r="I140" s="266"/>
      <c r="J140" s="267">
        <f>ROUND(I140*H140,2)</f>
        <v>0</v>
      </c>
      <c r="K140" s="263" t="s">
        <v>166</v>
      </c>
      <c r="L140" s="268"/>
      <c r="M140" s="269" t="s">
        <v>84</v>
      </c>
      <c r="N140" s="270" t="s">
        <v>56</v>
      </c>
      <c r="O140" s="43"/>
      <c r="P140" s="214">
        <f>O140*H140</f>
        <v>0</v>
      </c>
      <c r="Q140" s="214">
        <v>0.176</v>
      </c>
      <c r="R140" s="214">
        <f>Q140*H140</f>
        <v>3.1679999999999997</v>
      </c>
      <c r="S140" s="214">
        <v>0</v>
      </c>
      <c r="T140" s="215">
        <f>S140*H140</f>
        <v>0</v>
      </c>
      <c r="AR140" s="24" t="s">
        <v>212</v>
      </c>
      <c r="AT140" s="24" t="s">
        <v>293</v>
      </c>
      <c r="AU140" s="24" t="s">
        <v>94</v>
      </c>
      <c r="AY140" s="24" t="s">
        <v>160</v>
      </c>
      <c r="BE140" s="216">
        <f>IF(N140="základní",J140,0)</f>
        <v>0</v>
      </c>
      <c r="BF140" s="216">
        <f>IF(N140="snížená",J140,0)</f>
        <v>0</v>
      </c>
      <c r="BG140" s="216">
        <f>IF(N140="zákl. přenesená",J140,0)</f>
        <v>0</v>
      </c>
      <c r="BH140" s="216">
        <f>IF(N140="sníž. přenesená",J140,0)</f>
        <v>0</v>
      </c>
      <c r="BI140" s="216">
        <f>IF(N140="nulová",J140,0)</f>
        <v>0</v>
      </c>
      <c r="BJ140" s="24" t="s">
        <v>25</v>
      </c>
      <c r="BK140" s="216">
        <f>ROUND(I140*H140,2)</f>
        <v>0</v>
      </c>
      <c r="BL140" s="24" t="s">
        <v>167</v>
      </c>
      <c r="BM140" s="24" t="s">
        <v>631</v>
      </c>
    </row>
    <row r="141" spans="2:51" s="12" customFormat="1" ht="13.5">
      <c r="B141" s="222"/>
      <c r="C141" s="223"/>
      <c r="D141" s="220" t="s">
        <v>184</v>
      </c>
      <c r="E141" s="223"/>
      <c r="F141" s="225" t="s">
        <v>632</v>
      </c>
      <c r="G141" s="223"/>
      <c r="H141" s="226">
        <v>18</v>
      </c>
      <c r="I141" s="227"/>
      <c r="J141" s="223"/>
      <c r="K141" s="223"/>
      <c r="L141" s="228"/>
      <c r="M141" s="229"/>
      <c r="N141" s="230"/>
      <c r="O141" s="230"/>
      <c r="P141" s="230"/>
      <c r="Q141" s="230"/>
      <c r="R141" s="230"/>
      <c r="S141" s="230"/>
      <c r="T141" s="231"/>
      <c r="AT141" s="232" t="s">
        <v>184</v>
      </c>
      <c r="AU141" s="232" t="s">
        <v>94</v>
      </c>
      <c r="AV141" s="12" t="s">
        <v>94</v>
      </c>
      <c r="AW141" s="12" t="s">
        <v>6</v>
      </c>
      <c r="AX141" s="12" t="s">
        <v>25</v>
      </c>
      <c r="AY141" s="232" t="s">
        <v>160</v>
      </c>
    </row>
    <row r="142" spans="2:65" s="1" customFormat="1" ht="44.25" customHeight="1">
      <c r="B142" s="42"/>
      <c r="C142" s="205" t="s">
        <v>10</v>
      </c>
      <c r="D142" s="205" t="s">
        <v>162</v>
      </c>
      <c r="E142" s="206" t="s">
        <v>633</v>
      </c>
      <c r="F142" s="207" t="s">
        <v>634</v>
      </c>
      <c r="G142" s="208" t="s">
        <v>165</v>
      </c>
      <c r="H142" s="209">
        <v>102</v>
      </c>
      <c r="I142" s="210"/>
      <c r="J142" s="211">
        <f>ROUND(I142*H142,2)</f>
        <v>0</v>
      </c>
      <c r="K142" s="207" t="s">
        <v>347</v>
      </c>
      <c r="L142" s="62"/>
      <c r="M142" s="212" t="s">
        <v>84</v>
      </c>
      <c r="N142" s="213" t="s">
        <v>56</v>
      </c>
      <c r="O142" s="43"/>
      <c r="P142" s="214">
        <f>O142*H142</f>
        <v>0</v>
      </c>
      <c r="Q142" s="214">
        <v>0.1461</v>
      </c>
      <c r="R142" s="214">
        <f>Q142*H142</f>
        <v>14.9022</v>
      </c>
      <c r="S142" s="214">
        <v>0</v>
      </c>
      <c r="T142" s="215">
        <f>S142*H142</f>
        <v>0</v>
      </c>
      <c r="AR142" s="24" t="s">
        <v>167</v>
      </c>
      <c r="AT142" s="24" t="s">
        <v>162</v>
      </c>
      <c r="AU142" s="24" t="s">
        <v>94</v>
      </c>
      <c r="AY142" s="24" t="s">
        <v>160</v>
      </c>
      <c r="BE142" s="216">
        <f>IF(N142="základní",J142,0)</f>
        <v>0</v>
      </c>
      <c r="BF142" s="216">
        <f>IF(N142="snížená",J142,0)</f>
        <v>0</v>
      </c>
      <c r="BG142" s="216">
        <f>IF(N142="zákl. přenesená",J142,0)</f>
        <v>0</v>
      </c>
      <c r="BH142" s="216">
        <f>IF(N142="sníž. přenesená",J142,0)</f>
        <v>0</v>
      </c>
      <c r="BI142" s="216">
        <f>IF(N142="nulová",J142,0)</f>
        <v>0</v>
      </c>
      <c r="BJ142" s="24" t="s">
        <v>25</v>
      </c>
      <c r="BK142" s="216">
        <f>ROUND(I142*H142,2)</f>
        <v>0</v>
      </c>
      <c r="BL142" s="24" t="s">
        <v>167</v>
      </c>
      <c r="BM142" s="24" t="s">
        <v>635</v>
      </c>
    </row>
    <row r="143" spans="2:47" s="1" customFormat="1" ht="81">
      <c r="B143" s="42"/>
      <c r="C143" s="64"/>
      <c r="D143" s="217" t="s">
        <v>169</v>
      </c>
      <c r="E143" s="64"/>
      <c r="F143" s="218" t="s">
        <v>636</v>
      </c>
      <c r="G143" s="64"/>
      <c r="H143" s="64"/>
      <c r="I143" s="173"/>
      <c r="J143" s="64"/>
      <c r="K143" s="64"/>
      <c r="L143" s="62"/>
      <c r="M143" s="219"/>
      <c r="N143" s="43"/>
      <c r="O143" s="43"/>
      <c r="P143" s="43"/>
      <c r="Q143" s="43"/>
      <c r="R143" s="43"/>
      <c r="S143" s="43"/>
      <c r="T143" s="79"/>
      <c r="AT143" s="24" t="s">
        <v>169</v>
      </c>
      <c r="AU143" s="24" t="s">
        <v>94</v>
      </c>
    </row>
    <row r="144" spans="2:51" s="12" customFormat="1" ht="13.5">
      <c r="B144" s="222"/>
      <c r="C144" s="223"/>
      <c r="D144" s="220" t="s">
        <v>184</v>
      </c>
      <c r="E144" s="224" t="s">
        <v>84</v>
      </c>
      <c r="F144" s="225" t="s">
        <v>637</v>
      </c>
      <c r="G144" s="223"/>
      <c r="H144" s="226">
        <v>102</v>
      </c>
      <c r="I144" s="227"/>
      <c r="J144" s="223"/>
      <c r="K144" s="223"/>
      <c r="L144" s="228"/>
      <c r="M144" s="229"/>
      <c r="N144" s="230"/>
      <c r="O144" s="230"/>
      <c r="P144" s="230"/>
      <c r="Q144" s="230"/>
      <c r="R144" s="230"/>
      <c r="S144" s="230"/>
      <c r="T144" s="231"/>
      <c r="AT144" s="232" t="s">
        <v>184</v>
      </c>
      <c r="AU144" s="232" t="s">
        <v>94</v>
      </c>
      <c r="AV144" s="12" t="s">
        <v>94</v>
      </c>
      <c r="AW144" s="12" t="s">
        <v>48</v>
      </c>
      <c r="AX144" s="12" t="s">
        <v>25</v>
      </c>
      <c r="AY144" s="232" t="s">
        <v>160</v>
      </c>
    </row>
    <row r="145" spans="2:65" s="1" customFormat="1" ht="31.5" customHeight="1">
      <c r="B145" s="42"/>
      <c r="C145" s="261" t="s">
        <v>337</v>
      </c>
      <c r="D145" s="261" t="s">
        <v>293</v>
      </c>
      <c r="E145" s="262" t="s">
        <v>638</v>
      </c>
      <c r="F145" s="263" t="s">
        <v>639</v>
      </c>
      <c r="G145" s="264" t="s">
        <v>219</v>
      </c>
      <c r="H145" s="265">
        <v>630.546</v>
      </c>
      <c r="I145" s="266"/>
      <c r="J145" s="267">
        <f>ROUND(I145*H145,2)</f>
        <v>0</v>
      </c>
      <c r="K145" s="263" t="s">
        <v>347</v>
      </c>
      <c r="L145" s="268"/>
      <c r="M145" s="269" t="s">
        <v>84</v>
      </c>
      <c r="N145" s="270" t="s">
        <v>56</v>
      </c>
      <c r="O145" s="43"/>
      <c r="P145" s="214">
        <f>O145*H145</f>
        <v>0</v>
      </c>
      <c r="Q145" s="214">
        <v>0.03</v>
      </c>
      <c r="R145" s="214">
        <f>Q145*H145</f>
        <v>18.91638</v>
      </c>
      <c r="S145" s="214">
        <v>0</v>
      </c>
      <c r="T145" s="215">
        <f>S145*H145</f>
        <v>0</v>
      </c>
      <c r="AR145" s="24" t="s">
        <v>212</v>
      </c>
      <c r="AT145" s="24" t="s">
        <v>293</v>
      </c>
      <c r="AU145" s="24" t="s">
        <v>94</v>
      </c>
      <c r="AY145" s="24" t="s">
        <v>160</v>
      </c>
      <c r="BE145" s="216">
        <f>IF(N145="základní",J145,0)</f>
        <v>0</v>
      </c>
      <c r="BF145" s="216">
        <f>IF(N145="snížená",J145,0)</f>
        <v>0</v>
      </c>
      <c r="BG145" s="216">
        <f>IF(N145="zákl. přenesená",J145,0)</f>
        <v>0</v>
      </c>
      <c r="BH145" s="216">
        <f>IF(N145="sníž. přenesená",J145,0)</f>
        <v>0</v>
      </c>
      <c r="BI145" s="216">
        <f>IF(N145="nulová",J145,0)</f>
        <v>0</v>
      </c>
      <c r="BJ145" s="24" t="s">
        <v>25</v>
      </c>
      <c r="BK145" s="216">
        <f>ROUND(I145*H145,2)</f>
        <v>0</v>
      </c>
      <c r="BL145" s="24" t="s">
        <v>167</v>
      </c>
      <c r="BM145" s="24" t="s">
        <v>640</v>
      </c>
    </row>
    <row r="146" spans="2:51" s="12" customFormat="1" ht="13.5">
      <c r="B146" s="222"/>
      <c r="C146" s="223"/>
      <c r="D146" s="217" t="s">
        <v>184</v>
      </c>
      <c r="E146" s="246" t="s">
        <v>84</v>
      </c>
      <c r="F146" s="233" t="s">
        <v>641</v>
      </c>
      <c r="G146" s="223"/>
      <c r="H146" s="234">
        <v>618.182</v>
      </c>
      <c r="I146" s="227"/>
      <c r="J146" s="223"/>
      <c r="K146" s="223"/>
      <c r="L146" s="228"/>
      <c r="M146" s="229"/>
      <c r="N146" s="230"/>
      <c r="O146" s="230"/>
      <c r="P146" s="230"/>
      <c r="Q146" s="230"/>
      <c r="R146" s="230"/>
      <c r="S146" s="230"/>
      <c r="T146" s="231"/>
      <c r="AT146" s="232" t="s">
        <v>184</v>
      </c>
      <c r="AU146" s="232" t="s">
        <v>94</v>
      </c>
      <c r="AV146" s="12" t="s">
        <v>94</v>
      </c>
      <c r="AW146" s="12" t="s">
        <v>48</v>
      </c>
      <c r="AX146" s="12" t="s">
        <v>25</v>
      </c>
      <c r="AY146" s="232" t="s">
        <v>160</v>
      </c>
    </row>
    <row r="147" spans="2:51" s="12" customFormat="1" ht="13.5">
      <c r="B147" s="222"/>
      <c r="C147" s="223"/>
      <c r="D147" s="217" t="s">
        <v>184</v>
      </c>
      <c r="E147" s="223"/>
      <c r="F147" s="233" t="s">
        <v>642</v>
      </c>
      <c r="G147" s="223"/>
      <c r="H147" s="234">
        <v>630.546</v>
      </c>
      <c r="I147" s="227"/>
      <c r="J147" s="223"/>
      <c r="K147" s="223"/>
      <c r="L147" s="228"/>
      <c r="M147" s="229"/>
      <c r="N147" s="230"/>
      <c r="O147" s="230"/>
      <c r="P147" s="230"/>
      <c r="Q147" s="230"/>
      <c r="R147" s="230"/>
      <c r="S147" s="230"/>
      <c r="T147" s="231"/>
      <c r="AT147" s="232" t="s">
        <v>184</v>
      </c>
      <c r="AU147" s="232" t="s">
        <v>94</v>
      </c>
      <c r="AV147" s="12" t="s">
        <v>94</v>
      </c>
      <c r="AW147" s="12" t="s">
        <v>6</v>
      </c>
      <c r="AX147" s="12" t="s">
        <v>25</v>
      </c>
      <c r="AY147" s="232" t="s">
        <v>160</v>
      </c>
    </row>
    <row r="148" spans="2:63" s="11" customFormat="1" ht="29.85" customHeight="1">
      <c r="B148" s="188"/>
      <c r="C148" s="189"/>
      <c r="D148" s="202" t="s">
        <v>85</v>
      </c>
      <c r="E148" s="203" t="s">
        <v>204</v>
      </c>
      <c r="F148" s="203" t="s">
        <v>205</v>
      </c>
      <c r="G148" s="189"/>
      <c r="H148" s="189"/>
      <c r="I148" s="192"/>
      <c r="J148" s="204">
        <f>BK148</f>
        <v>0</v>
      </c>
      <c r="K148" s="189"/>
      <c r="L148" s="194"/>
      <c r="M148" s="195"/>
      <c r="N148" s="196"/>
      <c r="O148" s="196"/>
      <c r="P148" s="197">
        <f>SUM(P149:P164)</f>
        <v>0</v>
      </c>
      <c r="Q148" s="196"/>
      <c r="R148" s="197">
        <f>SUM(R149:R164)</f>
        <v>24.548361800000002</v>
      </c>
      <c r="S148" s="196"/>
      <c r="T148" s="198">
        <f>SUM(T149:T164)</f>
        <v>0</v>
      </c>
      <c r="AR148" s="199" t="s">
        <v>25</v>
      </c>
      <c r="AT148" s="200" t="s">
        <v>85</v>
      </c>
      <c r="AU148" s="200" t="s">
        <v>25</v>
      </c>
      <c r="AY148" s="199" t="s">
        <v>160</v>
      </c>
      <c r="BK148" s="201">
        <f>SUM(BK149:BK164)</f>
        <v>0</v>
      </c>
    </row>
    <row r="149" spans="2:65" s="1" customFormat="1" ht="44.25" customHeight="1">
      <c r="B149" s="42"/>
      <c r="C149" s="205" t="s">
        <v>344</v>
      </c>
      <c r="D149" s="205" t="s">
        <v>162</v>
      </c>
      <c r="E149" s="206" t="s">
        <v>453</v>
      </c>
      <c r="F149" s="207" t="s">
        <v>454</v>
      </c>
      <c r="G149" s="208" t="s">
        <v>209</v>
      </c>
      <c r="H149" s="209">
        <v>12</v>
      </c>
      <c r="I149" s="210"/>
      <c r="J149" s="211">
        <f>ROUND(I149*H149,2)</f>
        <v>0</v>
      </c>
      <c r="K149" s="207" t="s">
        <v>166</v>
      </c>
      <c r="L149" s="62"/>
      <c r="M149" s="212" t="s">
        <v>84</v>
      </c>
      <c r="N149" s="213" t="s">
        <v>56</v>
      </c>
      <c r="O149" s="43"/>
      <c r="P149" s="214">
        <f>O149*H149</f>
        <v>0</v>
      </c>
      <c r="Q149" s="214">
        <v>0.1554</v>
      </c>
      <c r="R149" s="214">
        <f>Q149*H149</f>
        <v>1.8648000000000002</v>
      </c>
      <c r="S149" s="214">
        <v>0</v>
      </c>
      <c r="T149" s="215">
        <f>S149*H149</f>
        <v>0</v>
      </c>
      <c r="AR149" s="24" t="s">
        <v>167</v>
      </c>
      <c r="AT149" s="24" t="s">
        <v>162</v>
      </c>
      <c r="AU149" s="24" t="s">
        <v>94</v>
      </c>
      <c r="AY149" s="24" t="s">
        <v>160</v>
      </c>
      <c r="BE149" s="216">
        <f>IF(N149="základní",J149,0)</f>
        <v>0</v>
      </c>
      <c r="BF149" s="216">
        <f>IF(N149="snížená",J149,0)</f>
        <v>0</v>
      </c>
      <c r="BG149" s="216">
        <f>IF(N149="zákl. přenesená",J149,0)</f>
        <v>0</v>
      </c>
      <c r="BH149" s="216">
        <f>IF(N149="sníž. přenesená",J149,0)</f>
        <v>0</v>
      </c>
      <c r="BI149" s="216">
        <f>IF(N149="nulová",J149,0)</f>
        <v>0</v>
      </c>
      <c r="BJ149" s="24" t="s">
        <v>25</v>
      </c>
      <c r="BK149" s="216">
        <f>ROUND(I149*H149,2)</f>
        <v>0</v>
      </c>
      <c r="BL149" s="24" t="s">
        <v>167</v>
      </c>
      <c r="BM149" s="24" t="s">
        <v>643</v>
      </c>
    </row>
    <row r="150" spans="2:47" s="1" customFormat="1" ht="94.5">
      <c r="B150" s="42"/>
      <c r="C150" s="64"/>
      <c r="D150" s="217" t="s">
        <v>169</v>
      </c>
      <c r="E150" s="64"/>
      <c r="F150" s="218" t="s">
        <v>457</v>
      </c>
      <c r="G150" s="64"/>
      <c r="H150" s="64"/>
      <c r="I150" s="173"/>
      <c r="J150" s="64"/>
      <c r="K150" s="64"/>
      <c r="L150" s="62"/>
      <c r="M150" s="219"/>
      <c r="N150" s="43"/>
      <c r="O150" s="43"/>
      <c r="P150" s="43"/>
      <c r="Q150" s="43"/>
      <c r="R150" s="43"/>
      <c r="S150" s="43"/>
      <c r="T150" s="79"/>
      <c r="AT150" s="24" t="s">
        <v>169</v>
      </c>
      <c r="AU150" s="24" t="s">
        <v>94</v>
      </c>
    </row>
    <row r="151" spans="2:51" s="12" customFormat="1" ht="13.5">
      <c r="B151" s="222"/>
      <c r="C151" s="223"/>
      <c r="D151" s="220" t="s">
        <v>184</v>
      </c>
      <c r="E151" s="224" t="s">
        <v>84</v>
      </c>
      <c r="F151" s="225" t="s">
        <v>644</v>
      </c>
      <c r="G151" s="223"/>
      <c r="H151" s="226">
        <v>12</v>
      </c>
      <c r="I151" s="227"/>
      <c r="J151" s="223"/>
      <c r="K151" s="223"/>
      <c r="L151" s="228"/>
      <c r="M151" s="229"/>
      <c r="N151" s="230"/>
      <c r="O151" s="230"/>
      <c r="P151" s="230"/>
      <c r="Q151" s="230"/>
      <c r="R151" s="230"/>
      <c r="S151" s="230"/>
      <c r="T151" s="231"/>
      <c r="AT151" s="232" t="s">
        <v>184</v>
      </c>
      <c r="AU151" s="232" t="s">
        <v>94</v>
      </c>
      <c r="AV151" s="12" t="s">
        <v>94</v>
      </c>
      <c r="AW151" s="12" t="s">
        <v>48</v>
      </c>
      <c r="AX151" s="12" t="s">
        <v>25</v>
      </c>
      <c r="AY151" s="232" t="s">
        <v>160</v>
      </c>
    </row>
    <row r="152" spans="2:65" s="1" customFormat="1" ht="22.5" customHeight="1">
      <c r="B152" s="42"/>
      <c r="C152" s="261" t="s">
        <v>352</v>
      </c>
      <c r="D152" s="261" t="s">
        <v>293</v>
      </c>
      <c r="E152" s="262" t="s">
        <v>645</v>
      </c>
      <c r="F152" s="263" t="s">
        <v>646</v>
      </c>
      <c r="G152" s="264" t="s">
        <v>219</v>
      </c>
      <c r="H152" s="265">
        <v>13.333</v>
      </c>
      <c r="I152" s="266"/>
      <c r="J152" s="267">
        <f>ROUND(I152*H152,2)</f>
        <v>0</v>
      </c>
      <c r="K152" s="263" t="s">
        <v>166</v>
      </c>
      <c r="L152" s="268"/>
      <c r="M152" s="269" t="s">
        <v>84</v>
      </c>
      <c r="N152" s="270" t="s">
        <v>56</v>
      </c>
      <c r="O152" s="43"/>
      <c r="P152" s="214">
        <f>O152*H152</f>
        <v>0</v>
      </c>
      <c r="Q152" s="214">
        <v>0.0206</v>
      </c>
      <c r="R152" s="214">
        <f>Q152*H152</f>
        <v>0.2746598</v>
      </c>
      <c r="S152" s="214">
        <v>0</v>
      </c>
      <c r="T152" s="215">
        <f>S152*H152</f>
        <v>0</v>
      </c>
      <c r="AR152" s="24" t="s">
        <v>212</v>
      </c>
      <c r="AT152" s="24" t="s">
        <v>293</v>
      </c>
      <c r="AU152" s="24" t="s">
        <v>94</v>
      </c>
      <c r="AY152" s="24" t="s">
        <v>160</v>
      </c>
      <c r="BE152" s="216">
        <f>IF(N152="základní",J152,0)</f>
        <v>0</v>
      </c>
      <c r="BF152" s="216">
        <f>IF(N152="snížená",J152,0)</f>
        <v>0</v>
      </c>
      <c r="BG152" s="216">
        <f>IF(N152="zákl. přenesená",J152,0)</f>
        <v>0</v>
      </c>
      <c r="BH152" s="216">
        <f>IF(N152="sníž. přenesená",J152,0)</f>
        <v>0</v>
      </c>
      <c r="BI152" s="216">
        <f>IF(N152="nulová",J152,0)</f>
        <v>0</v>
      </c>
      <c r="BJ152" s="24" t="s">
        <v>25</v>
      </c>
      <c r="BK152" s="216">
        <f>ROUND(I152*H152,2)</f>
        <v>0</v>
      </c>
      <c r="BL152" s="24" t="s">
        <v>167</v>
      </c>
      <c r="BM152" s="24" t="s">
        <v>647</v>
      </c>
    </row>
    <row r="153" spans="2:65" s="1" customFormat="1" ht="44.25" customHeight="1">
      <c r="B153" s="42"/>
      <c r="C153" s="205" t="s">
        <v>359</v>
      </c>
      <c r="D153" s="205" t="s">
        <v>162</v>
      </c>
      <c r="E153" s="206" t="s">
        <v>648</v>
      </c>
      <c r="F153" s="207" t="s">
        <v>649</v>
      </c>
      <c r="G153" s="208" t="s">
        <v>209</v>
      </c>
      <c r="H153" s="209">
        <v>6</v>
      </c>
      <c r="I153" s="210"/>
      <c r="J153" s="211">
        <f>ROUND(I153*H153,2)</f>
        <v>0</v>
      </c>
      <c r="K153" s="207" t="s">
        <v>166</v>
      </c>
      <c r="L153" s="62"/>
      <c r="M153" s="212" t="s">
        <v>84</v>
      </c>
      <c r="N153" s="213" t="s">
        <v>56</v>
      </c>
      <c r="O153" s="43"/>
      <c r="P153" s="214">
        <f>O153*H153</f>
        <v>0</v>
      </c>
      <c r="Q153" s="214">
        <v>0.1295</v>
      </c>
      <c r="R153" s="214">
        <f>Q153*H153</f>
        <v>0.777</v>
      </c>
      <c r="S153" s="214">
        <v>0</v>
      </c>
      <c r="T153" s="215">
        <f>S153*H153</f>
        <v>0</v>
      </c>
      <c r="AR153" s="24" t="s">
        <v>167</v>
      </c>
      <c r="AT153" s="24" t="s">
        <v>162</v>
      </c>
      <c r="AU153" s="24" t="s">
        <v>94</v>
      </c>
      <c r="AY153" s="24" t="s">
        <v>160</v>
      </c>
      <c r="BE153" s="216">
        <f>IF(N153="základní",J153,0)</f>
        <v>0</v>
      </c>
      <c r="BF153" s="216">
        <f>IF(N153="snížená",J153,0)</f>
        <v>0</v>
      </c>
      <c r="BG153" s="216">
        <f>IF(N153="zákl. přenesená",J153,0)</f>
        <v>0</v>
      </c>
      <c r="BH153" s="216">
        <f>IF(N153="sníž. přenesená",J153,0)</f>
        <v>0</v>
      </c>
      <c r="BI153" s="216">
        <f>IF(N153="nulová",J153,0)</f>
        <v>0</v>
      </c>
      <c r="BJ153" s="24" t="s">
        <v>25</v>
      </c>
      <c r="BK153" s="216">
        <f>ROUND(I153*H153,2)</f>
        <v>0</v>
      </c>
      <c r="BL153" s="24" t="s">
        <v>167</v>
      </c>
      <c r="BM153" s="24" t="s">
        <v>650</v>
      </c>
    </row>
    <row r="154" spans="2:47" s="1" customFormat="1" ht="94.5">
      <c r="B154" s="42"/>
      <c r="C154" s="64"/>
      <c r="D154" s="217" t="s">
        <v>169</v>
      </c>
      <c r="E154" s="64"/>
      <c r="F154" s="218" t="s">
        <v>651</v>
      </c>
      <c r="G154" s="64"/>
      <c r="H154" s="64"/>
      <c r="I154" s="173"/>
      <c r="J154" s="64"/>
      <c r="K154" s="64"/>
      <c r="L154" s="62"/>
      <c r="M154" s="219"/>
      <c r="N154" s="43"/>
      <c r="O154" s="43"/>
      <c r="P154" s="43"/>
      <c r="Q154" s="43"/>
      <c r="R154" s="43"/>
      <c r="S154" s="43"/>
      <c r="T154" s="79"/>
      <c r="AT154" s="24" t="s">
        <v>169</v>
      </c>
      <c r="AU154" s="24" t="s">
        <v>94</v>
      </c>
    </row>
    <row r="155" spans="2:51" s="12" customFormat="1" ht="13.5">
      <c r="B155" s="222"/>
      <c r="C155" s="223"/>
      <c r="D155" s="217" t="s">
        <v>184</v>
      </c>
      <c r="E155" s="246" t="s">
        <v>84</v>
      </c>
      <c r="F155" s="233" t="s">
        <v>652</v>
      </c>
      <c r="G155" s="223"/>
      <c r="H155" s="234">
        <v>6</v>
      </c>
      <c r="I155" s="227"/>
      <c r="J155" s="223"/>
      <c r="K155" s="223"/>
      <c r="L155" s="228"/>
      <c r="M155" s="229"/>
      <c r="N155" s="230"/>
      <c r="O155" s="230"/>
      <c r="P155" s="230"/>
      <c r="Q155" s="230"/>
      <c r="R155" s="230"/>
      <c r="S155" s="230"/>
      <c r="T155" s="231"/>
      <c r="AT155" s="232" t="s">
        <v>184</v>
      </c>
      <c r="AU155" s="232" t="s">
        <v>94</v>
      </c>
      <c r="AV155" s="12" t="s">
        <v>94</v>
      </c>
      <c r="AW155" s="12" t="s">
        <v>48</v>
      </c>
      <c r="AX155" s="12" t="s">
        <v>86</v>
      </c>
      <c r="AY155" s="232" t="s">
        <v>160</v>
      </c>
    </row>
    <row r="156" spans="2:51" s="14" customFormat="1" ht="13.5">
      <c r="B156" s="250"/>
      <c r="C156" s="251"/>
      <c r="D156" s="220" t="s">
        <v>184</v>
      </c>
      <c r="E156" s="252" t="s">
        <v>84</v>
      </c>
      <c r="F156" s="253" t="s">
        <v>270</v>
      </c>
      <c r="G156" s="251"/>
      <c r="H156" s="254">
        <v>6</v>
      </c>
      <c r="I156" s="255"/>
      <c r="J156" s="251"/>
      <c r="K156" s="251"/>
      <c r="L156" s="256"/>
      <c r="M156" s="257"/>
      <c r="N156" s="258"/>
      <c r="O156" s="258"/>
      <c r="P156" s="258"/>
      <c r="Q156" s="258"/>
      <c r="R156" s="258"/>
      <c r="S156" s="258"/>
      <c r="T156" s="259"/>
      <c r="AT156" s="260" t="s">
        <v>184</v>
      </c>
      <c r="AU156" s="260" t="s">
        <v>94</v>
      </c>
      <c r="AV156" s="14" t="s">
        <v>167</v>
      </c>
      <c r="AW156" s="14" t="s">
        <v>48</v>
      </c>
      <c r="AX156" s="14" t="s">
        <v>25</v>
      </c>
      <c r="AY156" s="260" t="s">
        <v>160</v>
      </c>
    </row>
    <row r="157" spans="2:65" s="1" customFormat="1" ht="22.5" customHeight="1">
      <c r="B157" s="42"/>
      <c r="C157" s="261" t="s">
        <v>366</v>
      </c>
      <c r="D157" s="261" t="s">
        <v>293</v>
      </c>
      <c r="E157" s="262" t="s">
        <v>653</v>
      </c>
      <c r="F157" s="263" t="s">
        <v>654</v>
      </c>
      <c r="G157" s="264" t="s">
        <v>219</v>
      </c>
      <c r="H157" s="265">
        <v>6.021</v>
      </c>
      <c r="I157" s="266"/>
      <c r="J157" s="267">
        <f>ROUND(I157*H157,2)</f>
        <v>0</v>
      </c>
      <c r="K157" s="263" t="s">
        <v>166</v>
      </c>
      <c r="L157" s="268"/>
      <c r="M157" s="269" t="s">
        <v>84</v>
      </c>
      <c r="N157" s="270" t="s">
        <v>56</v>
      </c>
      <c r="O157" s="43"/>
      <c r="P157" s="214">
        <f>O157*H157</f>
        <v>0</v>
      </c>
      <c r="Q157" s="214">
        <v>0.058</v>
      </c>
      <c r="R157" s="214">
        <f>Q157*H157</f>
        <v>0.34921800000000003</v>
      </c>
      <c r="S157" s="214">
        <v>0</v>
      </c>
      <c r="T157" s="215">
        <f>S157*H157</f>
        <v>0</v>
      </c>
      <c r="AR157" s="24" t="s">
        <v>212</v>
      </c>
      <c r="AT157" s="24" t="s">
        <v>293</v>
      </c>
      <c r="AU157" s="24" t="s">
        <v>94</v>
      </c>
      <c r="AY157" s="24" t="s">
        <v>160</v>
      </c>
      <c r="BE157" s="216">
        <f>IF(N157="základní",J157,0)</f>
        <v>0</v>
      </c>
      <c r="BF157" s="216">
        <f>IF(N157="snížená",J157,0)</f>
        <v>0</v>
      </c>
      <c r="BG157" s="216">
        <f>IF(N157="zákl. přenesená",J157,0)</f>
        <v>0</v>
      </c>
      <c r="BH157" s="216">
        <f>IF(N157="sníž. přenesená",J157,0)</f>
        <v>0</v>
      </c>
      <c r="BI157" s="216">
        <f>IF(N157="nulová",J157,0)</f>
        <v>0</v>
      </c>
      <c r="BJ157" s="24" t="s">
        <v>25</v>
      </c>
      <c r="BK157" s="216">
        <f>ROUND(I157*H157,2)</f>
        <v>0</v>
      </c>
      <c r="BL157" s="24" t="s">
        <v>167</v>
      </c>
      <c r="BM157" s="24" t="s">
        <v>655</v>
      </c>
    </row>
    <row r="158" spans="2:65" s="1" customFormat="1" ht="44.25" customHeight="1">
      <c r="B158" s="42"/>
      <c r="C158" s="205" t="s">
        <v>9</v>
      </c>
      <c r="D158" s="205" t="s">
        <v>162</v>
      </c>
      <c r="E158" s="206" t="s">
        <v>516</v>
      </c>
      <c r="F158" s="207" t="s">
        <v>517</v>
      </c>
      <c r="G158" s="208" t="s">
        <v>209</v>
      </c>
      <c r="H158" s="209">
        <v>68</v>
      </c>
      <c r="I158" s="210"/>
      <c r="J158" s="211">
        <f>ROUND(I158*H158,2)</f>
        <v>0</v>
      </c>
      <c r="K158" s="207" t="s">
        <v>166</v>
      </c>
      <c r="L158" s="62"/>
      <c r="M158" s="212" t="s">
        <v>84</v>
      </c>
      <c r="N158" s="213" t="s">
        <v>56</v>
      </c>
      <c r="O158" s="43"/>
      <c r="P158" s="214">
        <f>O158*H158</f>
        <v>0</v>
      </c>
      <c r="Q158" s="214">
        <v>0.16371</v>
      </c>
      <c r="R158" s="214">
        <f>Q158*H158</f>
        <v>11.13228</v>
      </c>
      <c r="S158" s="214">
        <v>0</v>
      </c>
      <c r="T158" s="215">
        <f>S158*H158</f>
        <v>0</v>
      </c>
      <c r="AR158" s="24" t="s">
        <v>167</v>
      </c>
      <c r="AT158" s="24" t="s">
        <v>162</v>
      </c>
      <c r="AU158" s="24" t="s">
        <v>94</v>
      </c>
      <c r="AY158" s="24" t="s">
        <v>160</v>
      </c>
      <c r="BE158" s="216">
        <f>IF(N158="základní",J158,0)</f>
        <v>0</v>
      </c>
      <c r="BF158" s="216">
        <f>IF(N158="snížená",J158,0)</f>
        <v>0</v>
      </c>
      <c r="BG158" s="216">
        <f>IF(N158="zákl. přenesená",J158,0)</f>
        <v>0</v>
      </c>
      <c r="BH158" s="216">
        <f>IF(N158="sníž. přenesená",J158,0)</f>
        <v>0</v>
      </c>
      <c r="BI158" s="216">
        <f>IF(N158="nulová",J158,0)</f>
        <v>0</v>
      </c>
      <c r="BJ158" s="24" t="s">
        <v>25</v>
      </c>
      <c r="BK158" s="216">
        <f>ROUND(I158*H158,2)</f>
        <v>0</v>
      </c>
      <c r="BL158" s="24" t="s">
        <v>167</v>
      </c>
      <c r="BM158" s="24" t="s">
        <v>656</v>
      </c>
    </row>
    <row r="159" spans="2:47" s="1" customFormat="1" ht="94.5">
      <c r="B159" s="42"/>
      <c r="C159" s="64"/>
      <c r="D159" s="217" t="s">
        <v>169</v>
      </c>
      <c r="E159" s="64"/>
      <c r="F159" s="218" t="s">
        <v>519</v>
      </c>
      <c r="G159" s="64"/>
      <c r="H159" s="64"/>
      <c r="I159" s="173"/>
      <c r="J159" s="64"/>
      <c r="K159" s="64"/>
      <c r="L159" s="62"/>
      <c r="M159" s="219"/>
      <c r="N159" s="43"/>
      <c r="O159" s="43"/>
      <c r="P159" s="43"/>
      <c r="Q159" s="43"/>
      <c r="R159" s="43"/>
      <c r="S159" s="43"/>
      <c r="T159" s="79"/>
      <c r="AT159" s="24" t="s">
        <v>169</v>
      </c>
      <c r="AU159" s="24" t="s">
        <v>94</v>
      </c>
    </row>
    <row r="160" spans="2:47" s="1" customFormat="1" ht="40.5">
      <c r="B160" s="42"/>
      <c r="C160" s="64"/>
      <c r="D160" s="220" t="s">
        <v>171</v>
      </c>
      <c r="E160" s="64"/>
      <c r="F160" s="221" t="s">
        <v>520</v>
      </c>
      <c r="G160" s="64"/>
      <c r="H160" s="64"/>
      <c r="I160" s="173"/>
      <c r="J160" s="64"/>
      <c r="K160" s="64"/>
      <c r="L160" s="62"/>
      <c r="M160" s="219"/>
      <c r="N160" s="43"/>
      <c r="O160" s="43"/>
      <c r="P160" s="43"/>
      <c r="Q160" s="43"/>
      <c r="R160" s="43"/>
      <c r="S160" s="43"/>
      <c r="T160" s="79"/>
      <c r="AT160" s="24" t="s">
        <v>171</v>
      </c>
      <c r="AU160" s="24" t="s">
        <v>94</v>
      </c>
    </row>
    <row r="161" spans="2:65" s="1" customFormat="1" ht="22.5" customHeight="1">
      <c r="B161" s="42"/>
      <c r="C161" s="261" t="s">
        <v>374</v>
      </c>
      <c r="D161" s="261" t="s">
        <v>293</v>
      </c>
      <c r="E161" s="262" t="s">
        <v>522</v>
      </c>
      <c r="F161" s="263" t="s">
        <v>523</v>
      </c>
      <c r="G161" s="264" t="s">
        <v>219</v>
      </c>
      <c r="H161" s="265">
        <v>206.061</v>
      </c>
      <c r="I161" s="266"/>
      <c r="J161" s="267">
        <f>ROUND(I161*H161,2)</f>
        <v>0</v>
      </c>
      <c r="K161" s="263" t="s">
        <v>166</v>
      </c>
      <c r="L161" s="268"/>
      <c r="M161" s="269" t="s">
        <v>84</v>
      </c>
      <c r="N161" s="270" t="s">
        <v>56</v>
      </c>
      <c r="O161" s="43"/>
      <c r="P161" s="214">
        <f>O161*H161</f>
        <v>0</v>
      </c>
      <c r="Q161" s="214">
        <v>0.044</v>
      </c>
      <c r="R161" s="214">
        <f>Q161*H161</f>
        <v>9.066684</v>
      </c>
      <c r="S161" s="214">
        <v>0</v>
      </c>
      <c r="T161" s="215">
        <f>S161*H161</f>
        <v>0</v>
      </c>
      <c r="AR161" s="24" t="s">
        <v>212</v>
      </c>
      <c r="AT161" s="24" t="s">
        <v>293</v>
      </c>
      <c r="AU161" s="24" t="s">
        <v>94</v>
      </c>
      <c r="AY161" s="24" t="s">
        <v>160</v>
      </c>
      <c r="BE161" s="216">
        <f>IF(N161="základní",J161,0)</f>
        <v>0</v>
      </c>
      <c r="BF161" s="216">
        <f>IF(N161="snížená",J161,0)</f>
        <v>0</v>
      </c>
      <c r="BG161" s="216">
        <f>IF(N161="zákl. přenesená",J161,0)</f>
        <v>0</v>
      </c>
      <c r="BH161" s="216">
        <f>IF(N161="sníž. přenesená",J161,0)</f>
        <v>0</v>
      </c>
      <c r="BI161" s="216">
        <f>IF(N161="nulová",J161,0)</f>
        <v>0</v>
      </c>
      <c r="BJ161" s="24" t="s">
        <v>25</v>
      </c>
      <c r="BK161" s="216">
        <f>ROUND(I161*H161,2)</f>
        <v>0</v>
      </c>
      <c r="BL161" s="24" t="s">
        <v>167</v>
      </c>
      <c r="BM161" s="24" t="s">
        <v>657</v>
      </c>
    </row>
    <row r="162" spans="2:51" s="12" customFormat="1" ht="13.5">
      <c r="B162" s="222"/>
      <c r="C162" s="223"/>
      <c r="D162" s="220" t="s">
        <v>184</v>
      </c>
      <c r="E162" s="224" t="s">
        <v>84</v>
      </c>
      <c r="F162" s="225" t="s">
        <v>658</v>
      </c>
      <c r="G162" s="223"/>
      <c r="H162" s="226">
        <v>206.061</v>
      </c>
      <c r="I162" s="227"/>
      <c r="J162" s="223"/>
      <c r="K162" s="223"/>
      <c r="L162" s="228"/>
      <c r="M162" s="229"/>
      <c r="N162" s="230"/>
      <c r="O162" s="230"/>
      <c r="P162" s="230"/>
      <c r="Q162" s="230"/>
      <c r="R162" s="230"/>
      <c r="S162" s="230"/>
      <c r="T162" s="231"/>
      <c r="AT162" s="232" t="s">
        <v>184</v>
      </c>
      <c r="AU162" s="232" t="s">
        <v>94</v>
      </c>
      <c r="AV162" s="12" t="s">
        <v>94</v>
      </c>
      <c r="AW162" s="12" t="s">
        <v>48</v>
      </c>
      <c r="AX162" s="12" t="s">
        <v>25</v>
      </c>
      <c r="AY162" s="232" t="s">
        <v>160</v>
      </c>
    </row>
    <row r="163" spans="2:65" s="1" customFormat="1" ht="31.5" customHeight="1">
      <c r="B163" s="42"/>
      <c r="C163" s="205" t="s">
        <v>379</v>
      </c>
      <c r="D163" s="205" t="s">
        <v>162</v>
      </c>
      <c r="E163" s="206" t="s">
        <v>659</v>
      </c>
      <c r="F163" s="207" t="s">
        <v>660</v>
      </c>
      <c r="G163" s="208" t="s">
        <v>209</v>
      </c>
      <c r="H163" s="209">
        <v>4</v>
      </c>
      <c r="I163" s="210"/>
      <c r="J163" s="211">
        <f>ROUND(I163*H163,2)</f>
        <v>0</v>
      </c>
      <c r="K163" s="207" t="s">
        <v>347</v>
      </c>
      <c r="L163" s="62"/>
      <c r="M163" s="212" t="s">
        <v>84</v>
      </c>
      <c r="N163" s="213" t="s">
        <v>56</v>
      </c>
      <c r="O163" s="43"/>
      <c r="P163" s="214">
        <f>O163*H163</f>
        <v>0</v>
      </c>
      <c r="Q163" s="214">
        <v>0.27093</v>
      </c>
      <c r="R163" s="214">
        <f>Q163*H163</f>
        <v>1.08372</v>
      </c>
      <c r="S163" s="214">
        <v>0</v>
      </c>
      <c r="T163" s="215">
        <f>S163*H163</f>
        <v>0</v>
      </c>
      <c r="AR163" s="24" t="s">
        <v>167</v>
      </c>
      <c r="AT163" s="24" t="s">
        <v>162</v>
      </c>
      <c r="AU163" s="24" t="s">
        <v>94</v>
      </c>
      <c r="AY163" s="24" t="s">
        <v>160</v>
      </c>
      <c r="BE163" s="216">
        <f>IF(N163="základní",J163,0)</f>
        <v>0</v>
      </c>
      <c r="BF163" s="216">
        <f>IF(N163="snížená",J163,0)</f>
        <v>0</v>
      </c>
      <c r="BG163" s="216">
        <f>IF(N163="zákl. přenesená",J163,0)</f>
        <v>0</v>
      </c>
      <c r="BH163" s="216">
        <f>IF(N163="sníž. přenesená",J163,0)</f>
        <v>0</v>
      </c>
      <c r="BI163" s="216">
        <f>IF(N163="nulová",J163,0)</f>
        <v>0</v>
      </c>
      <c r="BJ163" s="24" t="s">
        <v>25</v>
      </c>
      <c r="BK163" s="216">
        <f>ROUND(I163*H163,2)</f>
        <v>0</v>
      </c>
      <c r="BL163" s="24" t="s">
        <v>167</v>
      </c>
      <c r="BM163" s="24" t="s">
        <v>661</v>
      </c>
    </row>
    <row r="164" spans="2:47" s="1" customFormat="1" ht="40.5">
      <c r="B164" s="42"/>
      <c r="C164" s="64"/>
      <c r="D164" s="217" t="s">
        <v>169</v>
      </c>
      <c r="E164" s="64"/>
      <c r="F164" s="218" t="s">
        <v>662</v>
      </c>
      <c r="G164" s="64"/>
      <c r="H164" s="64"/>
      <c r="I164" s="173"/>
      <c r="J164" s="64"/>
      <c r="K164" s="64"/>
      <c r="L164" s="62"/>
      <c r="M164" s="219"/>
      <c r="N164" s="43"/>
      <c r="O164" s="43"/>
      <c r="P164" s="43"/>
      <c r="Q164" s="43"/>
      <c r="R164" s="43"/>
      <c r="S164" s="43"/>
      <c r="T164" s="79"/>
      <c r="AT164" s="24" t="s">
        <v>169</v>
      </c>
      <c r="AU164" s="24" t="s">
        <v>94</v>
      </c>
    </row>
    <row r="165" spans="2:63" s="11" customFormat="1" ht="29.85" customHeight="1">
      <c r="B165" s="188"/>
      <c r="C165" s="189"/>
      <c r="D165" s="202" t="s">
        <v>85</v>
      </c>
      <c r="E165" s="203" t="s">
        <v>227</v>
      </c>
      <c r="F165" s="203" t="s">
        <v>228</v>
      </c>
      <c r="G165" s="189"/>
      <c r="H165" s="189"/>
      <c r="I165" s="192"/>
      <c r="J165" s="204">
        <f>BK165</f>
        <v>0</v>
      </c>
      <c r="K165" s="189"/>
      <c r="L165" s="194"/>
      <c r="M165" s="195"/>
      <c r="N165" s="196"/>
      <c r="O165" s="196"/>
      <c r="P165" s="197">
        <f>SUM(P166:P169)</f>
        <v>0</v>
      </c>
      <c r="Q165" s="196"/>
      <c r="R165" s="197">
        <f>SUM(R166:R169)</f>
        <v>0</v>
      </c>
      <c r="S165" s="196"/>
      <c r="T165" s="198">
        <f>SUM(T166:T169)</f>
        <v>0</v>
      </c>
      <c r="AR165" s="199" t="s">
        <v>25</v>
      </c>
      <c r="AT165" s="200" t="s">
        <v>85</v>
      </c>
      <c r="AU165" s="200" t="s">
        <v>25</v>
      </c>
      <c r="AY165" s="199" t="s">
        <v>160</v>
      </c>
      <c r="BK165" s="201">
        <f>SUM(BK166:BK169)</f>
        <v>0</v>
      </c>
    </row>
    <row r="166" spans="2:65" s="1" customFormat="1" ht="31.5" customHeight="1">
      <c r="B166" s="42"/>
      <c r="C166" s="205" t="s">
        <v>387</v>
      </c>
      <c r="D166" s="205" t="s">
        <v>162</v>
      </c>
      <c r="E166" s="206" t="s">
        <v>230</v>
      </c>
      <c r="F166" s="207" t="s">
        <v>231</v>
      </c>
      <c r="G166" s="208" t="s">
        <v>200</v>
      </c>
      <c r="H166" s="209">
        <v>15.08</v>
      </c>
      <c r="I166" s="210"/>
      <c r="J166" s="211">
        <f>ROUND(I166*H166,2)</f>
        <v>0</v>
      </c>
      <c r="K166" s="207" t="s">
        <v>347</v>
      </c>
      <c r="L166" s="62"/>
      <c r="M166" s="212" t="s">
        <v>84</v>
      </c>
      <c r="N166" s="213" t="s">
        <v>56</v>
      </c>
      <c r="O166" s="43"/>
      <c r="P166" s="214">
        <f>O166*H166</f>
        <v>0</v>
      </c>
      <c r="Q166" s="214">
        <v>0</v>
      </c>
      <c r="R166" s="214">
        <f>Q166*H166</f>
        <v>0</v>
      </c>
      <c r="S166" s="214">
        <v>0</v>
      </c>
      <c r="T166" s="215">
        <f>S166*H166</f>
        <v>0</v>
      </c>
      <c r="AR166" s="24" t="s">
        <v>167</v>
      </c>
      <c r="AT166" s="24" t="s">
        <v>162</v>
      </c>
      <c r="AU166" s="24" t="s">
        <v>94</v>
      </c>
      <c r="AY166" s="24" t="s">
        <v>160</v>
      </c>
      <c r="BE166" s="216">
        <f>IF(N166="základní",J166,0)</f>
        <v>0</v>
      </c>
      <c r="BF166" s="216">
        <f>IF(N166="snížená",J166,0)</f>
        <v>0</v>
      </c>
      <c r="BG166" s="216">
        <f>IF(N166="zákl. přenesená",J166,0)</f>
        <v>0</v>
      </c>
      <c r="BH166" s="216">
        <f>IF(N166="sníž. přenesená",J166,0)</f>
        <v>0</v>
      </c>
      <c r="BI166" s="216">
        <f>IF(N166="nulová",J166,0)</f>
        <v>0</v>
      </c>
      <c r="BJ166" s="24" t="s">
        <v>25</v>
      </c>
      <c r="BK166" s="216">
        <f>ROUND(I166*H166,2)</f>
        <v>0</v>
      </c>
      <c r="BL166" s="24" t="s">
        <v>167</v>
      </c>
      <c r="BM166" s="24" t="s">
        <v>663</v>
      </c>
    </row>
    <row r="167" spans="2:47" s="1" customFormat="1" ht="94.5">
      <c r="B167" s="42"/>
      <c r="C167" s="64"/>
      <c r="D167" s="220" t="s">
        <v>169</v>
      </c>
      <c r="E167" s="64"/>
      <c r="F167" s="221" t="s">
        <v>233</v>
      </c>
      <c r="G167" s="64"/>
      <c r="H167" s="64"/>
      <c r="I167" s="173"/>
      <c r="J167" s="64"/>
      <c r="K167" s="64"/>
      <c r="L167" s="62"/>
      <c r="M167" s="219"/>
      <c r="N167" s="43"/>
      <c r="O167" s="43"/>
      <c r="P167" s="43"/>
      <c r="Q167" s="43"/>
      <c r="R167" s="43"/>
      <c r="S167" s="43"/>
      <c r="T167" s="79"/>
      <c r="AT167" s="24" t="s">
        <v>169</v>
      </c>
      <c r="AU167" s="24" t="s">
        <v>94</v>
      </c>
    </row>
    <row r="168" spans="2:65" s="1" customFormat="1" ht="22.5" customHeight="1">
      <c r="B168" s="42"/>
      <c r="C168" s="205" t="s">
        <v>392</v>
      </c>
      <c r="D168" s="205" t="s">
        <v>162</v>
      </c>
      <c r="E168" s="206" t="s">
        <v>242</v>
      </c>
      <c r="F168" s="207" t="s">
        <v>243</v>
      </c>
      <c r="G168" s="208" t="s">
        <v>200</v>
      </c>
      <c r="H168" s="209">
        <v>15.08</v>
      </c>
      <c r="I168" s="210"/>
      <c r="J168" s="211">
        <f>ROUND(I168*H168,2)</f>
        <v>0</v>
      </c>
      <c r="K168" s="207" t="s">
        <v>347</v>
      </c>
      <c r="L168" s="62"/>
      <c r="M168" s="212" t="s">
        <v>84</v>
      </c>
      <c r="N168" s="213" t="s">
        <v>56</v>
      </c>
      <c r="O168" s="43"/>
      <c r="P168" s="214">
        <f>O168*H168</f>
        <v>0</v>
      </c>
      <c r="Q168" s="214">
        <v>0</v>
      </c>
      <c r="R168" s="214">
        <f>Q168*H168</f>
        <v>0</v>
      </c>
      <c r="S168" s="214">
        <v>0</v>
      </c>
      <c r="T168" s="215">
        <f>S168*H168</f>
        <v>0</v>
      </c>
      <c r="AR168" s="24" t="s">
        <v>167</v>
      </c>
      <c r="AT168" s="24" t="s">
        <v>162</v>
      </c>
      <c r="AU168" s="24" t="s">
        <v>94</v>
      </c>
      <c r="AY168" s="24" t="s">
        <v>160</v>
      </c>
      <c r="BE168" s="216">
        <f>IF(N168="základní",J168,0)</f>
        <v>0</v>
      </c>
      <c r="BF168" s="216">
        <f>IF(N168="snížená",J168,0)</f>
        <v>0</v>
      </c>
      <c r="BG168" s="216">
        <f>IF(N168="zákl. přenesená",J168,0)</f>
        <v>0</v>
      </c>
      <c r="BH168" s="216">
        <f>IF(N168="sníž. přenesená",J168,0)</f>
        <v>0</v>
      </c>
      <c r="BI168" s="216">
        <f>IF(N168="nulová",J168,0)</f>
        <v>0</v>
      </c>
      <c r="BJ168" s="24" t="s">
        <v>25</v>
      </c>
      <c r="BK168" s="216">
        <f>ROUND(I168*H168,2)</f>
        <v>0</v>
      </c>
      <c r="BL168" s="24" t="s">
        <v>167</v>
      </c>
      <c r="BM168" s="24" t="s">
        <v>664</v>
      </c>
    </row>
    <row r="169" spans="2:47" s="1" customFormat="1" ht="67.5">
      <c r="B169" s="42"/>
      <c r="C169" s="64"/>
      <c r="D169" s="217" t="s">
        <v>169</v>
      </c>
      <c r="E169" s="64"/>
      <c r="F169" s="218" t="s">
        <v>239</v>
      </c>
      <c r="G169" s="64"/>
      <c r="H169" s="64"/>
      <c r="I169" s="173"/>
      <c r="J169" s="64"/>
      <c r="K169" s="64"/>
      <c r="L169" s="62"/>
      <c r="M169" s="219"/>
      <c r="N169" s="43"/>
      <c r="O169" s="43"/>
      <c r="P169" s="43"/>
      <c r="Q169" s="43"/>
      <c r="R169" s="43"/>
      <c r="S169" s="43"/>
      <c r="T169" s="79"/>
      <c r="AT169" s="24" t="s">
        <v>169</v>
      </c>
      <c r="AU169" s="24" t="s">
        <v>94</v>
      </c>
    </row>
    <row r="170" spans="2:63" s="11" customFormat="1" ht="29.85" customHeight="1">
      <c r="B170" s="188"/>
      <c r="C170" s="189"/>
      <c r="D170" s="202" t="s">
        <v>85</v>
      </c>
      <c r="E170" s="203" t="s">
        <v>250</v>
      </c>
      <c r="F170" s="203" t="s">
        <v>251</v>
      </c>
      <c r="G170" s="189"/>
      <c r="H170" s="189"/>
      <c r="I170" s="192"/>
      <c r="J170" s="204">
        <f>BK170</f>
        <v>0</v>
      </c>
      <c r="K170" s="189"/>
      <c r="L170" s="194"/>
      <c r="M170" s="195"/>
      <c r="N170" s="196"/>
      <c r="O170" s="196"/>
      <c r="P170" s="197">
        <f>SUM(P171:P173)</f>
        <v>0</v>
      </c>
      <c r="Q170" s="196"/>
      <c r="R170" s="197">
        <f>SUM(R171:R173)</f>
        <v>0</v>
      </c>
      <c r="S170" s="196"/>
      <c r="T170" s="198">
        <f>SUM(T171:T173)</f>
        <v>0</v>
      </c>
      <c r="AR170" s="199" t="s">
        <v>25</v>
      </c>
      <c r="AT170" s="200" t="s">
        <v>85</v>
      </c>
      <c r="AU170" s="200" t="s">
        <v>25</v>
      </c>
      <c r="AY170" s="199" t="s">
        <v>160</v>
      </c>
      <c r="BK170" s="201">
        <f>SUM(BK171:BK173)</f>
        <v>0</v>
      </c>
    </row>
    <row r="171" spans="2:65" s="1" customFormat="1" ht="31.5" customHeight="1">
      <c r="B171" s="42"/>
      <c r="C171" s="205" t="s">
        <v>397</v>
      </c>
      <c r="D171" s="205" t="s">
        <v>162</v>
      </c>
      <c r="E171" s="206" t="s">
        <v>252</v>
      </c>
      <c r="F171" s="207" t="s">
        <v>253</v>
      </c>
      <c r="G171" s="208" t="s">
        <v>200</v>
      </c>
      <c r="H171" s="209">
        <v>31.777</v>
      </c>
      <c r="I171" s="210"/>
      <c r="J171" s="211">
        <f>ROUND(I171*H171,2)</f>
        <v>0</v>
      </c>
      <c r="K171" s="207" t="s">
        <v>166</v>
      </c>
      <c r="L171" s="62"/>
      <c r="M171" s="212" t="s">
        <v>84</v>
      </c>
      <c r="N171" s="213" t="s">
        <v>56</v>
      </c>
      <c r="O171" s="43"/>
      <c r="P171" s="214">
        <f>O171*H171</f>
        <v>0</v>
      </c>
      <c r="Q171" s="214">
        <v>0</v>
      </c>
      <c r="R171" s="214">
        <f>Q171*H171</f>
        <v>0</v>
      </c>
      <c r="S171" s="214">
        <v>0</v>
      </c>
      <c r="T171" s="215">
        <f>S171*H171</f>
        <v>0</v>
      </c>
      <c r="AR171" s="24" t="s">
        <v>167</v>
      </c>
      <c r="AT171" s="24" t="s">
        <v>162</v>
      </c>
      <c r="AU171" s="24" t="s">
        <v>94</v>
      </c>
      <c r="AY171" s="24" t="s">
        <v>160</v>
      </c>
      <c r="BE171" s="216">
        <f>IF(N171="základní",J171,0)</f>
        <v>0</v>
      </c>
      <c r="BF171" s="216">
        <f>IF(N171="snížená",J171,0)</f>
        <v>0</v>
      </c>
      <c r="BG171" s="216">
        <f>IF(N171="zákl. přenesená",J171,0)</f>
        <v>0</v>
      </c>
      <c r="BH171" s="216">
        <f>IF(N171="sníž. přenesená",J171,0)</f>
        <v>0</v>
      </c>
      <c r="BI171" s="216">
        <f>IF(N171="nulová",J171,0)</f>
        <v>0</v>
      </c>
      <c r="BJ171" s="24" t="s">
        <v>25</v>
      </c>
      <c r="BK171" s="216">
        <f>ROUND(I171*H171,2)</f>
        <v>0</v>
      </c>
      <c r="BL171" s="24" t="s">
        <v>167</v>
      </c>
      <c r="BM171" s="24" t="s">
        <v>665</v>
      </c>
    </row>
    <row r="172" spans="2:47" s="1" customFormat="1" ht="27">
      <c r="B172" s="42"/>
      <c r="C172" s="64"/>
      <c r="D172" s="217" t="s">
        <v>169</v>
      </c>
      <c r="E172" s="64"/>
      <c r="F172" s="218" t="s">
        <v>255</v>
      </c>
      <c r="G172" s="64"/>
      <c r="H172" s="64"/>
      <c r="I172" s="173"/>
      <c r="J172" s="64"/>
      <c r="K172" s="64"/>
      <c r="L172" s="62"/>
      <c r="M172" s="219"/>
      <c r="N172" s="43"/>
      <c r="O172" s="43"/>
      <c r="P172" s="43"/>
      <c r="Q172" s="43"/>
      <c r="R172" s="43"/>
      <c r="S172" s="43"/>
      <c r="T172" s="79"/>
      <c r="AT172" s="24" t="s">
        <v>169</v>
      </c>
      <c r="AU172" s="24" t="s">
        <v>94</v>
      </c>
    </row>
    <row r="173" spans="2:51" s="12" customFormat="1" ht="13.5">
      <c r="B173" s="222"/>
      <c r="C173" s="223"/>
      <c r="D173" s="217" t="s">
        <v>184</v>
      </c>
      <c r="E173" s="246" t="s">
        <v>84</v>
      </c>
      <c r="F173" s="233" t="s">
        <v>543</v>
      </c>
      <c r="G173" s="223"/>
      <c r="H173" s="234">
        <v>31.777</v>
      </c>
      <c r="I173" s="227"/>
      <c r="J173" s="223"/>
      <c r="K173" s="223"/>
      <c r="L173" s="228"/>
      <c r="M173" s="229"/>
      <c r="N173" s="230"/>
      <c r="O173" s="230"/>
      <c r="P173" s="230"/>
      <c r="Q173" s="230"/>
      <c r="R173" s="230"/>
      <c r="S173" s="230"/>
      <c r="T173" s="231"/>
      <c r="AT173" s="232" t="s">
        <v>184</v>
      </c>
      <c r="AU173" s="232" t="s">
        <v>94</v>
      </c>
      <c r="AV173" s="12" t="s">
        <v>94</v>
      </c>
      <c r="AW173" s="12" t="s">
        <v>48</v>
      </c>
      <c r="AX173" s="12" t="s">
        <v>25</v>
      </c>
      <c r="AY173" s="232" t="s">
        <v>160</v>
      </c>
    </row>
    <row r="174" spans="2:63" s="11" customFormat="1" ht="37.35" customHeight="1">
      <c r="B174" s="188"/>
      <c r="C174" s="189"/>
      <c r="D174" s="190" t="s">
        <v>85</v>
      </c>
      <c r="E174" s="191" t="s">
        <v>666</v>
      </c>
      <c r="F174" s="191" t="s">
        <v>667</v>
      </c>
      <c r="G174" s="189"/>
      <c r="H174" s="189"/>
      <c r="I174" s="192"/>
      <c r="J174" s="193">
        <f>BK174</f>
        <v>0</v>
      </c>
      <c r="K174" s="189"/>
      <c r="L174" s="194"/>
      <c r="M174" s="195"/>
      <c r="N174" s="196"/>
      <c r="O174" s="196"/>
      <c r="P174" s="197">
        <f>P175</f>
        <v>0</v>
      </c>
      <c r="Q174" s="196"/>
      <c r="R174" s="197">
        <f>R175</f>
        <v>0</v>
      </c>
      <c r="S174" s="196"/>
      <c r="T174" s="198">
        <f>T175</f>
        <v>0</v>
      </c>
      <c r="AR174" s="199" t="s">
        <v>94</v>
      </c>
      <c r="AT174" s="200" t="s">
        <v>85</v>
      </c>
      <c r="AU174" s="200" t="s">
        <v>86</v>
      </c>
      <c r="AY174" s="199" t="s">
        <v>160</v>
      </c>
      <c r="BK174" s="201">
        <f>BK175</f>
        <v>0</v>
      </c>
    </row>
    <row r="175" spans="2:63" s="11" customFormat="1" ht="19.9" customHeight="1">
      <c r="B175" s="188"/>
      <c r="C175" s="189"/>
      <c r="D175" s="202" t="s">
        <v>85</v>
      </c>
      <c r="E175" s="203" t="s">
        <v>668</v>
      </c>
      <c r="F175" s="203" t="s">
        <v>669</v>
      </c>
      <c r="G175" s="189"/>
      <c r="H175" s="189"/>
      <c r="I175" s="192"/>
      <c r="J175" s="204">
        <f>BK175</f>
        <v>0</v>
      </c>
      <c r="K175" s="189"/>
      <c r="L175" s="194"/>
      <c r="M175" s="195"/>
      <c r="N175" s="196"/>
      <c r="O175" s="196"/>
      <c r="P175" s="197">
        <f>SUM(P176:P177)</f>
        <v>0</v>
      </c>
      <c r="Q175" s="196"/>
      <c r="R175" s="197">
        <f>SUM(R176:R177)</f>
        <v>0</v>
      </c>
      <c r="S175" s="196"/>
      <c r="T175" s="198">
        <f>SUM(T176:T177)</f>
        <v>0</v>
      </c>
      <c r="AR175" s="199" t="s">
        <v>94</v>
      </c>
      <c r="AT175" s="200" t="s">
        <v>85</v>
      </c>
      <c r="AU175" s="200" t="s">
        <v>25</v>
      </c>
      <c r="AY175" s="199" t="s">
        <v>160</v>
      </c>
      <c r="BK175" s="201">
        <f>SUM(BK176:BK177)</f>
        <v>0</v>
      </c>
    </row>
    <row r="176" spans="2:65" s="1" customFormat="1" ht="22.5" customHeight="1">
      <c r="B176" s="42"/>
      <c r="C176" s="205" t="s">
        <v>404</v>
      </c>
      <c r="D176" s="205" t="s">
        <v>162</v>
      </c>
      <c r="E176" s="206" t="s">
        <v>670</v>
      </c>
      <c r="F176" s="207" t="s">
        <v>671</v>
      </c>
      <c r="G176" s="208" t="s">
        <v>219</v>
      </c>
      <c r="H176" s="209">
        <v>12</v>
      </c>
      <c r="I176" s="210"/>
      <c r="J176" s="211">
        <f>ROUND(I176*H176,2)</f>
        <v>0</v>
      </c>
      <c r="K176" s="207" t="s">
        <v>84</v>
      </c>
      <c r="L176" s="62"/>
      <c r="M176" s="212" t="s">
        <v>84</v>
      </c>
      <c r="N176" s="213" t="s">
        <v>56</v>
      </c>
      <c r="O176" s="43"/>
      <c r="P176" s="214">
        <f>O176*H176</f>
        <v>0</v>
      </c>
      <c r="Q176" s="214">
        <v>0</v>
      </c>
      <c r="R176" s="214">
        <f>Q176*H176</f>
        <v>0</v>
      </c>
      <c r="S176" s="214">
        <v>0</v>
      </c>
      <c r="T176" s="215">
        <f>S176*H176</f>
        <v>0</v>
      </c>
      <c r="AR176" s="24" t="s">
        <v>337</v>
      </c>
      <c r="AT176" s="24" t="s">
        <v>162</v>
      </c>
      <c r="AU176" s="24" t="s">
        <v>94</v>
      </c>
      <c r="AY176" s="24" t="s">
        <v>160</v>
      </c>
      <c r="BE176" s="216">
        <f>IF(N176="základní",J176,0)</f>
        <v>0</v>
      </c>
      <c r="BF176" s="216">
        <f>IF(N176="snížená",J176,0)</f>
        <v>0</v>
      </c>
      <c r="BG176" s="216">
        <f>IF(N176="zákl. přenesená",J176,0)</f>
        <v>0</v>
      </c>
      <c r="BH176" s="216">
        <f>IF(N176="sníž. přenesená",J176,0)</f>
        <v>0</v>
      </c>
      <c r="BI176" s="216">
        <f>IF(N176="nulová",J176,0)</f>
        <v>0</v>
      </c>
      <c r="BJ176" s="24" t="s">
        <v>25</v>
      </c>
      <c r="BK176" s="216">
        <f>ROUND(I176*H176,2)</f>
        <v>0</v>
      </c>
      <c r="BL176" s="24" t="s">
        <v>337</v>
      </c>
      <c r="BM176" s="24" t="s">
        <v>672</v>
      </c>
    </row>
    <row r="177" spans="2:47" s="1" customFormat="1" ht="40.5">
      <c r="B177" s="42"/>
      <c r="C177" s="64"/>
      <c r="D177" s="217" t="s">
        <v>171</v>
      </c>
      <c r="E177" s="64"/>
      <c r="F177" s="218" t="s">
        <v>673</v>
      </c>
      <c r="G177" s="64"/>
      <c r="H177" s="64"/>
      <c r="I177" s="173"/>
      <c r="J177" s="64"/>
      <c r="K177" s="64"/>
      <c r="L177" s="62"/>
      <c r="M177" s="247"/>
      <c r="N177" s="248"/>
      <c r="O177" s="248"/>
      <c r="P177" s="248"/>
      <c r="Q177" s="248"/>
      <c r="R177" s="248"/>
      <c r="S177" s="248"/>
      <c r="T177" s="249"/>
      <c r="AT177" s="24" t="s">
        <v>171</v>
      </c>
      <c r="AU177" s="24" t="s">
        <v>94</v>
      </c>
    </row>
    <row r="178" spans="2:12" s="1" customFormat="1" ht="6.95" customHeight="1">
      <c r="B178" s="57"/>
      <c r="C178" s="58"/>
      <c r="D178" s="58"/>
      <c r="E178" s="58"/>
      <c r="F178" s="58"/>
      <c r="G178" s="58"/>
      <c r="H178" s="58"/>
      <c r="I178" s="149"/>
      <c r="J178" s="58"/>
      <c r="K178" s="58"/>
      <c r="L178" s="62"/>
    </row>
  </sheetData>
  <sheetProtection password="CC35" sheet="1" objects="1" scenarios="1" formatCells="0" formatColumns="0" formatRows="0" sort="0" autoFilter="0"/>
  <autoFilter ref="C90:K177"/>
  <mergeCells count="12">
    <mergeCell ref="G1:H1"/>
    <mergeCell ref="L2:V2"/>
    <mergeCell ref="E49:H49"/>
    <mergeCell ref="E51:H51"/>
    <mergeCell ref="E79:H79"/>
    <mergeCell ref="E81:H81"/>
    <mergeCell ref="E83:H83"/>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2"/>
      <c r="C1" s="122"/>
      <c r="D1" s="123" t="s">
        <v>1</v>
      </c>
      <c r="E1" s="122"/>
      <c r="F1" s="124" t="s">
        <v>124</v>
      </c>
      <c r="G1" s="410" t="s">
        <v>125</v>
      </c>
      <c r="H1" s="410"/>
      <c r="I1" s="125"/>
      <c r="J1" s="124" t="s">
        <v>126</v>
      </c>
      <c r="K1" s="123" t="s">
        <v>127</v>
      </c>
      <c r="L1" s="124" t="s">
        <v>128</v>
      </c>
      <c r="M1" s="124"/>
      <c r="N1" s="124"/>
      <c r="O1" s="124"/>
      <c r="P1" s="124"/>
      <c r="Q1" s="124"/>
      <c r="R1" s="124"/>
      <c r="S1" s="124"/>
      <c r="T1" s="12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111</v>
      </c>
    </row>
    <row r="3" spans="2:46" ht="6.95" customHeight="1">
      <c r="B3" s="25"/>
      <c r="C3" s="26"/>
      <c r="D3" s="26"/>
      <c r="E3" s="26"/>
      <c r="F3" s="26"/>
      <c r="G3" s="26"/>
      <c r="H3" s="26"/>
      <c r="I3" s="126"/>
      <c r="J3" s="26"/>
      <c r="K3" s="27"/>
      <c r="AT3" s="24" t="s">
        <v>94</v>
      </c>
    </row>
    <row r="4" spans="2:46" ht="36.95" customHeight="1">
      <c r="B4" s="28"/>
      <c r="C4" s="29"/>
      <c r="D4" s="30" t="s">
        <v>129</v>
      </c>
      <c r="E4" s="29"/>
      <c r="F4" s="29"/>
      <c r="G4" s="29"/>
      <c r="H4" s="29"/>
      <c r="I4" s="127"/>
      <c r="J4" s="29"/>
      <c r="K4" s="31"/>
      <c r="M4" s="32" t="s">
        <v>12</v>
      </c>
      <c r="AT4" s="24" t="s">
        <v>6</v>
      </c>
    </row>
    <row r="5" spans="2:11" ht="6.95" customHeight="1">
      <c r="B5" s="28"/>
      <c r="C5" s="29"/>
      <c r="D5" s="29"/>
      <c r="E5" s="29"/>
      <c r="F5" s="29"/>
      <c r="G5" s="29"/>
      <c r="H5" s="29"/>
      <c r="I5" s="127"/>
      <c r="J5" s="29"/>
      <c r="K5" s="31"/>
    </row>
    <row r="6" spans="2:11" ht="13.5">
      <c r="B6" s="28"/>
      <c r="C6" s="29"/>
      <c r="D6" s="37" t="s">
        <v>18</v>
      </c>
      <c r="E6" s="29"/>
      <c r="F6" s="29"/>
      <c r="G6" s="29"/>
      <c r="H6" s="29"/>
      <c r="I6" s="127"/>
      <c r="J6" s="29"/>
      <c r="K6" s="31"/>
    </row>
    <row r="7" spans="2:11" ht="22.5" customHeight="1">
      <c r="B7" s="28"/>
      <c r="C7" s="29"/>
      <c r="D7" s="29"/>
      <c r="E7" s="403" t="str">
        <f>'Rekapitulace stavby'!K6</f>
        <v>Oprava silnice III/1179 Mýto</v>
      </c>
      <c r="F7" s="404"/>
      <c r="G7" s="404"/>
      <c r="H7" s="404"/>
      <c r="I7" s="127"/>
      <c r="J7" s="29"/>
      <c r="K7" s="31"/>
    </row>
    <row r="8" spans="2:11" ht="13.5">
      <c r="B8" s="28"/>
      <c r="C8" s="29"/>
      <c r="D8" s="37" t="s">
        <v>130</v>
      </c>
      <c r="E8" s="29"/>
      <c r="F8" s="29"/>
      <c r="G8" s="29"/>
      <c r="H8" s="29"/>
      <c r="I8" s="127"/>
      <c r="J8" s="29"/>
      <c r="K8" s="31"/>
    </row>
    <row r="9" spans="2:11" s="1" customFormat="1" ht="22.5" customHeight="1">
      <c r="B9" s="42"/>
      <c r="C9" s="43"/>
      <c r="D9" s="43"/>
      <c r="E9" s="403" t="s">
        <v>131</v>
      </c>
      <c r="F9" s="405"/>
      <c r="G9" s="405"/>
      <c r="H9" s="405"/>
      <c r="I9" s="128"/>
      <c r="J9" s="43"/>
      <c r="K9" s="46"/>
    </row>
    <row r="10" spans="2:11" s="1" customFormat="1" ht="13.5">
      <c r="B10" s="42"/>
      <c r="C10" s="43"/>
      <c r="D10" s="37" t="s">
        <v>132</v>
      </c>
      <c r="E10" s="43"/>
      <c r="F10" s="43"/>
      <c r="G10" s="43"/>
      <c r="H10" s="43"/>
      <c r="I10" s="128"/>
      <c r="J10" s="43"/>
      <c r="K10" s="46"/>
    </row>
    <row r="11" spans="2:11" s="1" customFormat="1" ht="36.95" customHeight="1">
      <c r="B11" s="42"/>
      <c r="C11" s="43"/>
      <c r="D11" s="43"/>
      <c r="E11" s="406" t="s">
        <v>674</v>
      </c>
      <c r="F11" s="405"/>
      <c r="G11" s="405"/>
      <c r="H11" s="405"/>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7" t="s">
        <v>21</v>
      </c>
      <c r="E13" s="43"/>
      <c r="F13" s="35" t="s">
        <v>22</v>
      </c>
      <c r="G13" s="43"/>
      <c r="H13" s="43"/>
      <c r="I13" s="129" t="s">
        <v>23</v>
      </c>
      <c r="J13" s="35" t="s">
        <v>84</v>
      </c>
      <c r="K13" s="46"/>
    </row>
    <row r="14" spans="2:11" s="1" customFormat="1" ht="14.45" customHeight="1">
      <c r="B14" s="42"/>
      <c r="C14" s="43"/>
      <c r="D14" s="37" t="s">
        <v>26</v>
      </c>
      <c r="E14" s="43"/>
      <c r="F14" s="35" t="s">
        <v>27</v>
      </c>
      <c r="G14" s="43"/>
      <c r="H14" s="43"/>
      <c r="I14" s="129" t="s">
        <v>28</v>
      </c>
      <c r="J14" s="130" t="str">
        <f>'Rekapitulace stavby'!AN8</f>
        <v>22. 1. 2016</v>
      </c>
      <c r="K14" s="46"/>
    </row>
    <row r="15" spans="2:11" s="1" customFormat="1" ht="10.9" customHeight="1">
      <c r="B15" s="42"/>
      <c r="C15" s="43"/>
      <c r="D15" s="43"/>
      <c r="E15" s="43"/>
      <c r="F15" s="43"/>
      <c r="G15" s="43"/>
      <c r="H15" s="43"/>
      <c r="I15" s="128"/>
      <c r="J15" s="43"/>
      <c r="K15" s="46"/>
    </row>
    <row r="16" spans="2:11" s="1" customFormat="1" ht="14.45" customHeight="1">
      <c r="B16" s="42"/>
      <c r="C16" s="43"/>
      <c r="D16" s="37" t="s">
        <v>36</v>
      </c>
      <c r="E16" s="43"/>
      <c r="F16" s="43"/>
      <c r="G16" s="43"/>
      <c r="H16" s="43"/>
      <c r="I16" s="129" t="s">
        <v>37</v>
      </c>
      <c r="J16" s="35" t="s">
        <v>38</v>
      </c>
      <c r="K16" s="46"/>
    </row>
    <row r="17" spans="2:11" s="1" customFormat="1" ht="18" customHeight="1">
      <c r="B17" s="42"/>
      <c r="C17" s="43"/>
      <c r="D17" s="43"/>
      <c r="E17" s="35" t="s">
        <v>39</v>
      </c>
      <c r="F17" s="43"/>
      <c r="G17" s="43"/>
      <c r="H17" s="43"/>
      <c r="I17" s="129" t="s">
        <v>40</v>
      </c>
      <c r="J17" s="35" t="s">
        <v>41</v>
      </c>
      <c r="K17" s="46"/>
    </row>
    <row r="18" spans="2:11" s="1" customFormat="1" ht="6.95" customHeight="1">
      <c r="B18" s="42"/>
      <c r="C18" s="43"/>
      <c r="D18" s="43"/>
      <c r="E18" s="43"/>
      <c r="F18" s="43"/>
      <c r="G18" s="43"/>
      <c r="H18" s="43"/>
      <c r="I18" s="128"/>
      <c r="J18" s="43"/>
      <c r="K18" s="46"/>
    </row>
    <row r="19" spans="2:11" s="1" customFormat="1" ht="14.45" customHeight="1">
      <c r="B19" s="42"/>
      <c r="C19" s="43"/>
      <c r="D19" s="37" t="s">
        <v>42</v>
      </c>
      <c r="E19" s="43"/>
      <c r="F19" s="43"/>
      <c r="G19" s="43"/>
      <c r="H19" s="43"/>
      <c r="I19" s="129" t="s">
        <v>37</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29" t="s">
        <v>40</v>
      </c>
      <c r="J20" s="35"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7" t="s">
        <v>44</v>
      </c>
      <c r="E22" s="43"/>
      <c r="F22" s="43"/>
      <c r="G22" s="43"/>
      <c r="H22" s="43"/>
      <c r="I22" s="129" t="s">
        <v>37</v>
      </c>
      <c r="J22" s="35" t="s">
        <v>45</v>
      </c>
      <c r="K22" s="46"/>
    </row>
    <row r="23" spans="2:11" s="1" customFormat="1" ht="18" customHeight="1">
      <c r="B23" s="42"/>
      <c r="C23" s="43"/>
      <c r="D23" s="43"/>
      <c r="E23" s="35" t="s">
        <v>46</v>
      </c>
      <c r="F23" s="43"/>
      <c r="G23" s="43"/>
      <c r="H23" s="43"/>
      <c r="I23" s="129" t="s">
        <v>40</v>
      </c>
      <c r="J23" s="35" t="s">
        <v>47</v>
      </c>
      <c r="K23" s="46"/>
    </row>
    <row r="24" spans="2:11" s="1" customFormat="1" ht="6.95" customHeight="1">
      <c r="B24" s="42"/>
      <c r="C24" s="43"/>
      <c r="D24" s="43"/>
      <c r="E24" s="43"/>
      <c r="F24" s="43"/>
      <c r="G24" s="43"/>
      <c r="H24" s="43"/>
      <c r="I24" s="128"/>
      <c r="J24" s="43"/>
      <c r="K24" s="46"/>
    </row>
    <row r="25" spans="2:11" s="1" customFormat="1" ht="14.45" customHeight="1">
      <c r="B25" s="42"/>
      <c r="C25" s="43"/>
      <c r="D25" s="37" t="s">
        <v>49</v>
      </c>
      <c r="E25" s="43"/>
      <c r="F25" s="43"/>
      <c r="G25" s="43"/>
      <c r="H25" s="43"/>
      <c r="I25" s="128"/>
      <c r="J25" s="43"/>
      <c r="K25" s="46"/>
    </row>
    <row r="26" spans="2:11" s="7" customFormat="1" ht="22.5" customHeight="1">
      <c r="B26" s="131"/>
      <c r="C26" s="132"/>
      <c r="D26" s="132"/>
      <c r="E26" s="368" t="s">
        <v>84</v>
      </c>
      <c r="F26" s="368"/>
      <c r="G26" s="368"/>
      <c r="H26" s="368"/>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51</v>
      </c>
      <c r="E29" s="43"/>
      <c r="F29" s="43"/>
      <c r="G29" s="43"/>
      <c r="H29" s="43"/>
      <c r="I29" s="128"/>
      <c r="J29" s="138">
        <f>ROUND(J89,2)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53</v>
      </c>
      <c r="G31" s="43"/>
      <c r="H31" s="43"/>
      <c r="I31" s="139" t="s">
        <v>52</v>
      </c>
      <c r="J31" s="47" t="s">
        <v>54</v>
      </c>
      <c r="K31" s="46"/>
    </row>
    <row r="32" spans="2:11" s="1" customFormat="1" ht="14.45" customHeight="1">
      <c r="B32" s="42"/>
      <c r="C32" s="43"/>
      <c r="D32" s="50" t="s">
        <v>55</v>
      </c>
      <c r="E32" s="50" t="s">
        <v>56</v>
      </c>
      <c r="F32" s="140">
        <f>ROUND(SUM(BE89:BE117),2)</f>
        <v>0</v>
      </c>
      <c r="G32" s="43"/>
      <c r="H32" s="43"/>
      <c r="I32" s="141">
        <v>0.21</v>
      </c>
      <c r="J32" s="140">
        <f>ROUND(ROUND((SUM(BE89:BE117)),2)*I32,2)</f>
        <v>0</v>
      </c>
      <c r="K32" s="46"/>
    </row>
    <row r="33" spans="2:11" s="1" customFormat="1" ht="14.45" customHeight="1">
      <c r="B33" s="42"/>
      <c r="C33" s="43"/>
      <c r="D33" s="43"/>
      <c r="E33" s="50" t="s">
        <v>57</v>
      </c>
      <c r="F33" s="140">
        <f>ROUND(SUM(BF89:BF117),2)</f>
        <v>0</v>
      </c>
      <c r="G33" s="43"/>
      <c r="H33" s="43"/>
      <c r="I33" s="141">
        <v>0.15</v>
      </c>
      <c r="J33" s="140">
        <f>ROUND(ROUND((SUM(BF89:BF117)),2)*I33,2)</f>
        <v>0</v>
      </c>
      <c r="K33" s="46"/>
    </row>
    <row r="34" spans="2:11" s="1" customFormat="1" ht="14.45" customHeight="1" hidden="1">
      <c r="B34" s="42"/>
      <c r="C34" s="43"/>
      <c r="D34" s="43"/>
      <c r="E34" s="50" t="s">
        <v>58</v>
      </c>
      <c r="F34" s="140">
        <f>ROUND(SUM(BG89:BG117),2)</f>
        <v>0</v>
      </c>
      <c r="G34" s="43"/>
      <c r="H34" s="43"/>
      <c r="I34" s="141">
        <v>0.21</v>
      </c>
      <c r="J34" s="140">
        <v>0</v>
      </c>
      <c r="K34" s="46"/>
    </row>
    <row r="35" spans="2:11" s="1" customFormat="1" ht="14.45" customHeight="1" hidden="1">
      <c r="B35" s="42"/>
      <c r="C35" s="43"/>
      <c r="D35" s="43"/>
      <c r="E35" s="50" t="s">
        <v>59</v>
      </c>
      <c r="F35" s="140">
        <f>ROUND(SUM(BH89:BH117),2)</f>
        <v>0</v>
      </c>
      <c r="G35" s="43"/>
      <c r="H35" s="43"/>
      <c r="I35" s="141">
        <v>0.15</v>
      </c>
      <c r="J35" s="140">
        <v>0</v>
      </c>
      <c r="K35" s="46"/>
    </row>
    <row r="36" spans="2:11" s="1" customFormat="1" ht="14.45" customHeight="1" hidden="1">
      <c r="B36" s="42"/>
      <c r="C36" s="43"/>
      <c r="D36" s="43"/>
      <c r="E36" s="50" t="s">
        <v>60</v>
      </c>
      <c r="F36" s="140">
        <f>ROUND(SUM(BI89:BI117),2)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61</v>
      </c>
      <c r="E38" s="80"/>
      <c r="F38" s="80"/>
      <c r="G38" s="144" t="s">
        <v>62</v>
      </c>
      <c r="H38" s="145" t="s">
        <v>63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0" t="s">
        <v>134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7" t="s">
        <v>18</v>
      </c>
      <c r="D46" s="43"/>
      <c r="E46" s="43"/>
      <c r="F46" s="43"/>
      <c r="G46" s="43"/>
      <c r="H46" s="43"/>
      <c r="I46" s="128"/>
      <c r="J46" s="43"/>
      <c r="K46" s="46"/>
    </row>
    <row r="47" spans="2:11" s="1" customFormat="1" ht="22.5" customHeight="1">
      <c r="B47" s="42"/>
      <c r="C47" s="43"/>
      <c r="D47" s="43"/>
      <c r="E47" s="403" t="str">
        <f>E7</f>
        <v>Oprava silnice III/1179 Mýto</v>
      </c>
      <c r="F47" s="404"/>
      <c r="G47" s="404"/>
      <c r="H47" s="404"/>
      <c r="I47" s="128"/>
      <c r="J47" s="43"/>
      <c r="K47" s="46"/>
    </row>
    <row r="48" spans="2:11" ht="13.5">
      <c r="B48" s="28"/>
      <c r="C48" s="37" t="s">
        <v>130</v>
      </c>
      <c r="D48" s="29"/>
      <c r="E48" s="29"/>
      <c r="F48" s="29"/>
      <c r="G48" s="29"/>
      <c r="H48" s="29"/>
      <c r="I48" s="127"/>
      <c r="J48" s="29"/>
      <c r="K48" s="31"/>
    </row>
    <row r="49" spans="2:11" s="1" customFormat="1" ht="22.5" customHeight="1">
      <c r="B49" s="42"/>
      <c r="C49" s="43"/>
      <c r="D49" s="43"/>
      <c r="E49" s="403" t="s">
        <v>131</v>
      </c>
      <c r="F49" s="405"/>
      <c r="G49" s="405"/>
      <c r="H49" s="405"/>
      <c r="I49" s="128"/>
      <c r="J49" s="43"/>
      <c r="K49" s="46"/>
    </row>
    <row r="50" spans="2:11" s="1" customFormat="1" ht="14.45" customHeight="1">
      <c r="B50" s="42"/>
      <c r="C50" s="37" t="s">
        <v>132</v>
      </c>
      <c r="D50" s="43"/>
      <c r="E50" s="43"/>
      <c r="F50" s="43"/>
      <c r="G50" s="43"/>
      <c r="H50" s="43"/>
      <c r="I50" s="128"/>
      <c r="J50" s="43"/>
      <c r="K50" s="46"/>
    </row>
    <row r="51" spans="2:11" s="1" customFormat="1" ht="23.25" customHeight="1">
      <c r="B51" s="42"/>
      <c r="C51" s="43"/>
      <c r="D51" s="43"/>
      <c r="E51" s="406" t="str">
        <f>E11</f>
        <v>05 - Zrušení propustku km 0,525</v>
      </c>
      <c r="F51" s="405"/>
      <c r="G51" s="405"/>
      <c r="H51" s="405"/>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7" t="s">
        <v>26</v>
      </c>
      <c r="D53" s="43"/>
      <c r="E53" s="43"/>
      <c r="F53" s="35" t="str">
        <f>F14</f>
        <v>Mýto</v>
      </c>
      <c r="G53" s="43"/>
      <c r="H53" s="43"/>
      <c r="I53" s="129" t="s">
        <v>28</v>
      </c>
      <c r="J53" s="130" t="str">
        <f>IF(J14="","",J14)</f>
        <v>22. 1. 2016</v>
      </c>
      <c r="K53" s="46"/>
    </row>
    <row r="54" spans="2:11" s="1" customFormat="1" ht="6.95" customHeight="1">
      <c r="B54" s="42"/>
      <c r="C54" s="43"/>
      <c r="D54" s="43"/>
      <c r="E54" s="43"/>
      <c r="F54" s="43"/>
      <c r="G54" s="43"/>
      <c r="H54" s="43"/>
      <c r="I54" s="128"/>
      <c r="J54" s="43"/>
      <c r="K54" s="46"/>
    </row>
    <row r="55" spans="2:11" s="1" customFormat="1" ht="13.5">
      <c r="B55" s="42"/>
      <c r="C55" s="37" t="s">
        <v>36</v>
      </c>
      <c r="D55" s="43"/>
      <c r="E55" s="43"/>
      <c r="F55" s="35" t="str">
        <f>E17</f>
        <v>SUS PK, p.o.</v>
      </c>
      <c r="G55" s="43"/>
      <c r="H55" s="43"/>
      <c r="I55" s="129" t="s">
        <v>44</v>
      </c>
      <c r="J55" s="35" t="str">
        <f>E23</f>
        <v>Area Projekt s.r.o.</v>
      </c>
      <c r="K55" s="46"/>
    </row>
    <row r="56" spans="2:11" s="1" customFormat="1" ht="14.45" customHeight="1">
      <c r="B56" s="42"/>
      <c r="C56" s="37" t="s">
        <v>42</v>
      </c>
      <c r="D56" s="43"/>
      <c r="E56" s="43"/>
      <c r="F56" s="35"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135</v>
      </c>
      <c r="D58" s="142"/>
      <c r="E58" s="142"/>
      <c r="F58" s="142"/>
      <c r="G58" s="142"/>
      <c r="H58" s="142"/>
      <c r="I58" s="155"/>
      <c r="J58" s="156" t="s">
        <v>136</v>
      </c>
      <c r="K58" s="157"/>
    </row>
    <row r="59" spans="2:11" s="1" customFormat="1" ht="10.35" customHeight="1">
      <c r="B59" s="42"/>
      <c r="C59" s="43"/>
      <c r="D59" s="43"/>
      <c r="E59" s="43"/>
      <c r="F59" s="43"/>
      <c r="G59" s="43"/>
      <c r="H59" s="43"/>
      <c r="I59" s="128"/>
      <c r="J59" s="43"/>
      <c r="K59" s="46"/>
    </row>
    <row r="60" spans="2:47" s="1" customFormat="1" ht="29.25" customHeight="1">
      <c r="B60" s="42"/>
      <c r="C60" s="158" t="s">
        <v>137</v>
      </c>
      <c r="D60" s="43"/>
      <c r="E60" s="43"/>
      <c r="F60" s="43"/>
      <c r="G60" s="43"/>
      <c r="H60" s="43"/>
      <c r="I60" s="128"/>
      <c r="J60" s="138">
        <f>J89</f>
        <v>0</v>
      </c>
      <c r="K60" s="46"/>
      <c r="AU60" s="24" t="s">
        <v>138</v>
      </c>
    </row>
    <row r="61" spans="2:11" s="8" customFormat="1" ht="24.95" customHeight="1">
      <c r="B61" s="159"/>
      <c r="C61" s="160"/>
      <c r="D61" s="161" t="s">
        <v>139</v>
      </c>
      <c r="E61" s="162"/>
      <c r="F61" s="162"/>
      <c r="G61" s="162"/>
      <c r="H61" s="162"/>
      <c r="I61" s="163"/>
      <c r="J61" s="164">
        <f>J90</f>
        <v>0</v>
      </c>
      <c r="K61" s="165"/>
    </row>
    <row r="62" spans="2:11" s="9" customFormat="1" ht="19.9" customHeight="1">
      <c r="B62" s="166"/>
      <c r="C62" s="167"/>
      <c r="D62" s="168" t="s">
        <v>140</v>
      </c>
      <c r="E62" s="169"/>
      <c r="F62" s="169"/>
      <c r="G62" s="169"/>
      <c r="H62" s="169"/>
      <c r="I62" s="170"/>
      <c r="J62" s="171">
        <f>J91</f>
        <v>0</v>
      </c>
      <c r="K62" s="172"/>
    </row>
    <row r="63" spans="2:11" s="9" customFormat="1" ht="19.9" customHeight="1">
      <c r="B63" s="166"/>
      <c r="C63" s="167"/>
      <c r="D63" s="168" t="s">
        <v>260</v>
      </c>
      <c r="E63" s="169"/>
      <c r="F63" s="169"/>
      <c r="G63" s="169"/>
      <c r="H63" s="169"/>
      <c r="I63" s="170"/>
      <c r="J63" s="171">
        <f>J97</f>
        <v>0</v>
      </c>
      <c r="K63" s="172"/>
    </row>
    <row r="64" spans="2:11" s="9" customFormat="1" ht="19.9" customHeight="1">
      <c r="B64" s="166"/>
      <c r="C64" s="167"/>
      <c r="D64" s="168" t="s">
        <v>261</v>
      </c>
      <c r="E64" s="169"/>
      <c r="F64" s="169"/>
      <c r="G64" s="169"/>
      <c r="H64" s="169"/>
      <c r="I64" s="170"/>
      <c r="J64" s="171">
        <f>J101</f>
        <v>0</v>
      </c>
      <c r="K64" s="172"/>
    </row>
    <row r="65" spans="2:11" s="9" customFormat="1" ht="19.9" customHeight="1">
      <c r="B65" s="166"/>
      <c r="C65" s="167"/>
      <c r="D65" s="168" t="s">
        <v>141</v>
      </c>
      <c r="E65" s="169"/>
      <c r="F65" s="169"/>
      <c r="G65" s="169"/>
      <c r="H65" s="169"/>
      <c r="I65" s="170"/>
      <c r="J65" s="171">
        <f>J106</f>
        <v>0</v>
      </c>
      <c r="K65" s="172"/>
    </row>
    <row r="66" spans="2:11" s="9" customFormat="1" ht="19.9" customHeight="1">
      <c r="B66" s="166"/>
      <c r="C66" s="167"/>
      <c r="D66" s="168" t="s">
        <v>142</v>
      </c>
      <c r="E66" s="169"/>
      <c r="F66" s="169"/>
      <c r="G66" s="169"/>
      <c r="H66" s="169"/>
      <c r="I66" s="170"/>
      <c r="J66" s="171">
        <f>J110</f>
        <v>0</v>
      </c>
      <c r="K66" s="172"/>
    </row>
    <row r="67" spans="2:11" s="9" customFormat="1" ht="19.9" customHeight="1">
      <c r="B67" s="166"/>
      <c r="C67" s="167"/>
      <c r="D67" s="168" t="s">
        <v>143</v>
      </c>
      <c r="E67" s="169"/>
      <c r="F67" s="169"/>
      <c r="G67" s="169"/>
      <c r="H67" s="169"/>
      <c r="I67" s="170"/>
      <c r="J67" s="171">
        <f>J115</f>
        <v>0</v>
      </c>
      <c r="K67" s="172"/>
    </row>
    <row r="68" spans="2:11" s="1" customFormat="1" ht="21.75" customHeight="1">
      <c r="B68" s="42"/>
      <c r="C68" s="43"/>
      <c r="D68" s="43"/>
      <c r="E68" s="43"/>
      <c r="F68" s="43"/>
      <c r="G68" s="43"/>
      <c r="H68" s="43"/>
      <c r="I68" s="128"/>
      <c r="J68" s="43"/>
      <c r="K68" s="46"/>
    </row>
    <row r="69" spans="2:11" s="1" customFormat="1" ht="6.95" customHeight="1">
      <c r="B69" s="57"/>
      <c r="C69" s="58"/>
      <c r="D69" s="58"/>
      <c r="E69" s="58"/>
      <c r="F69" s="58"/>
      <c r="G69" s="58"/>
      <c r="H69" s="58"/>
      <c r="I69" s="149"/>
      <c r="J69" s="58"/>
      <c r="K69" s="59"/>
    </row>
    <row r="73" spans="2:12" s="1" customFormat="1" ht="6.95" customHeight="1">
      <c r="B73" s="60"/>
      <c r="C73" s="61"/>
      <c r="D73" s="61"/>
      <c r="E73" s="61"/>
      <c r="F73" s="61"/>
      <c r="G73" s="61"/>
      <c r="H73" s="61"/>
      <c r="I73" s="152"/>
      <c r="J73" s="61"/>
      <c r="K73" s="61"/>
      <c r="L73" s="62"/>
    </row>
    <row r="74" spans="2:12" s="1" customFormat="1" ht="36.95" customHeight="1">
      <c r="B74" s="42"/>
      <c r="C74" s="63" t="s">
        <v>144</v>
      </c>
      <c r="D74" s="64"/>
      <c r="E74" s="64"/>
      <c r="F74" s="64"/>
      <c r="G74" s="64"/>
      <c r="H74" s="64"/>
      <c r="I74" s="173"/>
      <c r="J74" s="64"/>
      <c r="K74" s="64"/>
      <c r="L74" s="62"/>
    </row>
    <row r="75" spans="2:12" s="1" customFormat="1" ht="6.95" customHeight="1">
      <c r="B75" s="42"/>
      <c r="C75" s="64"/>
      <c r="D75" s="64"/>
      <c r="E75" s="64"/>
      <c r="F75" s="64"/>
      <c r="G75" s="64"/>
      <c r="H75" s="64"/>
      <c r="I75" s="173"/>
      <c r="J75" s="64"/>
      <c r="K75" s="64"/>
      <c r="L75" s="62"/>
    </row>
    <row r="76" spans="2:12" s="1" customFormat="1" ht="14.45" customHeight="1">
      <c r="B76" s="42"/>
      <c r="C76" s="66" t="s">
        <v>18</v>
      </c>
      <c r="D76" s="64"/>
      <c r="E76" s="64"/>
      <c r="F76" s="64"/>
      <c r="G76" s="64"/>
      <c r="H76" s="64"/>
      <c r="I76" s="173"/>
      <c r="J76" s="64"/>
      <c r="K76" s="64"/>
      <c r="L76" s="62"/>
    </row>
    <row r="77" spans="2:12" s="1" customFormat="1" ht="22.5" customHeight="1">
      <c r="B77" s="42"/>
      <c r="C77" s="64"/>
      <c r="D77" s="64"/>
      <c r="E77" s="407" t="str">
        <f>E7</f>
        <v>Oprava silnice III/1179 Mýto</v>
      </c>
      <c r="F77" s="408"/>
      <c r="G77" s="408"/>
      <c r="H77" s="408"/>
      <c r="I77" s="173"/>
      <c r="J77" s="64"/>
      <c r="K77" s="64"/>
      <c r="L77" s="62"/>
    </row>
    <row r="78" spans="2:12" ht="13.5">
      <c r="B78" s="28"/>
      <c r="C78" s="66" t="s">
        <v>130</v>
      </c>
      <c r="D78" s="174"/>
      <c r="E78" s="174"/>
      <c r="F78" s="174"/>
      <c r="G78" s="174"/>
      <c r="H78" s="174"/>
      <c r="J78" s="174"/>
      <c r="K78" s="174"/>
      <c r="L78" s="175"/>
    </row>
    <row r="79" spans="2:12" s="1" customFormat="1" ht="22.5" customHeight="1">
      <c r="B79" s="42"/>
      <c r="C79" s="64"/>
      <c r="D79" s="64"/>
      <c r="E79" s="407" t="s">
        <v>131</v>
      </c>
      <c r="F79" s="409"/>
      <c r="G79" s="409"/>
      <c r="H79" s="409"/>
      <c r="I79" s="173"/>
      <c r="J79" s="64"/>
      <c r="K79" s="64"/>
      <c r="L79" s="62"/>
    </row>
    <row r="80" spans="2:12" s="1" customFormat="1" ht="14.45" customHeight="1">
      <c r="B80" s="42"/>
      <c r="C80" s="66" t="s">
        <v>132</v>
      </c>
      <c r="D80" s="64"/>
      <c r="E80" s="64"/>
      <c r="F80" s="64"/>
      <c r="G80" s="64"/>
      <c r="H80" s="64"/>
      <c r="I80" s="173"/>
      <c r="J80" s="64"/>
      <c r="K80" s="64"/>
      <c r="L80" s="62"/>
    </row>
    <row r="81" spans="2:12" s="1" customFormat="1" ht="23.25" customHeight="1">
      <c r="B81" s="42"/>
      <c r="C81" s="64"/>
      <c r="D81" s="64"/>
      <c r="E81" s="379" t="str">
        <f>E11</f>
        <v>05 - Zrušení propustku km 0,525</v>
      </c>
      <c r="F81" s="409"/>
      <c r="G81" s="409"/>
      <c r="H81" s="409"/>
      <c r="I81" s="173"/>
      <c r="J81" s="64"/>
      <c r="K81" s="64"/>
      <c r="L81" s="62"/>
    </row>
    <row r="82" spans="2:12" s="1" customFormat="1" ht="6.95" customHeight="1">
      <c r="B82" s="42"/>
      <c r="C82" s="64"/>
      <c r="D82" s="64"/>
      <c r="E82" s="64"/>
      <c r="F82" s="64"/>
      <c r="G82" s="64"/>
      <c r="H82" s="64"/>
      <c r="I82" s="173"/>
      <c r="J82" s="64"/>
      <c r="K82" s="64"/>
      <c r="L82" s="62"/>
    </row>
    <row r="83" spans="2:12" s="1" customFormat="1" ht="18" customHeight="1">
      <c r="B83" s="42"/>
      <c r="C83" s="66" t="s">
        <v>26</v>
      </c>
      <c r="D83" s="64"/>
      <c r="E83" s="64"/>
      <c r="F83" s="176" t="str">
        <f>F14</f>
        <v>Mýto</v>
      </c>
      <c r="G83" s="64"/>
      <c r="H83" s="64"/>
      <c r="I83" s="177" t="s">
        <v>28</v>
      </c>
      <c r="J83" s="74" t="str">
        <f>IF(J14="","",J14)</f>
        <v>22. 1. 2016</v>
      </c>
      <c r="K83" s="64"/>
      <c r="L83" s="62"/>
    </row>
    <row r="84" spans="2:12" s="1" customFormat="1" ht="6.95" customHeight="1">
      <c r="B84" s="42"/>
      <c r="C84" s="64"/>
      <c r="D84" s="64"/>
      <c r="E84" s="64"/>
      <c r="F84" s="64"/>
      <c r="G84" s="64"/>
      <c r="H84" s="64"/>
      <c r="I84" s="173"/>
      <c r="J84" s="64"/>
      <c r="K84" s="64"/>
      <c r="L84" s="62"/>
    </row>
    <row r="85" spans="2:12" s="1" customFormat="1" ht="13.5">
      <c r="B85" s="42"/>
      <c r="C85" s="66" t="s">
        <v>36</v>
      </c>
      <c r="D85" s="64"/>
      <c r="E85" s="64"/>
      <c r="F85" s="176" t="str">
        <f>E17</f>
        <v>SUS PK, p.o.</v>
      </c>
      <c r="G85" s="64"/>
      <c r="H85" s="64"/>
      <c r="I85" s="177" t="s">
        <v>44</v>
      </c>
      <c r="J85" s="176" t="str">
        <f>E23</f>
        <v>Area Projekt s.r.o.</v>
      </c>
      <c r="K85" s="64"/>
      <c r="L85" s="62"/>
    </row>
    <row r="86" spans="2:12" s="1" customFormat="1" ht="14.45" customHeight="1">
      <c r="B86" s="42"/>
      <c r="C86" s="66" t="s">
        <v>42</v>
      </c>
      <c r="D86" s="64"/>
      <c r="E86" s="64"/>
      <c r="F86" s="176" t="str">
        <f>IF(E20="","",E20)</f>
        <v/>
      </c>
      <c r="G86" s="64"/>
      <c r="H86" s="64"/>
      <c r="I86" s="173"/>
      <c r="J86" s="64"/>
      <c r="K86" s="64"/>
      <c r="L86" s="62"/>
    </row>
    <row r="87" spans="2:12" s="1" customFormat="1" ht="10.35" customHeight="1">
      <c r="B87" s="42"/>
      <c r="C87" s="64"/>
      <c r="D87" s="64"/>
      <c r="E87" s="64"/>
      <c r="F87" s="64"/>
      <c r="G87" s="64"/>
      <c r="H87" s="64"/>
      <c r="I87" s="173"/>
      <c r="J87" s="64"/>
      <c r="K87" s="64"/>
      <c r="L87" s="62"/>
    </row>
    <row r="88" spans="2:20" s="10" customFormat="1" ht="29.25" customHeight="1">
      <c r="B88" s="178"/>
      <c r="C88" s="179" t="s">
        <v>145</v>
      </c>
      <c r="D88" s="180" t="s">
        <v>70</v>
      </c>
      <c r="E88" s="180" t="s">
        <v>66</v>
      </c>
      <c r="F88" s="180" t="s">
        <v>146</v>
      </c>
      <c r="G88" s="180" t="s">
        <v>147</v>
      </c>
      <c r="H88" s="180" t="s">
        <v>148</v>
      </c>
      <c r="I88" s="181" t="s">
        <v>149</v>
      </c>
      <c r="J88" s="180" t="s">
        <v>136</v>
      </c>
      <c r="K88" s="182" t="s">
        <v>150</v>
      </c>
      <c r="L88" s="183"/>
      <c r="M88" s="82" t="s">
        <v>151</v>
      </c>
      <c r="N88" s="83" t="s">
        <v>55</v>
      </c>
      <c r="O88" s="83" t="s">
        <v>152</v>
      </c>
      <c r="P88" s="83" t="s">
        <v>153</v>
      </c>
      <c r="Q88" s="83" t="s">
        <v>154</v>
      </c>
      <c r="R88" s="83" t="s">
        <v>155</v>
      </c>
      <c r="S88" s="83" t="s">
        <v>156</v>
      </c>
      <c r="T88" s="84" t="s">
        <v>157</v>
      </c>
    </row>
    <row r="89" spans="2:63" s="1" customFormat="1" ht="29.25" customHeight="1">
      <c r="B89" s="42"/>
      <c r="C89" s="88" t="s">
        <v>137</v>
      </c>
      <c r="D89" s="64"/>
      <c r="E89" s="64"/>
      <c r="F89" s="64"/>
      <c r="G89" s="64"/>
      <c r="H89" s="64"/>
      <c r="I89" s="173"/>
      <c r="J89" s="184">
        <f>BK89</f>
        <v>0</v>
      </c>
      <c r="K89" s="64"/>
      <c r="L89" s="62"/>
      <c r="M89" s="85"/>
      <c r="N89" s="86"/>
      <c r="O89" s="86"/>
      <c r="P89" s="185">
        <f>P90</f>
        <v>0</v>
      </c>
      <c r="Q89" s="86"/>
      <c r="R89" s="185">
        <f>R90</f>
        <v>41.37042</v>
      </c>
      <c r="S89" s="86"/>
      <c r="T89" s="186">
        <f>T90</f>
        <v>35.23</v>
      </c>
      <c r="AT89" s="24" t="s">
        <v>85</v>
      </c>
      <c r="AU89" s="24" t="s">
        <v>138</v>
      </c>
      <c r="BK89" s="187">
        <f>BK90</f>
        <v>0</v>
      </c>
    </row>
    <row r="90" spans="2:63" s="11" customFormat="1" ht="37.35" customHeight="1">
      <c r="B90" s="188"/>
      <c r="C90" s="189"/>
      <c r="D90" s="190" t="s">
        <v>85</v>
      </c>
      <c r="E90" s="191" t="s">
        <v>158</v>
      </c>
      <c r="F90" s="191" t="s">
        <v>159</v>
      </c>
      <c r="G90" s="189"/>
      <c r="H90" s="189"/>
      <c r="I90" s="192"/>
      <c r="J90" s="193">
        <f>BK90</f>
        <v>0</v>
      </c>
      <c r="K90" s="189"/>
      <c r="L90" s="194"/>
      <c r="M90" s="195"/>
      <c r="N90" s="196"/>
      <c r="O90" s="196"/>
      <c r="P90" s="197">
        <f>P91+P97+P101+P106+P110+P115</f>
        <v>0</v>
      </c>
      <c r="Q90" s="196"/>
      <c r="R90" s="197">
        <f>R91+R97+R101+R106+R110+R115</f>
        <v>41.37042</v>
      </c>
      <c r="S90" s="196"/>
      <c r="T90" s="198">
        <f>T91+T97+T101+T106+T110+T115</f>
        <v>35.23</v>
      </c>
      <c r="AR90" s="199" t="s">
        <v>25</v>
      </c>
      <c r="AT90" s="200" t="s">
        <v>85</v>
      </c>
      <c r="AU90" s="200" t="s">
        <v>86</v>
      </c>
      <c r="AY90" s="199" t="s">
        <v>160</v>
      </c>
      <c r="BK90" s="201">
        <f>BK91+BK97+BK101+BK106+BK110+BK115</f>
        <v>0</v>
      </c>
    </row>
    <row r="91" spans="2:63" s="11" customFormat="1" ht="19.9" customHeight="1">
      <c r="B91" s="188"/>
      <c r="C91" s="189"/>
      <c r="D91" s="202" t="s">
        <v>85</v>
      </c>
      <c r="E91" s="203" t="s">
        <v>25</v>
      </c>
      <c r="F91" s="203" t="s">
        <v>161</v>
      </c>
      <c r="G91" s="189"/>
      <c r="H91" s="189"/>
      <c r="I91" s="192"/>
      <c r="J91" s="204">
        <f>BK91</f>
        <v>0</v>
      </c>
      <c r="K91" s="189"/>
      <c r="L91" s="194"/>
      <c r="M91" s="195"/>
      <c r="N91" s="196"/>
      <c r="O91" s="196"/>
      <c r="P91" s="197">
        <f>SUM(P92:P96)</f>
        <v>0</v>
      </c>
      <c r="Q91" s="196"/>
      <c r="R91" s="197">
        <f>SUM(R92:R96)</f>
        <v>39</v>
      </c>
      <c r="S91" s="196"/>
      <c r="T91" s="198">
        <f>SUM(T92:T96)</f>
        <v>0</v>
      </c>
      <c r="AR91" s="199" t="s">
        <v>25</v>
      </c>
      <c r="AT91" s="200" t="s">
        <v>85</v>
      </c>
      <c r="AU91" s="200" t="s">
        <v>25</v>
      </c>
      <c r="AY91" s="199" t="s">
        <v>160</v>
      </c>
      <c r="BK91" s="201">
        <f>SUM(BK92:BK96)</f>
        <v>0</v>
      </c>
    </row>
    <row r="92" spans="2:65" s="1" customFormat="1" ht="31.5" customHeight="1">
      <c r="B92" s="42"/>
      <c r="C92" s="205" t="s">
        <v>25</v>
      </c>
      <c r="D92" s="205" t="s">
        <v>162</v>
      </c>
      <c r="E92" s="206" t="s">
        <v>675</v>
      </c>
      <c r="F92" s="207" t="s">
        <v>676</v>
      </c>
      <c r="G92" s="208" t="s">
        <v>181</v>
      </c>
      <c r="H92" s="209">
        <v>19.5</v>
      </c>
      <c r="I92" s="210"/>
      <c r="J92" s="211">
        <f>ROUND(I92*H92,2)</f>
        <v>0</v>
      </c>
      <c r="K92" s="207" t="s">
        <v>347</v>
      </c>
      <c r="L92" s="62"/>
      <c r="M92" s="212" t="s">
        <v>84</v>
      </c>
      <c r="N92" s="213" t="s">
        <v>56</v>
      </c>
      <c r="O92" s="43"/>
      <c r="P92" s="214">
        <f>O92*H92</f>
        <v>0</v>
      </c>
      <c r="Q92" s="214">
        <v>0</v>
      </c>
      <c r="R92" s="214">
        <f>Q92*H92</f>
        <v>0</v>
      </c>
      <c r="S92" s="214">
        <v>0</v>
      </c>
      <c r="T92" s="215">
        <f>S92*H92</f>
        <v>0</v>
      </c>
      <c r="AR92" s="24" t="s">
        <v>167</v>
      </c>
      <c r="AT92" s="24" t="s">
        <v>162</v>
      </c>
      <c r="AU92" s="24" t="s">
        <v>94</v>
      </c>
      <c r="AY92" s="24" t="s">
        <v>160</v>
      </c>
      <c r="BE92" s="216">
        <f>IF(N92="základní",J92,0)</f>
        <v>0</v>
      </c>
      <c r="BF92" s="216">
        <f>IF(N92="snížená",J92,0)</f>
        <v>0</v>
      </c>
      <c r="BG92" s="216">
        <f>IF(N92="zákl. přenesená",J92,0)</f>
        <v>0</v>
      </c>
      <c r="BH92" s="216">
        <f>IF(N92="sníž. přenesená",J92,0)</f>
        <v>0</v>
      </c>
      <c r="BI92" s="216">
        <f>IF(N92="nulová",J92,0)</f>
        <v>0</v>
      </c>
      <c r="BJ92" s="24" t="s">
        <v>25</v>
      </c>
      <c r="BK92" s="216">
        <f>ROUND(I92*H92,2)</f>
        <v>0</v>
      </c>
      <c r="BL92" s="24" t="s">
        <v>167</v>
      </c>
      <c r="BM92" s="24" t="s">
        <v>677</v>
      </c>
    </row>
    <row r="93" spans="2:47" s="1" customFormat="1" ht="409.5">
      <c r="B93" s="42"/>
      <c r="C93" s="64"/>
      <c r="D93" s="217" t="s">
        <v>169</v>
      </c>
      <c r="E93" s="64"/>
      <c r="F93" s="218" t="s">
        <v>678</v>
      </c>
      <c r="G93" s="64"/>
      <c r="H93" s="64"/>
      <c r="I93" s="173"/>
      <c r="J93" s="64"/>
      <c r="K93" s="64"/>
      <c r="L93" s="62"/>
      <c r="M93" s="219"/>
      <c r="N93" s="43"/>
      <c r="O93" s="43"/>
      <c r="P93" s="43"/>
      <c r="Q93" s="43"/>
      <c r="R93" s="43"/>
      <c r="S93" s="43"/>
      <c r="T93" s="79"/>
      <c r="AT93" s="24" t="s">
        <v>169</v>
      </c>
      <c r="AU93" s="24" t="s">
        <v>94</v>
      </c>
    </row>
    <row r="94" spans="2:51" s="12" customFormat="1" ht="13.5">
      <c r="B94" s="222"/>
      <c r="C94" s="223"/>
      <c r="D94" s="220" t="s">
        <v>184</v>
      </c>
      <c r="E94" s="224" t="s">
        <v>84</v>
      </c>
      <c r="F94" s="225" t="s">
        <v>679</v>
      </c>
      <c r="G94" s="223"/>
      <c r="H94" s="226">
        <v>19.5</v>
      </c>
      <c r="I94" s="227"/>
      <c r="J94" s="223"/>
      <c r="K94" s="223"/>
      <c r="L94" s="228"/>
      <c r="M94" s="229"/>
      <c r="N94" s="230"/>
      <c r="O94" s="230"/>
      <c r="P94" s="230"/>
      <c r="Q94" s="230"/>
      <c r="R94" s="230"/>
      <c r="S94" s="230"/>
      <c r="T94" s="231"/>
      <c r="AT94" s="232" t="s">
        <v>184</v>
      </c>
      <c r="AU94" s="232" t="s">
        <v>94</v>
      </c>
      <c r="AV94" s="12" t="s">
        <v>94</v>
      </c>
      <c r="AW94" s="12" t="s">
        <v>48</v>
      </c>
      <c r="AX94" s="12" t="s">
        <v>25</v>
      </c>
      <c r="AY94" s="232" t="s">
        <v>160</v>
      </c>
    </row>
    <row r="95" spans="2:65" s="1" customFormat="1" ht="31.5" customHeight="1">
      <c r="B95" s="42"/>
      <c r="C95" s="261" t="s">
        <v>94</v>
      </c>
      <c r="D95" s="261" t="s">
        <v>293</v>
      </c>
      <c r="E95" s="262" t="s">
        <v>680</v>
      </c>
      <c r="F95" s="263" t="s">
        <v>681</v>
      </c>
      <c r="G95" s="264" t="s">
        <v>200</v>
      </c>
      <c r="H95" s="265">
        <v>39</v>
      </c>
      <c r="I95" s="266"/>
      <c r="J95" s="267">
        <f>ROUND(I95*H95,2)</f>
        <v>0</v>
      </c>
      <c r="K95" s="263" t="s">
        <v>347</v>
      </c>
      <c r="L95" s="268"/>
      <c r="M95" s="269" t="s">
        <v>84</v>
      </c>
      <c r="N95" s="270" t="s">
        <v>56</v>
      </c>
      <c r="O95" s="43"/>
      <c r="P95" s="214">
        <f>O95*H95</f>
        <v>0</v>
      </c>
      <c r="Q95" s="214">
        <v>1</v>
      </c>
      <c r="R95" s="214">
        <f>Q95*H95</f>
        <v>39</v>
      </c>
      <c r="S95" s="214">
        <v>0</v>
      </c>
      <c r="T95" s="215">
        <f>S95*H95</f>
        <v>0</v>
      </c>
      <c r="AR95" s="24" t="s">
        <v>212</v>
      </c>
      <c r="AT95" s="24" t="s">
        <v>293</v>
      </c>
      <c r="AU95" s="24" t="s">
        <v>94</v>
      </c>
      <c r="AY95" s="24" t="s">
        <v>160</v>
      </c>
      <c r="BE95" s="216">
        <f>IF(N95="základní",J95,0)</f>
        <v>0</v>
      </c>
      <c r="BF95" s="216">
        <f>IF(N95="snížená",J95,0)</f>
        <v>0</v>
      </c>
      <c r="BG95" s="216">
        <f>IF(N95="zákl. přenesená",J95,0)</f>
        <v>0</v>
      </c>
      <c r="BH95" s="216">
        <f>IF(N95="sníž. přenesená",J95,0)</f>
        <v>0</v>
      </c>
      <c r="BI95" s="216">
        <f>IF(N95="nulová",J95,0)</f>
        <v>0</v>
      </c>
      <c r="BJ95" s="24" t="s">
        <v>25</v>
      </c>
      <c r="BK95" s="216">
        <f>ROUND(I95*H95,2)</f>
        <v>0</v>
      </c>
      <c r="BL95" s="24" t="s">
        <v>167</v>
      </c>
      <c r="BM95" s="24" t="s">
        <v>682</v>
      </c>
    </row>
    <row r="96" spans="2:51" s="12" customFormat="1" ht="13.5">
      <c r="B96" s="222"/>
      <c r="C96" s="223"/>
      <c r="D96" s="217" t="s">
        <v>184</v>
      </c>
      <c r="E96" s="246" t="s">
        <v>84</v>
      </c>
      <c r="F96" s="233" t="s">
        <v>683</v>
      </c>
      <c r="G96" s="223"/>
      <c r="H96" s="234">
        <v>39</v>
      </c>
      <c r="I96" s="227"/>
      <c r="J96" s="223"/>
      <c r="K96" s="223"/>
      <c r="L96" s="228"/>
      <c r="M96" s="229"/>
      <c r="N96" s="230"/>
      <c r="O96" s="230"/>
      <c r="P96" s="230"/>
      <c r="Q96" s="230"/>
      <c r="R96" s="230"/>
      <c r="S96" s="230"/>
      <c r="T96" s="231"/>
      <c r="AT96" s="232" t="s">
        <v>184</v>
      </c>
      <c r="AU96" s="232" t="s">
        <v>94</v>
      </c>
      <c r="AV96" s="12" t="s">
        <v>94</v>
      </c>
      <c r="AW96" s="12" t="s">
        <v>48</v>
      </c>
      <c r="AX96" s="12" t="s">
        <v>25</v>
      </c>
      <c r="AY96" s="232" t="s">
        <v>160</v>
      </c>
    </row>
    <row r="97" spans="2:63" s="11" customFormat="1" ht="29.85" customHeight="1">
      <c r="B97" s="188"/>
      <c r="C97" s="189"/>
      <c r="D97" s="202" t="s">
        <v>85</v>
      </c>
      <c r="E97" s="203" t="s">
        <v>191</v>
      </c>
      <c r="F97" s="203" t="s">
        <v>365</v>
      </c>
      <c r="G97" s="189"/>
      <c r="H97" s="189"/>
      <c r="I97" s="192"/>
      <c r="J97" s="204">
        <f>BK97</f>
        <v>0</v>
      </c>
      <c r="K97" s="189"/>
      <c r="L97" s="194"/>
      <c r="M97" s="195"/>
      <c r="N97" s="196"/>
      <c r="O97" s="196"/>
      <c r="P97" s="197">
        <f>SUM(P98:P100)</f>
        <v>0</v>
      </c>
      <c r="Q97" s="196"/>
      <c r="R97" s="197">
        <f>SUM(R98:R100)</f>
        <v>2.30438</v>
      </c>
      <c r="S97" s="196"/>
      <c r="T97" s="198">
        <f>SUM(T98:T100)</f>
        <v>0</v>
      </c>
      <c r="AR97" s="199" t="s">
        <v>25</v>
      </c>
      <c r="AT97" s="200" t="s">
        <v>85</v>
      </c>
      <c r="AU97" s="200" t="s">
        <v>25</v>
      </c>
      <c r="AY97" s="199" t="s">
        <v>160</v>
      </c>
      <c r="BK97" s="201">
        <f>SUM(BK98:BK100)</f>
        <v>0</v>
      </c>
    </row>
    <row r="98" spans="2:65" s="1" customFormat="1" ht="57" customHeight="1">
      <c r="B98" s="42"/>
      <c r="C98" s="205" t="s">
        <v>178</v>
      </c>
      <c r="D98" s="205" t="s">
        <v>162</v>
      </c>
      <c r="E98" s="206" t="s">
        <v>684</v>
      </c>
      <c r="F98" s="207" t="s">
        <v>685</v>
      </c>
      <c r="G98" s="208" t="s">
        <v>165</v>
      </c>
      <c r="H98" s="209">
        <v>13</v>
      </c>
      <c r="I98" s="210"/>
      <c r="J98" s="211">
        <f>ROUND(I98*H98,2)</f>
        <v>0</v>
      </c>
      <c r="K98" s="207" t="s">
        <v>347</v>
      </c>
      <c r="L98" s="62"/>
      <c r="M98" s="212" t="s">
        <v>84</v>
      </c>
      <c r="N98" s="213" t="s">
        <v>56</v>
      </c>
      <c r="O98" s="43"/>
      <c r="P98" s="214">
        <f>O98*H98</f>
        <v>0</v>
      </c>
      <c r="Q98" s="214">
        <v>0.17726</v>
      </c>
      <c r="R98" s="214">
        <f>Q98*H98</f>
        <v>2.30438</v>
      </c>
      <c r="S98" s="214">
        <v>0</v>
      </c>
      <c r="T98" s="215">
        <f>S98*H98</f>
        <v>0</v>
      </c>
      <c r="AR98" s="24" t="s">
        <v>167</v>
      </c>
      <c r="AT98" s="24" t="s">
        <v>162</v>
      </c>
      <c r="AU98" s="24" t="s">
        <v>94</v>
      </c>
      <c r="AY98" s="24" t="s">
        <v>160</v>
      </c>
      <c r="BE98" s="216">
        <f>IF(N98="základní",J98,0)</f>
        <v>0</v>
      </c>
      <c r="BF98" s="216">
        <f>IF(N98="snížená",J98,0)</f>
        <v>0</v>
      </c>
      <c r="BG98" s="216">
        <f>IF(N98="zákl. přenesená",J98,0)</f>
        <v>0</v>
      </c>
      <c r="BH98" s="216">
        <f>IF(N98="sníž. přenesená",J98,0)</f>
        <v>0</v>
      </c>
      <c r="BI98" s="216">
        <f>IF(N98="nulová",J98,0)</f>
        <v>0</v>
      </c>
      <c r="BJ98" s="24" t="s">
        <v>25</v>
      </c>
      <c r="BK98" s="216">
        <f>ROUND(I98*H98,2)</f>
        <v>0</v>
      </c>
      <c r="BL98" s="24" t="s">
        <v>167</v>
      </c>
      <c r="BM98" s="24" t="s">
        <v>686</v>
      </c>
    </row>
    <row r="99" spans="2:47" s="1" customFormat="1" ht="81">
      <c r="B99" s="42"/>
      <c r="C99" s="64"/>
      <c r="D99" s="217" t="s">
        <v>169</v>
      </c>
      <c r="E99" s="64"/>
      <c r="F99" s="218" t="s">
        <v>687</v>
      </c>
      <c r="G99" s="64"/>
      <c r="H99" s="64"/>
      <c r="I99" s="173"/>
      <c r="J99" s="64"/>
      <c r="K99" s="64"/>
      <c r="L99" s="62"/>
      <c r="M99" s="219"/>
      <c r="N99" s="43"/>
      <c r="O99" s="43"/>
      <c r="P99" s="43"/>
      <c r="Q99" s="43"/>
      <c r="R99" s="43"/>
      <c r="S99" s="43"/>
      <c r="T99" s="79"/>
      <c r="AT99" s="24" t="s">
        <v>169</v>
      </c>
      <c r="AU99" s="24" t="s">
        <v>94</v>
      </c>
    </row>
    <row r="100" spans="2:51" s="12" customFormat="1" ht="13.5">
      <c r="B100" s="222"/>
      <c r="C100" s="223"/>
      <c r="D100" s="217" t="s">
        <v>184</v>
      </c>
      <c r="E100" s="246" t="s">
        <v>84</v>
      </c>
      <c r="F100" s="233" t="s">
        <v>688</v>
      </c>
      <c r="G100" s="223"/>
      <c r="H100" s="234">
        <v>13</v>
      </c>
      <c r="I100" s="227"/>
      <c r="J100" s="223"/>
      <c r="K100" s="223"/>
      <c r="L100" s="228"/>
      <c r="M100" s="229"/>
      <c r="N100" s="230"/>
      <c r="O100" s="230"/>
      <c r="P100" s="230"/>
      <c r="Q100" s="230"/>
      <c r="R100" s="230"/>
      <c r="S100" s="230"/>
      <c r="T100" s="231"/>
      <c r="AT100" s="232" t="s">
        <v>184</v>
      </c>
      <c r="AU100" s="232" t="s">
        <v>94</v>
      </c>
      <c r="AV100" s="12" t="s">
        <v>94</v>
      </c>
      <c r="AW100" s="12" t="s">
        <v>48</v>
      </c>
      <c r="AX100" s="12" t="s">
        <v>25</v>
      </c>
      <c r="AY100" s="232" t="s">
        <v>160</v>
      </c>
    </row>
    <row r="101" spans="2:63" s="11" customFormat="1" ht="29.85" customHeight="1">
      <c r="B101" s="188"/>
      <c r="C101" s="189"/>
      <c r="D101" s="202" t="s">
        <v>85</v>
      </c>
      <c r="E101" s="203" t="s">
        <v>212</v>
      </c>
      <c r="F101" s="203" t="s">
        <v>410</v>
      </c>
      <c r="G101" s="189"/>
      <c r="H101" s="189"/>
      <c r="I101" s="192"/>
      <c r="J101" s="204">
        <f>BK101</f>
        <v>0</v>
      </c>
      <c r="K101" s="189"/>
      <c r="L101" s="194"/>
      <c r="M101" s="195"/>
      <c r="N101" s="196"/>
      <c r="O101" s="196"/>
      <c r="P101" s="197">
        <f>SUM(P102:P105)</f>
        <v>0</v>
      </c>
      <c r="Q101" s="196"/>
      <c r="R101" s="197">
        <f>SUM(R102:R105)</f>
        <v>0.06604</v>
      </c>
      <c r="S101" s="196"/>
      <c r="T101" s="198">
        <f>SUM(T102:T105)</f>
        <v>0</v>
      </c>
      <c r="AR101" s="199" t="s">
        <v>25</v>
      </c>
      <c r="AT101" s="200" t="s">
        <v>85</v>
      </c>
      <c r="AU101" s="200" t="s">
        <v>25</v>
      </c>
      <c r="AY101" s="199" t="s">
        <v>160</v>
      </c>
      <c r="BK101" s="201">
        <f>SUM(BK102:BK105)</f>
        <v>0</v>
      </c>
    </row>
    <row r="102" spans="2:65" s="1" customFormat="1" ht="31.5" customHeight="1">
      <c r="B102" s="42"/>
      <c r="C102" s="205" t="s">
        <v>167</v>
      </c>
      <c r="D102" s="205" t="s">
        <v>162</v>
      </c>
      <c r="E102" s="206" t="s">
        <v>689</v>
      </c>
      <c r="F102" s="207" t="s">
        <v>690</v>
      </c>
      <c r="G102" s="208" t="s">
        <v>209</v>
      </c>
      <c r="H102" s="209">
        <v>18</v>
      </c>
      <c r="I102" s="210"/>
      <c r="J102" s="211">
        <f>ROUND(I102*H102,2)</f>
        <v>0</v>
      </c>
      <c r="K102" s="207" t="s">
        <v>347</v>
      </c>
      <c r="L102" s="62"/>
      <c r="M102" s="212" t="s">
        <v>84</v>
      </c>
      <c r="N102" s="213" t="s">
        <v>56</v>
      </c>
      <c r="O102" s="43"/>
      <c r="P102" s="214">
        <f>O102*H102</f>
        <v>0</v>
      </c>
      <c r="Q102" s="214">
        <v>0</v>
      </c>
      <c r="R102" s="214">
        <f>Q102*H102</f>
        <v>0</v>
      </c>
      <c r="S102" s="214">
        <v>0</v>
      </c>
      <c r="T102" s="215">
        <f>S102*H102</f>
        <v>0</v>
      </c>
      <c r="AR102" s="24" t="s">
        <v>167</v>
      </c>
      <c r="AT102" s="24" t="s">
        <v>162</v>
      </c>
      <c r="AU102" s="24" t="s">
        <v>94</v>
      </c>
      <c r="AY102" s="24" t="s">
        <v>160</v>
      </c>
      <c r="BE102" s="216">
        <f>IF(N102="základní",J102,0)</f>
        <v>0</v>
      </c>
      <c r="BF102" s="216">
        <f>IF(N102="snížená",J102,0)</f>
        <v>0</v>
      </c>
      <c r="BG102" s="216">
        <f>IF(N102="zákl. přenesená",J102,0)</f>
        <v>0</v>
      </c>
      <c r="BH102" s="216">
        <f>IF(N102="sníž. přenesená",J102,0)</f>
        <v>0</v>
      </c>
      <c r="BI102" s="216">
        <f>IF(N102="nulová",J102,0)</f>
        <v>0</v>
      </c>
      <c r="BJ102" s="24" t="s">
        <v>25</v>
      </c>
      <c r="BK102" s="216">
        <f>ROUND(I102*H102,2)</f>
        <v>0</v>
      </c>
      <c r="BL102" s="24" t="s">
        <v>167</v>
      </c>
      <c r="BM102" s="24" t="s">
        <v>691</v>
      </c>
    </row>
    <row r="103" spans="2:47" s="1" customFormat="1" ht="94.5">
      <c r="B103" s="42"/>
      <c r="C103" s="64"/>
      <c r="D103" s="217" t="s">
        <v>169</v>
      </c>
      <c r="E103" s="64"/>
      <c r="F103" s="218" t="s">
        <v>692</v>
      </c>
      <c r="G103" s="64"/>
      <c r="H103" s="64"/>
      <c r="I103" s="173"/>
      <c r="J103" s="64"/>
      <c r="K103" s="64"/>
      <c r="L103" s="62"/>
      <c r="M103" s="219"/>
      <c r="N103" s="43"/>
      <c r="O103" s="43"/>
      <c r="P103" s="43"/>
      <c r="Q103" s="43"/>
      <c r="R103" s="43"/>
      <c r="S103" s="43"/>
      <c r="T103" s="79"/>
      <c r="AT103" s="24" t="s">
        <v>169</v>
      </c>
      <c r="AU103" s="24" t="s">
        <v>94</v>
      </c>
    </row>
    <row r="104" spans="2:51" s="12" customFormat="1" ht="13.5">
      <c r="B104" s="222"/>
      <c r="C104" s="223"/>
      <c r="D104" s="220" t="s">
        <v>184</v>
      </c>
      <c r="E104" s="224" t="s">
        <v>84</v>
      </c>
      <c r="F104" s="225" t="s">
        <v>693</v>
      </c>
      <c r="G104" s="223"/>
      <c r="H104" s="226">
        <v>18</v>
      </c>
      <c r="I104" s="227"/>
      <c r="J104" s="223"/>
      <c r="K104" s="223"/>
      <c r="L104" s="228"/>
      <c r="M104" s="229"/>
      <c r="N104" s="230"/>
      <c r="O104" s="230"/>
      <c r="P104" s="230"/>
      <c r="Q104" s="230"/>
      <c r="R104" s="230"/>
      <c r="S104" s="230"/>
      <c r="T104" s="231"/>
      <c r="AT104" s="232" t="s">
        <v>184</v>
      </c>
      <c r="AU104" s="232" t="s">
        <v>94</v>
      </c>
      <c r="AV104" s="12" t="s">
        <v>94</v>
      </c>
      <c r="AW104" s="12" t="s">
        <v>48</v>
      </c>
      <c r="AX104" s="12" t="s">
        <v>25</v>
      </c>
      <c r="AY104" s="232" t="s">
        <v>160</v>
      </c>
    </row>
    <row r="105" spans="2:65" s="1" customFormat="1" ht="31.5" customHeight="1">
      <c r="B105" s="42"/>
      <c r="C105" s="261" t="s">
        <v>191</v>
      </c>
      <c r="D105" s="261" t="s">
        <v>293</v>
      </c>
      <c r="E105" s="262" t="s">
        <v>694</v>
      </c>
      <c r="F105" s="263" t="s">
        <v>695</v>
      </c>
      <c r="G105" s="264" t="s">
        <v>219</v>
      </c>
      <c r="H105" s="265">
        <v>4</v>
      </c>
      <c r="I105" s="266"/>
      <c r="J105" s="267">
        <f>ROUND(I105*H105,2)</f>
        <v>0</v>
      </c>
      <c r="K105" s="263" t="s">
        <v>347</v>
      </c>
      <c r="L105" s="268"/>
      <c r="M105" s="269" t="s">
        <v>84</v>
      </c>
      <c r="N105" s="270" t="s">
        <v>56</v>
      </c>
      <c r="O105" s="43"/>
      <c r="P105" s="214">
        <f>O105*H105</f>
        <v>0</v>
      </c>
      <c r="Q105" s="214">
        <v>0.01651</v>
      </c>
      <c r="R105" s="214">
        <f>Q105*H105</f>
        <v>0.06604</v>
      </c>
      <c r="S105" s="214">
        <v>0</v>
      </c>
      <c r="T105" s="215">
        <f>S105*H105</f>
        <v>0</v>
      </c>
      <c r="AR105" s="24" t="s">
        <v>212</v>
      </c>
      <c r="AT105" s="24" t="s">
        <v>293</v>
      </c>
      <c r="AU105" s="24" t="s">
        <v>94</v>
      </c>
      <c r="AY105" s="24" t="s">
        <v>160</v>
      </c>
      <c r="BE105" s="216">
        <f>IF(N105="základní",J105,0)</f>
        <v>0</v>
      </c>
      <c r="BF105" s="216">
        <f>IF(N105="snížená",J105,0)</f>
        <v>0</v>
      </c>
      <c r="BG105" s="216">
        <f>IF(N105="zákl. přenesená",J105,0)</f>
        <v>0</v>
      </c>
      <c r="BH105" s="216">
        <f>IF(N105="sníž. přenesená",J105,0)</f>
        <v>0</v>
      </c>
      <c r="BI105" s="216">
        <f>IF(N105="nulová",J105,0)</f>
        <v>0</v>
      </c>
      <c r="BJ105" s="24" t="s">
        <v>25</v>
      </c>
      <c r="BK105" s="216">
        <f>ROUND(I105*H105,2)</f>
        <v>0</v>
      </c>
      <c r="BL105" s="24" t="s">
        <v>167</v>
      </c>
      <c r="BM105" s="24" t="s">
        <v>696</v>
      </c>
    </row>
    <row r="106" spans="2:63" s="11" customFormat="1" ht="29.85" customHeight="1">
      <c r="B106" s="188"/>
      <c r="C106" s="189"/>
      <c r="D106" s="202" t="s">
        <v>85</v>
      </c>
      <c r="E106" s="203" t="s">
        <v>204</v>
      </c>
      <c r="F106" s="203" t="s">
        <v>205</v>
      </c>
      <c r="G106" s="189"/>
      <c r="H106" s="189"/>
      <c r="I106" s="192"/>
      <c r="J106" s="204">
        <f>BK106</f>
        <v>0</v>
      </c>
      <c r="K106" s="189"/>
      <c r="L106" s="194"/>
      <c r="M106" s="195"/>
      <c r="N106" s="196"/>
      <c r="O106" s="196"/>
      <c r="P106" s="197">
        <f>SUM(P107:P109)</f>
        <v>0</v>
      </c>
      <c r="Q106" s="196"/>
      <c r="R106" s="197">
        <f>SUM(R107:R109)</f>
        <v>0</v>
      </c>
      <c r="S106" s="196"/>
      <c r="T106" s="198">
        <f>SUM(T107:T109)</f>
        <v>35.23</v>
      </c>
      <c r="AR106" s="199" t="s">
        <v>25</v>
      </c>
      <c r="AT106" s="200" t="s">
        <v>85</v>
      </c>
      <c r="AU106" s="200" t="s">
        <v>25</v>
      </c>
      <c r="AY106" s="199" t="s">
        <v>160</v>
      </c>
      <c r="BK106" s="201">
        <f>SUM(BK107:BK109)</f>
        <v>0</v>
      </c>
    </row>
    <row r="107" spans="2:65" s="1" customFormat="1" ht="44.25" customHeight="1">
      <c r="B107" s="42"/>
      <c r="C107" s="205" t="s">
        <v>197</v>
      </c>
      <c r="D107" s="205" t="s">
        <v>162</v>
      </c>
      <c r="E107" s="206" t="s">
        <v>697</v>
      </c>
      <c r="F107" s="207" t="s">
        <v>698</v>
      </c>
      <c r="G107" s="208" t="s">
        <v>209</v>
      </c>
      <c r="H107" s="209">
        <v>6.5</v>
      </c>
      <c r="I107" s="210"/>
      <c r="J107" s="211">
        <f>ROUND(I107*H107,2)</f>
        <v>0</v>
      </c>
      <c r="K107" s="207" t="s">
        <v>347</v>
      </c>
      <c r="L107" s="62"/>
      <c r="M107" s="212" t="s">
        <v>84</v>
      </c>
      <c r="N107" s="213" t="s">
        <v>56</v>
      </c>
      <c r="O107" s="43"/>
      <c r="P107" s="214">
        <f>O107*H107</f>
        <v>0</v>
      </c>
      <c r="Q107" s="214">
        <v>0</v>
      </c>
      <c r="R107" s="214">
        <f>Q107*H107</f>
        <v>0</v>
      </c>
      <c r="S107" s="214">
        <v>5.42</v>
      </c>
      <c r="T107" s="215">
        <f>S107*H107</f>
        <v>35.23</v>
      </c>
      <c r="AR107" s="24" t="s">
        <v>167</v>
      </c>
      <c r="AT107" s="24" t="s">
        <v>162</v>
      </c>
      <c r="AU107" s="24" t="s">
        <v>94</v>
      </c>
      <c r="AY107" s="24" t="s">
        <v>160</v>
      </c>
      <c r="BE107" s="216">
        <f>IF(N107="základní",J107,0)</f>
        <v>0</v>
      </c>
      <c r="BF107" s="216">
        <f>IF(N107="snížená",J107,0)</f>
        <v>0</v>
      </c>
      <c r="BG107" s="216">
        <f>IF(N107="zákl. přenesená",J107,0)</f>
        <v>0</v>
      </c>
      <c r="BH107" s="216">
        <f>IF(N107="sníž. přenesená",J107,0)</f>
        <v>0</v>
      </c>
      <c r="BI107" s="216">
        <f>IF(N107="nulová",J107,0)</f>
        <v>0</v>
      </c>
      <c r="BJ107" s="24" t="s">
        <v>25</v>
      </c>
      <c r="BK107" s="216">
        <f>ROUND(I107*H107,2)</f>
        <v>0</v>
      </c>
      <c r="BL107" s="24" t="s">
        <v>167</v>
      </c>
      <c r="BM107" s="24" t="s">
        <v>699</v>
      </c>
    </row>
    <row r="108" spans="2:47" s="1" customFormat="1" ht="121.5">
      <c r="B108" s="42"/>
      <c r="C108" s="64"/>
      <c r="D108" s="217" t="s">
        <v>169</v>
      </c>
      <c r="E108" s="64"/>
      <c r="F108" s="218" t="s">
        <v>700</v>
      </c>
      <c r="G108" s="64"/>
      <c r="H108" s="64"/>
      <c r="I108" s="173"/>
      <c r="J108" s="64"/>
      <c r="K108" s="64"/>
      <c r="L108" s="62"/>
      <c r="M108" s="219"/>
      <c r="N108" s="43"/>
      <c r="O108" s="43"/>
      <c r="P108" s="43"/>
      <c r="Q108" s="43"/>
      <c r="R108" s="43"/>
      <c r="S108" s="43"/>
      <c r="T108" s="79"/>
      <c r="AT108" s="24" t="s">
        <v>169</v>
      </c>
      <c r="AU108" s="24" t="s">
        <v>94</v>
      </c>
    </row>
    <row r="109" spans="2:51" s="12" customFormat="1" ht="13.5">
      <c r="B109" s="222"/>
      <c r="C109" s="223"/>
      <c r="D109" s="217" t="s">
        <v>184</v>
      </c>
      <c r="E109" s="246" t="s">
        <v>84</v>
      </c>
      <c r="F109" s="233" t="s">
        <v>701</v>
      </c>
      <c r="G109" s="223"/>
      <c r="H109" s="234">
        <v>6.5</v>
      </c>
      <c r="I109" s="227"/>
      <c r="J109" s="223"/>
      <c r="K109" s="223"/>
      <c r="L109" s="228"/>
      <c r="M109" s="229"/>
      <c r="N109" s="230"/>
      <c r="O109" s="230"/>
      <c r="P109" s="230"/>
      <c r="Q109" s="230"/>
      <c r="R109" s="230"/>
      <c r="S109" s="230"/>
      <c r="T109" s="231"/>
      <c r="AT109" s="232" t="s">
        <v>184</v>
      </c>
      <c r="AU109" s="232" t="s">
        <v>94</v>
      </c>
      <c r="AV109" s="12" t="s">
        <v>94</v>
      </c>
      <c r="AW109" s="12" t="s">
        <v>48</v>
      </c>
      <c r="AX109" s="12" t="s">
        <v>25</v>
      </c>
      <c r="AY109" s="232" t="s">
        <v>160</v>
      </c>
    </row>
    <row r="110" spans="2:63" s="11" customFormat="1" ht="29.85" customHeight="1">
      <c r="B110" s="188"/>
      <c r="C110" s="189"/>
      <c r="D110" s="202" t="s">
        <v>85</v>
      </c>
      <c r="E110" s="203" t="s">
        <v>227</v>
      </c>
      <c r="F110" s="203" t="s">
        <v>228</v>
      </c>
      <c r="G110" s="189"/>
      <c r="H110" s="189"/>
      <c r="I110" s="192"/>
      <c r="J110" s="204">
        <f>BK110</f>
        <v>0</v>
      </c>
      <c r="K110" s="189"/>
      <c r="L110" s="194"/>
      <c r="M110" s="195"/>
      <c r="N110" s="196"/>
      <c r="O110" s="196"/>
      <c r="P110" s="197">
        <f>SUM(P111:P114)</f>
        <v>0</v>
      </c>
      <c r="Q110" s="196"/>
      <c r="R110" s="197">
        <f>SUM(R111:R114)</f>
        <v>0</v>
      </c>
      <c r="S110" s="196"/>
      <c r="T110" s="198">
        <f>SUM(T111:T114)</f>
        <v>0</v>
      </c>
      <c r="AR110" s="199" t="s">
        <v>25</v>
      </c>
      <c r="AT110" s="200" t="s">
        <v>85</v>
      </c>
      <c r="AU110" s="200" t="s">
        <v>25</v>
      </c>
      <c r="AY110" s="199" t="s">
        <v>160</v>
      </c>
      <c r="BK110" s="201">
        <f>SUM(BK111:BK114)</f>
        <v>0</v>
      </c>
    </row>
    <row r="111" spans="2:65" s="1" customFormat="1" ht="31.5" customHeight="1">
      <c r="B111" s="42"/>
      <c r="C111" s="205" t="s">
        <v>206</v>
      </c>
      <c r="D111" s="205" t="s">
        <v>162</v>
      </c>
      <c r="E111" s="206" t="s">
        <v>702</v>
      </c>
      <c r="F111" s="207" t="s">
        <v>703</v>
      </c>
      <c r="G111" s="208" t="s">
        <v>200</v>
      </c>
      <c r="H111" s="209">
        <v>23.76</v>
      </c>
      <c r="I111" s="210"/>
      <c r="J111" s="211">
        <f>ROUND(I111*H111,2)</f>
        <v>0</v>
      </c>
      <c r="K111" s="207" t="s">
        <v>347</v>
      </c>
      <c r="L111" s="62"/>
      <c r="M111" s="212" t="s">
        <v>84</v>
      </c>
      <c r="N111" s="213" t="s">
        <v>56</v>
      </c>
      <c r="O111" s="43"/>
      <c r="P111" s="214">
        <f>O111*H111</f>
        <v>0</v>
      </c>
      <c r="Q111" s="214">
        <v>0</v>
      </c>
      <c r="R111" s="214">
        <f>Q111*H111</f>
        <v>0</v>
      </c>
      <c r="S111" s="214">
        <v>0</v>
      </c>
      <c r="T111" s="215">
        <f>S111*H111</f>
        <v>0</v>
      </c>
      <c r="AR111" s="24" t="s">
        <v>167</v>
      </c>
      <c r="AT111" s="24" t="s">
        <v>162</v>
      </c>
      <c r="AU111" s="24" t="s">
        <v>94</v>
      </c>
      <c r="AY111" s="24" t="s">
        <v>160</v>
      </c>
      <c r="BE111" s="216">
        <f>IF(N111="základní",J111,0)</f>
        <v>0</v>
      </c>
      <c r="BF111" s="216">
        <f>IF(N111="snížená",J111,0)</f>
        <v>0</v>
      </c>
      <c r="BG111" s="216">
        <f>IF(N111="zákl. přenesená",J111,0)</f>
        <v>0</v>
      </c>
      <c r="BH111" s="216">
        <f>IF(N111="sníž. přenesená",J111,0)</f>
        <v>0</v>
      </c>
      <c r="BI111" s="216">
        <f>IF(N111="nulová",J111,0)</f>
        <v>0</v>
      </c>
      <c r="BJ111" s="24" t="s">
        <v>25</v>
      </c>
      <c r="BK111" s="216">
        <f>ROUND(I111*H111,2)</f>
        <v>0</v>
      </c>
      <c r="BL111" s="24" t="s">
        <v>167</v>
      </c>
      <c r="BM111" s="24" t="s">
        <v>704</v>
      </c>
    </row>
    <row r="112" spans="2:47" s="1" customFormat="1" ht="67.5">
      <c r="B112" s="42"/>
      <c r="C112" s="64"/>
      <c r="D112" s="220" t="s">
        <v>169</v>
      </c>
      <c r="E112" s="64"/>
      <c r="F112" s="221" t="s">
        <v>705</v>
      </c>
      <c r="G112" s="64"/>
      <c r="H112" s="64"/>
      <c r="I112" s="173"/>
      <c r="J112" s="64"/>
      <c r="K112" s="64"/>
      <c r="L112" s="62"/>
      <c r="M112" s="219"/>
      <c r="N112" s="43"/>
      <c r="O112" s="43"/>
      <c r="P112" s="43"/>
      <c r="Q112" s="43"/>
      <c r="R112" s="43"/>
      <c r="S112" s="43"/>
      <c r="T112" s="79"/>
      <c r="AT112" s="24" t="s">
        <v>169</v>
      </c>
      <c r="AU112" s="24" t="s">
        <v>94</v>
      </c>
    </row>
    <row r="113" spans="2:65" s="1" customFormat="1" ht="22.5" customHeight="1">
      <c r="B113" s="42"/>
      <c r="C113" s="205" t="s">
        <v>212</v>
      </c>
      <c r="D113" s="205" t="s">
        <v>162</v>
      </c>
      <c r="E113" s="206" t="s">
        <v>242</v>
      </c>
      <c r="F113" s="207" t="s">
        <v>243</v>
      </c>
      <c r="G113" s="208" t="s">
        <v>200</v>
      </c>
      <c r="H113" s="209">
        <v>23.76</v>
      </c>
      <c r="I113" s="210"/>
      <c r="J113" s="211">
        <f>ROUND(I113*H113,2)</f>
        <v>0</v>
      </c>
      <c r="K113" s="207" t="s">
        <v>347</v>
      </c>
      <c r="L113" s="62"/>
      <c r="M113" s="212" t="s">
        <v>84</v>
      </c>
      <c r="N113" s="213" t="s">
        <v>56</v>
      </c>
      <c r="O113" s="43"/>
      <c r="P113" s="214">
        <f>O113*H113</f>
        <v>0</v>
      </c>
      <c r="Q113" s="214">
        <v>0</v>
      </c>
      <c r="R113" s="214">
        <f>Q113*H113</f>
        <v>0</v>
      </c>
      <c r="S113" s="214">
        <v>0</v>
      </c>
      <c r="T113" s="215">
        <f>S113*H113</f>
        <v>0</v>
      </c>
      <c r="AR113" s="24" t="s">
        <v>167</v>
      </c>
      <c r="AT113" s="24" t="s">
        <v>162</v>
      </c>
      <c r="AU113" s="24" t="s">
        <v>94</v>
      </c>
      <c r="AY113" s="24" t="s">
        <v>160</v>
      </c>
      <c r="BE113" s="216">
        <f>IF(N113="základní",J113,0)</f>
        <v>0</v>
      </c>
      <c r="BF113" s="216">
        <f>IF(N113="snížená",J113,0)</f>
        <v>0</v>
      </c>
      <c r="BG113" s="216">
        <f>IF(N113="zákl. přenesená",J113,0)</f>
        <v>0</v>
      </c>
      <c r="BH113" s="216">
        <f>IF(N113="sníž. přenesená",J113,0)</f>
        <v>0</v>
      </c>
      <c r="BI113" s="216">
        <f>IF(N113="nulová",J113,0)</f>
        <v>0</v>
      </c>
      <c r="BJ113" s="24" t="s">
        <v>25</v>
      </c>
      <c r="BK113" s="216">
        <f>ROUND(I113*H113,2)</f>
        <v>0</v>
      </c>
      <c r="BL113" s="24" t="s">
        <v>167</v>
      </c>
      <c r="BM113" s="24" t="s">
        <v>706</v>
      </c>
    </row>
    <row r="114" spans="2:47" s="1" customFormat="1" ht="67.5">
      <c r="B114" s="42"/>
      <c r="C114" s="64"/>
      <c r="D114" s="217" t="s">
        <v>169</v>
      </c>
      <c r="E114" s="64"/>
      <c r="F114" s="218" t="s">
        <v>239</v>
      </c>
      <c r="G114" s="64"/>
      <c r="H114" s="64"/>
      <c r="I114" s="173"/>
      <c r="J114" s="64"/>
      <c r="K114" s="64"/>
      <c r="L114" s="62"/>
      <c r="M114" s="219"/>
      <c r="N114" s="43"/>
      <c r="O114" s="43"/>
      <c r="P114" s="43"/>
      <c r="Q114" s="43"/>
      <c r="R114" s="43"/>
      <c r="S114" s="43"/>
      <c r="T114" s="79"/>
      <c r="AT114" s="24" t="s">
        <v>169</v>
      </c>
      <c r="AU114" s="24" t="s">
        <v>94</v>
      </c>
    </row>
    <row r="115" spans="2:63" s="11" customFormat="1" ht="29.85" customHeight="1">
      <c r="B115" s="188"/>
      <c r="C115" s="189"/>
      <c r="D115" s="202" t="s">
        <v>85</v>
      </c>
      <c r="E115" s="203" t="s">
        <v>250</v>
      </c>
      <c r="F115" s="203" t="s">
        <v>251</v>
      </c>
      <c r="G115" s="189"/>
      <c r="H115" s="189"/>
      <c r="I115" s="192"/>
      <c r="J115" s="204">
        <f>BK115</f>
        <v>0</v>
      </c>
      <c r="K115" s="189"/>
      <c r="L115" s="194"/>
      <c r="M115" s="195"/>
      <c r="N115" s="196"/>
      <c r="O115" s="196"/>
      <c r="P115" s="197">
        <f>SUM(P116:P117)</f>
        <v>0</v>
      </c>
      <c r="Q115" s="196"/>
      <c r="R115" s="197">
        <f>SUM(R116:R117)</f>
        <v>0</v>
      </c>
      <c r="S115" s="196"/>
      <c r="T115" s="198">
        <f>SUM(T116:T117)</f>
        <v>0</v>
      </c>
      <c r="AR115" s="199" t="s">
        <v>25</v>
      </c>
      <c r="AT115" s="200" t="s">
        <v>85</v>
      </c>
      <c r="AU115" s="200" t="s">
        <v>25</v>
      </c>
      <c r="AY115" s="199" t="s">
        <v>160</v>
      </c>
      <c r="BK115" s="201">
        <f>SUM(BK116:BK117)</f>
        <v>0</v>
      </c>
    </row>
    <row r="116" spans="2:65" s="1" customFormat="1" ht="31.5" customHeight="1">
      <c r="B116" s="42"/>
      <c r="C116" s="205" t="s">
        <v>204</v>
      </c>
      <c r="D116" s="205" t="s">
        <v>162</v>
      </c>
      <c r="E116" s="206" t="s">
        <v>252</v>
      </c>
      <c r="F116" s="207" t="s">
        <v>253</v>
      </c>
      <c r="G116" s="208" t="s">
        <v>200</v>
      </c>
      <c r="H116" s="209">
        <v>41.37</v>
      </c>
      <c r="I116" s="210"/>
      <c r="J116" s="211">
        <f>ROUND(I116*H116,2)</f>
        <v>0</v>
      </c>
      <c r="K116" s="207" t="s">
        <v>347</v>
      </c>
      <c r="L116" s="62"/>
      <c r="M116" s="212" t="s">
        <v>84</v>
      </c>
      <c r="N116" s="213" t="s">
        <v>56</v>
      </c>
      <c r="O116" s="43"/>
      <c r="P116" s="214">
        <f>O116*H116</f>
        <v>0</v>
      </c>
      <c r="Q116" s="214">
        <v>0</v>
      </c>
      <c r="R116" s="214">
        <f>Q116*H116</f>
        <v>0</v>
      </c>
      <c r="S116" s="214">
        <v>0</v>
      </c>
      <c r="T116" s="215">
        <f>S116*H116</f>
        <v>0</v>
      </c>
      <c r="AR116" s="24" t="s">
        <v>167</v>
      </c>
      <c r="AT116" s="24" t="s">
        <v>162</v>
      </c>
      <c r="AU116" s="24" t="s">
        <v>94</v>
      </c>
      <c r="AY116" s="24" t="s">
        <v>160</v>
      </c>
      <c r="BE116" s="216">
        <f>IF(N116="základní",J116,0)</f>
        <v>0</v>
      </c>
      <c r="BF116" s="216">
        <f>IF(N116="snížená",J116,0)</f>
        <v>0</v>
      </c>
      <c r="BG116" s="216">
        <f>IF(N116="zákl. přenesená",J116,0)</f>
        <v>0</v>
      </c>
      <c r="BH116" s="216">
        <f>IF(N116="sníž. přenesená",J116,0)</f>
        <v>0</v>
      </c>
      <c r="BI116" s="216">
        <f>IF(N116="nulová",J116,0)</f>
        <v>0</v>
      </c>
      <c r="BJ116" s="24" t="s">
        <v>25</v>
      </c>
      <c r="BK116" s="216">
        <f>ROUND(I116*H116,2)</f>
        <v>0</v>
      </c>
      <c r="BL116" s="24" t="s">
        <v>167</v>
      </c>
      <c r="BM116" s="24" t="s">
        <v>707</v>
      </c>
    </row>
    <row r="117" spans="2:47" s="1" customFormat="1" ht="27">
      <c r="B117" s="42"/>
      <c r="C117" s="64"/>
      <c r="D117" s="217" t="s">
        <v>169</v>
      </c>
      <c r="E117" s="64"/>
      <c r="F117" s="218" t="s">
        <v>255</v>
      </c>
      <c r="G117" s="64"/>
      <c r="H117" s="64"/>
      <c r="I117" s="173"/>
      <c r="J117" s="64"/>
      <c r="K117" s="64"/>
      <c r="L117" s="62"/>
      <c r="M117" s="247"/>
      <c r="N117" s="248"/>
      <c r="O117" s="248"/>
      <c r="P117" s="248"/>
      <c r="Q117" s="248"/>
      <c r="R117" s="248"/>
      <c r="S117" s="248"/>
      <c r="T117" s="249"/>
      <c r="AT117" s="24" t="s">
        <v>169</v>
      </c>
      <c r="AU117" s="24" t="s">
        <v>94</v>
      </c>
    </row>
    <row r="118" spans="2:12" s="1" customFormat="1" ht="6.95" customHeight="1">
      <c r="B118" s="57"/>
      <c r="C118" s="58"/>
      <c r="D118" s="58"/>
      <c r="E118" s="58"/>
      <c r="F118" s="58"/>
      <c r="G118" s="58"/>
      <c r="H118" s="58"/>
      <c r="I118" s="149"/>
      <c r="J118" s="58"/>
      <c r="K118" s="58"/>
      <c r="L118" s="62"/>
    </row>
  </sheetData>
  <sheetProtection password="CC35" sheet="1" objects="1" scenarios="1" formatCells="0" formatColumns="0" formatRows="0" sort="0" autoFilter="0"/>
  <autoFilter ref="C88:K117"/>
  <mergeCells count="12">
    <mergeCell ref="G1:H1"/>
    <mergeCell ref="L2:V2"/>
    <mergeCell ref="E49:H49"/>
    <mergeCell ref="E51:H51"/>
    <mergeCell ref="E77:H77"/>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2"/>
      <c r="C1" s="122"/>
      <c r="D1" s="123" t="s">
        <v>1</v>
      </c>
      <c r="E1" s="122"/>
      <c r="F1" s="124" t="s">
        <v>124</v>
      </c>
      <c r="G1" s="410" t="s">
        <v>125</v>
      </c>
      <c r="H1" s="410"/>
      <c r="I1" s="125"/>
      <c r="J1" s="124" t="s">
        <v>126</v>
      </c>
      <c r="K1" s="123" t="s">
        <v>127</v>
      </c>
      <c r="L1" s="124" t="s">
        <v>128</v>
      </c>
      <c r="M1" s="124"/>
      <c r="N1" s="124"/>
      <c r="O1" s="124"/>
      <c r="P1" s="124"/>
      <c r="Q1" s="124"/>
      <c r="R1" s="124"/>
      <c r="S1" s="124"/>
      <c r="T1" s="12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114</v>
      </c>
    </row>
    <row r="3" spans="2:46" ht="6.95" customHeight="1">
      <c r="B3" s="25"/>
      <c r="C3" s="26"/>
      <c r="D3" s="26"/>
      <c r="E3" s="26"/>
      <c r="F3" s="26"/>
      <c r="G3" s="26"/>
      <c r="H3" s="26"/>
      <c r="I3" s="126"/>
      <c r="J3" s="26"/>
      <c r="K3" s="27"/>
      <c r="AT3" s="24" t="s">
        <v>94</v>
      </c>
    </row>
    <row r="4" spans="2:46" ht="36.95" customHeight="1">
      <c r="B4" s="28"/>
      <c r="C4" s="29"/>
      <c r="D4" s="30" t="s">
        <v>129</v>
      </c>
      <c r="E4" s="29"/>
      <c r="F4" s="29"/>
      <c r="G4" s="29"/>
      <c r="H4" s="29"/>
      <c r="I4" s="127"/>
      <c r="J4" s="29"/>
      <c r="K4" s="31"/>
      <c r="M4" s="32" t="s">
        <v>12</v>
      </c>
      <c r="AT4" s="24" t="s">
        <v>6</v>
      </c>
    </row>
    <row r="5" spans="2:11" ht="6.95" customHeight="1">
      <c r="B5" s="28"/>
      <c r="C5" s="29"/>
      <c r="D5" s="29"/>
      <c r="E5" s="29"/>
      <c r="F5" s="29"/>
      <c r="G5" s="29"/>
      <c r="H5" s="29"/>
      <c r="I5" s="127"/>
      <c r="J5" s="29"/>
      <c r="K5" s="31"/>
    </row>
    <row r="6" spans="2:11" ht="13.5">
      <c r="B6" s="28"/>
      <c r="C6" s="29"/>
      <c r="D6" s="37" t="s">
        <v>18</v>
      </c>
      <c r="E6" s="29"/>
      <c r="F6" s="29"/>
      <c r="G6" s="29"/>
      <c r="H6" s="29"/>
      <c r="I6" s="127"/>
      <c r="J6" s="29"/>
      <c r="K6" s="31"/>
    </row>
    <row r="7" spans="2:11" ht="22.5" customHeight="1">
      <c r="B7" s="28"/>
      <c r="C7" s="29"/>
      <c r="D7" s="29"/>
      <c r="E7" s="403" t="str">
        <f>'Rekapitulace stavby'!K6</f>
        <v>Oprava silnice III/1179 Mýto</v>
      </c>
      <c r="F7" s="404"/>
      <c r="G7" s="404"/>
      <c r="H7" s="404"/>
      <c r="I7" s="127"/>
      <c r="J7" s="29"/>
      <c r="K7" s="31"/>
    </row>
    <row r="8" spans="2:11" ht="13.5">
      <c r="B8" s="28"/>
      <c r="C8" s="29"/>
      <c r="D8" s="37" t="s">
        <v>130</v>
      </c>
      <c r="E8" s="29"/>
      <c r="F8" s="29"/>
      <c r="G8" s="29"/>
      <c r="H8" s="29"/>
      <c r="I8" s="127"/>
      <c r="J8" s="29"/>
      <c r="K8" s="31"/>
    </row>
    <row r="9" spans="2:11" s="1" customFormat="1" ht="22.5" customHeight="1">
      <c r="B9" s="42"/>
      <c r="C9" s="43"/>
      <c r="D9" s="43"/>
      <c r="E9" s="403" t="s">
        <v>131</v>
      </c>
      <c r="F9" s="405"/>
      <c r="G9" s="405"/>
      <c r="H9" s="405"/>
      <c r="I9" s="128"/>
      <c r="J9" s="43"/>
      <c r="K9" s="46"/>
    </row>
    <row r="10" spans="2:11" s="1" customFormat="1" ht="13.5">
      <c r="B10" s="42"/>
      <c r="C10" s="43"/>
      <c r="D10" s="37" t="s">
        <v>132</v>
      </c>
      <c r="E10" s="43"/>
      <c r="F10" s="43"/>
      <c r="G10" s="43"/>
      <c r="H10" s="43"/>
      <c r="I10" s="128"/>
      <c r="J10" s="43"/>
      <c r="K10" s="46"/>
    </row>
    <row r="11" spans="2:11" s="1" customFormat="1" ht="36.95" customHeight="1">
      <c r="B11" s="42"/>
      <c r="C11" s="43"/>
      <c r="D11" s="43"/>
      <c r="E11" s="406" t="s">
        <v>708</v>
      </c>
      <c r="F11" s="405"/>
      <c r="G11" s="405"/>
      <c r="H11" s="405"/>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7" t="s">
        <v>21</v>
      </c>
      <c r="E13" s="43"/>
      <c r="F13" s="35" t="s">
        <v>22</v>
      </c>
      <c r="G13" s="43"/>
      <c r="H13" s="43"/>
      <c r="I13" s="129" t="s">
        <v>23</v>
      </c>
      <c r="J13" s="35" t="s">
        <v>84</v>
      </c>
      <c r="K13" s="46"/>
    </row>
    <row r="14" spans="2:11" s="1" customFormat="1" ht="14.45" customHeight="1">
      <c r="B14" s="42"/>
      <c r="C14" s="43"/>
      <c r="D14" s="37" t="s">
        <v>26</v>
      </c>
      <c r="E14" s="43"/>
      <c r="F14" s="35" t="s">
        <v>27</v>
      </c>
      <c r="G14" s="43"/>
      <c r="H14" s="43"/>
      <c r="I14" s="129" t="s">
        <v>28</v>
      </c>
      <c r="J14" s="130" t="str">
        <f>'Rekapitulace stavby'!AN8</f>
        <v>22. 1. 2016</v>
      </c>
      <c r="K14" s="46"/>
    </row>
    <row r="15" spans="2:11" s="1" customFormat="1" ht="10.9" customHeight="1">
      <c r="B15" s="42"/>
      <c r="C15" s="43"/>
      <c r="D15" s="43"/>
      <c r="E15" s="43"/>
      <c r="F15" s="43"/>
      <c r="G15" s="43"/>
      <c r="H15" s="43"/>
      <c r="I15" s="128"/>
      <c r="J15" s="43"/>
      <c r="K15" s="46"/>
    </row>
    <row r="16" spans="2:11" s="1" customFormat="1" ht="14.45" customHeight="1">
      <c r="B16" s="42"/>
      <c r="C16" s="43"/>
      <c r="D16" s="37" t="s">
        <v>36</v>
      </c>
      <c r="E16" s="43"/>
      <c r="F16" s="43"/>
      <c r="G16" s="43"/>
      <c r="H16" s="43"/>
      <c r="I16" s="129" t="s">
        <v>37</v>
      </c>
      <c r="J16" s="35" t="s">
        <v>38</v>
      </c>
      <c r="K16" s="46"/>
    </row>
    <row r="17" spans="2:11" s="1" customFormat="1" ht="18" customHeight="1">
      <c r="B17" s="42"/>
      <c r="C17" s="43"/>
      <c r="D17" s="43"/>
      <c r="E17" s="35" t="s">
        <v>39</v>
      </c>
      <c r="F17" s="43"/>
      <c r="G17" s="43"/>
      <c r="H17" s="43"/>
      <c r="I17" s="129" t="s">
        <v>40</v>
      </c>
      <c r="J17" s="35" t="s">
        <v>41</v>
      </c>
      <c r="K17" s="46"/>
    </row>
    <row r="18" spans="2:11" s="1" customFormat="1" ht="6.95" customHeight="1">
      <c r="B18" s="42"/>
      <c r="C18" s="43"/>
      <c r="D18" s="43"/>
      <c r="E18" s="43"/>
      <c r="F18" s="43"/>
      <c r="G18" s="43"/>
      <c r="H18" s="43"/>
      <c r="I18" s="128"/>
      <c r="J18" s="43"/>
      <c r="K18" s="46"/>
    </row>
    <row r="19" spans="2:11" s="1" customFormat="1" ht="14.45" customHeight="1">
      <c r="B19" s="42"/>
      <c r="C19" s="43"/>
      <c r="D19" s="37" t="s">
        <v>42</v>
      </c>
      <c r="E19" s="43"/>
      <c r="F19" s="43"/>
      <c r="G19" s="43"/>
      <c r="H19" s="43"/>
      <c r="I19" s="129" t="s">
        <v>37</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29" t="s">
        <v>40</v>
      </c>
      <c r="J20" s="35"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7" t="s">
        <v>44</v>
      </c>
      <c r="E22" s="43"/>
      <c r="F22" s="43"/>
      <c r="G22" s="43"/>
      <c r="H22" s="43"/>
      <c r="I22" s="129" t="s">
        <v>37</v>
      </c>
      <c r="J22" s="35" t="s">
        <v>45</v>
      </c>
      <c r="K22" s="46"/>
    </row>
    <row r="23" spans="2:11" s="1" customFormat="1" ht="18" customHeight="1">
      <c r="B23" s="42"/>
      <c r="C23" s="43"/>
      <c r="D23" s="43"/>
      <c r="E23" s="35" t="s">
        <v>46</v>
      </c>
      <c r="F23" s="43"/>
      <c r="G23" s="43"/>
      <c r="H23" s="43"/>
      <c r="I23" s="129" t="s">
        <v>40</v>
      </c>
      <c r="J23" s="35" t="s">
        <v>47</v>
      </c>
      <c r="K23" s="46"/>
    </row>
    <row r="24" spans="2:11" s="1" customFormat="1" ht="6.95" customHeight="1">
      <c r="B24" s="42"/>
      <c r="C24" s="43"/>
      <c r="D24" s="43"/>
      <c r="E24" s="43"/>
      <c r="F24" s="43"/>
      <c r="G24" s="43"/>
      <c r="H24" s="43"/>
      <c r="I24" s="128"/>
      <c r="J24" s="43"/>
      <c r="K24" s="46"/>
    </row>
    <row r="25" spans="2:11" s="1" customFormat="1" ht="14.45" customHeight="1">
      <c r="B25" s="42"/>
      <c r="C25" s="43"/>
      <c r="D25" s="37" t="s">
        <v>49</v>
      </c>
      <c r="E25" s="43"/>
      <c r="F25" s="43"/>
      <c r="G25" s="43"/>
      <c r="H25" s="43"/>
      <c r="I25" s="128"/>
      <c r="J25" s="43"/>
      <c r="K25" s="46"/>
    </row>
    <row r="26" spans="2:11" s="7" customFormat="1" ht="22.5" customHeight="1">
      <c r="B26" s="131"/>
      <c r="C26" s="132"/>
      <c r="D26" s="132"/>
      <c r="E26" s="368" t="s">
        <v>84</v>
      </c>
      <c r="F26" s="368"/>
      <c r="G26" s="368"/>
      <c r="H26" s="368"/>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51</v>
      </c>
      <c r="E29" s="43"/>
      <c r="F29" s="43"/>
      <c r="G29" s="43"/>
      <c r="H29" s="43"/>
      <c r="I29" s="128"/>
      <c r="J29" s="138">
        <f>ROUND(J88,2)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53</v>
      </c>
      <c r="G31" s="43"/>
      <c r="H31" s="43"/>
      <c r="I31" s="139" t="s">
        <v>52</v>
      </c>
      <c r="J31" s="47" t="s">
        <v>54</v>
      </c>
      <c r="K31" s="46"/>
    </row>
    <row r="32" spans="2:11" s="1" customFormat="1" ht="14.45" customHeight="1">
      <c r="B32" s="42"/>
      <c r="C32" s="43"/>
      <c r="D32" s="50" t="s">
        <v>55</v>
      </c>
      <c r="E32" s="50" t="s">
        <v>56</v>
      </c>
      <c r="F32" s="140">
        <f>ROUND(SUM(BE88:BE110),2)</f>
        <v>0</v>
      </c>
      <c r="G32" s="43"/>
      <c r="H32" s="43"/>
      <c r="I32" s="141">
        <v>0.21</v>
      </c>
      <c r="J32" s="140">
        <f>ROUND(ROUND((SUM(BE88:BE110)),2)*I32,2)</f>
        <v>0</v>
      </c>
      <c r="K32" s="46"/>
    </row>
    <row r="33" spans="2:11" s="1" customFormat="1" ht="14.45" customHeight="1">
      <c r="B33" s="42"/>
      <c r="C33" s="43"/>
      <c r="D33" s="43"/>
      <c r="E33" s="50" t="s">
        <v>57</v>
      </c>
      <c r="F33" s="140">
        <f>ROUND(SUM(BF88:BF110),2)</f>
        <v>0</v>
      </c>
      <c r="G33" s="43"/>
      <c r="H33" s="43"/>
      <c r="I33" s="141">
        <v>0.15</v>
      </c>
      <c r="J33" s="140">
        <f>ROUND(ROUND((SUM(BF88:BF110)),2)*I33,2)</f>
        <v>0</v>
      </c>
      <c r="K33" s="46"/>
    </row>
    <row r="34" spans="2:11" s="1" customFormat="1" ht="14.45" customHeight="1" hidden="1">
      <c r="B34" s="42"/>
      <c r="C34" s="43"/>
      <c r="D34" s="43"/>
      <c r="E34" s="50" t="s">
        <v>58</v>
      </c>
      <c r="F34" s="140">
        <f>ROUND(SUM(BG88:BG110),2)</f>
        <v>0</v>
      </c>
      <c r="G34" s="43"/>
      <c r="H34" s="43"/>
      <c r="I34" s="141">
        <v>0.21</v>
      </c>
      <c r="J34" s="140">
        <v>0</v>
      </c>
      <c r="K34" s="46"/>
    </row>
    <row r="35" spans="2:11" s="1" customFormat="1" ht="14.45" customHeight="1" hidden="1">
      <c r="B35" s="42"/>
      <c r="C35" s="43"/>
      <c r="D35" s="43"/>
      <c r="E35" s="50" t="s">
        <v>59</v>
      </c>
      <c r="F35" s="140">
        <f>ROUND(SUM(BH88:BH110),2)</f>
        <v>0</v>
      </c>
      <c r="G35" s="43"/>
      <c r="H35" s="43"/>
      <c r="I35" s="141">
        <v>0.15</v>
      </c>
      <c r="J35" s="140">
        <v>0</v>
      </c>
      <c r="K35" s="46"/>
    </row>
    <row r="36" spans="2:11" s="1" customFormat="1" ht="14.45" customHeight="1" hidden="1">
      <c r="B36" s="42"/>
      <c r="C36" s="43"/>
      <c r="D36" s="43"/>
      <c r="E36" s="50" t="s">
        <v>60</v>
      </c>
      <c r="F36" s="140">
        <f>ROUND(SUM(BI88:BI110),2)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61</v>
      </c>
      <c r="E38" s="80"/>
      <c r="F38" s="80"/>
      <c r="G38" s="144" t="s">
        <v>62</v>
      </c>
      <c r="H38" s="145" t="s">
        <v>63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0" t="s">
        <v>134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7" t="s">
        <v>18</v>
      </c>
      <c r="D46" s="43"/>
      <c r="E46" s="43"/>
      <c r="F46" s="43"/>
      <c r="G46" s="43"/>
      <c r="H46" s="43"/>
      <c r="I46" s="128"/>
      <c r="J46" s="43"/>
      <c r="K46" s="46"/>
    </row>
    <row r="47" spans="2:11" s="1" customFormat="1" ht="22.5" customHeight="1">
      <c r="B47" s="42"/>
      <c r="C47" s="43"/>
      <c r="D47" s="43"/>
      <c r="E47" s="403" t="str">
        <f>E7</f>
        <v>Oprava silnice III/1179 Mýto</v>
      </c>
      <c r="F47" s="404"/>
      <c r="G47" s="404"/>
      <c r="H47" s="404"/>
      <c r="I47" s="128"/>
      <c r="J47" s="43"/>
      <c r="K47" s="46"/>
    </row>
    <row r="48" spans="2:11" ht="13.5">
      <c r="B48" s="28"/>
      <c r="C48" s="37" t="s">
        <v>130</v>
      </c>
      <c r="D48" s="29"/>
      <c r="E48" s="29"/>
      <c r="F48" s="29"/>
      <c r="G48" s="29"/>
      <c r="H48" s="29"/>
      <c r="I48" s="127"/>
      <c r="J48" s="29"/>
      <c r="K48" s="31"/>
    </row>
    <row r="49" spans="2:11" s="1" customFormat="1" ht="22.5" customHeight="1">
      <c r="B49" s="42"/>
      <c r="C49" s="43"/>
      <c r="D49" s="43"/>
      <c r="E49" s="403" t="s">
        <v>131</v>
      </c>
      <c r="F49" s="405"/>
      <c r="G49" s="405"/>
      <c r="H49" s="405"/>
      <c r="I49" s="128"/>
      <c r="J49" s="43"/>
      <c r="K49" s="46"/>
    </row>
    <row r="50" spans="2:11" s="1" customFormat="1" ht="14.45" customHeight="1">
      <c r="B50" s="42"/>
      <c r="C50" s="37" t="s">
        <v>132</v>
      </c>
      <c r="D50" s="43"/>
      <c r="E50" s="43"/>
      <c r="F50" s="43"/>
      <c r="G50" s="43"/>
      <c r="H50" s="43"/>
      <c r="I50" s="128"/>
      <c r="J50" s="43"/>
      <c r="K50" s="46"/>
    </row>
    <row r="51" spans="2:11" s="1" customFormat="1" ht="23.25" customHeight="1">
      <c r="B51" s="42"/>
      <c r="C51" s="43"/>
      <c r="D51" s="43"/>
      <c r="E51" s="406" t="str">
        <f>E11</f>
        <v>06 - Vedlejší rozpočtové náklady</v>
      </c>
      <c r="F51" s="405"/>
      <c r="G51" s="405"/>
      <c r="H51" s="405"/>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7" t="s">
        <v>26</v>
      </c>
      <c r="D53" s="43"/>
      <c r="E53" s="43"/>
      <c r="F53" s="35" t="str">
        <f>F14</f>
        <v>Mýto</v>
      </c>
      <c r="G53" s="43"/>
      <c r="H53" s="43"/>
      <c r="I53" s="129" t="s">
        <v>28</v>
      </c>
      <c r="J53" s="130" t="str">
        <f>IF(J14="","",J14)</f>
        <v>22. 1. 2016</v>
      </c>
      <c r="K53" s="46"/>
    </row>
    <row r="54" spans="2:11" s="1" customFormat="1" ht="6.95" customHeight="1">
      <c r="B54" s="42"/>
      <c r="C54" s="43"/>
      <c r="D54" s="43"/>
      <c r="E54" s="43"/>
      <c r="F54" s="43"/>
      <c r="G54" s="43"/>
      <c r="H54" s="43"/>
      <c r="I54" s="128"/>
      <c r="J54" s="43"/>
      <c r="K54" s="46"/>
    </row>
    <row r="55" spans="2:11" s="1" customFormat="1" ht="13.5">
      <c r="B55" s="42"/>
      <c r="C55" s="37" t="s">
        <v>36</v>
      </c>
      <c r="D55" s="43"/>
      <c r="E55" s="43"/>
      <c r="F55" s="35" t="str">
        <f>E17</f>
        <v>SUS PK, p.o.</v>
      </c>
      <c r="G55" s="43"/>
      <c r="H55" s="43"/>
      <c r="I55" s="129" t="s">
        <v>44</v>
      </c>
      <c r="J55" s="35" t="str">
        <f>E23</f>
        <v>Area Projekt s.r.o.</v>
      </c>
      <c r="K55" s="46"/>
    </row>
    <row r="56" spans="2:11" s="1" customFormat="1" ht="14.45" customHeight="1">
      <c r="B56" s="42"/>
      <c r="C56" s="37" t="s">
        <v>42</v>
      </c>
      <c r="D56" s="43"/>
      <c r="E56" s="43"/>
      <c r="F56" s="35"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135</v>
      </c>
      <c r="D58" s="142"/>
      <c r="E58" s="142"/>
      <c r="F58" s="142"/>
      <c r="G58" s="142"/>
      <c r="H58" s="142"/>
      <c r="I58" s="155"/>
      <c r="J58" s="156" t="s">
        <v>136</v>
      </c>
      <c r="K58" s="157"/>
    </row>
    <row r="59" spans="2:11" s="1" customFormat="1" ht="10.35" customHeight="1">
      <c r="B59" s="42"/>
      <c r="C59" s="43"/>
      <c r="D59" s="43"/>
      <c r="E59" s="43"/>
      <c r="F59" s="43"/>
      <c r="G59" s="43"/>
      <c r="H59" s="43"/>
      <c r="I59" s="128"/>
      <c r="J59" s="43"/>
      <c r="K59" s="46"/>
    </row>
    <row r="60" spans="2:47" s="1" customFormat="1" ht="29.25" customHeight="1">
      <c r="B60" s="42"/>
      <c r="C60" s="158" t="s">
        <v>137</v>
      </c>
      <c r="D60" s="43"/>
      <c r="E60" s="43"/>
      <c r="F60" s="43"/>
      <c r="G60" s="43"/>
      <c r="H60" s="43"/>
      <c r="I60" s="128"/>
      <c r="J60" s="138">
        <f>J88</f>
        <v>0</v>
      </c>
      <c r="K60" s="46"/>
      <c r="AU60" s="24" t="s">
        <v>138</v>
      </c>
    </row>
    <row r="61" spans="2:11" s="8" customFormat="1" ht="24.95" customHeight="1">
      <c r="B61" s="159"/>
      <c r="C61" s="160"/>
      <c r="D61" s="161" t="s">
        <v>709</v>
      </c>
      <c r="E61" s="162"/>
      <c r="F61" s="162"/>
      <c r="G61" s="162"/>
      <c r="H61" s="162"/>
      <c r="I61" s="163"/>
      <c r="J61" s="164">
        <f>J89</f>
        <v>0</v>
      </c>
      <c r="K61" s="165"/>
    </row>
    <row r="62" spans="2:11" s="9" customFormat="1" ht="19.9" customHeight="1">
      <c r="B62" s="166"/>
      <c r="C62" s="167"/>
      <c r="D62" s="168" t="s">
        <v>710</v>
      </c>
      <c r="E62" s="169"/>
      <c r="F62" s="169"/>
      <c r="G62" s="169"/>
      <c r="H62" s="169"/>
      <c r="I62" s="170"/>
      <c r="J62" s="171">
        <f>J90</f>
        <v>0</v>
      </c>
      <c r="K62" s="172"/>
    </row>
    <row r="63" spans="2:11" s="8" customFormat="1" ht="24.95" customHeight="1">
      <c r="B63" s="159"/>
      <c r="C63" s="160"/>
      <c r="D63" s="161" t="s">
        <v>711</v>
      </c>
      <c r="E63" s="162"/>
      <c r="F63" s="162"/>
      <c r="G63" s="162"/>
      <c r="H63" s="162"/>
      <c r="I63" s="163"/>
      <c r="J63" s="164">
        <f>J93</f>
        <v>0</v>
      </c>
      <c r="K63" s="165"/>
    </row>
    <row r="64" spans="2:11" s="9" customFormat="1" ht="19.9" customHeight="1">
      <c r="B64" s="166"/>
      <c r="C64" s="167"/>
      <c r="D64" s="168" t="s">
        <v>712</v>
      </c>
      <c r="E64" s="169"/>
      <c r="F64" s="169"/>
      <c r="G64" s="169"/>
      <c r="H64" s="169"/>
      <c r="I64" s="170"/>
      <c r="J64" s="171">
        <f>J94</f>
        <v>0</v>
      </c>
      <c r="K64" s="172"/>
    </row>
    <row r="65" spans="2:11" s="9" customFormat="1" ht="19.9" customHeight="1">
      <c r="B65" s="166"/>
      <c r="C65" s="167"/>
      <c r="D65" s="168" t="s">
        <v>713</v>
      </c>
      <c r="E65" s="169"/>
      <c r="F65" s="169"/>
      <c r="G65" s="169"/>
      <c r="H65" s="169"/>
      <c r="I65" s="170"/>
      <c r="J65" s="171">
        <f>J100</f>
        <v>0</v>
      </c>
      <c r="K65" s="172"/>
    </row>
    <row r="66" spans="2:11" s="9" customFormat="1" ht="19.9" customHeight="1">
      <c r="B66" s="166"/>
      <c r="C66" s="167"/>
      <c r="D66" s="168" t="s">
        <v>714</v>
      </c>
      <c r="E66" s="169"/>
      <c r="F66" s="169"/>
      <c r="G66" s="169"/>
      <c r="H66" s="169"/>
      <c r="I66" s="170"/>
      <c r="J66" s="171">
        <f>J105</f>
        <v>0</v>
      </c>
      <c r="K66" s="172"/>
    </row>
    <row r="67" spans="2:11" s="1" customFormat="1" ht="21.75" customHeight="1">
      <c r="B67" s="42"/>
      <c r="C67" s="43"/>
      <c r="D67" s="43"/>
      <c r="E67" s="43"/>
      <c r="F67" s="43"/>
      <c r="G67" s="43"/>
      <c r="H67" s="43"/>
      <c r="I67" s="128"/>
      <c r="J67" s="43"/>
      <c r="K67" s="46"/>
    </row>
    <row r="68" spans="2:11" s="1" customFormat="1" ht="6.95" customHeight="1">
      <c r="B68" s="57"/>
      <c r="C68" s="58"/>
      <c r="D68" s="58"/>
      <c r="E68" s="58"/>
      <c r="F68" s="58"/>
      <c r="G68" s="58"/>
      <c r="H68" s="58"/>
      <c r="I68" s="149"/>
      <c r="J68" s="58"/>
      <c r="K68" s="59"/>
    </row>
    <row r="72" spans="2:12" s="1" customFormat="1" ht="6.95" customHeight="1">
      <c r="B72" s="60"/>
      <c r="C72" s="61"/>
      <c r="D72" s="61"/>
      <c r="E72" s="61"/>
      <c r="F72" s="61"/>
      <c r="G72" s="61"/>
      <c r="H72" s="61"/>
      <c r="I72" s="152"/>
      <c r="J72" s="61"/>
      <c r="K72" s="61"/>
      <c r="L72" s="62"/>
    </row>
    <row r="73" spans="2:12" s="1" customFormat="1" ht="36.95" customHeight="1">
      <c r="B73" s="42"/>
      <c r="C73" s="63" t="s">
        <v>144</v>
      </c>
      <c r="D73" s="64"/>
      <c r="E73" s="64"/>
      <c r="F73" s="64"/>
      <c r="G73" s="64"/>
      <c r="H73" s="64"/>
      <c r="I73" s="173"/>
      <c r="J73" s="64"/>
      <c r="K73" s="64"/>
      <c r="L73" s="62"/>
    </row>
    <row r="74" spans="2:12" s="1" customFormat="1" ht="6.95" customHeight="1">
      <c r="B74" s="42"/>
      <c r="C74" s="64"/>
      <c r="D74" s="64"/>
      <c r="E74" s="64"/>
      <c r="F74" s="64"/>
      <c r="G74" s="64"/>
      <c r="H74" s="64"/>
      <c r="I74" s="173"/>
      <c r="J74" s="64"/>
      <c r="K74" s="64"/>
      <c r="L74" s="62"/>
    </row>
    <row r="75" spans="2:12" s="1" customFormat="1" ht="14.45" customHeight="1">
      <c r="B75" s="42"/>
      <c r="C75" s="66" t="s">
        <v>18</v>
      </c>
      <c r="D75" s="64"/>
      <c r="E75" s="64"/>
      <c r="F75" s="64"/>
      <c r="G75" s="64"/>
      <c r="H75" s="64"/>
      <c r="I75" s="173"/>
      <c r="J75" s="64"/>
      <c r="K75" s="64"/>
      <c r="L75" s="62"/>
    </row>
    <row r="76" spans="2:12" s="1" customFormat="1" ht="22.5" customHeight="1">
      <c r="B76" s="42"/>
      <c r="C76" s="64"/>
      <c r="D76" s="64"/>
      <c r="E76" s="407" t="str">
        <f>E7</f>
        <v>Oprava silnice III/1179 Mýto</v>
      </c>
      <c r="F76" s="408"/>
      <c r="G76" s="408"/>
      <c r="H76" s="408"/>
      <c r="I76" s="173"/>
      <c r="J76" s="64"/>
      <c r="K76" s="64"/>
      <c r="L76" s="62"/>
    </row>
    <row r="77" spans="2:12" ht="13.5">
      <c r="B77" s="28"/>
      <c r="C77" s="66" t="s">
        <v>130</v>
      </c>
      <c r="D77" s="174"/>
      <c r="E77" s="174"/>
      <c r="F77" s="174"/>
      <c r="G77" s="174"/>
      <c r="H77" s="174"/>
      <c r="J77" s="174"/>
      <c r="K77" s="174"/>
      <c r="L77" s="175"/>
    </row>
    <row r="78" spans="2:12" s="1" customFormat="1" ht="22.5" customHeight="1">
      <c r="B78" s="42"/>
      <c r="C78" s="64"/>
      <c r="D78" s="64"/>
      <c r="E78" s="407" t="s">
        <v>131</v>
      </c>
      <c r="F78" s="409"/>
      <c r="G78" s="409"/>
      <c r="H78" s="409"/>
      <c r="I78" s="173"/>
      <c r="J78" s="64"/>
      <c r="K78" s="64"/>
      <c r="L78" s="62"/>
    </row>
    <row r="79" spans="2:12" s="1" customFormat="1" ht="14.45" customHeight="1">
      <c r="B79" s="42"/>
      <c r="C79" s="66" t="s">
        <v>132</v>
      </c>
      <c r="D79" s="64"/>
      <c r="E79" s="64"/>
      <c r="F79" s="64"/>
      <c r="G79" s="64"/>
      <c r="H79" s="64"/>
      <c r="I79" s="173"/>
      <c r="J79" s="64"/>
      <c r="K79" s="64"/>
      <c r="L79" s="62"/>
    </row>
    <row r="80" spans="2:12" s="1" customFormat="1" ht="23.25" customHeight="1">
      <c r="B80" s="42"/>
      <c r="C80" s="64"/>
      <c r="D80" s="64"/>
      <c r="E80" s="379" t="str">
        <f>E11</f>
        <v>06 - Vedlejší rozpočtové náklady</v>
      </c>
      <c r="F80" s="409"/>
      <c r="G80" s="409"/>
      <c r="H80" s="409"/>
      <c r="I80" s="173"/>
      <c r="J80" s="64"/>
      <c r="K80" s="64"/>
      <c r="L80" s="62"/>
    </row>
    <row r="81" spans="2:12" s="1" customFormat="1" ht="6.95" customHeight="1">
      <c r="B81" s="42"/>
      <c r="C81" s="64"/>
      <c r="D81" s="64"/>
      <c r="E81" s="64"/>
      <c r="F81" s="64"/>
      <c r="G81" s="64"/>
      <c r="H81" s="64"/>
      <c r="I81" s="173"/>
      <c r="J81" s="64"/>
      <c r="K81" s="64"/>
      <c r="L81" s="62"/>
    </row>
    <row r="82" spans="2:12" s="1" customFormat="1" ht="18" customHeight="1">
      <c r="B82" s="42"/>
      <c r="C82" s="66" t="s">
        <v>26</v>
      </c>
      <c r="D82" s="64"/>
      <c r="E82" s="64"/>
      <c r="F82" s="176" t="str">
        <f>F14</f>
        <v>Mýto</v>
      </c>
      <c r="G82" s="64"/>
      <c r="H82" s="64"/>
      <c r="I82" s="177" t="s">
        <v>28</v>
      </c>
      <c r="J82" s="74" t="str">
        <f>IF(J14="","",J14)</f>
        <v>22. 1. 2016</v>
      </c>
      <c r="K82" s="64"/>
      <c r="L82" s="62"/>
    </row>
    <row r="83" spans="2:12" s="1" customFormat="1" ht="6.95" customHeight="1">
      <c r="B83" s="42"/>
      <c r="C83" s="64"/>
      <c r="D83" s="64"/>
      <c r="E83" s="64"/>
      <c r="F83" s="64"/>
      <c r="G83" s="64"/>
      <c r="H83" s="64"/>
      <c r="I83" s="173"/>
      <c r="J83" s="64"/>
      <c r="K83" s="64"/>
      <c r="L83" s="62"/>
    </row>
    <row r="84" spans="2:12" s="1" customFormat="1" ht="13.5">
      <c r="B84" s="42"/>
      <c r="C84" s="66" t="s">
        <v>36</v>
      </c>
      <c r="D84" s="64"/>
      <c r="E84" s="64"/>
      <c r="F84" s="176" t="str">
        <f>E17</f>
        <v>SUS PK, p.o.</v>
      </c>
      <c r="G84" s="64"/>
      <c r="H84" s="64"/>
      <c r="I84" s="177" t="s">
        <v>44</v>
      </c>
      <c r="J84" s="176" t="str">
        <f>E23</f>
        <v>Area Projekt s.r.o.</v>
      </c>
      <c r="K84" s="64"/>
      <c r="L84" s="62"/>
    </row>
    <row r="85" spans="2:12" s="1" customFormat="1" ht="14.45" customHeight="1">
      <c r="B85" s="42"/>
      <c r="C85" s="66" t="s">
        <v>42</v>
      </c>
      <c r="D85" s="64"/>
      <c r="E85" s="64"/>
      <c r="F85" s="176" t="str">
        <f>IF(E20="","",E20)</f>
        <v/>
      </c>
      <c r="G85" s="64"/>
      <c r="H85" s="64"/>
      <c r="I85" s="173"/>
      <c r="J85" s="64"/>
      <c r="K85" s="64"/>
      <c r="L85" s="62"/>
    </row>
    <row r="86" spans="2:12" s="1" customFormat="1" ht="10.35" customHeight="1">
      <c r="B86" s="42"/>
      <c r="C86" s="64"/>
      <c r="D86" s="64"/>
      <c r="E86" s="64"/>
      <c r="F86" s="64"/>
      <c r="G86" s="64"/>
      <c r="H86" s="64"/>
      <c r="I86" s="173"/>
      <c r="J86" s="64"/>
      <c r="K86" s="64"/>
      <c r="L86" s="62"/>
    </row>
    <row r="87" spans="2:20" s="10" customFormat="1" ht="29.25" customHeight="1">
      <c r="B87" s="178"/>
      <c r="C87" s="179" t="s">
        <v>145</v>
      </c>
      <c r="D87" s="180" t="s">
        <v>70</v>
      </c>
      <c r="E87" s="180" t="s">
        <v>66</v>
      </c>
      <c r="F87" s="180" t="s">
        <v>146</v>
      </c>
      <c r="G87" s="180" t="s">
        <v>147</v>
      </c>
      <c r="H87" s="180" t="s">
        <v>148</v>
      </c>
      <c r="I87" s="181" t="s">
        <v>149</v>
      </c>
      <c r="J87" s="180" t="s">
        <v>136</v>
      </c>
      <c r="K87" s="182" t="s">
        <v>150</v>
      </c>
      <c r="L87" s="183"/>
      <c r="M87" s="82" t="s">
        <v>151</v>
      </c>
      <c r="N87" s="83" t="s">
        <v>55</v>
      </c>
      <c r="O87" s="83" t="s">
        <v>152</v>
      </c>
      <c r="P87" s="83" t="s">
        <v>153</v>
      </c>
      <c r="Q87" s="83" t="s">
        <v>154</v>
      </c>
      <c r="R87" s="83" t="s">
        <v>155</v>
      </c>
      <c r="S87" s="83" t="s">
        <v>156</v>
      </c>
      <c r="T87" s="84" t="s">
        <v>157</v>
      </c>
    </row>
    <row r="88" spans="2:63" s="1" customFormat="1" ht="29.25" customHeight="1">
      <c r="B88" s="42"/>
      <c r="C88" s="88" t="s">
        <v>137</v>
      </c>
      <c r="D88" s="64"/>
      <c r="E88" s="64"/>
      <c r="F88" s="64"/>
      <c r="G88" s="64"/>
      <c r="H88" s="64"/>
      <c r="I88" s="173"/>
      <c r="J88" s="184">
        <f>BK88</f>
        <v>0</v>
      </c>
      <c r="K88" s="64"/>
      <c r="L88" s="62"/>
      <c r="M88" s="85"/>
      <c r="N88" s="86"/>
      <c r="O88" s="86"/>
      <c r="P88" s="185">
        <f>P89+P93</f>
        <v>0</v>
      </c>
      <c r="Q88" s="86"/>
      <c r="R88" s="185">
        <f>R89+R93</f>
        <v>0.0396</v>
      </c>
      <c r="S88" s="86"/>
      <c r="T88" s="186">
        <f>T89+T93</f>
        <v>0</v>
      </c>
      <c r="AT88" s="24" t="s">
        <v>85</v>
      </c>
      <c r="AU88" s="24" t="s">
        <v>138</v>
      </c>
      <c r="BK88" s="187">
        <f>BK89+BK93</f>
        <v>0</v>
      </c>
    </row>
    <row r="89" spans="2:63" s="11" customFormat="1" ht="37.35" customHeight="1">
      <c r="B89" s="188"/>
      <c r="C89" s="189"/>
      <c r="D89" s="190" t="s">
        <v>85</v>
      </c>
      <c r="E89" s="191" t="s">
        <v>293</v>
      </c>
      <c r="F89" s="191" t="s">
        <v>715</v>
      </c>
      <c r="G89" s="189"/>
      <c r="H89" s="189"/>
      <c r="I89" s="192"/>
      <c r="J89" s="193">
        <f>BK89</f>
        <v>0</v>
      </c>
      <c r="K89" s="189"/>
      <c r="L89" s="194"/>
      <c r="M89" s="195"/>
      <c r="N89" s="196"/>
      <c r="O89" s="196"/>
      <c r="P89" s="197">
        <f>P90</f>
        <v>0</v>
      </c>
      <c r="Q89" s="196"/>
      <c r="R89" s="197">
        <f>R90</f>
        <v>0.0396</v>
      </c>
      <c r="S89" s="196"/>
      <c r="T89" s="198">
        <f>T90</f>
        <v>0</v>
      </c>
      <c r="AR89" s="199" t="s">
        <v>178</v>
      </c>
      <c r="AT89" s="200" t="s">
        <v>85</v>
      </c>
      <c r="AU89" s="200" t="s">
        <v>86</v>
      </c>
      <c r="AY89" s="199" t="s">
        <v>160</v>
      </c>
      <c r="BK89" s="201">
        <f>BK90</f>
        <v>0</v>
      </c>
    </row>
    <row r="90" spans="2:63" s="11" customFormat="1" ht="19.9" customHeight="1">
      <c r="B90" s="188"/>
      <c r="C90" s="189"/>
      <c r="D90" s="202" t="s">
        <v>85</v>
      </c>
      <c r="E90" s="203" t="s">
        <v>716</v>
      </c>
      <c r="F90" s="203" t="s">
        <v>717</v>
      </c>
      <c r="G90" s="189"/>
      <c r="H90" s="189"/>
      <c r="I90" s="192"/>
      <c r="J90" s="204">
        <f>BK90</f>
        <v>0</v>
      </c>
      <c r="K90" s="189"/>
      <c r="L90" s="194"/>
      <c r="M90" s="195"/>
      <c r="N90" s="196"/>
      <c r="O90" s="196"/>
      <c r="P90" s="197">
        <f>SUM(P91:P92)</f>
        <v>0</v>
      </c>
      <c r="Q90" s="196"/>
      <c r="R90" s="197">
        <f>SUM(R91:R92)</f>
        <v>0.0396</v>
      </c>
      <c r="S90" s="196"/>
      <c r="T90" s="198">
        <f>SUM(T91:T92)</f>
        <v>0</v>
      </c>
      <c r="AR90" s="199" t="s">
        <v>178</v>
      </c>
      <c r="AT90" s="200" t="s">
        <v>85</v>
      </c>
      <c r="AU90" s="200" t="s">
        <v>25</v>
      </c>
      <c r="AY90" s="199" t="s">
        <v>160</v>
      </c>
      <c r="BK90" s="201">
        <f>SUM(BK91:BK92)</f>
        <v>0</v>
      </c>
    </row>
    <row r="91" spans="2:65" s="1" customFormat="1" ht="22.5" customHeight="1">
      <c r="B91" s="42"/>
      <c r="C91" s="205" t="s">
        <v>25</v>
      </c>
      <c r="D91" s="205" t="s">
        <v>162</v>
      </c>
      <c r="E91" s="206" t="s">
        <v>718</v>
      </c>
      <c r="F91" s="207" t="s">
        <v>719</v>
      </c>
      <c r="G91" s="208" t="s">
        <v>720</v>
      </c>
      <c r="H91" s="209">
        <v>4</v>
      </c>
      <c r="I91" s="210"/>
      <c r="J91" s="211">
        <f>ROUND(I91*H91,2)</f>
        <v>0</v>
      </c>
      <c r="K91" s="207" t="s">
        <v>166</v>
      </c>
      <c r="L91" s="62"/>
      <c r="M91" s="212" t="s">
        <v>84</v>
      </c>
      <c r="N91" s="213" t="s">
        <v>56</v>
      </c>
      <c r="O91" s="43"/>
      <c r="P91" s="214">
        <f>O91*H91</f>
        <v>0</v>
      </c>
      <c r="Q91" s="214">
        <v>0.0099</v>
      </c>
      <c r="R91" s="214">
        <f>Q91*H91</f>
        <v>0.0396</v>
      </c>
      <c r="S91" s="214">
        <v>0</v>
      </c>
      <c r="T91" s="215">
        <f>S91*H91</f>
        <v>0</v>
      </c>
      <c r="AR91" s="24" t="s">
        <v>721</v>
      </c>
      <c r="AT91" s="24" t="s">
        <v>162</v>
      </c>
      <c r="AU91" s="24" t="s">
        <v>94</v>
      </c>
      <c r="AY91" s="24" t="s">
        <v>160</v>
      </c>
      <c r="BE91" s="216">
        <f>IF(N91="základní",J91,0)</f>
        <v>0</v>
      </c>
      <c r="BF91" s="216">
        <f>IF(N91="snížená",J91,0)</f>
        <v>0</v>
      </c>
      <c r="BG91" s="216">
        <f>IF(N91="zákl. přenesená",J91,0)</f>
        <v>0</v>
      </c>
      <c r="BH91" s="216">
        <f>IF(N91="sníž. přenesená",J91,0)</f>
        <v>0</v>
      </c>
      <c r="BI91" s="216">
        <f>IF(N91="nulová",J91,0)</f>
        <v>0</v>
      </c>
      <c r="BJ91" s="24" t="s">
        <v>25</v>
      </c>
      <c r="BK91" s="216">
        <f>ROUND(I91*H91,2)</f>
        <v>0</v>
      </c>
      <c r="BL91" s="24" t="s">
        <v>721</v>
      </c>
      <c r="BM91" s="24" t="s">
        <v>722</v>
      </c>
    </row>
    <row r="92" spans="2:47" s="1" customFormat="1" ht="54">
      <c r="B92" s="42"/>
      <c r="C92" s="64"/>
      <c r="D92" s="217" t="s">
        <v>169</v>
      </c>
      <c r="E92" s="64"/>
      <c r="F92" s="218" t="s">
        <v>723</v>
      </c>
      <c r="G92" s="64"/>
      <c r="H92" s="64"/>
      <c r="I92" s="173"/>
      <c r="J92" s="64"/>
      <c r="K92" s="64"/>
      <c r="L92" s="62"/>
      <c r="M92" s="219"/>
      <c r="N92" s="43"/>
      <c r="O92" s="43"/>
      <c r="P92" s="43"/>
      <c r="Q92" s="43"/>
      <c r="R92" s="43"/>
      <c r="S92" s="43"/>
      <c r="T92" s="79"/>
      <c r="AT92" s="24" t="s">
        <v>169</v>
      </c>
      <c r="AU92" s="24" t="s">
        <v>94</v>
      </c>
    </row>
    <row r="93" spans="2:63" s="11" customFormat="1" ht="37.35" customHeight="1">
      <c r="B93" s="188"/>
      <c r="C93" s="189"/>
      <c r="D93" s="190" t="s">
        <v>85</v>
      </c>
      <c r="E93" s="191" t="s">
        <v>724</v>
      </c>
      <c r="F93" s="191" t="s">
        <v>113</v>
      </c>
      <c r="G93" s="189"/>
      <c r="H93" s="189"/>
      <c r="I93" s="192"/>
      <c r="J93" s="193">
        <f>BK93</f>
        <v>0</v>
      </c>
      <c r="K93" s="189"/>
      <c r="L93" s="194"/>
      <c r="M93" s="195"/>
      <c r="N93" s="196"/>
      <c r="O93" s="196"/>
      <c r="P93" s="197">
        <f>P94+P100+P105</f>
        <v>0</v>
      </c>
      <c r="Q93" s="196"/>
      <c r="R93" s="197">
        <f>R94+R100+R105</f>
        <v>0</v>
      </c>
      <c r="S93" s="196"/>
      <c r="T93" s="198">
        <f>T94+T100+T105</f>
        <v>0</v>
      </c>
      <c r="AR93" s="199" t="s">
        <v>191</v>
      </c>
      <c r="AT93" s="200" t="s">
        <v>85</v>
      </c>
      <c r="AU93" s="200" t="s">
        <v>86</v>
      </c>
      <c r="AY93" s="199" t="s">
        <v>160</v>
      </c>
      <c r="BK93" s="201">
        <f>BK94+BK100+BK105</f>
        <v>0</v>
      </c>
    </row>
    <row r="94" spans="2:63" s="11" customFormat="1" ht="19.9" customHeight="1">
      <c r="B94" s="188"/>
      <c r="C94" s="189"/>
      <c r="D94" s="202" t="s">
        <v>85</v>
      </c>
      <c r="E94" s="203" t="s">
        <v>725</v>
      </c>
      <c r="F94" s="203" t="s">
        <v>726</v>
      </c>
      <c r="G94" s="189"/>
      <c r="H94" s="189"/>
      <c r="I94" s="192"/>
      <c r="J94" s="204">
        <f>BK94</f>
        <v>0</v>
      </c>
      <c r="K94" s="189"/>
      <c r="L94" s="194"/>
      <c r="M94" s="195"/>
      <c r="N94" s="196"/>
      <c r="O94" s="196"/>
      <c r="P94" s="197">
        <f>SUM(P95:P99)</f>
        <v>0</v>
      </c>
      <c r="Q94" s="196"/>
      <c r="R94" s="197">
        <f>SUM(R95:R99)</f>
        <v>0</v>
      </c>
      <c r="S94" s="196"/>
      <c r="T94" s="198">
        <f>SUM(T95:T99)</f>
        <v>0</v>
      </c>
      <c r="AR94" s="199" t="s">
        <v>191</v>
      </c>
      <c r="AT94" s="200" t="s">
        <v>85</v>
      </c>
      <c r="AU94" s="200" t="s">
        <v>25</v>
      </c>
      <c r="AY94" s="199" t="s">
        <v>160</v>
      </c>
      <c r="BK94" s="201">
        <f>SUM(BK95:BK99)</f>
        <v>0</v>
      </c>
    </row>
    <row r="95" spans="2:65" s="1" customFormat="1" ht="22.5" customHeight="1">
      <c r="B95" s="42"/>
      <c r="C95" s="205" t="s">
        <v>94</v>
      </c>
      <c r="D95" s="205" t="s">
        <v>162</v>
      </c>
      <c r="E95" s="206" t="s">
        <v>727</v>
      </c>
      <c r="F95" s="207" t="s">
        <v>728</v>
      </c>
      <c r="G95" s="208" t="s">
        <v>729</v>
      </c>
      <c r="H95" s="209">
        <v>1</v>
      </c>
      <c r="I95" s="210"/>
      <c r="J95" s="211">
        <f>ROUND(I95*H95,2)</f>
        <v>0</v>
      </c>
      <c r="K95" s="207" t="s">
        <v>347</v>
      </c>
      <c r="L95" s="62"/>
      <c r="M95" s="212" t="s">
        <v>84</v>
      </c>
      <c r="N95" s="213" t="s">
        <v>56</v>
      </c>
      <c r="O95" s="43"/>
      <c r="P95" s="214">
        <f>O95*H95</f>
        <v>0</v>
      </c>
      <c r="Q95" s="214">
        <v>0</v>
      </c>
      <c r="R95" s="214">
        <f>Q95*H95</f>
        <v>0</v>
      </c>
      <c r="S95" s="214">
        <v>0</v>
      </c>
      <c r="T95" s="215">
        <f>S95*H95</f>
        <v>0</v>
      </c>
      <c r="AR95" s="24" t="s">
        <v>730</v>
      </c>
      <c r="AT95" s="24" t="s">
        <v>162</v>
      </c>
      <c r="AU95" s="24" t="s">
        <v>94</v>
      </c>
      <c r="AY95" s="24" t="s">
        <v>160</v>
      </c>
      <c r="BE95" s="216">
        <f>IF(N95="základní",J95,0)</f>
        <v>0</v>
      </c>
      <c r="BF95" s="216">
        <f>IF(N95="snížená",J95,0)</f>
        <v>0</v>
      </c>
      <c r="BG95" s="216">
        <f>IF(N95="zákl. přenesená",J95,0)</f>
        <v>0</v>
      </c>
      <c r="BH95" s="216">
        <f>IF(N95="sníž. přenesená",J95,0)</f>
        <v>0</v>
      </c>
      <c r="BI95" s="216">
        <f>IF(N95="nulová",J95,0)</f>
        <v>0</v>
      </c>
      <c r="BJ95" s="24" t="s">
        <v>25</v>
      </c>
      <c r="BK95" s="216">
        <f>ROUND(I95*H95,2)</f>
        <v>0</v>
      </c>
      <c r="BL95" s="24" t="s">
        <v>730</v>
      </c>
      <c r="BM95" s="24" t="s">
        <v>731</v>
      </c>
    </row>
    <row r="96" spans="2:47" s="1" customFormat="1" ht="27">
      <c r="B96" s="42"/>
      <c r="C96" s="64"/>
      <c r="D96" s="220" t="s">
        <v>171</v>
      </c>
      <c r="E96" s="64"/>
      <c r="F96" s="221" t="s">
        <v>732</v>
      </c>
      <c r="G96" s="64"/>
      <c r="H96" s="64"/>
      <c r="I96" s="173"/>
      <c r="J96" s="64"/>
      <c r="K96" s="64"/>
      <c r="L96" s="62"/>
      <c r="M96" s="219"/>
      <c r="N96" s="43"/>
      <c r="O96" s="43"/>
      <c r="P96" s="43"/>
      <c r="Q96" s="43"/>
      <c r="R96" s="43"/>
      <c r="S96" s="43"/>
      <c r="T96" s="79"/>
      <c r="AT96" s="24" t="s">
        <v>171</v>
      </c>
      <c r="AU96" s="24" t="s">
        <v>94</v>
      </c>
    </row>
    <row r="97" spans="2:65" s="1" customFormat="1" ht="31.5" customHeight="1">
      <c r="B97" s="42"/>
      <c r="C97" s="205" t="s">
        <v>178</v>
      </c>
      <c r="D97" s="205" t="s">
        <v>162</v>
      </c>
      <c r="E97" s="206" t="s">
        <v>733</v>
      </c>
      <c r="F97" s="207" t="s">
        <v>734</v>
      </c>
      <c r="G97" s="208" t="s">
        <v>729</v>
      </c>
      <c r="H97" s="209">
        <v>1</v>
      </c>
      <c r="I97" s="210"/>
      <c r="J97" s="211">
        <f>ROUND(I97*H97,2)</f>
        <v>0</v>
      </c>
      <c r="K97" s="207" t="s">
        <v>347</v>
      </c>
      <c r="L97" s="62"/>
      <c r="M97" s="212" t="s">
        <v>84</v>
      </c>
      <c r="N97" s="213" t="s">
        <v>56</v>
      </c>
      <c r="O97" s="43"/>
      <c r="P97" s="214">
        <f>O97*H97</f>
        <v>0</v>
      </c>
      <c r="Q97" s="214">
        <v>0</v>
      </c>
      <c r="R97" s="214">
        <f>Q97*H97</f>
        <v>0</v>
      </c>
      <c r="S97" s="214">
        <v>0</v>
      </c>
      <c r="T97" s="215">
        <f>S97*H97</f>
        <v>0</v>
      </c>
      <c r="AR97" s="24" t="s">
        <v>730</v>
      </c>
      <c r="AT97" s="24" t="s">
        <v>162</v>
      </c>
      <c r="AU97" s="24" t="s">
        <v>94</v>
      </c>
      <c r="AY97" s="24" t="s">
        <v>160</v>
      </c>
      <c r="BE97" s="216">
        <f>IF(N97="základní",J97,0)</f>
        <v>0</v>
      </c>
      <c r="BF97" s="216">
        <f>IF(N97="snížená",J97,0)</f>
        <v>0</v>
      </c>
      <c r="BG97" s="216">
        <f>IF(N97="zákl. přenesená",J97,0)</f>
        <v>0</v>
      </c>
      <c r="BH97" s="216">
        <f>IF(N97="sníž. přenesená",J97,0)</f>
        <v>0</v>
      </c>
      <c r="BI97" s="216">
        <f>IF(N97="nulová",J97,0)</f>
        <v>0</v>
      </c>
      <c r="BJ97" s="24" t="s">
        <v>25</v>
      </c>
      <c r="BK97" s="216">
        <f>ROUND(I97*H97,2)</f>
        <v>0</v>
      </c>
      <c r="BL97" s="24" t="s">
        <v>730</v>
      </c>
      <c r="BM97" s="24" t="s">
        <v>735</v>
      </c>
    </row>
    <row r="98" spans="2:65" s="1" customFormat="1" ht="31.5" customHeight="1">
      <c r="B98" s="42"/>
      <c r="C98" s="205" t="s">
        <v>167</v>
      </c>
      <c r="D98" s="205" t="s">
        <v>162</v>
      </c>
      <c r="E98" s="206" t="s">
        <v>736</v>
      </c>
      <c r="F98" s="207" t="s">
        <v>737</v>
      </c>
      <c r="G98" s="208" t="s">
        <v>729</v>
      </c>
      <c r="H98" s="209">
        <v>1</v>
      </c>
      <c r="I98" s="210"/>
      <c r="J98" s="211">
        <f>ROUND(I98*H98,2)</f>
        <v>0</v>
      </c>
      <c r="K98" s="207" t="s">
        <v>347</v>
      </c>
      <c r="L98" s="62"/>
      <c r="M98" s="212" t="s">
        <v>84</v>
      </c>
      <c r="N98" s="213" t="s">
        <v>56</v>
      </c>
      <c r="O98" s="43"/>
      <c r="P98" s="214">
        <f>O98*H98</f>
        <v>0</v>
      </c>
      <c r="Q98" s="214">
        <v>0</v>
      </c>
      <c r="R98" s="214">
        <f>Q98*H98</f>
        <v>0</v>
      </c>
      <c r="S98" s="214">
        <v>0</v>
      </c>
      <c r="T98" s="215">
        <f>S98*H98</f>
        <v>0</v>
      </c>
      <c r="AR98" s="24" t="s">
        <v>730</v>
      </c>
      <c r="AT98" s="24" t="s">
        <v>162</v>
      </c>
      <c r="AU98" s="24" t="s">
        <v>94</v>
      </c>
      <c r="AY98" s="24" t="s">
        <v>160</v>
      </c>
      <c r="BE98" s="216">
        <f>IF(N98="základní",J98,0)</f>
        <v>0</v>
      </c>
      <c r="BF98" s="216">
        <f>IF(N98="snížená",J98,0)</f>
        <v>0</v>
      </c>
      <c r="BG98" s="216">
        <f>IF(N98="zákl. přenesená",J98,0)</f>
        <v>0</v>
      </c>
      <c r="BH98" s="216">
        <f>IF(N98="sníž. přenesená",J98,0)</f>
        <v>0</v>
      </c>
      <c r="BI98" s="216">
        <f>IF(N98="nulová",J98,0)</f>
        <v>0</v>
      </c>
      <c r="BJ98" s="24" t="s">
        <v>25</v>
      </c>
      <c r="BK98" s="216">
        <f>ROUND(I98*H98,2)</f>
        <v>0</v>
      </c>
      <c r="BL98" s="24" t="s">
        <v>730</v>
      </c>
      <c r="BM98" s="24" t="s">
        <v>738</v>
      </c>
    </row>
    <row r="99" spans="2:65" s="1" customFormat="1" ht="31.5" customHeight="1">
      <c r="B99" s="42"/>
      <c r="C99" s="205" t="s">
        <v>191</v>
      </c>
      <c r="D99" s="205" t="s">
        <v>162</v>
      </c>
      <c r="E99" s="206" t="s">
        <v>739</v>
      </c>
      <c r="F99" s="207" t="s">
        <v>740</v>
      </c>
      <c r="G99" s="208" t="s">
        <v>729</v>
      </c>
      <c r="H99" s="209">
        <v>1</v>
      </c>
      <c r="I99" s="210"/>
      <c r="J99" s="211">
        <f>ROUND(I99*H99,2)</f>
        <v>0</v>
      </c>
      <c r="K99" s="207" t="s">
        <v>347</v>
      </c>
      <c r="L99" s="62"/>
      <c r="M99" s="212" t="s">
        <v>84</v>
      </c>
      <c r="N99" s="213" t="s">
        <v>56</v>
      </c>
      <c r="O99" s="43"/>
      <c r="P99" s="214">
        <f>O99*H99</f>
        <v>0</v>
      </c>
      <c r="Q99" s="214">
        <v>0</v>
      </c>
      <c r="R99" s="214">
        <f>Q99*H99</f>
        <v>0</v>
      </c>
      <c r="S99" s="214">
        <v>0</v>
      </c>
      <c r="T99" s="215">
        <f>S99*H99</f>
        <v>0</v>
      </c>
      <c r="AR99" s="24" t="s">
        <v>730</v>
      </c>
      <c r="AT99" s="24" t="s">
        <v>162</v>
      </c>
      <c r="AU99" s="24" t="s">
        <v>94</v>
      </c>
      <c r="AY99" s="24" t="s">
        <v>160</v>
      </c>
      <c r="BE99" s="216">
        <f>IF(N99="základní",J99,0)</f>
        <v>0</v>
      </c>
      <c r="BF99" s="216">
        <f>IF(N99="snížená",J99,0)</f>
        <v>0</v>
      </c>
      <c r="BG99" s="216">
        <f>IF(N99="zákl. přenesená",J99,0)</f>
        <v>0</v>
      </c>
      <c r="BH99" s="216">
        <f>IF(N99="sníž. přenesená",J99,0)</f>
        <v>0</v>
      </c>
      <c r="BI99" s="216">
        <f>IF(N99="nulová",J99,0)</f>
        <v>0</v>
      </c>
      <c r="BJ99" s="24" t="s">
        <v>25</v>
      </c>
      <c r="BK99" s="216">
        <f>ROUND(I99*H99,2)</f>
        <v>0</v>
      </c>
      <c r="BL99" s="24" t="s">
        <v>730</v>
      </c>
      <c r="BM99" s="24" t="s">
        <v>741</v>
      </c>
    </row>
    <row r="100" spans="2:63" s="11" customFormat="1" ht="29.85" customHeight="1">
      <c r="B100" s="188"/>
      <c r="C100" s="189"/>
      <c r="D100" s="202" t="s">
        <v>85</v>
      </c>
      <c r="E100" s="203" t="s">
        <v>742</v>
      </c>
      <c r="F100" s="203" t="s">
        <v>743</v>
      </c>
      <c r="G100" s="189"/>
      <c r="H100" s="189"/>
      <c r="I100" s="192"/>
      <c r="J100" s="204">
        <f>BK100</f>
        <v>0</v>
      </c>
      <c r="K100" s="189"/>
      <c r="L100" s="194"/>
      <c r="M100" s="195"/>
      <c r="N100" s="196"/>
      <c r="O100" s="196"/>
      <c r="P100" s="197">
        <f>SUM(P101:P104)</f>
        <v>0</v>
      </c>
      <c r="Q100" s="196"/>
      <c r="R100" s="197">
        <f>SUM(R101:R104)</f>
        <v>0</v>
      </c>
      <c r="S100" s="196"/>
      <c r="T100" s="198">
        <f>SUM(T101:T104)</f>
        <v>0</v>
      </c>
      <c r="AR100" s="199" t="s">
        <v>191</v>
      </c>
      <c r="AT100" s="200" t="s">
        <v>85</v>
      </c>
      <c r="AU100" s="200" t="s">
        <v>25</v>
      </c>
      <c r="AY100" s="199" t="s">
        <v>160</v>
      </c>
      <c r="BK100" s="201">
        <f>SUM(BK101:BK104)</f>
        <v>0</v>
      </c>
    </row>
    <row r="101" spans="2:65" s="1" customFormat="1" ht="22.5" customHeight="1">
      <c r="B101" s="42"/>
      <c r="C101" s="205" t="s">
        <v>197</v>
      </c>
      <c r="D101" s="205" t="s">
        <v>162</v>
      </c>
      <c r="E101" s="206" t="s">
        <v>744</v>
      </c>
      <c r="F101" s="207" t="s">
        <v>743</v>
      </c>
      <c r="G101" s="208" t="s">
        <v>729</v>
      </c>
      <c r="H101" s="209">
        <v>1</v>
      </c>
      <c r="I101" s="210"/>
      <c r="J101" s="211">
        <f>ROUND(I101*H101,2)</f>
        <v>0</v>
      </c>
      <c r="K101" s="207" t="s">
        <v>347</v>
      </c>
      <c r="L101" s="62"/>
      <c r="M101" s="212" t="s">
        <v>84</v>
      </c>
      <c r="N101" s="213" t="s">
        <v>56</v>
      </c>
      <c r="O101" s="43"/>
      <c r="P101" s="214">
        <f>O101*H101</f>
        <v>0</v>
      </c>
      <c r="Q101" s="214">
        <v>0</v>
      </c>
      <c r="R101" s="214">
        <f>Q101*H101</f>
        <v>0</v>
      </c>
      <c r="S101" s="214">
        <v>0</v>
      </c>
      <c r="T101" s="215">
        <f>S101*H101</f>
        <v>0</v>
      </c>
      <c r="AR101" s="24" t="s">
        <v>730</v>
      </c>
      <c r="AT101" s="24" t="s">
        <v>162</v>
      </c>
      <c r="AU101" s="24" t="s">
        <v>94</v>
      </c>
      <c r="AY101" s="24" t="s">
        <v>160</v>
      </c>
      <c r="BE101" s="216">
        <f>IF(N101="základní",J101,0)</f>
        <v>0</v>
      </c>
      <c r="BF101" s="216">
        <f>IF(N101="snížená",J101,0)</f>
        <v>0</v>
      </c>
      <c r="BG101" s="216">
        <f>IF(N101="zákl. přenesená",J101,0)</f>
        <v>0</v>
      </c>
      <c r="BH101" s="216">
        <f>IF(N101="sníž. přenesená",J101,0)</f>
        <v>0</v>
      </c>
      <c r="BI101" s="216">
        <f>IF(N101="nulová",J101,0)</f>
        <v>0</v>
      </c>
      <c r="BJ101" s="24" t="s">
        <v>25</v>
      </c>
      <c r="BK101" s="216">
        <f>ROUND(I101*H101,2)</f>
        <v>0</v>
      </c>
      <c r="BL101" s="24" t="s">
        <v>730</v>
      </c>
      <c r="BM101" s="24" t="s">
        <v>745</v>
      </c>
    </row>
    <row r="102" spans="2:47" s="1" customFormat="1" ht="162">
      <c r="B102" s="42"/>
      <c r="C102" s="64"/>
      <c r="D102" s="220" t="s">
        <v>171</v>
      </c>
      <c r="E102" s="64"/>
      <c r="F102" s="221" t="s">
        <v>746</v>
      </c>
      <c r="G102" s="64"/>
      <c r="H102" s="64"/>
      <c r="I102" s="173"/>
      <c r="J102" s="64"/>
      <c r="K102" s="64"/>
      <c r="L102" s="62"/>
      <c r="M102" s="219"/>
      <c r="N102" s="43"/>
      <c r="O102" s="43"/>
      <c r="P102" s="43"/>
      <c r="Q102" s="43"/>
      <c r="R102" s="43"/>
      <c r="S102" s="43"/>
      <c r="T102" s="79"/>
      <c r="AT102" s="24" t="s">
        <v>171</v>
      </c>
      <c r="AU102" s="24" t="s">
        <v>94</v>
      </c>
    </row>
    <row r="103" spans="2:65" s="1" customFormat="1" ht="22.5" customHeight="1">
      <c r="B103" s="42"/>
      <c r="C103" s="205" t="s">
        <v>206</v>
      </c>
      <c r="D103" s="205" t="s">
        <v>162</v>
      </c>
      <c r="E103" s="206" t="s">
        <v>747</v>
      </c>
      <c r="F103" s="207" t="s">
        <v>748</v>
      </c>
      <c r="G103" s="208" t="s">
        <v>729</v>
      </c>
      <c r="H103" s="209">
        <v>1</v>
      </c>
      <c r="I103" s="210"/>
      <c r="J103" s="211">
        <f>ROUND(I103*H103,2)</f>
        <v>0</v>
      </c>
      <c r="K103" s="207" t="s">
        <v>347</v>
      </c>
      <c r="L103" s="62"/>
      <c r="M103" s="212" t="s">
        <v>84</v>
      </c>
      <c r="N103" s="213" t="s">
        <v>56</v>
      </c>
      <c r="O103" s="43"/>
      <c r="P103" s="214">
        <f>O103*H103</f>
        <v>0</v>
      </c>
      <c r="Q103" s="214">
        <v>0</v>
      </c>
      <c r="R103" s="214">
        <f>Q103*H103</f>
        <v>0</v>
      </c>
      <c r="S103" s="214">
        <v>0</v>
      </c>
      <c r="T103" s="215">
        <f>S103*H103</f>
        <v>0</v>
      </c>
      <c r="AR103" s="24" t="s">
        <v>730</v>
      </c>
      <c r="AT103" s="24" t="s">
        <v>162</v>
      </c>
      <c r="AU103" s="24" t="s">
        <v>94</v>
      </c>
      <c r="AY103" s="24" t="s">
        <v>160</v>
      </c>
      <c r="BE103" s="216">
        <f>IF(N103="základní",J103,0)</f>
        <v>0</v>
      </c>
      <c r="BF103" s="216">
        <f>IF(N103="snížená",J103,0)</f>
        <v>0</v>
      </c>
      <c r="BG103" s="216">
        <f>IF(N103="zákl. přenesená",J103,0)</f>
        <v>0</v>
      </c>
      <c r="BH103" s="216">
        <f>IF(N103="sníž. přenesená",J103,0)</f>
        <v>0</v>
      </c>
      <c r="BI103" s="216">
        <f>IF(N103="nulová",J103,0)</f>
        <v>0</v>
      </c>
      <c r="BJ103" s="24" t="s">
        <v>25</v>
      </c>
      <c r="BK103" s="216">
        <f>ROUND(I103*H103,2)</f>
        <v>0</v>
      </c>
      <c r="BL103" s="24" t="s">
        <v>730</v>
      </c>
      <c r="BM103" s="24" t="s">
        <v>749</v>
      </c>
    </row>
    <row r="104" spans="2:47" s="1" customFormat="1" ht="40.5">
      <c r="B104" s="42"/>
      <c r="C104" s="64"/>
      <c r="D104" s="217" t="s">
        <v>171</v>
      </c>
      <c r="E104" s="64"/>
      <c r="F104" s="218" t="s">
        <v>750</v>
      </c>
      <c r="G104" s="64"/>
      <c r="H104" s="64"/>
      <c r="I104" s="173"/>
      <c r="J104" s="64"/>
      <c r="K104" s="64"/>
      <c r="L104" s="62"/>
      <c r="M104" s="219"/>
      <c r="N104" s="43"/>
      <c r="O104" s="43"/>
      <c r="P104" s="43"/>
      <c r="Q104" s="43"/>
      <c r="R104" s="43"/>
      <c r="S104" s="43"/>
      <c r="T104" s="79"/>
      <c r="AT104" s="24" t="s">
        <v>171</v>
      </c>
      <c r="AU104" s="24" t="s">
        <v>94</v>
      </c>
    </row>
    <row r="105" spans="2:63" s="11" customFormat="1" ht="29.85" customHeight="1">
      <c r="B105" s="188"/>
      <c r="C105" s="189"/>
      <c r="D105" s="202" t="s">
        <v>85</v>
      </c>
      <c r="E105" s="203" t="s">
        <v>751</v>
      </c>
      <c r="F105" s="203" t="s">
        <v>752</v>
      </c>
      <c r="G105" s="189"/>
      <c r="H105" s="189"/>
      <c r="I105" s="192"/>
      <c r="J105" s="204">
        <f>BK105</f>
        <v>0</v>
      </c>
      <c r="K105" s="189"/>
      <c r="L105" s="194"/>
      <c r="M105" s="195"/>
      <c r="N105" s="196"/>
      <c r="O105" s="196"/>
      <c r="P105" s="197">
        <f>SUM(P106:P110)</f>
        <v>0</v>
      </c>
      <c r="Q105" s="196"/>
      <c r="R105" s="197">
        <f>SUM(R106:R110)</f>
        <v>0</v>
      </c>
      <c r="S105" s="196"/>
      <c r="T105" s="198">
        <f>SUM(T106:T110)</f>
        <v>0</v>
      </c>
      <c r="AR105" s="199" t="s">
        <v>191</v>
      </c>
      <c r="AT105" s="200" t="s">
        <v>85</v>
      </c>
      <c r="AU105" s="200" t="s">
        <v>25</v>
      </c>
      <c r="AY105" s="199" t="s">
        <v>160</v>
      </c>
      <c r="BK105" s="201">
        <f>SUM(BK106:BK110)</f>
        <v>0</v>
      </c>
    </row>
    <row r="106" spans="2:65" s="1" customFormat="1" ht="22.5" customHeight="1">
      <c r="B106" s="42"/>
      <c r="C106" s="205" t="s">
        <v>212</v>
      </c>
      <c r="D106" s="205" t="s">
        <v>162</v>
      </c>
      <c r="E106" s="206" t="s">
        <v>753</v>
      </c>
      <c r="F106" s="207" t="s">
        <v>754</v>
      </c>
      <c r="G106" s="208" t="s">
        <v>501</v>
      </c>
      <c r="H106" s="209">
        <v>24</v>
      </c>
      <c r="I106" s="210"/>
      <c r="J106" s="211">
        <f>ROUND(I106*H106,2)</f>
        <v>0</v>
      </c>
      <c r="K106" s="207" t="s">
        <v>755</v>
      </c>
      <c r="L106" s="62"/>
      <c r="M106" s="212" t="s">
        <v>84</v>
      </c>
      <c r="N106" s="213" t="s">
        <v>56</v>
      </c>
      <c r="O106" s="43"/>
      <c r="P106" s="214">
        <f>O106*H106</f>
        <v>0</v>
      </c>
      <c r="Q106" s="214">
        <v>0</v>
      </c>
      <c r="R106" s="214">
        <f>Q106*H106</f>
        <v>0</v>
      </c>
      <c r="S106" s="214">
        <v>0</v>
      </c>
      <c r="T106" s="215">
        <f>S106*H106</f>
        <v>0</v>
      </c>
      <c r="AR106" s="24" t="s">
        <v>730</v>
      </c>
      <c r="AT106" s="24" t="s">
        <v>162</v>
      </c>
      <c r="AU106" s="24" t="s">
        <v>94</v>
      </c>
      <c r="AY106" s="24" t="s">
        <v>160</v>
      </c>
      <c r="BE106" s="216">
        <f>IF(N106="základní",J106,0)</f>
        <v>0</v>
      </c>
      <c r="BF106" s="216">
        <f>IF(N106="snížená",J106,0)</f>
        <v>0</v>
      </c>
      <c r="BG106" s="216">
        <f>IF(N106="zákl. přenesená",J106,0)</f>
        <v>0</v>
      </c>
      <c r="BH106" s="216">
        <f>IF(N106="sníž. přenesená",J106,0)</f>
        <v>0</v>
      </c>
      <c r="BI106" s="216">
        <f>IF(N106="nulová",J106,0)</f>
        <v>0</v>
      </c>
      <c r="BJ106" s="24" t="s">
        <v>25</v>
      </c>
      <c r="BK106" s="216">
        <f>ROUND(I106*H106,2)</f>
        <v>0</v>
      </c>
      <c r="BL106" s="24" t="s">
        <v>730</v>
      </c>
      <c r="BM106" s="24" t="s">
        <v>756</v>
      </c>
    </row>
    <row r="107" spans="2:51" s="13" customFormat="1" ht="13.5">
      <c r="B107" s="235"/>
      <c r="C107" s="236"/>
      <c r="D107" s="217" t="s">
        <v>184</v>
      </c>
      <c r="E107" s="237" t="s">
        <v>84</v>
      </c>
      <c r="F107" s="238" t="s">
        <v>757</v>
      </c>
      <c r="G107" s="236"/>
      <c r="H107" s="239" t="s">
        <v>84</v>
      </c>
      <c r="I107" s="240"/>
      <c r="J107" s="236"/>
      <c r="K107" s="236"/>
      <c r="L107" s="241"/>
      <c r="M107" s="242"/>
      <c r="N107" s="243"/>
      <c r="O107" s="243"/>
      <c r="P107" s="243"/>
      <c r="Q107" s="243"/>
      <c r="R107" s="243"/>
      <c r="S107" s="243"/>
      <c r="T107" s="244"/>
      <c r="AT107" s="245" t="s">
        <v>184</v>
      </c>
      <c r="AU107" s="245" t="s">
        <v>94</v>
      </c>
      <c r="AV107" s="13" t="s">
        <v>25</v>
      </c>
      <c r="AW107" s="13" t="s">
        <v>48</v>
      </c>
      <c r="AX107" s="13" t="s">
        <v>86</v>
      </c>
      <c r="AY107" s="245" t="s">
        <v>160</v>
      </c>
    </row>
    <row r="108" spans="2:51" s="12" customFormat="1" ht="13.5">
      <c r="B108" s="222"/>
      <c r="C108" s="223"/>
      <c r="D108" s="217" t="s">
        <v>184</v>
      </c>
      <c r="E108" s="246" t="s">
        <v>84</v>
      </c>
      <c r="F108" s="233" t="s">
        <v>758</v>
      </c>
      <c r="G108" s="223"/>
      <c r="H108" s="234">
        <v>9</v>
      </c>
      <c r="I108" s="227"/>
      <c r="J108" s="223"/>
      <c r="K108" s="223"/>
      <c r="L108" s="228"/>
      <c r="M108" s="229"/>
      <c r="N108" s="230"/>
      <c r="O108" s="230"/>
      <c r="P108" s="230"/>
      <c r="Q108" s="230"/>
      <c r="R108" s="230"/>
      <c r="S108" s="230"/>
      <c r="T108" s="231"/>
      <c r="AT108" s="232" t="s">
        <v>184</v>
      </c>
      <c r="AU108" s="232" t="s">
        <v>94</v>
      </c>
      <c r="AV108" s="12" t="s">
        <v>94</v>
      </c>
      <c r="AW108" s="12" t="s">
        <v>48</v>
      </c>
      <c r="AX108" s="12" t="s">
        <v>86</v>
      </c>
      <c r="AY108" s="232" t="s">
        <v>160</v>
      </c>
    </row>
    <row r="109" spans="2:51" s="12" customFormat="1" ht="13.5">
      <c r="B109" s="222"/>
      <c r="C109" s="223"/>
      <c r="D109" s="217" t="s">
        <v>184</v>
      </c>
      <c r="E109" s="246" t="s">
        <v>84</v>
      </c>
      <c r="F109" s="233" t="s">
        <v>759</v>
      </c>
      <c r="G109" s="223"/>
      <c r="H109" s="234">
        <v>15</v>
      </c>
      <c r="I109" s="227"/>
      <c r="J109" s="223"/>
      <c r="K109" s="223"/>
      <c r="L109" s="228"/>
      <c r="M109" s="229"/>
      <c r="N109" s="230"/>
      <c r="O109" s="230"/>
      <c r="P109" s="230"/>
      <c r="Q109" s="230"/>
      <c r="R109" s="230"/>
      <c r="S109" s="230"/>
      <c r="T109" s="231"/>
      <c r="AT109" s="232" t="s">
        <v>184</v>
      </c>
      <c r="AU109" s="232" t="s">
        <v>94</v>
      </c>
      <c r="AV109" s="12" t="s">
        <v>94</v>
      </c>
      <c r="AW109" s="12" t="s">
        <v>48</v>
      </c>
      <c r="AX109" s="12" t="s">
        <v>86</v>
      </c>
      <c r="AY109" s="232" t="s">
        <v>160</v>
      </c>
    </row>
    <row r="110" spans="2:51" s="14" customFormat="1" ht="13.5">
      <c r="B110" s="250"/>
      <c r="C110" s="251"/>
      <c r="D110" s="217" t="s">
        <v>184</v>
      </c>
      <c r="E110" s="274" t="s">
        <v>84</v>
      </c>
      <c r="F110" s="275" t="s">
        <v>270</v>
      </c>
      <c r="G110" s="251"/>
      <c r="H110" s="276">
        <v>24</v>
      </c>
      <c r="I110" s="255"/>
      <c r="J110" s="251"/>
      <c r="K110" s="251"/>
      <c r="L110" s="256"/>
      <c r="M110" s="277"/>
      <c r="N110" s="278"/>
      <c r="O110" s="278"/>
      <c r="P110" s="278"/>
      <c r="Q110" s="278"/>
      <c r="R110" s="278"/>
      <c r="S110" s="278"/>
      <c r="T110" s="279"/>
      <c r="AT110" s="260" t="s">
        <v>184</v>
      </c>
      <c r="AU110" s="260" t="s">
        <v>94</v>
      </c>
      <c r="AV110" s="14" t="s">
        <v>167</v>
      </c>
      <c r="AW110" s="14" t="s">
        <v>48</v>
      </c>
      <c r="AX110" s="14" t="s">
        <v>25</v>
      </c>
      <c r="AY110" s="260" t="s">
        <v>160</v>
      </c>
    </row>
    <row r="111" spans="2:12" s="1" customFormat="1" ht="6.95" customHeight="1">
      <c r="B111" s="57"/>
      <c r="C111" s="58"/>
      <c r="D111" s="58"/>
      <c r="E111" s="58"/>
      <c r="F111" s="58"/>
      <c r="G111" s="58"/>
      <c r="H111" s="58"/>
      <c r="I111" s="149"/>
      <c r="J111" s="58"/>
      <c r="K111" s="58"/>
      <c r="L111" s="62"/>
    </row>
  </sheetData>
  <sheetProtection password="CC35" sheet="1" objects="1" scenarios="1" formatCells="0" formatColumns="0" formatRows="0" sort="0" autoFilter="0"/>
  <autoFilter ref="C87:K110"/>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2"/>
      <c r="C1" s="122"/>
      <c r="D1" s="123" t="s">
        <v>1</v>
      </c>
      <c r="E1" s="122"/>
      <c r="F1" s="124" t="s">
        <v>124</v>
      </c>
      <c r="G1" s="410" t="s">
        <v>125</v>
      </c>
      <c r="H1" s="410"/>
      <c r="I1" s="125"/>
      <c r="J1" s="124" t="s">
        <v>126</v>
      </c>
      <c r="K1" s="123" t="s">
        <v>127</v>
      </c>
      <c r="L1" s="124" t="s">
        <v>128</v>
      </c>
      <c r="M1" s="124"/>
      <c r="N1" s="124"/>
      <c r="O1" s="124"/>
      <c r="P1" s="124"/>
      <c r="Q1" s="124"/>
      <c r="R1" s="124"/>
      <c r="S1" s="124"/>
      <c r="T1" s="12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117</v>
      </c>
    </row>
    <row r="3" spans="2:46" ht="6.95" customHeight="1">
      <c r="B3" s="25"/>
      <c r="C3" s="26"/>
      <c r="D3" s="26"/>
      <c r="E3" s="26"/>
      <c r="F3" s="26"/>
      <c r="G3" s="26"/>
      <c r="H3" s="26"/>
      <c r="I3" s="126"/>
      <c r="J3" s="26"/>
      <c r="K3" s="27"/>
      <c r="AT3" s="24" t="s">
        <v>94</v>
      </c>
    </row>
    <row r="4" spans="2:46" ht="36.95" customHeight="1">
      <c r="B4" s="28"/>
      <c r="C4" s="29"/>
      <c r="D4" s="30" t="s">
        <v>129</v>
      </c>
      <c r="E4" s="29"/>
      <c r="F4" s="29"/>
      <c r="G4" s="29"/>
      <c r="H4" s="29"/>
      <c r="I4" s="127"/>
      <c r="J4" s="29"/>
      <c r="K4" s="31"/>
      <c r="M4" s="32" t="s">
        <v>12</v>
      </c>
      <c r="AT4" s="24" t="s">
        <v>6</v>
      </c>
    </row>
    <row r="5" spans="2:11" ht="6.95" customHeight="1">
      <c r="B5" s="28"/>
      <c r="C5" s="29"/>
      <c r="D5" s="29"/>
      <c r="E5" s="29"/>
      <c r="F5" s="29"/>
      <c r="G5" s="29"/>
      <c r="H5" s="29"/>
      <c r="I5" s="127"/>
      <c r="J5" s="29"/>
      <c r="K5" s="31"/>
    </row>
    <row r="6" spans="2:11" ht="13.5">
      <c r="B6" s="28"/>
      <c r="C6" s="29"/>
      <c r="D6" s="37" t="s">
        <v>18</v>
      </c>
      <c r="E6" s="29"/>
      <c r="F6" s="29"/>
      <c r="G6" s="29"/>
      <c r="H6" s="29"/>
      <c r="I6" s="127"/>
      <c r="J6" s="29"/>
      <c r="K6" s="31"/>
    </row>
    <row r="7" spans="2:11" ht="22.5" customHeight="1">
      <c r="B7" s="28"/>
      <c r="C7" s="29"/>
      <c r="D7" s="29"/>
      <c r="E7" s="403" t="str">
        <f>'Rekapitulace stavby'!K6</f>
        <v>Oprava silnice III/1179 Mýto</v>
      </c>
      <c r="F7" s="404"/>
      <c r="G7" s="404"/>
      <c r="H7" s="404"/>
      <c r="I7" s="127"/>
      <c r="J7" s="29"/>
      <c r="K7" s="31"/>
    </row>
    <row r="8" spans="2:11" ht="13.5">
      <c r="B8" s="28"/>
      <c r="C8" s="29"/>
      <c r="D8" s="37" t="s">
        <v>130</v>
      </c>
      <c r="E8" s="29"/>
      <c r="F8" s="29"/>
      <c r="G8" s="29"/>
      <c r="H8" s="29"/>
      <c r="I8" s="127"/>
      <c r="J8" s="29"/>
      <c r="K8" s="31"/>
    </row>
    <row r="9" spans="2:11" s="1" customFormat="1" ht="22.5" customHeight="1">
      <c r="B9" s="42"/>
      <c r="C9" s="43"/>
      <c r="D9" s="43"/>
      <c r="E9" s="403" t="s">
        <v>131</v>
      </c>
      <c r="F9" s="405"/>
      <c r="G9" s="405"/>
      <c r="H9" s="405"/>
      <c r="I9" s="128"/>
      <c r="J9" s="43"/>
      <c r="K9" s="46"/>
    </row>
    <row r="10" spans="2:11" s="1" customFormat="1" ht="13.5">
      <c r="B10" s="42"/>
      <c r="C10" s="43"/>
      <c r="D10" s="37" t="s">
        <v>132</v>
      </c>
      <c r="E10" s="43"/>
      <c r="F10" s="43"/>
      <c r="G10" s="43"/>
      <c r="H10" s="43"/>
      <c r="I10" s="128"/>
      <c r="J10" s="43"/>
      <c r="K10" s="46"/>
    </row>
    <row r="11" spans="2:11" s="1" customFormat="1" ht="36.95" customHeight="1">
      <c r="B11" s="42"/>
      <c r="C11" s="43"/>
      <c r="D11" s="43"/>
      <c r="E11" s="406" t="s">
        <v>760</v>
      </c>
      <c r="F11" s="405"/>
      <c r="G11" s="405"/>
      <c r="H11" s="405"/>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7" t="s">
        <v>21</v>
      </c>
      <c r="E13" s="43"/>
      <c r="F13" s="35" t="s">
        <v>22</v>
      </c>
      <c r="G13" s="43"/>
      <c r="H13" s="43"/>
      <c r="I13" s="129" t="s">
        <v>23</v>
      </c>
      <c r="J13" s="35" t="s">
        <v>84</v>
      </c>
      <c r="K13" s="46"/>
    </row>
    <row r="14" spans="2:11" s="1" customFormat="1" ht="14.45" customHeight="1">
      <c r="B14" s="42"/>
      <c r="C14" s="43"/>
      <c r="D14" s="37" t="s">
        <v>26</v>
      </c>
      <c r="E14" s="43"/>
      <c r="F14" s="35" t="s">
        <v>27</v>
      </c>
      <c r="G14" s="43"/>
      <c r="H14" s="43"/>
      <c r="I14" s="129" t="s">
        <v>28</v>
      </c>
      <c r="J14" s="130" t="str">
        <f>'Rekapitulace stavby'!AN8</f>
        <v>22. 1. 2016</v>
      </c>
      <c r="K14" s="46"/>
    </row>
    <row r="15" spans="2:11" s="1" customFormat="1" ht="10.9" customHeight="1">
      <c r="B15" s="42"/>
      <c r="C15" s="43"/>
      <c r="D15" s="43"/>
      <c r="E15" s="43"/>
      <c r="F15" s="43"/>
      <c r="G15" s="43"/>
      <c r="H15" s="43"/>
      <c r="I15" s="128"/>
      <c r="J15" s="43"/>
      <c r="K15" s="46"/>
    </row>
    <row r="16" spans="2:11" s="1" customFormat="1" ht="14.45" customHeight="1">
      <c r="B16" s="42"/>
      <c r="C16" s="43"/>
      <c r="D16" s="37" t="s">
        <v>36</v>
      </c>
      <c r="E16" s="43"/>
      <c r="F16" s="43"/>
      <c r="G16" s="43"/>
      <c r="H16" s="43"/>
      <c r="I16" s="129" t="s">
        <v>37</v>
      </c>
      <c r="J16" s="35" t="s">
        <v>38</v>
      </c>
      <c r="K16" s="46"/>
    </row>
    <row r="17" spans="2:11" s="1" customFormat="1" ht="18" customHeight="1">
      <c r="B17" s="42"/>
      <c r="C17" s="43"/>
      <c r="D17" s="43"/>
      <c r="E17" s="35" t="s">
        <v>39</v>
      </c>
      <c r="F17" s="43"/>
      <c r="G17" s="43"/>
      <c r="H17" s="43"/>
      <c r="I17" s="129" t="s">
        <v>40</v>
      </c>
      <c r="J17" s="35" t="s">
        <v>41</v>
      </c>
      <c r="K17" s="46"/>
    </row>
    <row r="18" spans="2:11" s="1" customFormat="1" ht="6.95" customHeight="1">
      <c r="B18" s="42"/>
      <c r="C18" s="43"/>
      <c r="D18" s="43"/>
      <c r="E18" s="43"/>
      <c r="F18" s="43"/>
      <c r="G18" s="43"/>
      <c r="H18" s="43"/>
      <c r="I18" s="128"/>
      <c r="J18" s="43"/>
      <c r="K18" s="46"/>
    </row>
    <row r="19" spans="2:11" s="1" customFormat="1" ht="14.45" customHeight="1">
      <c r="B19" s="42"/>
      <c r="C19" s="43"/>
      <c r="D19" s="37" t="s">
        <v>42</v>
      </c>
      <c r="E19" s="43"/>
      <c r="F19" s="43"/>
      <c r="G19" s="43"/>
      <c r="H19" s="43"/>
      <c r="I19" s="129" t="s">
        <v>37</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29" t="s">
        <v>40</v>
      </c>
      <c r="J20" s="35"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7" t="s">
        <v>44</v>
      </c>
      <c r="E22" s="43"/>
      <c r="F22" s="43"/>
      <c r="G22" s="43"/>
      <c r="H22" s="43"/>
      <c r="I22" s="129" t="s">
        <v>37</v>
      </c>
      <c r="J22" s="35" t="s">
        <v>45</v>
      </c>
      <c r="K22" s="46"/>
    </row>
    <row r="23" spans="2:11" s="1" customFormat="1" ht="18" customHeight="1">
      <c r="B23" s="42"/>
      <c r="C23" s="43"/>
      <c r="D23" s="43"/>
      <c r="E23" s="35" t="s">
        <v>46</v>
      </c>
      <c r="F23" s="43"/>
      <c r="G23" s="43"/>
      <c r="H23" s="43"/>
      <c r="I23" s="129" t="s">
        <v>40</v>
      </c>
      <c r="J23" s="35" t="s">
        <v>47</v>
      </c>
      <c r="K23" s="46"/>
    </row>
    <row r="24" spans="2:11" s="1" customFormat="1" ht="6.95" customHeight="1">
      <c r="B24" s="42"/>
      <c r="C24" s="43"/>
      <c r="D24" s="43"/>
      <c r="E24" s="43"/>
      <c r="F24" s="43"/>
      <c r="G24" s="43"/>
      <c r="H24" s="43"/>
      <c r="I24" s="128"/>
      <c r="J24" s="43"/>
      <c r="K24" s="46"/>
    </row>
    <row r="25" spans="2:11" s="1" customFormat="1" ht="14.45" customHeight="1">
      <c r="B25" s="42"/>
      <c r="C25" s="43"/>
      <c r="D25" s="37" t="s">
        <v>49</v>
      </c>
      <c r="E25" s="43"/>
      <c r="F25" s="43"/>
      <c r="G25" s="43"/>
      <c r="H25" s="43"/>
      <c r="I25" s="128"/>
      <c r="J25" s="43"/>
      <c r="K25" s="46"/>
    </row>
    <row r="26" spans="2:11" s="7" customFormat="1" ht="22.5" customHeight="1">
      <c r="B26" s="131"/>
      <c r="C26" s="132"/>
      <c r="D26" s="132"/>
      <c r="E26" s="368" t="s">
        <v>84</v>
      </c>
      <c r="F26" s="368"/>
      <c r="G26" s="368"/>
      <c r="H26" s="368"/>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51</v>
      </c>
      <c r="E29" s="43"/>
      <c r="F29" s="43"/>
      <c r="G29" s="43"/>
      <c r="H29" s="43"/>
      <c r="I29" s="128"/>
      <c r="J29" s="138">
        <f>ROUND(J85,2)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53</v>
      </c>
      <c r="G31" s="43"/>
      <c r="H31" s="43"/>
      <c r="I31" s="139" t="s">
        <v>52</v>
      </c>
      <c r="J31" s="47" t="s">
        <v>54</v>
      </c>
      <c r="K31" s="46"/>
    </row>
    <row r="32" spans="2:11" s="1" customFormat="1" ht="14.45" customHeight="1">
      <c r="B32" s="42"/>
      <c r="C32" s="43"/>
      <c r="D32" s="50" t="s">
        <v>55</v>
      </c>
      <c r="E32" s="50" t="s">
        <v>56</v>
      </c>
      <c r="F32" s="140">
        <f>ROUND(SUM(BE85:BE91),2)</f>
        <v>0</v>
      </c>
      <c r="G32" s="43"/>
      <c r="H32" s="43"/>
      <c r="I32" s="141">
        <v>0.21</v>
      </c>
      <c r="J32" s="140">
        <f>ROUND(ROUND((SUM(BE85:BE91)),2)*I32,2)</f>
        <v>0</v>
      </c>
      <c r="K32" s="46"/>
    </row>
    <row r="33" spans="2:11" s="1" customFormat="1" ht="14.45" customHeight="1">
      <c r="B33" s="42"/>
      <c r="C33" s="43"/>
      <c r="D33" s="43"/>
      <c r="E33" s="50" t="s">
        <v>57</v>
      </c>
      <c r="F33" s="140">
        <f>ROUND(SUM(BF85:BF91),2)</f>
        <v>0</v>
      </c>
      <c r="G33" s="43"/>
      <c r="H33" s="43"/>
      <c r="I33" s="141">
        <v>0.15</v>
      </c>
      <c r="J33" s="140">
        <f>ROUND(ROUND((SUM(BF85:BF91)),2)*I33,2)</f>
        <v>0</v>
      </c>
      <c r="K33" s="46"/>
    </row>
    <row r="34" spans="2:11" s="1" customFormat="1" ht="14.45" customHeight="1" hidden="1">
      <c r="B34" s="42"/>
      <c r="C34" s="43"/>
      <c r="D34" s="43"/>
      <c r="E34" s="50" t="s">
        <v>58</v>
      </c>
      <c r="F34" s="140">
        <f>ROUND(SUM(BG85:BG91),2)</f>
        <v>0</v>
      </c>
      <c r="G34" s="43"/>
      <c r="H34" s="43"/>
      <c r="I34" s="141">
        <v>0.21</v>
      </c>
      <c r="J34" s="140">
        <v>0</v>
      </c>
      <c r="K34" s="46"/>
    </row>
    <row r="35" spans="2:11" s="1" customFormat="1" ht="14.45" customHeight="1" hidden="1">
      <c r="B35" s="42"/>
      <c r="C35" s="43"/>
      <c r="D35" s="43"/>
      <c r="E35" s="50" t="s">
        <v>59</v>
      </c>
      <c r="F35" s="140">
        <f>ROUND(SUM(BH85:BH91),2)</f>
        <v>0</v>
      </c>
      <c r="G35" s="43"/>
      <c r="H35" s="43"/>
      <c r="I35" s="141">
        <v>0.15</v>
      </c>
      <c r="J35" s="140">
        <v>0</v>
      </c>
      <c r="K35" s="46"/>
    </row>
    <row r="36" spans="2:11" s="1" customFormat="1" ht="14.45" customHeight="1" hidden="1">
      <c r="B36" s="42"/>
      <c r="C36" s="43"/>
      <c r="D36" s="43"/>
      <c r="E36" s="50" t="s">
        <v>60</v>
      </c>
      <c r="F36" s="140">
        <f>ROUND(SUM(BI85:BI91),2)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61</v>
      </c>
      <c r="E38" s="80"/>
      <c r="F38" s="80"/>
      <c r="G38" s="144" t="s">
        <v>62</v>
      </c>
      <c r="H38" s="145" t="s">
        <v>63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0" t="s">
        <v>134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7" t="s">
        <v>18</v>
      </c>
      <c r="D46" s="43"/>
      <c r="E46" s="43"/>
      <c r="F46" s="43"/>
      <c r="G46" s="43"/>
      <c r="H46" s="43"/>
      <c r="I46" s="128"/>
      <c r="J46" s="43"/>
      <c r="K46" s="46"/>
    </row>
    <row r="47" spans="2:11" s="1" customFormat="1" ht="22.5" customHeight="1">
      <c r="B47" s="42"/>
      <c r="C47" s="43"/>
      <c r="D47" s="43"/>
      <c r="E47" s="403" t="str">
        <f>E7</f>
        <v>Oprava silnice III/1179 Mýto</v>
      </c>
      <c r="F47" s="404"/>
      <c r="G47" s="404"/>
      <c r="H47" s="404"/>
      <c r="I47" s="128"/>
      <c r="J47" s="43"/>
      <c r="K47" s="46"/>
    </row>
    <row r="48" spans="2:11" ht="13.5">
      <c r="B48" s="28"/>
      <c r="C48" s="37" t="s">
        <v>130</v>
      </c>
      <c r="D48" s="29"/>
      <c r="E48" s="29"/>
      <c r="F48" s="29"/>
      <c r="G48" s="29"/>
      <c r="H48" s="29"/>
      <c r="I48" s="127"/>
      <c r="J48" s="29"/>
      <c r="K48" s="31"/>
    </row>
    <row r="49" spans="2:11" s="1" customFormat="1" ht="22.5" customHeight="1">
      <c r="B49" s="42"/>
      <c r="C49" s="43"/>
      <c r="D49" s="43"/>
      <c r="E49" s="403" t="s">
        <v>131</v>
      </c>
      <c r="F49" s="405"/>
      <c r="G49" s="405"/>
      <c r="H49" s="405"/>
      <c r="I49" s="128"/>
      <c r="J49" s="43"/>
      <c r="K49" s="46"/>
    </row>
    <row r="50" spans="2:11" s="1" customFormat="1" ht="14.45" customHeight="1">
      <c r="B50" s="42"/>
      <c r="C50" s="37" t="s">
        <v>132</v>
      </c>
      <c r="D50" s="43"/>
      <c r="E50" s="43"/>
      <c r="F50" s="43"/>
      <c r="G50" s="43"/>
      <c r="H50" s="43"/>
      <c r="I50" s="128"/>
      <c r="J50" s="43"/>
      <c r="K50" s="46"/>
    </row>
    <row r="51" spans="2:11" s="1" customFormat="1" ht="23.25" customHeight="1">
      <c r="B51" s="42"/>
      <c r="C51" s="43"/>
      <c r="D51" s="43"/>
      <c r="E51" s="406" t="str">
        <f>E11</f>
        <v>07 - Ostatní náklady</v>
      </c>
      <c r="F51" s="405"/>
      <c r="G51" s="405"/>
      <c r="H51" s="405"/>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7" t="s">
        <v>26</v>
      </c>
      <c r="D53" s="43"/>
      <c r="E53" s="43"/>
      <c r="F53" s="35" t="str">
        <f>F14</f>
        <v>Mýto</v>
      </c>
      <c r="G53" s="43"/>
      <c r="H53" s="43"/>
      <c r="I53" s="129" t="s">
        <v>28</v>
      </c>
      <c r="J53" s="130" t="str">
        <f>IF(J14="","",J14)</f>
        <v>22. 1. 2016</v>
      </c>
      <c r="K53" s="46"/>
    </row>
    <row r="54" spans="2:11" s="1" customFormat="1" ht="6.95" customHeight="1">
      <c r="B54" s="42"/>
      <c r="C54" s="43"/>
      <c r="D54" s="43"/>
      <c r="E54" s="43"/>
      <c r="F54" s="43"/>
      <c r="G54" s="43"/>
      <c r="H54" s="43"/>
      <c r="I54" s="128"/>
      <c r="J54" s="43"/>
      <c r="K54" s="46"/>
    </row>
    <row r="55" spans="2:11" s="1" customFormat="1" ht="13.5">
      <c r="B55" s="42"/>
      <c r="C55" s="37" t="s">
        <v>36</v>
      </c>
      <c r="D55" s="43"/>
      <c r="E55" s="43"/>
      <c r="F55" s="35" t="str">
        <f>E17</f>
        <v>SUS PK, p.o.</v>
      </c>
      <c r="G55" s="43"/>
      <c r="H55" s="43"/>
      <c r="I55" s="129" t="s">
        <v>44</v>
      </c>
      <c r="J55" s="35" t="str">
        <f>E23</f>
        <v>Area Projekt s.r.o.</v>
      </c>
      <c r="K55" s="46"/>
    </row>
    <row r="56" spans="2:11" s="1" customFormat="1" ht="14.45" customHeight="1">
      <c r="B56" s="42"/>
      <c r="C56" s="37" t="s">
        <v>42</v>
      </c>
      <c r="D56" s="43"/>
      <c r="E56" s="43"/>
      <c r="F56" s="35"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135</v>
      </c>
      <c r="D58" s="142"/>
      <c r="E58" s="142"/>
      <c r="F58" s="142"/>
      <c r="G58" s="142"/>
      <c r="H58" s="142"/>
      <c r="I58" s="155"/>
      <c r="J58" s="156" t="s">
        <v>136</v>
      </c>
      <c r="K58" s="157"/>
    </row>
    <row r="59" spans="2:11" s="1" customFormat="1" ht="10.35" customHeight="1">
      <c r="B59" s="42"/>
      <c r="C59" s="43"/>
      <c r="D59" s="43"/>
      <c r="E59" s="43"/>
      <c r="F59" s="43"/>
      <c r="G59" s="43"/>
      <c r="H59" s="43"/>
      <c r="I59" s="128"/>
      <c r="J59" s="43"/>
      <c r="K59" s="46"/>
    </row>
    <row r="60" spans="2:47" s="1" customFormat="1" ht="29.25" customHeight="1">
      <c r="B60" s="42"/>
      <c r="C60" s="158" t="s">
        <v>137</v>
      </c>
      <c r="D60" s="43"/>
      <c r="E60" s="43"/>
      <c r="F60" s="43"/>
      <c r="G60" s="43"/>
      <c r="H60" s="43"/>
      <c r="I60" s="128"/>
      <c r="J60" s="138">
        <f>J85</f>
        <v>0</v>
      </c>
      <c r="K60" s="46"/>
      <c r="AU60" s="24" t="s">
        <v>138</v>
      </c>
    </row>
    <row r="61" spans="2:11" s="8" customFormat="1" ht="24.95" customHeight="1">
      <c r="B61" s="159"/>
      <c r="C61" s="160"/>
      <c r="D61" s="161" t="s">
        <v>711</v>
      </c>
      <c r="E61" s="162"/>
      <c r="F61" s="162"/>
      <c r="G61" s="162"/>
      <c r="H61" s="162"/>
      <c r="I61" s="163"/>
      <c r="J61" s="164">
        <f>J86</f>
        <v>0</v>
      </c>
      <c r="K61" s="165"/>
    </row>
    <row r="62" spans="2:11" s="9" customFormat="1" ht="19.9" customHeight="1">
      <c r="B62" s="166"/>
      <c r="C62" s="167"/>
      <c r="D62" s="168" t="s">
        <v>712</v>
      </c>
      <c r="E62" s="169"/>
      <c r="F62" s="169"/>
      <c r="G62" s="169"/>
      <c r="H62" s="169"/>
      <c r="I62" s="170"/>
      <c r="J62" s="171">
        <f>J87</f>
        <v>0</v>
      </c>
      <c r="K62" s="172"/>
    </row>
    <row r="63" spans="2:11" s="9" customFormat="1" ht="19.9" customHeight="1">
      <c r="B63" s="166"/>
      <c r="C63" s="167"/>
      <c r="D63" s="168" t="s">
        <v>761</v>
      </c>
      <c r="E63" s="169"/>
      <c r="F63" s="169"/>
      <c r="G63" s="169"/>
      <c r="H63" s="169"/>
      <c r="I63" s="170"/>
      <c r="J63" s="171">
        <f>J90</f>
        <v>0</v>
      </c>
      <c r="K63" s="172"/>
    </row>
    <row r="64" spans="2:11" s="1" customFormat="1" ht="21.75" customHeight="1">
      <c r="B64" s="42"/>
      <c r="C64" s="43"/>
      <c r="D64" s="43"/>
      <c r="E64" s="43"/>
      <c r="F64" s="43"/>
      <c r="G64" s="43"/>
      <c r="H64" s="43"/>
      <c r="I64" s="128"/>
      <c r="J64" s="43"/>
      <c r="K64" s="46"/>
    </row>
    <row r="65" spans="2:11" s="1" customFormat="1" ht="6.95" customHeight="1">
      <c r="B65" s="57"/>
      <c r="C65" s="58"/>
      <c r="D65" s="58"/>
      <c r="E65" s="58"/>
      <c r="F65" s="58"/>
      <c r="G65" s="58"/>
      <c r="H65" s="58"/>
      <c r="I65" s="149"/>
      <c r="J65" s="58"/>
      <c r="K65" s="59"/>
    </row>
    <row r="69" spans="2:12" s="1" customFormat="1" ht="6.95" customHeight="1">
      <c r="B69" s="60"/>
      <c r="C69" s="61"/>
      <c r="D69" s="61"/>
      <c r="E69" s="61"/>
      <c r="F69" s="61"/>
      <c r="G69" s="61"/>
      <c r="H69" s="61"/>
      <c r="I69" s="152"/>
      <c r="J69" s="61"/>
      <c r="K69" s="61"/>
      <c r="L69" s="62"/>
    </row>
    <row r="70" spans="2:12" s="1" customFormat="1" ht="36.95" customHeight="1">
      <c r="B70" s="42"/>
      <c r="C70" s="63" t="s">
        <v>144</v>
      </c>
      <c r="D70" s="64"/>
      <c r="E70" s="64"/>
      <c r="F70" s="64"/>
      <c r="G70" s="64"/>
      <c r="H70" s="64"/>
      <c r="I70" s="173"/>
      <c r="J70" s="64"/>
      <c r="K70" s="64"/>
      <c r="L70" s="62"/>
    </row>
    <row r="71" spans="2:12" s="1" customFormat="1" ht="6.95" customHeight="1">
      <c r="B71" s="42"/>
      <c r="C71" s="64"/>
      <c r="D71" s="64"/>
      <c r="E71" s="64"/>
      <c r="F71" s="64"/>
      <c r="G71" s="64"/>
      <c r="H71" s="64"/>
      <c r="I71" s="173"/>
      <c r="J71" s="64"/>
      <c r="K71" s="64"/>
      <c r="L71" s="62"/>
    </row>
    <row r="72" spans="2:12" s="1" customFormat="1" ht="14.45" customHeight="1">
      <c r="B72" s="42"/>
      <c r="C72" s="66" t="s">
        <v>18</v>
      </c>
      <c r="D72" s="64"/>
      <c r="E72" s="64"/>
      <c r="F72" s="64"/>
      <c r="G72" s="64"/>
      <c r="H72" s="64"/>
      <c r="I72" s="173"/>
      <c r="J72" s="64"/>
      <c r="K72" s="64"/>
      <c r="L72" s="62"/>
    </row>
    <row r="73" spans="2:12" s="1" customFormat="1" ht="22.5" customHeight="1">
      <c r="B73" s="42"/>
      <c r="C73" s="64"/>
      <c r="D73" s="64"/>
      <c r="E73" s="407" t="str">
        <f>E7</f>
        <v>Oprava silnice III/1179 Mýto</v>
      </c>
      <c r="F73" s="408"/>
      <c r="G73" s="408"/>
      <c r="H73" s="408"/>
      <c r="I73" s="173"/>
      <c r="J73" s="64"/>
      <c r="K73" s="64"/>
      <c r="L73" s="62"/>
    </row>
    <row r="74" spans="2:12" ht="13.5">
      <c r="B74" s="28"/>
      <c r="C74" s="66" t="s">
        <v>130</v>
      </c>
      <c r="D74" s="174"/>
      <c r="E74" s="174"/>
      <c r="F74" s="174"/>
      <c r="G74" s="174"/>
      <c r="H74" s="174"/>
      <c r="J74" s="174"/>
      <c r="K74" s="174"/>
      <c r="L74" s="175"/>
    </row>
    <row r="75" spans="2:12" s="1" customFormat="1" ht="22.5" customHeight="1">
      <c r="B75" s="42"/>
      <c r="C75" s="64"/>
      <c r="D75" s="64"/>
      <c r="E75" s="407" t="s">
        <v>131</v>
      </c>
      <c r="F75" s="409"/>
      <c r="G75" s="409"/>
      <c r="H75" s="409"/>
      <c r="I75" s="173"/>
      <c r="J75" s="64"/>
      <c r="K75" s="64"/>
      <c r="L75" s="62"/>
    </row>
    <row r="76" spans="2:12" s="1" customFormat="1" ht="14.45" customHeight="1">
      <c r="B76" s="42"/>
      <c r="C76" s="66" t="s">
        <v>132</v>
      </c>
      <c r="D76" s="64"/>
      <c r="E76" s="64"/>
      <c r="F76" s="64"/>
      <c r="G76" s="64"/>
      <c r="H76" s="64"/>
      <c r="I76" s="173"/>
      <c r="J76" s="64"/>
      <c r="K76" s="64"/>
      <c r="L76" s="62"/>
    </row>
    <row r="77" spans="2:12" s="1" customFormat="1" ht="23.25" customHeight="1">
      <c r="B77" s="42"/>
      <c r="C77" s="64"/>
      <c r="D77" s="64"/>
      <c r="E77" s="379" t="str">
        <f>E11</f>
        <v>07 - Ostatní náklady</v>
      </c>
      <c r="F77" s="409"/>
      <c r="G77" s="409"/>
      <c r="H77" s="409"/>
      <c r="I77" s="173"/>
      <c r="J77" s="64"/>
      <c r="K77" s="64"/>
      <c r="L77" s="62"/>
    </row>
    <row r="78" spans="2:12" s="1" customFormat="1" ht="6.95" customHeight="1">
      <c r="B78" s="42"/>
      <c r="C78" s="64"/>
      <c r="D78" s="64"/>
      <c r="E78" s="64"/>
      <c r="F78" s="64"/>
      <c r="G78" s="64"/>
      <c r="H78" s="64"/>
      <c r="I78" s="173"/>
      <c r="J78" s="64"/>
      <c r="K78" s="64"/>
      <c r="L78" s="62"/>
    </row>
    <row r="79" spans="2:12" s="1" customFormat="1" ht="18" customHeight="1">
      <c r="B79" s="42"/>
      <c r="C79" s="66" t="s">
        <v>26</v>
      </c>
      <c r="D79" s="64"/>
      <c r="E79" s="64"/>
      <c r="F79" s="176" t="str">
        <f>F14</f>
        <v>Mýto</v>
      </c>
      <c r="G79" s="64"/>
      <c r="H79" s="64"/>
      <c r="I79" s="177" t="s">
        <v>28</v>
      </c>
      <c r="J79" s="74" t="str">
        <f>IF(J14="","",J14)</f>
        <v>22. 1. 2016</v>
      </c>
      <c r="K79" s="64"/>
      <c r="L79" s="62"/>
    </row>
    <row r="80" spans="2:12" s="1" customFormat="1" ht="6.95" customHeight="1">
      <c r="B80" s="42"/>
      <c r="C80" s="64"/>
      <c r="D80" s="64"/>
      <c r="E80" s="64"/>
      <c r="F80" s="64"/>
      <c r="G80" s="64"/>
      <c r="H80" s="64"/>
      <c r="I80" s="173"/>
      <c r="J80" s="64"/>
      <c r="K80" s="64"/>
      <c r="L80" s="62"/>
    </row>
    <row r="81" spans="2:12" s="1" customFormat="1" ht="13.5">
      <c r="B81" s="42"/>
      <c r="C81" s="66" t="s">
        <v>36</v>
      </c>
      <c r="D81" s="64"/>
      <c r="E81" s="64"/>
      <c r="F81" s="176" t="str">
        <f>E17</f>
        <v>SUS PK, p.o.</v>
      </c>
      <c r="G81" s="64"/>
      <c r="H81" s="64"/>
      <c r="I81" s="177" t="s">
        <v>44</v>
      </c>
      <c r="J81" s="176" t="str">
        <f>E23</f>
        <v>Area Projekt s.r.o.</v>
      </c>
      <c r="K81" s="64"/>
      <c r="L81" s="62"/>
    </row>
    <row r="82" spans="2:12" s="1" customFormat="1" ht="14.45" customHeight="1">
      <c r="B82" s="42"/>
      <c r="C82" s="66" t="s">
        <v>42</v>
      </c>
      <c r="D82" s="64"/>
      <c r="E82" s="64"/>
      <c r="F82" s="176" t="str">
        <f>IF(E20="","",E20)</f>
        <v/>
      </c>
      <c r="G82" s="64"/>
      <c r="H82" s="64"/>
      <c r="I82" s="173"/>
      <c r="J82" s="64"/>
      <c r="K82" s="64"/>
      <c r="L82" s="62"/>
    </row>
    <row r="83" spans="2:12" s="1" customFormat="1" ht="10.35" customHeight="1">
      <c r="B83" s="42"/>
      <c r="C83" s="64"/>
      <c r="D83" s="64"/>
      <c r="E83" s="64"/>
      <c r="F83" s="64"/>
      <c r="G83" s="64"/>
      <c r="H83" s="64"/>
      <c r="I83" s="173"/>
      <c r="J83" s="64"/>
      <c r="K83" s="64"/>
      <c r="L83" s="62"/>
    </row>
    <row r="84" spans="2:20" s="10" customFormat="1" ht="29.25" customHeight="1">
      <c r="B84" s="178"/>
      <c r="C84" s="179" t="s">
        <v>145</v>
      </c>
      <c r="D84" s="180" t="s">
        <v>70</v>
      </c>
      <c r="E84" s="180" t="s">
        <v>66</v>
      </c>
      <c r="F84" s="180" t="s">
        <v>146</v>
      </c>
      <c r="G84" s="180" t="s">
        <v>147</v>
      </c>
      <c r="H84" s="180" t="s">
        <v>148</v>
      </c>
      <c r="I84" s="181" t="s">
        <v>149</v>
      </c>
      <c r="J84" s="180" t="s">
        <v>136</v>
      </c>
      <c r="K84" s="182" t="s">
        <v>150</v>
      </c>
      <c r="L84" s="183"/>
      <c r="M84" s="82" t="s">
        <v>151</v>
      </c>
      <c r="N84" s="83" t="s">
        <v>55</v>
      </c>
      <c r="O84" s="83" t="s">
        <v>152</v>
      </c>
      <c r="P84" s="83" t="s">
        <v>153</v>
      </c>
      <c r="Q84" s="83" t="s">
        <v>154</v>
      </c>
      <c r="R84" s="83" t="s">
        <v>155</v>
      </c>
      <c r="S84" s="83" t="s">
        <v>156</v>
      </c>
      <c r="T84" s="84" t="s">
        <v>157</v>
      </c>
    </row>
    <row r="85" spans="2:63" s="1" customFormat="1" ht="29.25" customHeight="1">
      <c r="B85" s="42"/>
      <c r="C85" s="88" t="s">
        <v>137</v>
      </c>
      <c r="D85" s="64"/>
      <c r="E85" s="64"/>
      <c r="F85" s="64"/>
      <c r="G85" s="64"/>
      <c r="H85" s="64"/>
      <c r="I85" s="173"/>
      <c r="J85" s="184">
        <f>BK85</f>
        <v>0</v>
      </c>
      <c r="K85" s="64"/>
      <c r="L85" s="62"/>
      <c r="M85" s="85"/>
      <c r="N85" s="86"/>
      <c r="O85" s="86"/>
      <c r="P85" s="185">
        <f>P86</f>
        <v>0</v>
      </c>
      <c r="Q85" s="86"/>
      <c r="R85" s="185">
        <f>R86</f>
        <v>0</v>
      </c>
      <c r="S85" s="86"/>
      <c r="T85" s="186">
        <f>T86</f>
        <v>0</v>
      </c>
      <c r="AT85" s="24" t="s">
        <v>85</v>
      </c>
      <c r="AU85" s="24" t="s">
        <v>138</v>
      </c>
      <c r="BK85" s="187">
        <f>BK86</f>
        <v>0</v>
      </c>
    </row>
    <row r="86" spans="2:63" s="11" customFormat="1" ht="37.35" customHeight="1">
      <c r="B86" s="188"/>
      <c r="C86" s="189"/>
      <c r="D86" s="190" t="s">
        <v>85</v>
      </c>
      <c r="E86" s="191" t="s">
        <v>724</v>
      </c>
      <c r="F86" s="191" t="s">
        <v>113</v>
      </c>
      <c r="G86" s="189"/>
      <c r="H86" s="189"/>
      <c r="I86" s="192"/>
      <c r="J86" s="193">
        <f>BK86</f>
        <v>0</v>
      </c>
      <c r="K86" s="189"/>
      <c r="L86" s="194"/>
      <c r="M86" s="195"/>
      <c r="N86" s="196"/>
      <c r="O86" s="196"/>
      <c r="P86" s="197">
        <f>P87+P90</f>
        <v>0</v>
      </c>
      <c r="Q86" s="196"/>
      <c r="R86" s="197">
        <f>R87+R90</f>
        <v>0</v>
      </c>
      <c r="S86" s="196"/>
      <c r="T86" s="198">
        <f>T87+T90</f>
        <v>0</v>
      </c>
      <c r="AR86" s="199" t="s">
        <v>191</v>
      </c>
      <c r="AT86" s="200" t="s">
        <v>85</v>
      </c>
      <c r="AU86" s="200" t="s">
        <v>86</v>
      </c>
      <c r="AY86" s="199" t="s">
        <v>160</v>
      </c>
      <c r="BK86" s="201">
        <f>BK87+BK90</f>
        <v>0</v>
      </c>
    </row>
    <row r="87" spans="2:63" s="11" customFormat="1" ht="19.9" customHeight="1">
      <c r="B87" s="188"/>
      <c r="C87" s="189"/>
      <c r="D87" s="202" t="s">
        <v>85</v>
      </c>
      <c r="E87" s="203" t="s">
        <v>725</v>
      </c>
      <c r="F87" s="203" t="s">
        <v>726</v>
      </c>
      <c r="G87" s="189"/>
      <c r="H87" s="189"/>
      <c r="I87" s="192"/>
      <c r="J87" s="204">
        <f>BK87</f>
        <v>0</v>
      </c>
      <c r="K87" s="189"/>
      <c r="L87" s="194"/>
      <c r="M87" s="195"/>
      <c r="N87" s="196"/>
      <c r="O87" s="196"/>
      <c r="P87" s="197">
        <f>SUM(P88:P89)</f>
        <v>0</v>
      </c>
      <c r="Q87" s="196"/>
      <c r="R87" s="197">
        <f>SUM(R88:R89)</f>
        <v>0</v>
      </c>
      <c r="S87" s="196"/>
      <c r="T87" s="198">
        <f>SUM(T88:T89)</f>
        <v>0</v>
      </c>
      <c r="AR87" s="199" t="s">
        <v>191</v>
      </c>
      <c r="AT87" s="200" t="s">
        <v>85</v>
      </c>
      <c r="AU87" s="200" t="s">
        <v>25</v>
      </c>
      <c r="AY87" s="199" t="s">
        <v>160</v>
      </c>
      <c r="BK87" s="201">
        <f>SUM(BK88:BK89)</f>
        <v>0</v>
      </c>
    </row>
    <row r="88" spans="2:65" s="1" customFormat="1" ht="31.5" customHeight="1">
      <c r="B88" s="42"/>
      <c r="C88" s="205" t="s">
        <v>25</v>
      </c>
      <c r="D88" s="205" t="s">
        <v>162</v>
      </c>
      <c r="E88" s="206" t="s">
        <v>762</v>
      </c>
      <c r="F88" s="207" t="s">
        <v>763</v>
      </c>
      <c r="G88" s="208" t="s">
        <v>729</v>
      </c>
      <c r="H88" s="209">
        <v>1</v>
      </c>
      <c r="I88" s="210"/>
      <c r="J88" s="211">
        <f>ROUND(I88*H88,2)</f>
        <v>0</v>
      </c>
      <c r="K88" s="207" t="s">
        <v>347</v>
      </c>
      <c r="L88" s="62"/>
      <c r="M88" s="212" t="s">
        <v>84</v>
      </c>
      <c r="N88" s="213" t="s">
        <v>56</v>
      </c>
      <c r="O88" s="43"/>
      <c r="P88" s="214">
        <f>O88*H88</f>
        <v>0</v>
      </c>
      <c r="Q88" s="214">
        <v>0</v>
      </c>
      <c r="R88" s="214">
        <f>Q88*H88</f>
        <v>0</v>
      </c>
      <c r="S88" s="214">
        <v>0</v>
      </c>
      <c r="T88" s="215">
        <f>S88*H88</f>
        <v>0</v>
      </c>
      <c r="AR88" s="24" t="s">
        <v>730</v>
      </c>
      <c r="AT88" s="24" t="s">
        <v>162</v>
      </c>
      <c r="AU88" s="24" t="s">
        <v>94</v>
      </c>
      <c r="AY88" s="24" t="s">
        <v>160</v>
      </c>
      <c r="BE88" s="216">
        <f>IF(N88="základní",J88,0)</f>
        <v>0</v>
      </c>
      <c r="BF88" s="216">
        <f>IF(N88="snížená",J88,0)</f>
        <v>0</v>
      </c>
      <c r="BG88" s="216">
        <f>IF(N88="zákl. přenesená",J88,0)</f>
        <v>0</v>
      </c>
      <c r="BH88" s="216">
        <f>IF(N88="sníž. přenesená",J88,0)</f>
        <v>0</v>
      </c>
      <c r="BI88" s="216">
        <f>IF(N88="nulová",J88,0)</f>
        <v>0</v>
      </c>
      <c r="BJ88" s="24" t="s">
        <v>25</v>
      </c>
      <c r="BK88" s="216">
        <f>ROUND(I88*H88,2)</f>
        <v>0</v>
      </c>
      <c r="BL88" s="24" t="s">
        <v>730</v>
      </c>
      <c r="BM88" s="24" t="s">
        <v>764</v>
      </c>
    </row>
    <row r="89" spans="2:47" s="1" customFormat="1" ht="40.5">
      <c r="B89" s="42"/>
      <c r="C89" s="64"/>
      <c r="D89" s="217" t="s">
        <v>171</v>
      </c>
      <c r="E89" s="64"/>
      <c r="F89" s="218" t="s">
        <v>765</v>
      </c>
      <c r="G89" s="64"/>
      <c r="H89" s="64"/>
      <c r="I89" s="173"/>
      <c r="J89" s="64"/>
      <c r="K89" s="64"/>
      <c r="L89" s="62"/>
      <c r="M89" s="219"/>
      <c r="N89" s="43"/>
      <c r="O89" s="43"/>
      <c r="P89" s="43"/>
      <c r="Q89" s="43"/>
      <c r="R89" s="43"/>
      <c r="S89" s="43"/>
      <c r="T89" s="79"/>
      <c r="AT89" s="24" t="s">
        <v>171</v>
      </c>
      <c r="AU89" s="24" t="s">
        <v>94</v>
      </c>
    </row>
    <row r="90" spans="2:63" s="11" customFormat="1" ht="29.85" customHeight="1">
      <c r="B90" s="188"/>
      <c r="C90" s="189"/>
      <c r="D90" s="202" t="s">
        <v>85</v>
      </c>
      <c r="E90" s="203" t="s">
        <v>766</v>
      </c>
      <c r="F90" s="203" t="s">
        <v>116</v>
      </c>
      <c r="G90" s="189"/>
      <c r="H90" s="189"/>
      <c r="I90" s="192"/>
      <c r="J90" s="204">
        <f>BK90</f>
        <v>0</v>
      </c>
      <c r="K90" s="189"/>
      <c r="L90" s="194"/>
      <c r="M90" s="195"/>
      <c r="N90" s="196"/>
      <c r="O90" s="196"/>
      <c r="P90" s="197">
        <f>P91</f>
        <v>0</v>
      </c>
      <c r="Q90" s="196"/>
      <c r="R90" s="197">
        <f>R91</f>
        <v>0</v>
      </c>
      <c r="S90" s="196"/>
      <c r="T90" s="198">
        <f>T91</f>
        <v>0</v>
      </c>
      <c r="AR90" s="199" t="s">
        <v>191</v>
      </c>
      <c r="AT90" s="200" t="s">
        <v>85</v>
      </c>
      <c r="AU90" s="200" t="s">
        <v>25</v>
      </c>
      <c r="AY90" s="199" t="s">
        <v>160</v>
      </c>
      <c r="BK90" s="201">
        <f>BK91</f>
        <v>0</v>
      </c>
    </row>
    <row r="91" spans="2:65" s="1" customFormat="1" ht="31.5" customHeight="1">
      <c r="B91" s="42"/>
      <c r="C91" s="205" t="s">
        <v>94</v>
      </c>
      <c r="D91" s="205" t="s">
        <v>162</v>
      </c>
      <c r="E91" s="206" t="s">
        <v>767</v>
      </c>
      <c r="F91" s="207" t="s">
        <v>768</v>
      </c>
      <c r="G91" s="208" t="s">
        <v>501</v>
      </c>
      <c r="H91" s="209">
        <v>1</v>
      </c>
      <c r="I91" s="210"/>
      <c r="J91" s="211">
        <f>ROUND(I91*H91,2)</f>
        <v>0</v>
      </c>
      <c r="K91" s="207" t="s">
        <v>347</v>
      </c>
      <c r="L91" s="62"/>
      <c r="M91" s="212" t="s">
        <v>84</v>
      </c>
      <c r="N91" s="280" t="s">
        <v>56</v>
      </c>
      <c r="O91" s="248"/>
      <c r="P91" s="281">
        <f>O91*H91</f>
        <v>0</v>
      </c>
      <c r="Q91" s="281">
        <v>0</v>
      </c>
      <c r="R91" s="281">
        <f>Q91*H91</f>
        <v>0</v>
      </c>
      <c r="S91" s="281">
        <v>0</v>
      </c>
      <c r="T91" s="282">
        <f>S91*H91</f>
        <v>0</v>
      </c>
      <c r="AR91" s="24" t="s">
        <v>730</v>
      </c>
      <c r="AT91" s="24" t="s">
        <v>162</v>
      </c>
      <c r="AU91" s="24" t="s">
        <v>94</v>
      </c>
      <c r="AY91" s="24" t="s">
        <v>160</v>
      </c>
      <c r="BE91" s="216">
        <f>IF(N91="základní",J91,0)</f>
        <v>0</v>
      </c>
      <c r="BF91" s="216">
        <f>IF(N91="snížená",J91,0)</f>
        <v>0</v>
      </c>
      <c r="BG91" s="216">
        <f>IF(N91="zákl. přenesená",J91,0)</f>
        <v>0</v>
      </c>
      <c r="BH91" s="216">
        <f>IF(N91="sníž. přenesená",J91,0)</f>
        <v>0</v>
      </c>
      <c r="BI91" s="216">
        <f>IF(N91="nulová",J91,0)</f>
        <v>0</v>
      </c>
      <c r="BJ91" s="24" t="s">
        <v>25</v>
      </c>
      <c r="BK91" s="216">
        <f>ROUND(I91*H91,2)</f>
        <v>0</v>
      </c>
      <c r="BL91" s="24" t="s">
        <v>730</v>
      </c>
      <c r="BM91" s="24" t="s">
        <v>769</v>
      </c>
    </row>
    <row r="92" spans="2:12" s="1" customFormat="1" ht="6.95" customHeight="1">
      <c r="B92" s="57"/>
      <c r="C92" s="58"/>
      <c r="D92" s="58"/>
      <c r="E92" s="58"/>
      <c r="F92" s="58"/>
      <c r="G92" s="58"/>
      <c r="H92" s="58"/>
      <c r="I92" s="149"/>
      <c r="J92" s="58"/>
      <c r="K92" s="58"/>
      <c r="L92" s="62"/>
    </row>
  </sheetData>
  <sheetProtection password="CC35" sheet="1" objects="1" scenarios="1" formatCells="0" formatColumns="0" formatRows="0" sort="0" autoFilter="0"/>
  <autoFilter ref="C84:K91"/>
  <mergeCells count="12">
    <mergeCell ref="G1:H1"/>
    <mergeCell ref="L2:V2"/>
    <mergeCell ref="E49:H49"/>
    <mergeCell ref="E51:H51"/>
    <mergeCell ref="E73:H73"/>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2"/>
      <c r="C1" s="122"/>
      <c r="D1" s="123" t="s">
        <v>1</v>
      </c>
      <c r="E1" s="122"/>
      <c r="F1" s="124" t="s">
        <v>124</v>
      </c>
      <c r="G1" s="410" t="s">
        <v>125</v>
      </c>
      <c r="H1" s="410"/>
      <c r="I1" s="125"/>
      <c r="J1" s="124" t="s">
        <v>126</v>
      </c>
      <c r="K1" s="123" t="s">
        <v>127</v>
      </c>
      <c r="L1" s="124" t="s">
        <v>128</v>
      </c>
      <c r="M1" s="124"/>
      <c r="N1" s="124"/>
      <c r="O1" s="124"/>
      <c r="P1" s="124"/>
      <c r="Q1" s="124"/>
      <c r="R1" s="124"/>
      <c r="S1" s="124"/>
      <c r="T1" s="12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121</v>
      </c>
    </row>
    <row r="3" spans="2:46" ht="6.95" customHeight="1">
      <c r="B3" s="25"/>
      <c r="C3" s="26"/>
      <c r="D3" s="26"/>
      <c r="E3" s="26"/>
      <c r="F3" s="26"/>
      <c r="G3" s="26"/>
      <c r="H3" s="26"/>
      <c r="I3" s="126"/>
      <c r="J3" s="26"/>
      <c r="K3" s="27"/>
      <c r="AT3" s="24" t="s">
        <v>94</v>
      </c>
    </row>
    <row r="4" spans="2:46" ht="36.95" customHeight="1">
      <c r="B4" s="28"/>
      <c r="C4" s="29"/>
      <c r="D4" s="30" t="s">
        <v>129</v>
      </c>
      <c r="E4" s="29"/>
      <c r="F4" s="29"/>
      <c r="G4" s="29"/>
      <c r="H4" s="29"/>
      <c r="I4" s="127"/>
      <c r="J4" s="29"/>
      <c r="K4" s="31"/>
      <c r="M4" s="32" t="s">
        <v>12</v>
      </c>
      <c r="AT4" s="24" t="s">
        <v>6</v>
      </c>
    </row>
    <row r="5" spans="2:11" ht="6.95" customHeight="1">
      <c r="B5" s="28"/>
      <c r="C5" s="29"/>
      <c r="D5" s="29"/>
      <c r="E5" s="29"/>
      <c r="F5" s="29"/>
      <c r="G5" s="29"/>
      <c r="H5" s="29"/>
      <c r="I5" s="127"/>
      <c r="J5" s="29"/>
      <c r="K5" s="31"/>
    </row>
    <row r="6" spans="2:11" ht="13.5">
      <c r="B6" s="28"/>
      <c r="C6" s="29"/>
      <c r="D6" s="37" t="s">
        <v>18</v>
      </c>
      <c r="E6" s="29"/>
      <c r="F6" s="29"/>
      <c r="G6" s="29"/>
      <c r="H6" s="29"/>
      <c r="I6" s="127"/>
      <c r="J6" s="29"/>
      <c r="K6" s="31"/>
    </row>
    <row r="7" spans="2:11" ht="22.5" customHeight="1">
      <c r="B7" s="28"/>
      <c r="C7" s="29"/>
      <c r="D7" s="29"/>
      <c r="E7" s="403" t="str">
        <f>'Rekapitulace stavby'!K6</f>
        <v>Oprava silnice III/1179 Mýto</v>
      </c>
      <c r="F7" s="404"/>
      <c r="G7" s="404"/>
      <c r="H7" s="404"/>
      <c r="I7" s="127"/>
      <c r="J7" s="29"/>
      <c r="K7" s="31"/>
    </row>
    <row r="8" spans="2:11" ht="13.5">
      <c r="B8" s="28"/>
      <c r="C8" s="29"/>
      <c r="D8" s="37" t="s">
        <v>130</v>
      </c>
      <c r="E8" s="29"/>
      <c r="F8" s="29"/>
      <c r="G8" s="29"/>
      <c r="H8" s="29"/>
      <c r="I8" s="127"/>
      <c r="J8" s="29"/>
      <c r="K8" s="31"/>
    </row>
    <row r="9" spans="2:11" s="1" customFormat="1" ht="22.5" customHeight="1">
      <c r="B9" s="42"/>
      <c r="C9" s="43"/>
      <c r="D9" s="43"/>
      <c r="E9" s="403" t="s">
        <v>770</v>
      </c>
      <c r="F9" s="405"/>
      <c r="G9" s="405"/>
      <c r="H9" s="405"/>
      <c r="I9" s="128"/>
      <c r="J9" s="43"/>
      <c r="K9" s="46"/>
    </row>
    <row r="10" spans="2:11" s="1" customFormat="1" ht="13.5">
      <c r="B10" s="42"/>
      <c r="C10" s="43"/>
      <c r="D10" s="37" t="s">
        <v>132</v>
      </c>
      <c r="E10" s="43"/>
      <c r="F10" s="43"/>
      <c r="G10" s="43"/>
      <c r="H10" s="43"/>
      <c r="I10" s="128"/>
      <c r="J10" s="43"/>
      <c r="K10" s="46"/>
    </row>
    <row r="11" spans="2:11" s="1" customFormat="1" ht="36.95" customHeight="1">
      <c r="B11" s="42"/>
      <c r="C11" s="43"/>
      <c r="D11" s="43"/>
      <c r="E11" s="406" t="s">
        <v>771</v>
      </c>
      <c r="F11" s="405"/>
      <c r="G11" s="405"/>
      <c r="H11" s="405"/>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7" t="s">
        <v>21</v>
      </c>
      <c r="E13" s="43"/>
      <c r="F13" s="35" t="s">
        <v>22</v>
      </c>
      <c r="G13" s="43"/>
      <c r="H13" s="43"/>
      <c r="I13" s="129" t="s">
        <v>23</v>
      </c>
      <c r="J13" s="35" t="s">
        <v>84</v>
      </c>
      <c r="K13" s="46"/>
    </row>
    <row r="14" spans="2:11" s="1" customFormat="1" ht="14.45" customHeight="1">
      <c r="B14" s="42"/>
      <c r="C14" s="43"/>
      <c r="D14" s="37" t="s">
        <v>26</v>
      </c>
      <c r="E14" s="43"/>
      <c r="F14" s="35" t="s">
        <v>27</v>
      </c>
      <c r="G14" s="43"/>
      <c r="H14" s="43"/>
      <c r="I14" s="129" t="s">
        <v>28</v>
      </c>
      <c r="J14" s="130" t="str">
        <f>'Rekapitulace stavby'!AN8</f>
        <v>22. 1. 2016</v>
      </c>
      <c r="K14" s="46"/>
    </row>
    <row r="15" spans="2:11" s="1" customFormat="1" ht="10.9" customHeight="1">
      <c r="B15" s="42"/>
      <c r="C15" s="43"/>
      <c r="D15" s="43"/>
      <c r="E15" s="43"/>
      <c r="F15" s="43"/>
      <c r="G15" s="43"/>
      <c r="H15" s="43"/>
      <c r="I15" s="128"/>
      <c r="J15" s="43"/>
      <c r="K15" s="46"/>
    </row>
    <row r="16" spans="2:11" s="1" customFormat="1" ht="14.45" customHeight="1">
      <c r="B16" s="42"/>
      <c r="C16" s="43"/>
      <c r="D16" s="37" t="s">
        <v>36</v>
      </c>
      <c r="E16" s="43"/>
      <c r="F16" s="43"/>
      <c r="G16" s="43"/>
      <c r="H16" s="43"/>
      <c r="I16" s="129" t="s">
        <v>37</v>
      </c>
      <c r="J16" s="35" t="s">
        <v>38</v>
      </c>
      <c r="K16" s="46"/>
    </row>
    <row r="17" spans="2:11" s="1" customFormat="1" ht="18" customHeight="1">
      <c r="B17" s="42"/>
      <c r="C17" s="43"/>
      <c r="D17" s="43"/>
      <c r="E17" s="35" t="s">
        <v>39</v>
      </c>
      <c r="F17" s="43"/>
      <c r="G17" s="43"/>
      <c r="H17" s="43"/>
      <c r="I17" s="129" t="s">
        <v>40</v>
      </c>
      <c r="J17" s="35" t="s">
        <v>41</v>
      </c>
      <c r="K17" s="46"/>
    </row>
    <row r="18" spans="2:11" s="1" customFormat="1" ht="6.95" customHeight="1">
      <c r="B18" s="42"/>
      <c r="C18" s="43"/>
      <c r="D18" s="43"/>
      <c r="E18" s="43"/>
      <c r="F18" s="43"/>
      <c r="G18" s="43"/>
      <c r="H18" s="43"/>
      <c r="I18" s="128"/>
      <c r="J18" s="43"/>
      <c r="K18" s="46"/>
    </row>
    <row r="19" spans="2:11" s="1" customFormat="1" ht="14.45" customHeight="1">
      <c r="B19" s="42"/>
      <c r="C19" s="43"/>
      <c r="D19" s="37" t="s">
        <v>42</v>
      </c>
      <c r="E19" s="43"/>
      <c r="F19" s="43"/>
      <c r="G19" s="43"/>
      <c r="H19" s="43"/>
      <c r="I19" s="129" t="s">
        <v>37</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29" t="s">
        <v>40</v>
      </c>
      <c r="J20" s="35"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7" t="s">
        <v>44</v>
      </c>
      <c r="E22" s="43"/>
      <c r="F22" s="43"/>
      <c r="G22" s="43"/>
      <c r="H22" s="43"/>
      <c r="I22" s="129" t="s">
        <v>37</v>
      </c>
      <c r="J22" s="35" t="s">
        <v>45</v>
      </c>
      <c r="K22" s="46"/>
    </row>
    <row r="23" spans="2:11" s="1" customFormat="1" ht="18" customHeight="1">
      <c r="B23" s="42"/>
      <c r="C23" s="43"/>
      <c r="D23" s="43"/>
      <c r="E23" s="35" t="s">
        <v>46</v>
      </c>
      <c r="F23" s="43"/>
      <c r="G23" s="43"/>
      <c r="H23" s="43"/>
      <c r="I23" s="129" t="s">
        <v>40</v>
      </c>
      <c r="J23" s="35" t="s">
        <v>47</v>
      </c>
      <c r="K23" s="46"/>
    </row>
    <row r="24" spans="2:11" s="1" customFormat="1" ht="6.95" customHeight="1">
      <c r="B24" s="42"/>
      <c r="C24" s="43"/>
      <c r="D24" s="43"/>
      <c r="E24" s="43"/>
      <c r="F24" s="43"/>
      <c r="G24" s="43"/>
      <c r="H24" s="43"/>
      <c r="I24" s="128"/>
      <c r="J24" s="43"/>
      <c r="K24" s="46"/>
    </row>
    <row r="25" spans="2:11" s="1" customFormat="1" ht="14.45" customHeight="1">
      <c r="B25" s="42"/>
      <c r="C25" s="43"/>
      <c r="D25" s="37" t="s">
        <v>49</v>
      </c>
      <c r="E25" s="43"/>
      <c r="F25" s="43"/>
      <c r="G25" s="43"/>
      <c r="H25" s="43"/>
      <c r="I25" s="128"/>
      <c r="J25" s="43"/>
      <c r="K25" s="46"/>
    </row>
    <row r="26" spans="2:11" s="7" customFormat="1" ht="22.5" customHeight="1">
      <c r="B26" s="131"/>
      <c r="C26" s="132"/>
      <c r="D26" s="132"/>
      <c r="E26" s="368" t="s">
        <v>84</v>
      </c>
      <c r="F26" s="368"/>
      <c r="G26" s="368"/>
      <c r="H26" s="368"/>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51</v>
      </c>
      <c r="E29" s="43"/>
      <c r="F29" s="43"/>
      <c r="G29" s="43"/>
      <c r="H29" s="43"/>
      <c r="I29" s="128"/>
      <c r="J29" s="138">
        <f>ROUND(J85,2)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53</v>
      </c>
      <c r="G31" s="43"/>
      <c r="H31" s="43"/>
      <c r="I31" s="139" t="s">
        <v>52</v>
      </c>
      <c r="J31" s="47" t="s">
        <v>54</v>
      </c>
      <c r="K31" s="46"/>
    </row>
    <row r="32" spans="2:11" s="1" customFormat="1" ht="14.45" customHeight="1">
      <c r="B32" s="42"/>
      <c r="C32" s="43"/>
      <c r="D32" s="50" t="s">
        <v>55</v>
      </c>
      <c r="E32" s="50" t="s">
        <v>56</v>
      </c>
      <c r="F32" s="140">
        <f>ROUND(SUM(BE85:BE100),2)</f>
        <v>0</v>
      </c>
      <c r="G32" s="43"/>
      <c r="H32" s="43"/>
      <c r="I32" s="141">
        <v>0.21</v>
      </c>
      <c r="J32" s="140">
        <f>ROUND(ROUND((SUM(BE85:BE100)),2)*I32,2)</f>
        <v>0</v>
      </c>
      <c r="K32" s="46"/>
    </row>
    <row r="33" spans="2:11" s="1" customFormat="1" ht="14.45" customHeight="1">
      <c r="B33" s="42"/>
      <c r="C33" s="43"/>
      <c r="D33" s="43"/>
      <c r="E33" s="50" t="s">
        <v>57</v>
      </c>
      <c r="F33" s="140">
        <f>ROUND(SUM(BF85:BF100),2)</f>
        <v>0</v>
      </c>
      <c r="G33" s="43"/>
      <c r="H33" s="43"/>
      <c r="I33" s="141">
        <v>0.15</v>
      </c>
      <c r="J33" s="140">
        <f>ROUND(ROUND((SUM(BF85:BF100)),2)*I33,2)</f>
        <v>0</v>
      </c>
      <c r="K33" s="46"/>
    </row>
    <row r="34" spans="2:11" s="1" customFormat="1" ht="14.45" customHeight="1" hidden="1">
      <c r="B34" s="42"/>
      <c r="C34" s="43"/>
      <c r="D34" s="43"/>
      <c r="E34" s="50" t="s">
        <v>58</v>
      </c>
      <c r="F34" s="140">
        <f>ROUND(SUM(BG85:BG100),2)</f>
        <v>0</v>
      </c>
      <c r="G34" s="43"/>
      <c r="H34" s="43"/>
      <c r="I34" s="141">
        <v>0.21</v>
      </c>
      <c r="J34" s="140">
        <v>0</v>
      </c>
      <c r="K34" s="46"/>
    </row>
    <row r="35" spans="2:11" s="1" customFormat="1" ht="14.45" customHeight="1" hidden="1">
      <c r="B35" s="42"/>
      <c r="C35" s="43"/>
      <c r="D35" s="43"/>
      <c r="E35" s="50" t="s">
        <v>59</v>
      </c>
      <c r="F35" s="140">
        <f>ROUND(SUM(BH85:BH100),2)</f>
        <v>0</v>
      </c>
      <c r="G35" s="43"/>
      <c r="H35" s="43"/>
      <c r="I35" s="141">
        <v>0.15</v>
      </c>
      <c r="J35" s="140">
        <v>0</v>
      </c>
      <c r="K35" s="46"/>
    </row>
    <row r="36" spans="2:11" s="1" customFormat="1" ht="14.45" customHeight="1" hidden="1">
      <c r="B36" s="42"/>
      <c r="C36" s="43"/>
      <c r="D36" s="43"/>
      <c r="E36" s="50" t="s">
        <v>60</v>
      </c>
      <c r="F36" s="140">
        <f>ROUND(SUM(BI85:BI100),2)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61</v>
      </c>
      <c r="E38" s="80"/>
      <c r="F38" s="80"/>
      <c r="G38" s="144" t="s">
        <v>62</v>
      </c>
      <c r="H38" s="145" t="s">
        <v>63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0" t="s">
        <v>134</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7" t="s">
        <v>18</v>
      </c>
      <c r="D46" s="43"/>
      <c r="E46" s="43"/>
      <c r="F46" s="43"/>
      <c r="G46" s="43"/>
      <c r="H46" s="43"/>
      <c r="I46" s="128"/>
      <c r="J46" s="43"/>
      <c r="K46" s="46"/>
    </row>
    <row r="47" spans="2:11" s="1" customFormat="1" ht="22.5" customHeight="1">
      <c r="B47" s="42"/>
      <c r="C47" s="43"/>
      <c r="D47" s="43"/>
      <c r="E47" s="403" t="str">
        <f>E7</f>
        <v>Oprava silnice III/1179 Mýto</v>
      </c>
      <c r="F47" s="404"/>
      <c r="G47" s="404"/>
      <c r="H47" s="404"/>
      <c r="I47" s="128"/>
      <c r="J47" s="43"/>
      <c r="K47" s="46"/>
    </row>
    <row r="48" spans="2:11" ht="13.5">
      <c r="B48" s="28"/>
      <c r="C48" s="37" t="s">
        <v>130</v>
      </c>
      <c r="D48" s="29"/>
      <c r="E48" s="29"/>
      <c r="F48" s="29"/>
      <c r="G48" s="29"/>
      <c r="H48" s="29"/>
      <c r="I48" s="127"/>
      <c r="J48" s="29"/>
      <c r="K48" s="31"/>
    </row>
    <row r="49" spans="2:11" s="1" customFormat="1" ht="22.5" customHeight="1">
      <c r="B49" s="42"/>
      <c r="C49" s="43"/>
      <c r="D49" s="43"/>
      <c r="E49" s="403" t="s">
        <v>770</v>
      </c>
      <c r="F49" s="405"/>
      <c r="G49" s="405"/>
      <c r="H49" s="405"/>
      <c r="I49" s="128"/>
      <c r="J49" s="43"/>
      <c r="K49" s="46"/>
    </row>
    <row r="50" spans="2:11" s="1" customFormat="1" ht="14.45" customHeight="1">
      <c r="B50" s="42"/>
      <c r="C50" s="37" t="s">
        <v>132</v>
      </c>
      <c r="D50" s="43"/>
      <c r="E50" s="43"/>
      <c r="F50" s="43"/>
      <c r="G50" s="43"/>
      <c r="H50" s="43"/>
      <c r="I50" s="128"/>
      <c r="J50" s="43"/>
      <c r="K50" s="46"/>
    </row>
    <row r="51" spans="2:11" s="1" customFormat="1" ht="23.25" customHeight="1">
      <c r="B51" s="42"/>
      <c r="C51" s="43"/>
      <c r="D51" s="43"/>
      <c r="E51" s="406" t="str">
        <f>E11</f>
        <v>01 - Odvodnění komunikace</v>
      </c>
      <c r="F51" s="405"/>
      <c r="G51" s="405"/>
      <c r="H51" s="405"/>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7" t="s">
        <v>26</v>
      </c>
      <c r="D53" s="43"/>
      <c r="E53" s="43"/>
      <c r="F53" s="35" t="str">
        <f>F14</f>
        <v>Mýto</v>
      </c>
      <c r="G53" s="43"/>
      <c r="H53" s="43"/>
      <c r="I53" s="129" t="s">
        <v>28</v>
      </c>
      <c r="J53" s="130" t="str">
        <f>IF(J14="","",J14)</f>
        <v>22. 1. 2016</v>
      </c>
      <c r="K53" s="46"/>
    </row>
    <row r="54" spans="2:11" s="1" customFormat="1" ht="6.95" customHeight="1">
      <c r="B54" s="42"/>
      <c r="C54" s="43"/>
      <c r="D54" s="43"/>
      <c r="E54" s="43"/>
      <c r="F54" s="43"/>
      <c r="G54" s="43"/>
      <c r="H54" s="43"/>
      <c r="I54" s="128"/>
      <c r="J54" s="43"/>
      <c r="K54" s="46"/>
    </row>
    <row r="55" spans="2:11" s="1" customFormat="1" ht="13.5">
      <c r="B55" s="42"/>
      <c r="C55" s="37" t="s">
        <v>36</v>
      </c>
      <c r="D55" s="43"/>
      <c r="E55" s="43"/>
      <c r="F55" s="35" t="str">
        <f>E17</f>
        <v>SUS PK, p.o.</v>
      </c>
      <c r="G55" s="43"/>
      <c r="H55" s="43"/>
      <c r="I55" s="129" t="s">
        <v>44</v>
      </c>
      <c r="J55" s="35" t="str">
        <f>E23</f>
        <v>Area Projekt s.r.o.</v>
      </c>
      <c r="K55" s="46"/>
    </row>
    <row r="56" spans="2:11" s="1" customFormat="1" ht="14.45" customHeight="1">
      <c r="B56" s="42"/>
      <c r="C56" s="37" t="s">
        <v>42</v>
      </c>
      <c r="D56" s="43"/>
      <c r="E56" s="43"/>
      <c r="F56" s="35"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135</v>
      </c>
      <c r="D58" s="142"/>
      <c r="E58" s="142"/>
      <c r="F58" s="142"/>
      <c r="G58" s="142"/>
      <c r="H58" s="142"/>
      <c r="I58" s="155"/>
      <c r="J58" s="156" t="s">
        <v>136</v>
      </c>
      <c r="K58" s="157"/>
    </row>
    <row r="59" spans="2:11" s="1" customFormat="1" ht="10.35" customHeight="1">
      <c r="B59" s="42"/>
      <c r="C59" s="43"/>
      <c r="D59" s="43"/>
      <c r="E59" s="43"/>
      <c r="F59" s="43"/>
      <c r="G59" s="43"/>
      <c r="H59" s="43"/>
      <c r="I59" s="128"/>
      <c r="J59" s="43"/>
      <c r="K59" s="46"/>
    </row>
    <row r="60" spans="2:47" s="1" customFormat="1" ht="29.25" customHeight="1">
      <c r="B60" s="42"/>
      <c r="C60" s="158" t="s">
        <v>137</v>
      </c>
      <c r="D60" s="43"/>
      <c r="E60" s="43"/>
      <c r="F60" s="43"/>
      <c r="G60" s="43"/>
      <c r="H60" s="43"/>
      <c r="I60" s="128"/>
      <c r="J60" s="138">
        <f>J85</f>
        <v>0</v>
      </c>
      <c r="K60" s="46"/>
      <c r="AU60" s="24" t="s">
        <v>138</v>
      </c>
    </row>
    <row r="61" spans="2:11" s="8" customFormat="1" ht="24.95" customHeight="1">
      <c r="B61" s="159"/>
      <c r="C61" s="160"/>
      <c r="D61" s="161" t="s">
        <v>139</v>
      </c>
      <c r="E61" s="162"/>
      <c r="F61" s="162"/>
      <c r="G61" s="162"/>
      <c r="H61" s="162"/>
      <c r="I61" s="163"/>
      <c r="J61" s="164">
        <f>J86</f>
        <v>0</v>
      </c>
      <c r="K61" s="165"/>
    </row>
    <row r="62" spans="2:11" s="9" customFormat="1" ht="19.9" customHeight="1">
      <c r="B62" s="166"/>
      <c r="C62" s="167"/>
      <c r="D62" s="168" t="s">
        <v>261</v>
      </c>
      <c r="E62" s="169"/>
      <c r="F62" s="169"/>
      <c r="G62" s="169"/>
      <c r="H62" s="169"/>
      <c r="I62" s="170"/>
      <c r="J62" s="171">
        <f>J87</f>
        <v>0</v>
      </c>
      <c r="K62" s="172"/>
    </row>
    <row r="63" spans="2:11" s="9" customFormat="1" ht="19.9" customHeight="1">
      <c r="B63" s="166"/>
      <c r="C63" s="167"/>
      <c r="D63" s="168" t="s">
        <v>143</v>
      </c>
      <c r="E63" s="169"/>
      <c r="F63" s="169"/>
      <c r="G63" s="169"/>
      <c r="H63" s="169"/>
      <c r="I63" s="170"/>
      <c r="J63" s="171">
        <f>J98</f>
        <v>0</v>
      </c>
      <c r="K63" s="172"/>
    </row>
    <row r="64" spans="2:11" s="1" customFormat="1" ht="21.75" customHeight="1">
      <c r="B64" s="42"/>
      <c r="C64" s="43"/>
      <c r="D64" s="43"/>
      <c r="E64" s="43"/>
      <c r="F64" s="43"/>
      <c r="G64" s="43"/>
      <c r="H64" s="43"/>
      <c r="I64" s="128"/>
      <c r="J64" s="43"/>
      <c r="K64" s="46"/>
    </row>
    <row r="65" spans="2:11" s="1" customFormat="1" ht="6.95" customHeight="1">
      <c r="B65" s="57"/>
      <c r="C65" s="58"/>
      <c r="D65" s="58"/>
      <c r="E65" s="58"/>
      <c r="F65" s="58"/>
      <c r="G65" s="58"/>
      <c r="H65" s="58"/>
      <c r="I65" s="149"/>
      <c r="J65" s="58"/>
      <c r="K65" s="59"/>
    </row>
    <row r="69" spans="2:12" s="1" customFormat="1" ht="6.95" customHeight="1">
      <c r="B69" s="60"/>
      <c r="C69" s="61"/>
      <c r="D69" s="61"/>
      <c r="E69" s="61"/>
      <c r="F69" s="61"/>
      <c r="G69" s="61"/>
      <c r="H69" s="61"/>
      <c r="I69" s="152"/>
      <c r="J69" s="61"/>
      <c r="K69" s="61"/>
      <c r="L69" s="62"/>
    </row>
    <row r="70" spans="2:12" s="1" customFormat="1" ht="36.95" customHeight="1">
      <c r="B70" s="42"/>
      <c r="C70" s="63" t="s">
        <v>144</v>
      </c>
      <c r="D70" s="64"/>
      <c r="E70" s="64"/>
      <c r="F70" s="64"/>
      <c r="G70" s="64"/>
      <c r="H70" s="64"/>
      <c r="I70" s="173"/>
      <c r="J70" s="64"/>
      <c r="K70" s="64"/>
      <c r="L70" s="62"/>
    </row>
    <row r="71" spans="2:12" s="1" customFormat="1" ht="6.95" customHeight="1">
      <c r="B71" s="42"/>
      <c r="C71" s="64"/>
      <c r="D71" s="64"/>
      <c r="E71" s="64"/>
      <c r="F71" s="64"/>
      <c r="G71" s="64"/>
      <c r="H71" s="64"/>
      <c r="I71" s="173"/>
      <c r="J71" s="64"/>
      <c r="K71" s="64"/>
      <c r="L71" s="62"/>
    </row>
    <row r="72" spans="2:12" s="1" customFormat="1" ht="14.45" customHeight="1">
      <c r="B72" s="42"/>
      <c r="C72" s="66" t="s">
        <v>18</v>
      </c>
      <c r="D72" s="64"/>
      <c r="E72" s="64"/>
      <c r="F72" s="64"/>
      <c r="G72" s="64"/>
      <c r="H72" s="64"/>
      <c r="I72" s="173"/>
      <c r="J72" s="64"/>
      <c r="K72" s="64"/>
      <c r="L72" s="62"/>
    </row>
    <row r="73" spans="2:12" s="1" customFormat="1" ht="22.5" customHeight="1">
      <c r="B73" s="42"/>
      <c r="C73" s="64"/>
      <c r="D73" s="64"/>
      <c r="E73" s="407" t="str">
        <f>E7</f>
        <v>Oprava silnice III/1179 Mýto</v>
      </c>
      <c r="F73" s="408"/>
      <c r="G73" s="408"/>
      <c r="H73" s="408"/>
      <c r="I73" s="173"/>
      <c r="J73" s="64"/>
      <c r="K73" s="64"/>
      <c r="L73" s="62"/>
    </row>
    <row r="74" spans="2:12" ht="13.5">
      <c r="B74" s="28"/>
      <c r="C74" s="66" t="s">
        <v>130</v>
      </c>
      <c r="D74" s="174"/>
      <c r="E74" s="174"/>
      <c r="F74" s="174"/>
      <c r="G74" s="174"/>
      <c r="H74" s="174"/>
      <c r="J74" s="174"/>
      <c r="K74" s="174"/>
      <c r="L74" s="175"/>
    </row>
    <row r="75" spans="2:12" s="1" customFormat="1" ht="22.5" customHeight="1">
      <c r="B75" s="42"/>
      <c r="C75" s="64"/>
      <c r="D75" s="64"/>
      <c r="E75" s="407" t="s">
        <v>770</v>
      </c>
      <c r="F75" s="409"/>
      <c r="G75" s="409"/>
      <c r="H75" s="409"/>
      <c r="I75" s="173"/>
      <c r="J75" s="64"/>
      <c r="K75" s="64"/>
      <c r="L75" s="62"/>
    </row>
    <row r="76" spans="2:12" s="1" customFormat="1" ht="14.45" customHeight="1">
      <c r="B76" s="42"/>
      <c r="C76" s="66" t="s">
        <v>132</v>
      </c>
      <c r="D76" s="64"/>
      <c r="E76" s="64"/>
      <c r="F76" s="64"/>
      <c r="G76" s="64"/>
      <c r="H76" s="64"/>
      <c r="I76" s="173"/>
      <c r="J76" s="64"/>
      <c r="K76" s="64"/>
      <c r="L76" s="62"/>
    </row>
    <row r="77" spans="2:12" s="1" customFormat="1" ht="23.25" customHeight="1">
      <c r="B77" s="42"/>
      <c r="C77" s="64"/>
      <c r="D77" s="64"/>
      <c r="E77" s="379" t="str">
        <f>E11</f>
        <v>01 - Odvodnění komunikace</v>
      </c>
      <c r="F77" s="409"/>
      <c r="G77" s="409"/>
      <c r="H77" s="409"/>
      <c r="I77" s="173"/>
      <c r="J77" s="64"/>
      <c r="K77" s="64"/>
      <c r="L77" s="62"/>
    </row>
    <row r="78" spans="2:12" s="1" customFormat="1" ht="6.95" customHeight="1">
      <c r="B78" s="42"/>
      <c r="C78" s="64"/>
      <c r="D78" s="64"/>
      <c r="E78" s="64"/>
      <c r="F78" s="64"/>
      <c r="G78" s="64"/>
      <c r="H78" s="64"/>
      <c r="I78" s="173"/>
      <c r="J78" s="64"/>
      <c r="K78" s="64"/>
      <c r="L78" s="62"/>
    </row>
    <row r="79" spans="2:12" s="1" customFormat="1" ht="18" customHeight="1">
      <c r="B79" s="42"/>
      <c r="C79" s="66" t="s">
        <v>26</v>
      </c>
      <c r="D79" s="64"/>
      <c r="E79" s="64"/>
      <c r="F79" s="176" t="str">
        <f>F14</f>
        <v>Mýto</v>
      </c>
      <c r="G79" s="64"/>
      <c r="H79" s="64"/>
      <c r="I79" s="177" t="s">
        <v>28</v>
      </c>
      <c r="J79" s="74" t="str">
        <f>IF(J14="","",J14)</f>
        <v>22. 1. 2016</v>
      </c>
      <c r="K79" s="64"/>
      <c r="L79" s="62"/>
    </row>
    <row r="80" spans="2:12" s="1" customFormat="1" ht="6.95" customHeight="1">
      <c r="B80" s="42"/>
      <c r="C80" s="64"/>
      <c r="D80" s="64"/>
      <c r="E80" s="64"/>
      <c r="F80" s="64"/>
      <c r="G80" s="64"/>
      <c r="H80" s="64"/>
      <c r="I80" s="173"/>
      <c r="J80" s="64"/>
      <c r="K80" s="64"/>
      <c r="L80" s="62"/>
    </row>
    <row r="81" spans="2:12" s="1" customFormat="1" ht="13.5">
      <c r="B81" s="42"/>
      <c r="C81" s="66" t="s">
        <v>36</v>
      </c>
      <c r="D81" s="64"/>
      <c r="E81" s="64"/>
      <c r="F81" s="176" t="str">
        <f>E17</f>
        <v>SUS PK, p.o.</v>
      </c>
      <c r="G81" s="64"/>
      <c r="H81" s="64"/>
      <c r="I81" s="177" t="s">
        <v>44</v>
      </c>
      <c r="J81" s="176" t="str">
        <f>E23</f>
        <v>Area Projekt s.r.o.</v>
      </c>
      <c r="K81" s="64"/>
      <c r="L81" s="62"/>
    </row>
    <row r="82" spans="2:12" s="1" customFormat="1" ht="14.45" customHeight="1">
      <c r="B82" s="42"/>
      <c r="C82" s="66" t="s">
        <v>42</v>
      </c>
      <c r="D82" s="64"/>
      <c r="E82" s="64"/>
      <c r="F82" s="176" t="str">
        <f>IF(E20="","",E20)</f>
        <v/>
      </c>
      <c r="G82" s="64"/>
      <c r="H82" s="64"/>
      <c r="I82" s="173"/>
      <c r="J82" s="64"/>
      <c r="K82" s="64"/>
      <c r="L82" s="62"/>
    </row>
    <row r="83" spans="2:12" s="1" customFormat="1" ht="10.35" customHeight="1">
      <c r="B83" s="42"/>
      <c r="C83" s="64"/>
      <c r="D83" s="64"/>
      <c r="E83" s="64"/>
      <c r="F83" s="64"/>
      <c r="G83" s="64"/>
      <c r="H83" s="64"/>
      <c r="I83" s="173"/>
      <c r="J83" s="64"/>
      <c r="K83" s="64"/>
      <c r="L83" s="62"/>
    </row>
    <row r="84" spans="2:20" s="10" customFormat="1" ht="29.25" customHeight="1">
      <c r="B84" s="178"/>
      <c r="C84" s="179" t="s">
        <v>145</v>
      </c>
      <c r="D84" s="180" t="s">
        <v>70</v>
      </c>
      <c r="E84" s="180" t="s">
        <v>66</v>
      </c>
      <c r="F84" s="180" t="s">
        <v>146</v>
      </c>
      <c r="G84" s="180" t="s">
        <v>147</v>
      </c>
      <c r="H84" s="180" t="s">
        <v>148</v>
      </c>
      <c r="I84" s="181" t="s">
        <v>149</v>
      </c>
      <c r="J84" s="180" t="s">
        <v>136</v>
      </c>
      <c r="K84" s="182" t="s">
        <v>150</v>
      </c>
      <c r="L84" s="183"/>
      <c r="M84" s="82" t="s">
        <v>151</v>
      </c>
      <c r="N84" s="83" t="s">
        <v>55</v>
      </c>
      <c r="O84" s="83" t="s">
        <v>152</v>
      </c>
      <c r="P84" s="83" t="s">
        <v>153</v>
      </c>
      <c r="Q84" s="83" t="s">
        <v>154</v>
      </c>
      <c r="R84" s="83" t="s">
        <v>155</v>
      </c>
      <c r="S84" s="83" t="s">
        <v>156</v>
      </c>
      <c r="T84" s="84" t="s">
        <v>157</v>
      </c>
    </row>
    <row r="85" spans="2:63" s="1" customFormat="1" ht="29.25" customHeight="1">
      <c r="B85" s="42"/>
      <c r="C85" s="88" t="s">
        <v>137</v>
      </c>
      <c r="D85" s="64"/>
      <c r="E85" s="64"/>
      <c r="F85" s="64"/>
      <c r="G85" s="64"/>
      <c r="H85" s="64"/>
      <c r="I85" s="173"/>
      <c r="J85" s="184">
        <f>BK85</f>
        <v>0</v>
      </c>
      <c r="K85" s="64"/>
      <c r="L85" s="62"/>
      <c r="M85" s="85"/>
      <c r="N85" s="86"/>
      <c r="O85" s="86"/>
      <c r="P85" s="185">
        <f>P86</f>
        <v>0</v>
      </c>
      <c r="Q85" s="86"/>
      <c r="R85" s="185">
        <f>R86</f>
        <v>0.66362</v>
      </c>
      <c r="S85" s="86"/>
      <c r="T85" s="186">
        <f>T86</f>
        <v>0</v>
      </c>
      <c r="AT85" s="24" t="s">
        <v>85</v>
      </c>
      <c r="AU85" s="24" t="s">
        <v>138</v>
      </c>
      <c r="BK85" s="187">
        <f>BK86</f>
        <v>0</v>
      </c>
    </row>
    <row r="86" spans="2:63" s="11" customFormat="1" ht="37.35" customHeight="1">
      <c r="B86" s="188"/>
      <c r="C86" s="189"/>
      <c r="D86" s="190" t="s">
        <v>85</v>
      </c>
      <c r="E86" s="191" t="s">
        <v>158</v>
      </c>
      <c r="F86" s="191" t="s">
        <v>159</v>
      </c>
      <c r="G86" s="189"/>
      <c r="H86" s="189"/>
      <c r="I86" s="192"/>
      <c r="J86" s="193">
        <f>BK86</f>
        <v>0</v>
      </c>
      <c r="K86" s="189"/>
      <c r="L86" s="194"/>
      <c r="M86" s="195"/>
      <c r="N86" s="196"/>
      <c r="O86" s="196"/>
      <c r="P86" s="197">
        <f>P87+P98</f>
        <v>0</v>
      </c>
      <c r="Q86" s="196"/>
      <c r="R86" s="197">
        <f>R87+R98</f>
        <v>0.66362</v>
      </c>
      <c r="S86" s="196"/>
      <c r="T86" s="198">
        <f>T87+T98</f>
        <v>0</v>
      </c>
      <c r="AR86" s="199" t="s">
        <v>25</v>
      </c>
      <c r="AT86" s="200" t="s">
        <v>85</v>
      </c>
      <c r="AU86" s="200" t="s">
        <v>86</v>
      </c>
      <c r="AY86" s="199" t="s">
        <v>160</v>
      </c>
      <c r="BK86" s="201">
        <f>BK87+BK98</f>
        <v>0</v>
      </c>
    </row>
    <row r="87" spans="2:63" s="11" customFormat="1" ht="19.9" customHeight="1">
      <c r="B87" s="188"/>
      <c r="C87" s="189"/>
      <c r="D87" s="202" t="s">
        <v>85</v>
      </c>
      <c r="E87" s="203" t="s">
        <v>212</v>
      </c>
      <c r="F87" s="203" t="s">
        <v>410</v>
      </c>
      <c r="G87" s="189"/>
      <c r="H87" s="189"/>
      <c r="I87" s="192"/>
      <c r="J87" s="204">
        <f>BK87</f>
        <v>0</v>
      </c>
      <c r="K87" s="189"/>
      <c r="L87" s="194"/>
      <c r="M87" s="195"/>
      <c r="N87" s="196"/>
      <c r="O87" s="196"/>
      <c r="P87" s="197">
        <f>SUM(P88:P97)</f>
        <v>0</v>
      </c>
      <c r="Q87" s="196"/>
      <c r="R87" s="197">
        <f>SUM(R88:R97)</f>
        <v>0.66362</v>
      </c>
      <c r="S87" s="196"/>
      <c r="T87" s="198">
        <f>SUM(T88:T97)</f>
        <v>0</v>
      </c>
      <c r="AR87" s="199" t="s">
        <v>25</v>
      </c>
      <c r="AT87" s="200" t="s">
        <v>85</v>
      </c>
      <c r="AU87" s="200" t="s">
        <v>25</v>
      </c>
      <c r="AY87" s="199" t="s">
        <v>160</v>
      </c>
      <c r="BK87" s="201">
        <f>SUM(BK88:BK97)</f>
        <v>0</v>
      </c>
    </row>
    <row r="88" spans="2:65" s="1" customFormat="1" ht="44.25" customHeight="1">
      <c r="B88" s="42"/>
      <c r="C88" s="205" t="s">
        <v>25</v>
      </c>
      <c r="D88" s="205" t="s">
        <v>548</v>
      </c>
      <c r="E88" s="206" t="s">
        <v>549</v>
      </c>
      <c r="F88" s="207" t="s">
        <v>550</v>
      </c>
      <c r="G88" s="208" t="s">
        <v>209</v>
      </c>
      <c r="H88" s="209">
        <v>1.5</v>
      </c>
      <c r="I88" s="210"/>
      <c r="J88" s="211">
        <f>ROUND(I88*H88,2)</f>
        <v>0</v>
      </c>
      <c r="K88" s="207" t="s">
        <v>551</v>
      </c>
      <c r="L88" s="62"/>
      <c r="M88" s="212" t="s">
        <v>84</v>
      </c>
      <c r="N88" s="213" t="s">
        <v>56</v>
      </c>
      <c r="O88" s="43"/>
      <c r="P88" s="214">
        <f>O88*H88</f>
        <v>0</v>
      </c>
      <c r="Q88" s="214">
        <v>0</v>
      </c>
      <c r="R88" s="214">
        <f>Q88*H88</f>
        <v>0</v>
      </c>
      <c r="S88" s="214">
        <v>0</v>
      </c>
      <c r="T88" s="215">
        <f>S88*H88</f>
        <v>0</v>
      </c>
      <c r="AR88" s="24" t="s">
        <v>167</v>
      </c>
      <c r="AT88" s="24" t="s">
        <v>162</v>
      </c>
      <c r="AU88" s="24" t="s">
        <v>94</v>
      </c>
      <c r="AY88" s="24" t="s">
        <v>160</v>
      </c>
      <c r="BE88" s="216">
        <f>IF(N88="základní",J88,0)</f>
        <v>0</v>
      </c>
      <c r="BF88" s="216">
        <f>IF(N88="snížená",J88,0)</f>
        <v>0</v>
      </c>
      <c r="BG88" s="216">
        <f>IF(N88="zákl. přenesená",J88,0)</f>
        <v>0</v>
      </c>
      <c r="BH88" s="216">
        <f>IF(N88="sníž. přenesená",J88,0)</f>
        <v>0</v>
      </c>
      <c r="BI88" s="216">
        <f>IF(N88="nulová",J88,0)</f>
        <v>0</v>
      </c>
      <c r="BJ88" s="24" t="s">
        <v>25</v>
      </c>
      <c r="BK88" s="216">
        <f>ROUND(I88*H88,2)</f>
        <v>0</v>
      </c>
      <c r="BL88" s="24" t="s">
        <v>167</v>
      </c>
      <c r="BM88" s="24" t="s">
        <v>552</v>
      </c>
    </row>
    <row r="89" spans="2:51" s="12" customFormat="1" ht="13.5">
      <c r="B89" s="222"/>
      <c r="C89" s="223"/>
      <c r="D89" s="217" t="s">
        <v>184</v>
      </c>
      <c r="E89" s="246" t="s">
        <v>84</v>
      </c>
      <c r="F89" s="233" t="s">
        <v>772</v>
      </c>
      <c r="G89" s="223"/>
      <c r="H89" s="234">
        <v>1.5</v>
      </c>
      <c r="I89" s="227"/>
      <c r="J89" s="223"/>
      <c r="K89" s="223"/>
      <c r="L89" s="228"/>
      <c r="M89" s="229"/>
      <c r="N89" s="230"/>
      <c r="O89" s="230"/>
      <c r="P89" s="230"/>
      <c r="Q89" s="230"/>
      <c r="R89" s="230"/>
      <c r="S89" s="230"/>
      <c r="T89" s="231"/>
      <c r="AT89" s="232" t="s">
        <v>184</v>
      </c>
      <c r="AU89" s="232" t="s">
        <v>94</v>
      </c>
      <c r="AV89" s="12" t="s">
        <v>94</v>
      </c>
      <c r="AW89" s="12" t="s">
        <v>48</v>
      </c>
      <c r="AX89" s="12" t="s">
        <v>86</v>
      </c>
      <c r="AY89" s="232" t="s">
        <v>160</v>
      </c>
    </row>
    <row r="90" spans="2:51" s="14" customFormat="1" ht="13.5">
      <c r="B90" s="250"/>
      <c r="C90" s="251"/>
      <c r="D90" s="220" t="s">
        <v>184</v>
      </c>
      <c r="E90" s="252" t="s">
        <v>84</v>
      </c>
      <c r="F90" s="253" t="s">
        <v>270</v>
      </c>
      <c r="G90" s="251"/>
      <c r="H90" s="254">
        <v>1.5</v>
      </c>
      <c r="I90" s="255"/>
      <c r="J90" s="251"/>
      <c r="K90" s="251"/>
      <c r="L90" s="256"/>
      <c r="M90" s="257"/>
      <c r="N90" s="258"/>
      <c r="O90" s="258"/>
      <c r="P90" s="258"/>
      <c r="Q90" s="258"/>
      <c r="R90" s="258"/>
      <c r="S90" s="258"/>
      <c r="T90" s="259"/>
      <c r="AT90" s="260" t="s">
        <v>184</v>
      </c>
      <c r="AU90" s="260" t="s">
        <v>94</v>
      </c>
      <c r="AV90" s="14" t="s">
        <v>167</v>
      </c>
      <c r="AW90" s="14" t="s">
        <v>48</v>
      </c>
      <c r="AX90" s="14" t="s">
        <v>25</v>
      </c>
      <c r="AY90" s="260" t="s">
        <v>160</v>
      </c>
    </row>
    <row r="91" spans="2:65" s="1" customFormat="1" ht="44.25" customHeight="1">
      <c r="B91" s="42"/>
      <c r="C91" s="205" t="s">
        <v>94</v>
      </c>
      <c r="D91" s="205" t="s">
        <v>162</v>
      </c>
      <c r="E91" s="206" t="s">
        <v>561</v>
      </c>
      <c r="F91" s="207" t="s">
        <v>562</v>
      </c>
      <c r="G91" s="208" t="s">
        <v>219</v>
      </c>
      <c r="H91" s="209">
        <v>1</v>
      </c>
      <c r="I91" s="210"/>
      <c r="J91" s="211">
        <f>ROUND(I91*H91,2)</f>
        <v>0</v>
      </c>
      <c r="K91" s="207" t="s">
        <v>455</v>
      </c>
      <c r="L91" s="62"/>
      <c r="M91" s="212" t="s">
        <v>84</v>
      </c>
      <c r="N91" s="213" t="s">
        <v>56</v>
      </c>
      <c r="O91" s="43"/>
      <c r="P91" s="214">
        <f>O91*H91</f>
        <v>0</v>
      </c>
      <c r="Q91" s="214">
        <v>0.3409</v>
      </c>
      <c r="R91" s="214">
        <f>Q91*H91</f>
        <v>0.3409</v>
      </c>
      <c r="S91" s="214">
        <v>0</v>
      </c>
      <c r="T91" s="215">
        <f>S91*H91</f>
        <v>0</v>
      </c>
      <c r="AR91" s="24" t="s">
        <v>167</v>
      </c>
      <c r="AT91" s="24" t="s">
        <v>162</v>
      </c>
      <c r="AU91" s="24" t="s">
        <v>94</v>
      </c>
      <c r="AY91" s="24" t="s">
        <v>160</v>
      </c>
      <c r="BE91" s="216">
        <f>IF(N91="základní",J91,0)</f>
        <v>0</v>
      </c>
      <c r="BF91" s="216">
        <f>IF(N91="snížená",J91,0)</f>
        <v>0</v>
      </c>
      <c r="BG91" s="216">
        <f>IF(N91="zákl. přenesená",J91,0)</f>
        <v>0</v>
      </c>
      <c r="BH91" s="216">
        <f>IF(N91="sníž. přenesená",J91,0)</f>
        <v>0</v>
      </c>
      <c r="BI91" s="216">
        <f>IF(N91="nulová",J91,0)</f>
        <v>0</v>
      </c>
      <c r="BJ91" s="24" t="s">
        <v>25</v>
      </c>
      <c r="BK91" s="216">
        <f>ROUND(I91*H91,2)</f>
        <v>0</v>
      </c>
      <c r="BL91" s="24" t="s">
        <v>167</v>
      </c>
      <c r="BM91" s="24" t="s">
        <v>563</v>
      </c>
    </row>
    <row r="92" spans="2:47" s="1" customFormat="1" ht="54">
      <c r="B92" s="42"/>
      <c r="C92" s="64"/>
      <c r="D92" s="217" t="s">
        <v>171</v>
      </c>
      <c r="E92" s="64"/>
      <c r="F92" s="218" t="s">
        <v>564</v>
      </c>
      <c r="G92" s="64"/>
      <c r="H92" s="64"/>
      <c r="I92" s="173"/>
      <c r="J92" s="64"/>
      <c r="K92" s="64"/>
      <c r="L92" s="62"/>
      <c r="M92" s="219"/>
      <c r="N92" s="43"/>
      <c r="O92" s="43"/>
      <c r="P92" s="43"/>
      <c r="Q92" s="43"/>
      <c r="R92" s="43"/>
      <c r="S92" s="43"/>
      <c r="T92" s="79"/>
      <c r="AT92" s="24" t="s">
        <v>171</v>
      </c>
      <c r="AU92" s="24" t="s">
        <v>94</v>
      </c>
    </row>
    <row r="93" spans="2:51" s="12" customFormat="1" ht="13.5">
      <c r="B93" s="222"/>
      <c r="C93" s="223"/>
      <c r="D93" s="217" t="s">
        <v>184</v>
      </c>
      <c r="E93" s="246" t="s">
        <v>84</v>
      </c>
      <c r="F93" s="233" t="s">
        <v>565</v>
      </c>
      <c r="G93" s="223"/>
      <c r="H93" s="234">
        <v>1</v>
      </c>
      <c r="I93" s="227"/>
      <c r="J93" s="223"/>
      <c r="K93" s="223"/>
      <c r="L93" s="228"/>
      <c r="M93" s="229"/>
      <c r="N93" s="230"/>
      <c r="O93" s="230"/>
      <c r="P93" s="230"/>
      <c r="Q93" s="230"/>
      <c r="R93" s="230"/>
      <c r="S93" s="230"/>
      <c r="T93" s="231"/>
      <c r="AT93" s="232" t="s">
        <v>184</v>
      </c>
      <c r="AU93" s="232" t="s">
        <v>94</v>
      </c>
      <c r="AV93" s="12" t="s">
        <v>94</v>
      </c>
      <c r="AW93" s="12" t="s">
        <v>48</v>
      </c>
      <c r="AX93" s="12" t="s">
        <v>86</v>
      </c>
      <c r="AY93" s="232" t="s">
        <v>160</v>
      </c>
    </row>
    <row r="94" spans="2:51" s="14" customFormat="1" ht="13.5">
      <c r="B94" s="250"/>
      <c r="C94" s="251"/>
      <c r="D94" s="220" t="s">
        <v>184</v>
      </c>
      <c r="E94" s="252" t="s">
        <v>84</v>
      </c>
      <c r="F94" s="253" t="s">
        <v>270</v>
      </c>
      <c r="G94" s="251"/>
      <c r="H94" s="254">
        <v>1</v>
      </c>
      <c r="I94" s="255"/>
      <c r="J94" s="251"/>
      <c r="K94" s="251"/>
      <c r="L94" s="256"/>
      <c r="M94" s="257"/>
      <c r="N94" s="258"/>
      <c r="O94" s="258"/>
      <c r="P94" s="258"/>
      <c r="Q94" s="258"/>
      <c r="R94" s="258"/>
      <c r="S94" s="258"/>
      <c r="T94" s="259"/>
      <c r="AT94" s="260" t="s">
        <v>184</v>
      </c>
      <c r="AU94" s="260" t="s">
        <v>94</v>
      </c>
      <c r="AV94" s="14" t="s">
        <v>167</v>
      </c>
      <c r="AW94" s="14" t="s">
        <v>48</v>
      </c>
      <c r="AX94" s="14" t="s">
        <v>25</v>
      </c>
      <c r="AY94" s="260" t="s">
        <v>160</v>
      </c>
    </row>
    <row r="95" spans="2:65" s="1" customFormat="1" ht="22.5" customHeight="1">
      <c r="B95" s="42"/>
      <c r="C95" s="205" t="s">
        <v>178</v>
      </c>
      <c r="D95" s="205" t="s">
        <v>162</v>
      </c>
      <c r="E95" s="206" t="s">
        <v>773</v>
      </c>
      <c r="F95" s="207" t="s">
        <v>774</v>
      </c>
      <c r="G95" s="208" t="s">
        <v>219</v>
      </c>
      <c r="H95" s="209">
        <v>1</v>
      </c>
      <c r="I95" s="210"/>
      <c r="J95" s="211">
        <f>ROUND(I95*H95,2)</f>
        <v>0</v>
      </c>
      <c r="K95" s="207" t="s">
        <v>347</v>
      </c>
      <c r="L95" s="62"/>
      <c r="M95" s="212" t="s">
        <v>84</v>
      </c>
      <c r="N95" s="213" t="s">
        <v>56</v>
      </c>
      <c r="O95" s="43"/>
      <c r="P95" s="214">
        <f>O95*H95</f>
        <v>0</v>
      </c>
      <c r="Q95" s="214">
        <v>0.32272</v>
      </c>
      <c r="R95" s="214">
        <f>Q95*H95</f>
        <v>0.32272</v>
      </c>
      <c r="S95" s="214">
        <v>0</v>
      </c>
      <c r="T95" s="215">
        <f>S95*H95</f>
        <v>0</v>
      </c>
      <c r="AR95" s="24" t="s">
        <v>167</v>
      </c>
      <c r="AT95" s="24" t="s">
        <v>162</v>
      </c>
      <c r="AU95" s="24" t="s">
        <v>94</v>
      </c>
      <c r="AY95" s="24" t="s">
        <v>160</v>
      </c>
      <c r="BE95" s="216">
        <f>IF(N95="základní",J95,0)</f>
        <v>0</v>
      </c>
      <c r="BF95" s="216">
        <f>IF(N95="snížená",J95,0)</f>
        <v>0</v>
      </c>
      <c r="BG95" s="216">
        <f>IF(N95="zákl. přenesená",J95,0)</f>
        <v>0</v>
      </c>
      <c r="BH95" s="216">
        <f>IF(N95="sníž. přenesená",J95,0)</f>
        <v>0</v>
      </c>
      <c r="BI95" s="216">
        <f>IF(N95="nulová",J95,0)</f>
        <v>0</v>
      </c>
      <c r="BJ95" s="24" t="s">
        <v>25</v>
      </c>
      <c r="BK95" s="216">
        <f>ROUND(I95*H95,2)</f>
        <v>0</v>
      </c>
      <c r="BL95" s="24" t="s">
        <v>167</v>
      </c>
      <c r="BM95" s="24" t="s">
        <v>775</v>
      </c>
    </row>
    <row r="96" spans="2:47" s="1" customFormat="1" ht="108">
      <c r="B96" s="42"/>
      <c r="C96" s="64"/>
      <c r="D96" s="217" t="s">
        <v>169</v>
      </c>
      <c r="E96" s="64"/>
      <c r="F96" s="218" t="s">
        <v>415</v>
      </c>
      <c r="G96" s="64"/>
      <c r="H96" s="64"/>
      <c r="I96" s="173"/>
      <c r="J96" s="64"/>
      <c r="K96" s="64"/>
      <c r="L96" s="62"/>
      <c r="M96" s="219"/>
      <c r="N96" s="43"/>
      <c r="O96" s="43"/>
      <c r="P96" s="43"/>
      <c r="Q96" s="43"/>
      <c r="R96" s="43"/>
      <c r="S96" s="43"/>
      <c r="T96" s="79"/>
      <c r="AT96" s="24" t="s">
        <v>169</v>
      </c>
      <c r="AU96" s="24" t="s">
        <v>94</v>
      </c>
    </row>
    <row r="97" spans="2:51" s="12" customFormat="1" ht="13.5">
      <c r="B97" s="222"/>
      <c r="C97" s="223"/>
      <c r="D97" s="217" t="s">
        <v>184</v>
      </c>
      <c r="E97" s="246" t="s">
        <v>84</v>
      </c>
      <c r="F97" s="233" t="s">
        <v>566</v>
      </c>
      <c r="G97" s="223"/>
      <c r="H97" s="234">
        <v>1</v>
      </c>
      <c r="I97" s="227"/>
      <c r="J97" s="223"/>
      <c r="K97" s="223"/>
      <c r="L97" s="228"/>
      <c r="M97" s="229"/>
      <c r="N97" s="230"/>
      <c r="O97" s="230"/>
      <c r="P97" s="230"/>
      <c r="Q97" s="230"/>
      <c r="R97" s="230"/>
      <c r="S97" s="230"/>
      <c r="T97" s="231"/>
      <c r="AT97" s="232" t="s">
        <v>184</v>
      </c>
      <c r="AU97" s="232" t="s">
        <v>94</v>
      </c>
      <c r="AV97" s="12" t="s">
        <v>94</v>
      </c>
      <c r="AW97" s="12" t="s">
        <v>48</v>
      </c>
      <c r="AX97" s="12" t="s">
        <v>25</v>
      </c>
      <c r="AY97" s="232" t="s">
        <v>160</v>
      </c>
    </row>
    <row r="98" spans="2:63" s="11" customFormat="1" ht="29.85" customHeight="1">
      <c r="B98" s="188"/>
      <c r="C98" s="189"/>
      <c r="D98" s="202" t="s">
        <v>85</v>
      </c>
      <c r="E98" s="203" t="s">
        <v>250</v>
      </c>
      <c r="F98" s="203" t="s">
        <v>251</v>
      </c>
      <c r="G98" s="189"/>
      <c r="H98" s="189"/>
      <c r="I98" s="192"/>
      <c r="J98" s="204">
        <f>BK98</f>
        <v>0</v>
      </c>
      <c r="K98" s="189"/>
      <c r="L98" s="194"/>
      <c r="M98" s="195"/>
      <c r="N98" s="196"/>
      <c r="O98" s="196"/>
      <c r="P98" s="197">
        <f>SUM(P99:P100)</f>
        <v>0</v>
      </c>
      <c r="Q98" s="196"/>
      <c r="R98" s="197">
        <f>SUM(R99:R100)</f>
        <v>0</v>
      </c>
      <c r="S98" s="196"/>
      <c r="T98" s="198">
        <f>SUM(T99:T100)</f>
        <v>0</v>
      </c>
      <c r="AR98" s="199" t="s">
        <v>25</v>
      </c>
      <c r="AT98" s="200" t="s">
        <v>85</v>
      </c>
      <c r="AU98" s="200" t="s">
        <v>25</v>
      </c>
      <c r="AY98" s="199" t="s">
        <v>160</v>
      </c>
      <c r="BK98" s="201">
        <f>SUM(BK99:BK100)</f>
        <v>0</v>
      </c>
    </row>
    <row r="99" spans="2:65" s="1" customFormat="1" ht="31.5" customHeight="1">
      <c r="B99" s="42"/>
      <c r="C99" s="205" t="s">
        <v>167</v>
      </c>
      <c r="D99" s="205" t="s">
        <v>162</v>
      </c>
      <c r="E99" s="206" t="s">
        <v>252</v>
      </c>
      <c r="F99" s="207" t="s">
        <v>253</v>
      </c>
      <c r="G99" s="208" t="s">
        <v>200</v>
      </c>
      <c r="H99" s="209">
        <v>0.664</v>
      </c>
      <c r="I99" s="210"/>
      <c r="J99" s="211">
        <f>ROUND(I99*H99,2)</f>
        <v>0</v>
      </c>
      <c r="K99" s="207" t="s">
        <v>347</v>
      </c>
      <c r="L99" s="62"/>
      <c r="M99" s="212" t="s">
        <v>84</v>
      </c>
      <c r="N99" s="213" t="s">
        <v>56</v>
      </c>
      <c r="O99" s="43"/>
      <c r="P99" s="214">
        <f>O99*H99</f>
        <v>0</v>
      </c>
      <c r="Q99" s="214">
        <v>0</v>
      </c>
      <c r="R99" s="214">
        <f>Q99*H99</f>
        <v>0</v>
      </c>
      <c r="S99" s="214">
        <v>0</v>
      </c>
      <c r="T99" s="215">
        <f>S99*H99</f>
        <v>0</v>
      </c>
      <c r="AR99" s="24" t="s">
        <v>167</v>
      </c>
      <c r="AT99" s="24" t="s">
        <v>162</v>
      </c>
      <c r="AU99" s="24" t="s">
        <v>94</v>
      </c>
      <c r="AY99" s="24" t="s">
        <v>160</v>
      </c>
      <c r="BE99" s="216">
        <f>IF(N99="základní",J99,0)</f>
        <v>0</v>
      </c>
      <c r="BF99" s="216">
        <f>IF(N99="snížená",J99,0)</f>
        <v>0</v>
      </c>
      <c r="BG99" s="216">
        <f>IF(N99="zákl. přenesená",J99,0)</f>
        <v>0</v>
      </c>
      <c r="BH99" s="216">
        <f>IF(N99="sníž. přenesená",J99,0)</f>
        <v>0</v>
      </c>
      <c r="BI99" s="216">
        <f>IF(N99="nulová",J99,0)</f>
        <v>0</v>
      </c>
      <c r="BJ99" s="24" t="s">
        <v>25</v>
      </c>
      <c r="BK99" s="216">
        <f>ROUND(I99*H99,2)</f>
        <v>0</v>
      </c>
      <c r="BL99" s="24" t="s">
        <v>167</v>
      </c>
      <c r="BM99" s="24" t="s">
        <v>572</v>
      </c>
    </row>
    <row r="100" spans="2:47" s="1" customFormat="1" ht="27">
      <c r="B100" s="42"/>
      <c r="C100" s="64"/>
      <c r="D100" s="217" t="s">
        <v>169</v>
      </c>
      <c r="E100" s="64"/>
      <c r="F100" s="218" t="s">
        <v>255</v>
      </c>
      <c r="G100" s="64"/>
      <c r="H100" s="64"/>
      <c r="I100" s="173"/>
      <c r="J100" s="64"/>
      <c r="K100" s="64"/>
      <c r="L100" s="62"/>
      <c r="M100" s="247"/>
      <c r="N100" s="248"/>
      <c r="O100" s="248"/>
      <c r="P100" s="248"/>
      <c r="Q100" s="248"/>
      <c r="R100" s="248"/>
      <c r="S100" s="248"/>
      <c r="T100" s="249"/>
      <c r="AT100" s="24" t="s">
        <v>169</v>
      </c>
      <c r="AU100" s="24" t="s">
        <v>94</v>
      </c>
    </row>
    <row r="101" spans="2:12" s="1" customFormat="1" ht="6.95" customHeight="1">
      <c r="B101" s="57"/>
      <c r="C101" s="58"/>
      <c r="D101" s="58"/>
      <c r="E101" s="58"/>
      <c r="F101" s="58"/>
      <c r="G101" s="58"/>
      <c r="H101" s="58"/>
      <c r="I101" s="149"/>
      <c r="J101" s="58"/>
      <c r="K101" s="58"/>
      <c r="L101" s="62"/>
    </row>
  </sheetData>
  <sheetProtection password="CC35" sheet="1" objects="1" scenarios="1" formatCells="0" formatColumns="0" formatRows="0" sort="0" autoFilter="0"/>
  <autoFilter ref="C84:K100"/>
  <mergeCells count="12">
    <mergeCell ref="G1:H1"/>
    <mergeCell ref="L2:V2"/>
    <mergeCell ref="E49:H49"/>
    <mergeCell ref="E51:H51"/>
    <mergeCell ref="E73:H73"/>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Areaprojekt-PC\Areaprojekt</dc:creator>
  <cp:keywords/>
  <dc:description/>
  <cp:lastModifiedBy>Petr Černý</cp:lastModifiedBy>
  <dcterms:created xsi:type="dcterms:W3CDTF">2017-06-06T07:01:57Z</dcterms:created>
  <dcterms:modified xsi:type="dcterms:W3CDTF">2017-06-06T07:02:19Z</dcterms:modified>
  <cp:category/>
  <cp:version/>
  <cp:contentType/>
  <cp:contentStatus/>
</cp:coreProperties>
</file>