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SO 101 - I. úsek" sheetId="2" r:id="rId2"/>
    <sheet name="SO 102 - II. úsek" sheetId="3" r:id="rId3"/>
    <sheet name="SO 103 - III. úsek" sheetId="4" r:id="rId4"/>
    <sheet name="SO 104 - IV. úsek" sheetId="5" r:id="rId5"/>
    <sheet name="Pokyny pro vyplnění" sheetId="6" r:id="rId6"/>
  </sheets>
  <definedNames>
    <definedName name="_xlnm._FilterDatabase" localSheetId="1" hidden="1">'SO 101 - I. úsek'!$C$81:$K$81</definedName>
    <definedName name="_xlnm._FilterDatabase" localSheetId="2" hidden="1">'SO 102 - II. úsek'!$C$81:$K$81</definedName>
    <definedName name="_xlnm._FilterDatabase" localSheetId="3" hidden="1">'SO 103 - III. úsek'!$C$85:$K$85</definedName>
    <definedName name="_xlnm._FilterDatabase" localSheetId="4" hidden="1">'SO 104 - IV. úsek'!$C$82:$K$82</definedName>
    <definedName name="_xlnm.Print_Titles" localSheetId="0">'Rekapitulace stavby'!$49:$49</definedName>
    <definedName name="_xlnm.Print_Titles" localSheetId="1">'SO 101 - I. úsek'!$81:$81</definedName>
    <definedName name="_xlnm.Print_Titles" localSheetId="2">'SO 102 - II. úsek'!$81:$81</definedName>
    <definedName name="_xlnm.Print_Titles" localSheetId="3">'SO 103 - III. úsek'!$85:$85</definedName>
    <definedName name="_xlnm.Print_Titles" localSheetId="4">'SO 104 - IV. úsek'!$82:$82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  <definedName name="_xlnm.Print_Area" localSheetId="1">'SO 101 - I. úsek'!$C$4:$J$36,'SO 101 - I. úsek'!$C$42:$J$63,'SO 101 - I. úsek'!$C$69:$K$225</definedName>
    <definedName name="_xlnm.Print_Area" localSheetId="2">'SO 102 - II. úsek'!$C$4:$J$36,'SO 102 - II. úsek'!$C$42:$J$63,'SO 102 - II. úsek'!$C$69:$K$202</definedName>
    <definedName name="_xlnm.Print_Area" localSheetId="3">'SO 103 - III. úsek'!$C$4:$J$36,'SO 103 - III. úsek'!$C$42:$J$67,'SO 103 - III. úsek'!$C$73:$K$290</definedName>
    <definedName name="_xlnm.Print_Area" localSheetId="4">'SO 104 - IV. úsek'!$C$4:$J$36,'SO 104 - IV. úsek'!$C$42:$J$64,'SO 104 - IV. úsek'!$C$70:$K$268</definedName>
  </definedNames>
  <calcPr fullCalcOnLoad="1"/>
</workbook>
</file>

<file path=xl/sharedStrings.xml><?xml version="1.0" encoding="utf-8"?>
<sst xmlns="http://schemas.openxmlformats.org/spreadsheetml/2006/main" count="8021" uniqueCount="878">
  <si>
    <t>Export VZ</t>
  </si>
  <si>
    <t>List obsahuje:</t>
  </si>
  <si>
    <t>3.0</t>
  </si>
  <si>
    <t>ZAMOK</t>
  </si>
  <si>
    <t>False</t>
  </si>
  <si>
    <t>{37b8f957-dba4-4853-807f-d14759125b0c}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</si>
  <si>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</si>
  <si>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</si>
  <si>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</si>
  <si>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</si>
  <si>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</si>
  <si>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</si>
  <si>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</si>
  <si>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</si>
  <si>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1511-1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</si>
  <si>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</si>
  <si>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</si>
  <si>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 191 Klatovy - Ostřetice - Petrovičky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</si>
  <si>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</si>
  <si>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</si>
  <si>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</si>
  <si>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</si>
  <si>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</si>
  <si>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</si>
  <si>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</si>
  <si>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</si>
  <si>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27.8.2015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</si>
  <si>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</si>
  <si>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</si>
  <si>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</si>
  <si>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</si>
  <si>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</si>
  <si>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</si>
  <si>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</si>
  <si>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</si>
  <si>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</si>
  <si>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</si>
  <si>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</si>
  <si>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</si>
  <si>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</si>
  <si>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</si>
  <si>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</si>
  <si>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</si>
  <si>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</si>
  <si>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</si>
  <si>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</si>
  <si>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</si>
  <si>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</si>
  <si>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</si>
  <si>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</si>
  <si>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</si>
  <si>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</si>
  <si>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</si>
  <si>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</si>
  <si>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</si>
  <si>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</si>
  <si>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</si>
  <si>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</si>
  <si>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</si>
  <si>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</si>
  <si>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</si>
  <si>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</si>
  <si>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</si>
  <si>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</si>
  <si>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</si>
  <si>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</si>
  <si>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</si>
  <si>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</si>
  <si>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</si>
  <si>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</si>
  <si>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</si>
  <si>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</si>
  <si>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</si>
  <si>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</si>
  <si>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</si>
  <si>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</si>
  <si>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I. úsek</t>
  </si>
  <si>
    <t>STA</t>
  </si>
  <si>
    <t>{0a850892-07cd-4b25-bf86-f5109198ddfd}</t>
  </si>
  <si>
    <t>2</t>
  </si>
  <si>
    <t>SO 102</t>
  </si>
  <si>
    <t>II. úsek</t>
  </si>
  <si>
    <t>{764ca3e6-b26e-4d8b-b5d9-9ce0c4840644}</t>
  </si>
  <si>
    <t>SO 103</t>
  </si>
  <si>
    <t>III. úsek</t>
  </si>
  <si>
    <t>{e918e00c-af26-4aa9-8140-14414cf7b287}</t>
  </si>
  <si>
    <t>SO 104</t>
  </si>
  <si>
    <t>IV. úsek</t>
  </si>
  <si>
    <t>{563fc76b-b38a-43fd-9a09-9f57fb43f0f0}</t>
  </si>
  <si>
    <t>Zpět na list:</t>
  </si>
  <si>
    <t>KRYCÍ LIST SOUPISU</t>
  </si>
  <si>
    <t>Objekt:</t>
  </si>
  <si>
    <t>SO 101 - I. úsek</t>
  </si>
  <si>
    <t>REKAPITULACE ČLENĚNÍ SOUPISU PRACÍ</t>
  </si>
  <si>
    <t>Kód dílu - Popis</t>
  </si>
  <si>
    <t>Cena celkem [CZK]</t>
  </si>
  <si>
    <t>Náklady soupisu celkem</t>
  </si>
  <si>
    <t>-1</t>
  </si>
  <si>
    <t>HSV -   Práce a dodávky HSV</t>
  </si>
  <si>
    <t xml:space="preserve">    1 -      Zemní práce</t>
  </si>
  <si>
    <t xml:space="preserve">    5 -    Komunikace</t>
  </si>
  <si>
    <t xml:space="preserve">    9 -  Ostatní konstrukce a práce</t>
  </si>
  <si>
    <t>VRN -   Vedlejší rozpočtové náklady</t>
  </si>
  <si>
    <t xml:space="preserve">    0 - 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</si>
  <si>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</si>
  <si>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</si>
  <si>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</si>
  <si>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</si>
  <si>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</si>
  <si>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</si>
  <si>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</si>
  <si>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</si>
  <si>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</si>
  <si>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</si>
  <si>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</si>
  <si>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</si>
  <si>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</si>
  <si>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</si>
  <si>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</si>
  <si>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 Práce a dodávky HSV</t>
  </si>
  <si>
    <t>ROZPOCET</t>
  </si>
  <si>
    <t xml:space="preserve">     Zemní práce</t>
  </si>
  <si>
    <t>K</t>
  </si>
  <si>
    <t>113107183</t>
  </si>
  <si>
    <t>Odstranění podkladu pl přes 50 do 200 m2 živičných tl 150 mm</t>
  </si>
  <si>
    <t>m2</t>
  </si>
  <si>
    <t>4</t>
  </si>
  <si>
    <t>2090151229</t>
  </si>
  <si>
    <t>113154233</t>
  </si>
  <si>
    <t>Frézování živičného krytu tl 50 mm pruh š 2 m pl do 1000 m2 bez překážek v trase</t>
  </si>
  <si>
    <t>955570766</t>
  </si>
  <si>
    <t>VV</t>
  </si>
  <si>
    <t>odprodat zhotoviteli</t>
  </si>
  <si>
    <t>- rozjezdy 5 cm</t>
  </si>
  <si>
    <t>575,00</t>
  </si>
  <si>
    <t>- hloubková oprava 5 cm</t>
  </si>
  <si>
    <t>4190,00</t>
  </si>
  <si>
    <t>Součet</t>
  </si>
  <si>
    <t>3</t>
  </si>
  <si>
    <t>113154234</t>
  </si>
  <si>
    <t>Frézování živičného krytu tl 100 mm pruh š 2 m pl do 1000 m2 bez překážek v trase</t>
  </si>
  <si>
    <t>-1175931294</t>
  </si>
  <si>
    <t>- frézovaná drť odprodána zhotoviteli</t>
  </si>
  <si>
    <t>průměrná tl. 7,3 cm</t>
  </si>
  <si>
    <t>18099,41*0,073 = 1321,25m3</t>
  </si>
  <si>
    <t>krajnice 3455*0,1 = 345,5m3</t>
  </si>
  <si>
    <t xml:space="preserve">přebytek  1321,25-345,5 = 975,75m3 </t>
  </si>
  <si>
    <t>plocha přebytku</t>
  </si>
  <si>
    <t>975,75/0,073</t>
  </si>
  <si>
    <t>113154234-1</t>
  </si>
  <si>
    <t>-986201462</t>
  </si>
  <si>
    <t>- použito na krajnice</t>
  </si>
  <si>
    <t>4732,9</t>
  </si>
  <si>
    <t>5</t>
  </si>
  <si>
    <t>132301102</t>
  </si>
  <si>
    <t>Hloubení rýh š do 600 mm v hornině tř. 4 objemu přes 100 m3</t>
  </si>
  <si>
    <t>m3</t>
  </si>
  <si>
    <t>1459831497</t>
  </si>
  <si>
    <t>0,67 * 675</t>
  </si>
  <si>
    <t>6</t>
  </si>
  <si>
    <t>162701103</t>
  </si>
  <si>
    <t>Vodorovné přemístění do 8000 m výkopku/sypaniny z horniny tř. 1 až 4</t>
  </si>
  <si>
    <t>-184772582</t>
  </si>
  <si>
    <t>- hloubení rýh</t>
  </si>
  <si>
    <t>- nános z krajnic</t>
  </si>
  <si>
    <t>3455,00 * 0,15</t>
  </si>
  <si>
    <t>- čištění příkopů</t>
  </si>
  <si>
    <t>5200 * 0,5</t>
  </si>
  <si>
    <t>7</t>
  </si>
  <si>
    <t>167101102</t>
  </si>
  <si>
    <t>Nakládání výkopku z hornin tř. 1 až 4 přes 100 m3</t>
  </si>
  <si>
    <t>138401508</t>
  </si>
  <si>
    <t>8</t>
  </si>
  <si>
    <t>171201211</t>
  </si>
  <si>
    <t>Poplatek za uložení odpadu ze sypaniny na skládce (skládkovné)</t>
  </si>
  <si>
    <t>t</t>
  </si>
  <si>
    <t>-1073588272</t>
  </si>
  <si>
    <t>0,67 * 675 * 1,8</t>
  </si>
  <si>
    <t>345,00 * 0,15 * 1,8</t>
  </si>
  <si>
    <t>5200 * 0,5 * 1,8</t>
  </si>
  <si>
    <t xml:space="preserve">   Komunikace</t>
  </si>
  <si>
    <t>9</t>
  </si>
  <si>
    <t>564871116</t>
  </si>
  <si>
    <t>Podklad ze štěrkodrtě ŠD tl. 300 mm</t>
  </si>
  <si>
    <t>1024</t>
  </si>
  <si>
    <t>-934191568</t>
  </si>
  <si>
    <t>2 * 675,00</t>
  </si>
  <si>
    <t>565135121</t>
  </si>
  <si>
    <t>Asfaltový beton vrstva podkladní ACP 16 (obalované kamenivo OKS) tl 50 mm š přes 3 m</t>
  </si>
  <si>
    <t>1611117244</t>
  </si>
  <si>
    <t>675,00 + 3740,00</t>
  </si>
  <si>
    <t>11</t>
  </si>
  <si>
    <t>569931132</t>
  </si>
  <si>
    <t>Zpevnění krajnic asfaltovým recyklátem tl 100 mm</t>
  </si>
  <si>
    <t>-39856579</t>
  </si>
  <si>
    <t>3455,00</t>
  </si>
  <si>
    <t>12</t>
  </si>
  <si>
    <t>572243111</t>
  </si>
  <si>
    <t>Vyrovnávky z asfaltového betonu ACL 22S</t>
  </si>
  <si>
    <t>2027373514</t>
  </si>
  <si>
    <t>13</t>
  </si>
  <si>
    <t>573191111</t>
  </si>
  <si>
    <t>Nátěr infiltrační kationaktivní v množství emulzí 1 kg/m2</t>
  </si>
  <si>
    <t>-1636806751</t>
  </si>
  <si>
    <t>14</t>
  </si>
  <si>
    <t>573231111</t>
  </si>
  <si>
    <t>Postřik živičný spojovací ze silniční emulze v množství do 0,7 kg/m2</t>
  </si>
  <si>
    <t>247464888</t>
  </si>
  <si>
    <t>Postřik živičný spojovací ze silniční emulze v množství 0,40 kg/m2</t>
  </si>
  <si>
    <t>18674,40</t>
  </si>
  <si>
    <t>Postřik živičný spojovací ze silniční emulze v množství 0,25 kg/m2</t>
  </si>
  <si>
    <t>18099,40</t>
  </si>
  <si>
    <t>577144141</t>
  </si>
  <si>
    <t>Asfaltový beton vrstva obrusná ACO 11S (ABS) tř. I tl 50 mm š přes 3 m z modifikovaného asfaltu</t>
  </si>
  <si>
    <t>1340426442</t>
  </si>
  <si>
    <t>- rozjezdy</t>
  </si>
  <si>
    <t>16</t>
  </si>
  <si>
    <t>577166141</t>
  </si>
  <si>
    <t>Asfaltový beton vrstva ložní ACL 22S (ABVH) tl 70 mm š přes 3 m z modifikovaného asfaltu</t>
  </si>
  <si>
    <t>-1182075193</t>
  </si>
  <si>
    <t xml:space="preserve"> Ostatní konstrukce a práce</t>
  </si>
  <si>
    <t>17</t>
  </si>
  <si>
    <t>912211111</t>
  </si>
  <si>
    <t>Montáž směrového sloupku silničního plastového prosté uložení bez betonového základu</t>
  </si>
  <si>
    <t>kus</t>
  </si>
  <si>
    <t>706206617</t>
  </si>
  <si>
    <t>- doplnění chybějících</t>
  </si>
  <si>
    <t>50</t>
  </si>
  <si>
    <t>18</t>
  </si>
  <si>
    <t>915211112</t>
  </si>
  <si>
    <t>Vodorovné dopravní značení retroreflexním bílým plastem dělící čáry souvislé šířky 125 mm</t>
  </si>
  <si>
    <t>m</t>
  </si>
  <si>
    <t>-461872525</t>
  </si>
  <si>
    <t>V1a</t>
  </si>
  <si>
    <t>2674,00</t>
  </si>
  <si>
    <t>V4 š. 0,125</t>
  </si>
  <si>
    <t>5348,00</t>
  </si>
  <si>
    <t>19</t>
  </si>
  <si>
    <t>915221112</t>
  </si>
  <si>
    <t>Vodorovné dopravní značení bílým plastem vodící čáry šířky 250 mm retroreflexní</t>
  </si>
  <si>
    <t>-1317776556</t>
  </si>
  <si>
    <t>V2b (1,5/1,5/0,25)</t>
  </si>
  <si>
    <t>75,50 * 0,5</t>
  </si>
  <si>
    <t>20</t>
  </si>
  <si>
    <t>915231115</t>
  </si>
  <si>
    <t>Vodorovné dopravní značení žlutým plastem přechody pro chodce, šipky, symboly</t>
  </si>
  <si>
    <t>-613281472</t>
  </si>
  <si>
    <t>919721221</t>
  </si>
  <si>
    <t>Geomříž pro vyztužení asfaltového povrchu ze skelných vláken</t>
  </si>
  <si>
    <t>-473339530</t>
  </si>
  <si>
    <t>22</t>
  </si>
  <si>
    <t>M</t>
  </si>
  <si>
    <t>404451580</t>
  </si>
  <si>
    <t>sloupek silniční plastový s odrazovými skly směrový 1200 mm</t>
  </si>
  <si>
    <t>-1083575634</t>
  </si>
  <si>
    <t>23</t>
  </si>
  <si>
    <t>919121132</t>
  </si>
  <si>
    <t>Těsnění spár zálivkou za studena pro komůrky š 20 mm hl 40 mm s těsnicím profilem</t>
  </si>
  <si>
    <t>-108996443</t>
  </si>
  <si>
    <t>- ZÚ, KÚ, u rozjezdů</t>
  </si>
  <si>
    <t>125,5</t>
  </si>
  <si>
    <t>- oprava trhlin</t>
  </si>
  <si>
    <t>200,0</t>
  </si>
  <si>
    <t>24</t>
  </si>
  <si>
    <t>919735111</t>
  </si>
  <si>
    <t>Řezání stávajícího živičného krytu hl do 50 mm</t>
  </si>
  <si>
    <t>291109836</t>
  </si>
  <si>
    <t>200,00</t>
  </si>
  <si>
    <t>25</t>
  </si>
  <si>
    <t>938902113</t>
  </si>
  <si>
    <t>Čištění příkopů komunikací příkopovým rypadlem objem nánosu do 0,5 m3/m</t>
  </si>
  <si>
    <t>71817901</t>
  </si>
  <si>
    <t>26</t>
  </si>
  <si>
    <t>938909612</t>
  </si>
  <si>
    <t>Odstranění nánosu na krajnicích tl do 200 mm</t>
  </si>
  <si>
    <t>1981481659</t>
  </si>
  <si>
    <t>v tl. 150 mm</t>
  </si>
  <si>
    <t>27</t>
  </si>
  <si>
    <t>997221551</t>
  </si>
  <si>
    <t>Vodorovná doprava suti ze sypkých materiálů do 1km</t>
  </si>
  <si>
    <t>1393355126</t>
  </si>
  <si>
    <t>Frézovaná drť</t>
  </si>
  <si>
    <t>krajnice</t>
  </si>
  <si>
    <t>345,50 * 2,2</t>
  </si>
  <si>
    <t>28</t>
  </si>
  <si>
    <t>997221611</t>
  </si>
  <si>
    <t>Nakládání suti na dopravní prostředky pro vodorovnou dopravu</t>
  </si>
  <si>
    <t>-880448535</t>
  </si>
  <si>
    <t>ASFALT</t>
  </si>
  <si>
    <t>675,00 * 0,15 * 2,2</t>
  </si>
  <si>
    <t>Mezisoučet</t>
  </si>
  <si>
    <t>575,00 * 0,05 * 2,2</t>
  </si>
  <si>
    <t>4190,0 * 0,05 * 2,2</t>
  </si>
  <si>
    <t>18099,41 * 0,073 * 2,2</t>
  </si>
  <si>
    <t>- 3455,00 * 0,1 * 2,2</t>
  </si>
  <si>
    <t>29</t>
  </si>
  <si>
    <t>997241621</t>
  </si>
  <si>
    <t>Naložení a složení vybouraných hmot nebo konstrukcí</t>
  </si>
  <si>
    <t>-1484682492</t>
  </si>
  <si>
    <t>30</t>
  </si>
  <si>
    <t>998225111</t>
  </si>
  <si>
    <t>Přesun hmot pro pozemní komunikace s krytem z kamene, monolitickým betonovým nebo živičným</t>
  </si>
  <si>
    <t>1758348058</t>
  </si>
  <si>
    <t>VRN</t>
  </si>
  <si>
    <t xml:space="preserve">  Vedlejší rozpočtové náklady</t>
  </si>
  <si>
    <t xml:space="preserve"> Vedlejší rozpočtové náklady</t>
  </si>
  <si>
    <t>31</t>
  </si>
  <si>
    <t>012103000</t>
  </si>
  <si>
    <t>Zaměření, vytýčení stavby</t>
  </si>
  <si>
    <t>ks</t>
  </si>
  <si>
    <t>1115502450</t>
  </si>
  <si>
    <t>32</t>
  </si>
  <si>
    <t>012303000</t>
  </si>
  <si>
    <t>Zaměření skutečného provedení</t>
  </si>
  <si>
    <t>1941404462</t>
  </si>
  <si>
    <t>33</t>
  </si>
  <si>
    <t>013254000</t>
  </si>
  <si>
    <t>Dokumentace skutečného provedení stavby</t>
  </si>
  <si>
    <t>-1076184593</t>
  </si>
  <si>
    <t>34</t>
  </si>
  <si>
    <t>030001000</t>
  </si>
  <si>
    <t>Zařízení staveniště</t>
  </si>
  <si>
    <t>-1396027631</t>
  </si>
  <si>
    <t>35</t>
  </si>
  <si>
    <t>034403000</t>
  </si>
  <si>
    <t>Dopravně inženýrská opatření</t>
  </si>
  <si>
    <t>1272888530</t>
  </si>
  <si>
    <t>SO 102 - II. úsek</t>
  </si>
  <si>
    <t>1012055848</t>
  </si>
  <si>
    <t>197635287</t>
  </si>
  <si>
    <t>128,00</t>
  </si>
  <si>
    <t>610,00</t>
  </si>
  <si>
    <t>-294318321</t>
  </si>
  <si>
    <t>- frézovaná drť odprodán zhotoviteli</t>
  </si>
  <si>
    <t>průměrná tl. 7,6cm</t>
  </si>
  <si>
    <t>3922,68*0,076 = 298,12m3</t>
  </si>
  <si>
    <t>krajnice 576*0,1=57,6m3</t>
  </si>
  <si>
    <t>přebytek 298,12-57,6 = 240,52m3</t>
  </si>
  <si>
    <t>240,52/0,076</t>
  </si>
  <si>
    <t>651190148</t>
  </si>
  <si>
    <t>použito na krajnice</t>
  </si>
  <si>
    <t>757,94</t>
  </si>
  <si>
    <t>285002802</t>
  </si>
  <si>
    <t>0,67 * 75,0</t>
  </si>
  <si>
    <t>-725371462</t>
  </si>
  <si>
    <t>0,67 * 75,00</t>
  </si>
  <si>
    <t>576,00 * 0,15</t>
  </si>
  <si>
    <t>1100,00 * 0,5</t>
  </si>
  <si>
    <t>1245513140</t>
  </si>
  <si>
    <t>-1938642364</t>
  </si>
  <si>
    <t>0,67 * 75,00 * 1,8</t>
  </si>
  <si>
    <t>576,00 * 0,15 * 1,8</t>
  </si>
  <si>
    <t>1100,00 * 0,5 * 1,8</t>
  </si>
  <si>
    <t>1154850718</t>
  </si>
  <si>
    <t>2 * 75,00</t>
  </si>
  <si>
    <t>8411608</t>
  </si>
  <si>
    <t>610,0 + 75,00</t>
  </si>
  <si>
    <t>1993342342</t>
  </si>
  <si>
    <t>576,00</t>
  </si>
  <si>
    <t>-576294567</t>
  </si>
  <si>
    <t>105030045</t>
  </si>
  <si>
    <t>-1346237895</t>
  </si>
  <si>
    <t>4050,70</t>
  </si>
  <si>
    <t>3922,70</t>
  </si>
  <si>
    <t>-821795040</t>
  </si>
  <si>
    <t>-529305713</t>
  </si>
  <si>
    <t>-1804022739</t>
  </si>
  <si>
    <t>1772002990</t>
  </si>
  <si>
    <t>Vodorovné dopravní značení retroreflexním bílým plastem šířky 125 mm</t>
  </si>
  <si>
    <t>-858022694</t>
  </si>
  <si>
    <t>593,00</t>
  </si>
  <si>
    <t>1186,00</t>
  </si>
  <si>
    <t>-978600000</t>
  </si>
  <si>
    <t>42,60</t>
  </si>
  <si>
    <t>50,0</t>
  </si>
  <si>
    <t>178599524</t>
  </si>
  <si>
    <t>-1138394475</t>
  </si>
  <si>
    <t>50,00</t>
  </si>
  <si>
    <t>1129231261</t>
  </si>
  <si>
    <t>867583135</t>
  </si>
  <si>
    <t>734403083</t>
  </si>
  <si>
    <t>57,6*2,2</t>
  </si>
  <si>
    <t>-1947143286</t>
  </si>
  <si>
    <t>75,00 * 0,15 * 2,2</t>
  </si>
  <si>
    <t>průměrná tl. 7,6 cm</t>
  </si>
  <si>
    <t>3922,68 * 0,076 * 2,2</t>
  </si>
  <si>
    <t>128,00 * 0,05 * 2,2</t>
  </si>
  <si>
    <t>610,00  * 0,05 * 2,2</t>
  </si>
  <si>
    <t>- 576,00 * 0,1 * 2,2</t>
  </si>
  <si>
    <t>1706386322</t>
  </si>
  <si>
    <t>897835102</t>
  </si>
  <si>
    <t>1465021986</t>
  </si>
  <si>
    <t>-1387454596</t>
  </si>
  <si>
    <t>-473939051</t>
  </si>
  <si>
    <t>189695437</t>
  </si>
  <si>
    <t>SO 103 - III. úsek</t>
  </si>
  <si>
    <t xml:space="preserve">    2 -   Zakládání</t>
  </si>
  <si>
    <t xml:space="preserve">    3 -   Svislé a kompletní konstrukce</t>
  </si>
  <si>
    <t xml:space="preserve">    4 -   Vodorovné konstrukce</t>
  </si>
  <si>
    <t xml:space="preserve">    5 -   Komunikace</t>
  </si>
  <si>
    <t xml:space="preserve">    8 -   Trubní vedení</t>
  </si>
  <si>
    <t>1251832778</t>
  </si>
  <si>
    <t>1246726308</t>
  </si>
  <si>
    <t>680,00</t>
  </si>
  <si>
    <t>2250,00</t>
  </si>
  <si>
    <t>-2068889600</t>
  </si>
  <si>
    <t>průměrná tl.6,9 cm</t>
  </si>
  <si>
    <t>10559,71*0,069=728,62m3</t>
  </si>
  <si>
    <t>krajnice 1435*0,1=143,5m3</t>
  </si>
  <si>
    <t>přebytek 728,62-143,5=585,12</t>
  </si>
  <si>
    <t>585,12/0,069</t>
  </si>
  <si>
    <t>-2101836567</t>
  </si>
  <si>
    <t>2079,71</t>
  </si>
  <si>
    <t>1573840007</t>
  </si>
  <si>
    <t>0,67 * 930,00</t>
  </si>
  <si>
    <t>- pod dlažbou</t>
  </si>
  <si>
    <t>30 * 0,4</t>
  </si>
  <si>
    <t>132301201</t>
  </si>
  <si>
    <t>Hloubení rýh š do 2000 mm v hornině tř. 4 objemu do 100 m3</t>
  </si>
  <si>
    <t>624277037</t>
  </si>
  <si>
    <t>- prodloužení porupstu</t>
  </si>
  <si>
    <t>2 * 1,5 * 1,7</t>
  </si>
  <si>
    <t>- čela propustu</t>
  </si>
  <si>
    <t>2 * 4 * 0,9 * 1,4</t>
  </si>
  <si>
    <t>1902475817</t>
  </si>
  <si>
    <t>635,10 + 15,180</t>
  </si>
  <si>
    <t>1435,00 * 0,15</t>
  </si>
  <si>
    <t>3400 * 0,5</t>
  </si>
  <si>
    <t>292392459</t>
  </si>
  <si>
    <t>-303947181</t>
  </si>
  <si>
    <t>635,10 + 15,180 * 1,8</t>
  </si>
  <si>
    <t>1435,00 * 0,15 * 1,8</t>
  </si>
  <si>
    <t>3400 * 0,5 * 1,8</t>
  </si>
  <si>
    <t xml:space="preserve">  Zakládání</t>
  </si>
  <si>
    <t>277361412</t>
  </si>
  <si>
    <t>Výztuž čel propustu ze svařovaných sítí do 6 kg/m2, oka 100 x 100</t>
  </si>
  <si>
    <t>-75427477</t>
  </si>
  <si>
    <t>274351215</t>
  </si>
  <si>
    <t>Zřízení bednění stěn základových pasů</t>
  </si>
  <si>
    <t>444570971</t>
  </si>
  <si>
    <t>- základy propsutu</t>
  </si>
  <si>
    <t>4,5 * 3 * 2 + 1,3 * 4</t>
  </si>
  <si>
    <t>274351216</t>
  </si>
  <si>
    <t>Odstranění bednění stěn základových pasů</t>
  </si>
  <si>
    <t>-1434108858</t>
  </si>
  <si>
    <t>274311127</t>
  </si>
  <si>
    <t>Základové pasy, prahy, věnce a ostruhy z betonu prostého C 25/30 XA1</t>
  </si>
  <si>
    <t>-543843627</t>
  </si>
  <si>
    <t>0,9 * 1,35 * 3 * 2</t>
  </si>
  <si>
    <t xml:space="preserve">  Svislé a kompletní konstrukce</t>
  </si>
  <si>
    <t>334361216</t>
  </si>
  <si>
    <t>Výztuž čel propustu z oceli B 500B</t>
  </si>
  <si>
    <t>607037529</t>
  </si>
  <si>
    <t xml:space="preserve">  Vodorovné konstrukce</t>
  </si>
  <si>
    <t>423353111</t>
  </si>
  <si>
    <t>Bednění čel - zřízení</t>
  </si>
  <si>
    <t>-2043345698</t>
  </si>
  <si>
    <t>2 * (1,5 * 3 + 1,6 * 3 ) + 4 * 1,5 * 0,5</t>
  </si>
  <si>
    <t>423353211</t>
  </si>
  <si>
    <t>Bednění čel - odstranění</t>
  </si>
  <si>
    <t>-1224719978</t>
  </si>
  <si>
    <t xml:space="preserve">  Komunikace</t>
  </si>
  <si>
    <t>564851111</t>
  </si>
  <si>
    <t>Podklad ze štěrkodrtě ŠD tl 150 mm</t>
  </si>
  <si>
    <t>-1337901712</t>
  </si>
  <si>
    <t>-491284410</t>
  </si>
  <si>
    <t>2250,00 + 930,00</t>
  </si>
  <si>
    <t>1040289723</t>
  </si>
  <si>
    <t>199629765</t>
  </si>
  <si>
    <t>-199643229</t>
  </si>
  <si>
    <t>1473700843</t>
  </si>
  <si>
    <t>11236,4</t>
  </si>
  <si>
    <t>10556,4</t>
  </si>
  <si>
    <t>1653952505</t>
  </si>
  <si>
    <t>-1689703220</t>
  </si>
  <si>
    <t>594511111</t>
  </si>
  <si>
    <t>Dlažba z lomového kamene s provedením lože z betonu tl. 250 mm</t>
  </si>
  <si>
    <t>1174623618</t>
  </si>
  <si>
    <t>- odláždění vtoku a výtoku propustu</t>
  </si>
  <si>
    <t>2 * 5 * 3</t>
  </si>
  <si>
    <t xml:space="preserve">  Trubní vedení</t>
  </si>
  <si>
    <t>789134165</t>
  </si>
  <si>
    <t>Čištění tlakovou vodou do 300 bar potrubí do DN 600 B, C, D</t>
  </si>
  <si>
    <t>847107445</t>
  </si>
  <si>
    <t>- propust DN 400</t>
  </si>
  <si>
    <t>8 * (Pi * 0,2 * 0,2)</t>
  </si>
  <si>
    <t>- propust DN 500</t>
  </si>
  <si>
    <t>10 * (Pi * 0,25 * 0,25)</t>
  </si>
  <si>
    <t>822392111</t>
  </si>
  <si>
    <t>Montáž potrubí z trub TZH s integrovaným těsněním otevřený výkop sklon do 20 % DN 400</t>
  </si>
  <si>
    <t>271773754</t>
  </si>
  <si>
    <t>- prodloužení propustu</t>
  </si>
  <si>
    <t>592225400</t>
  </si>
  <si>
    <t>trouba hrdlová přímá železobet. s integrovaným těsněním TZH-Q 400/1000 integro 40 x 100 x 7,5 cm</t>
  </si>
  <si>
    <t>1988601997</t>
  </si>
  <si>
    <t>912221111</t>
  </si>
  <si>
    <t>Montáž směrového sloupku silničního ocelového pružného zinkovaného ručním beraněním</t>
  </si>
  <si>
    <t>32399286</t>
  </si>
  <si>
    <t>404451650</t>
  </si>
  <si>
    <t>sloupek směrový silniční ocelový GS-SF 800</t>
  </si>
  <si>
    <t>1493110322</t>
  </si>
  <si>
    <t>-1219850064</t>
  </si>
  <si>
    <t>V4 š 0,125 m</t>
  </si>
  <si>
    <t>3532,00</t>
  </si>
  <si>
    <t>1188705417</t>
  </si>
  <si>
    <t>V2b š. 0,25 (1,5/1,5)</t>
  </si>
  <si>
    <t>81,00 * 0,5</t>
  </si>
  <si>
    <t>-1858890982</t>
  </si>
  <si>
    <t>BUS</t>
  </si>
  <si>
    <t>-864016314</t>
  </si>
  <si>
    <t>202,9</t>
  </si>
  <si>
    <t>-1306957129</t>
  </si>
  <si>
    <t>36</t>
  </si>
  <si>
    <t>764032697</t>
  </si>
  <si>
    <t>202,90</t>
  </si>
  <si>
    <t>37</t>
  </si>
  <si>
    <t>927315111</t>
  </si>
  <si>
    <t>Čela propustku z trub TZR DN 400</t>
  </si>
  <si>
    <t>1490750213</t>
  </si>
  <si>
    <t>38</t>
  </si>
  <si>
    <t>107913381</t>
  </si>
  <si>
    <t>39</t>
  </si>
  <si>
    <t>-180988190</t>
  </si>
  <si>
    <t>1435,00</t>
  </si>
  <si>
    <t>40</t>
  </si>
  <si>
    <t>961044111</t>
  </si>
  <si>
    <t>Bourání základů z betonu prostého</t>
  </si>
  <si>
    <t>128296834</t>
  </si>
  <si>
    <t>2 * ( 3 * 0,5 * 1)</t>
  </si>
  <si>
    <t>41</t>
  </si>
  <si>
    <t>963051111</t>
  </si>
  <si>
    <t>Bourání mostní nosné konstrukce z ŽB</t>
  </si>
  <si>
    <t>1043258381</t>
  </si>
  <si>
    <t>- bourání čel propustu</t>
  </si>
  <si>
    <t>1,5 * 0,45 * 3 * 2</t>
  </si>
  <si>
    <t>42</t>
  </si>
  <si>
    <t>-1164909623</t>
  </si>
  <si>
    <t>930,00 * 0,15 * 2,2</t>
  </si>
  <si>
    <t>1435,00 * 0,1 * 2,2</t>
  </si>
  <si>
    <t>43</t>
  </si>
  <si>
    <t>997221559</t>
  </si>
  <si>
    <t>Příplatek ZKD 1 km u vodorovné dopravy suti ze sypkých materiálů</t>
  </si>
  <si>
    <t>CS ÚRS 2016 01</t>
  </si>
  <si>
    <t>1572863688</t>
  </si>
  <si>
    <t>10*306,9</t>
  </si>
  <si>
    <t>44</t>
  </si>
  <si>
    <t>997221561</t>
  </si>
  <si>
    <t>Vodorovná doprava suti z kusových materiálů do 1 km</t>
  </si>
  <si>
    <t>-28677463</t>
  </si>
  <si>
    <t>BETON</t>
  </si>
  <si>
    <t>- základy propustů</t>
  </si>
  <si>
    <t>2 * ( 3 * 0,5 * 1) * 2,4</t>
  </si>
  <si>
    <t>ŽELEZOBETON</t>
  </si>
  <si>
    <t>0,9 * 1,35 * 3 * 2 * 2,5</t>
  </si>
  <si>
    <t>45</t>
  </si>
  <si>
    <t>997221569</t>
  </si>
  <si>
    <t>Příplatek ZKD 1km u vodorovné dopravy suti z kusových materiálů</t>
  </si>
  <si>
    <t>-2017914764</t>
  </si>
  <si>
    <t>10*25,425</t>
  </si>
  <si>
    <t>46</t>
  </si>
  <si>
    <t>-524282527</t>
  </si>
  <si>
    <t>10556,41 * 0,069 * 2,2</t>
  </si>
  <si>
    <t>680,00 * 0,05 * 2,2</t>
  </si>
  <si>
    <t>2250,00 * 0,05 * 2,2</t>
  </si>
  <si>
    <t>- 1435,00 * 0,1 * 2,2</t>
  </si>
  <si>
    <t>47</t>
  </si>
  <si>
    <t>997221815</t>
  </si>
  <si>
    <t>Poplatek za uložení betonového odpadu na skládce (skládkovné)</t>
  </si>
  <si>
    <t>-168335273</t>
  </si>
  <si>
    <t>48</t>
  </si>
  <si>
    <t>997221825</t>
  </si>
  <si>
    <t>Poplatek za uložení železobetonového odpadu na skládce (skládkovné)</t>
  </si>
  <si>
    <t>984730238</t>
  </si>
  <si>
    <t>49</t>
  </si>
  <si>
    <t>-1299537290</t>
  </si>
  <si>
    <t>-1588931400</t>
  </si>
  <si>
    <t>51</t>
  </si>
  <si>
    <t>1204988371</t>
  </si>
  <si>
    <t>52</t>
  </si>
  <si>
    <t>Dokumentace RDS a skutečného provedení stavby</t>
  </si>
  <si>
    <t>-391544668</t>
  </si>
  <si>
    <t>53</t>
  </si>
  <si>
    <t>-1169411810</t>
  </si>
  <si>
    <t>54</t>
  </si>
  <si>
    <t>-1730990874</t>
  </si>
  <si>
    <t>SO 104 - IV. úsek</t>
  </si>
  <si>
    <t>-768275210</t>
  </si>
  <si>
    <t>113154232</t>
  </si>
  <si>
    <t>Frézování živičného krytu tl 40 mm pruh š 2 m pl do 1000 m2 bez překážek v trase</t>
  </si>
  <si>
    <t>-1927452468</t>
  </si>
  <si>
    <t>- průměrná tl. 3,8 cm</t>
  </si>
  <si>
    <t>6519,65*0,038=247,75m3</t>
  </si>
  <si>
    <t>krajnice 1290*0,1=129m3</t>
  </si>
  <si>
    <t>přebytek 247,5-129=118,75m3</t>
  </si>
  <si>
    <t>118,75/0,038</t>
  </si>
  <si>
    <t>113154232-1</t>
  </si>
  <si>
    <t>1508459129</t>
  </si>
  <si>
    <t>3394,65</t>
  </si>
  <si>
    <t>-2099414685</t>
  </si>
  <si>
    <t>- průměrná tl. 4,8 cm</t>
  </si>
  <si>
    <t>2562,19</t>
  </si>
  <si>
    <t>786,50</t>
  </si>
  <si>
    <t>2970,00</t>
  </si>
  <si>
    <t>1595213208</t>
  </si>
  <si>
    <t>0,67 * 450</t>
  </si>
  <si>
    <t>113106121</t>
  </si>
  <si>
    <t>Rozebrání dílců rigolových tvárnic z betonových tvarovek vpravo</t>
  </si>
  <si>
    <t>-882438688</t>
  </si>
  <si>
    <t>-1233999287</t>
  </si>
  <si>
    <t>1290,00 * 0,15</t>
  </si>
  <si>
    <t>1800 * 0,5</t>
  </si>
  <si>
    <t>1666376979</t>
  </si>
  <si>
    <t>443226234</t>
  </si>
  <si>
    <t>0,67 * 450 * 1,8</t>
  </si>
  <si>
    <t>1290,00 * 0,15 * 1,8</t>
  </si>
  <si>
    <t>1800 * 0,5 * 1,8</t>
  </si>
  <si>
    <t>-394032877</t>
  </si>
  <si>
    <t>450*3</t>
  </si>
  <si>
    <t>1498066368</t>
  </si>
  <si>
    <t>- rýhy</t>
  </si>
  <si>
    <t>450,00</t>
  </si>
  <si>
    <t>- hloubková oprava</t>
  </si>
  <si>
    <t>- intravilán</t>
  </si>
  <si>
    <t>2562,20</t>
  </si>
  <si>
    <t>150251366</t>
  </si>
  <si>
    <t>1290,00</t>
  </si>
  <si>
    <t>-2038647704</t>
  </si>
  <si>
    <t>-452903062</t>
  </si>
  <si>
    <t>-57743678</t>
  </si>
  <si>
    <t>9868,30</t>
  </si>
  <si>
    <t>9081,80</t>
  </si>
  <si>
    <t>-1201950236</t>
  </si>
  <si>
    <t>- extravilán</t>
  </si>
  <si>
    <t>6519,70</t>
  </si>
  <si>
    <t>-1413485739</t>
  </si>
  <si>
    <t>597661111</t>
  </si>
  <si>
    <t>Rigol dlážděný do lože z betonu tl 100 mm z dlažebních kostek drobných</t>
  </si>
  <si>
    <t>1293934980</t>
  </si>
  <si>
    <t>187 * 0,6</t>
  </si>
  <si>
    <t>583801100</t>
  </si>
  <si>
    <t>kostka dlažební drobná, žula, I.jakost, velikost 10 cm</t>
  </si>
  <si>
    <t>318005764</t>
  </si>
  <si>
    <t>187 * 0,6 * (1/5,2)</t>
  </si>
  <si>
    <t>899231111</t>
  </si>
  <si>
    <t>Výšková úprava uličního vstupu nebo vpusti do 200 mm</t>
  </si>
  <si>
    <t>-1065080016</t>
  </si>
  <si>
    <t>317714845</t>
  </si>
  <si>
    <t>-1571627825</t>
  </si>
  <si>
    <t>-789549237</t>
  </si>
  <si>
    <t>1510,00</t>
  </si>
  <si>
    <t>915221112.1</t>
  </si>
  <si>
    <t>-1791127701</t>
  </si>
  <si>
    <t>137,5 * 0,5</t>
  </si>
  <si>
    <t>2125815599</t>
  </si>
  <si>
    <t>911331123</t>
  </si>
  <si>
    <t>Svodidlo ocelové jednostranné zádržnosti N2 typ JSNH4/N2 se obetonováním sloupků</t>
  </si>
  <si>
    <t>-1332550355</t>
  </si>
  <si>
    <t>177430118</t>
  </si>
  <si>
    <t>177,80</t>
  </si>
  <si>
    <t>- podél žlabů</t>
  </si>
  <si>
    <t>187</t>
  </si>
  <si>
    <t>-1830247271</t>
  </si>
  <si>
    <t>-2022588719</t>
  </si>
  <si>
    <t>2114886419</t>
  </si>
  <si>
    <t>1290</t>
  </si>
  <si>
    <t>966005311</t>
  </si>
  <si>
    <t>Rozebrání a odstranění silničního svodidla s jednou pásnicí, včetně odvozu</t>
  </si>
  <si>
    <t>-1106654430</t>
  </si>
  <si>
    <t>-2102954913</t>
  </si>
  <si>
    <t>1290,00 * 0,1 * 2,2</t>
  </si>
  <si>
    <t>450,00 * 0,15 * 2,2</t>
  </si>
  <si>
    <t>883462002</t>
  </si>
  <si>
    <t>148,5*8</t>
  </si>
  <si>
    <t>1269386452</t>
  </si>
  <si>
    <t>- rozebraný rigol</t>
  </si>
  <si>
    <t>175,00 * 0,15 * 2,4</t>
  </si>
  <si>
    <t>Příplatek ZKD 1 km u vodorovné dopravy suti z kusových materiálů</t>
  </si>
  <si>
    <t>779736788</t>
  </si>
  <si>
    <t>- skládka 8 km</t>
  </si>
  <si>
    <t>7 * 63,00</t>
  </si>
  <si>
    <t>2010465485</t>
  </si>
  <si>
    <t>- stávající vozovka</t>
  </si>
  <si>
    <t>6519,65 * 0,038 * 2,2</t>
  </si>
  <si>
    <t>2562,19  * 0,048 * 2,2</t>
  </si>
  <si>
    <t>786,50  * 0,05 * 2,2</t>
  </si>
  <si>
    <t>2970,00   * 0,05 * 2,2</t>
  </si>
  <si>
    <t>- 1290,00 * 0,1 * 2,2</t>
  </si>
  <si>
    <t>1666860117</t>
  </si>
  <si>
    <t>-353692699</t>
  </si>
  <si>
    <t>1080989210</t>
  </si>
  <si>
    <t>-133111359</t>
  </si>
  <si>
    <t>683440630</t>
  </si>
  <si>
    <t>610118049</t>
  </si>
  <si>
    <t>2063051246</t>
  </si>
  <si>
    <t>973895430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</si>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</sst>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 applyAlignment="0">
      <protection locked="0"/>
    </xf>
    <xf numFmtId="0" fontId="7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7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90" fillId="0" borderId="26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2" fillId="0" borderId="3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5" fillId="0" borderId="30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97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30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4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3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3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3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3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4" xfId="0" applyFont="1" applyBorder="1" applyAlignment="1">
      <alignment vertical="center"/>
    </xf>
    <xf numFmtId="0" fontId="79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9" fillId="0" borderId="32" xfId="0" applyNumberFormat="1" applyFont="1" applyBorder="1" applyAlignment="1">
      <alignment vertical="center"/>
    </xf>
    <xf numFmtId="174" fontId="79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2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63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04" fillId="33" borderId="0" xfId="36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6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6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6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E39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D60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6C0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E37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0CF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78" t="s">
        <v>0</v>
      </c>
      <c r="B1" s="279"/>
      <c r="C1" s="279"/>
      <c r="D1" s="280" t="s">
        <v>1</v>
      </c>
      <c r="E1" s="279"/>
      <c r="F1" s="279"/>
      <c r="G1" s="279"/>
      <c r="H1" s="279"/>
      <c r="I1" s="279"/>
      <c r="J1" s="279"/>
      <c r="K1" s="281" t="s">
        <v>695</v>
      </c>
      <c r="L1" s="281"/>
      <c r="M1" s="281"/>
      <c r="N1" s="281"/>
      <c r="O1" s="281"/>
      <c r="P1" s="281"/>
      <c r="Q1" s="281"/>
      <c r="R1" s="281"/>
      <c r="S1" s="281"/>
      <c r="T1" s="279"/>
      <c r="U1" s="279"/>
      <c r="V1" s="279"/>
      <c r="W1" s="281" t="s">
        <v>696</v>
      </c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73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37" t="s">
        <v>14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"/>
      <c r="AQ5" s="25"/>
      <c r="BE5" s="233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39" t="s">
        <v>17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"/>
      <c r="AQ6" s="25"/>
      <c r="BE6" s="234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34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34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34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20</v>
      </c>
      <c r="AO10" s="23"/>
      <c r="AP10" s="23"/>
      <c r="AQ10" s="25"/>
      <c r="BE10" s="234"/>
      <c r="BS10" s="18" t="s">
        <v>18</v>
      </c>
    </row>
    <row r="11" spans="2:71" ht="18" customHeight="1">
      <c r="B11" s="22"/>
      <c r="C11" s="23"/>
      <c r="D11" s="23"/>
      <c r="E11" s="29" t="s">
        <v>24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31</v>
      </c>
      <c r="AL11" s="23"/>
      <c r="AM11" s="23"/>
      <c r="AN11" s="29" t="s">
        <v>20</v>
      </c>
      <c r="AO11" s="23"/>
      <c r="AP11" s="23"/>
      <c r="AQ11" s="25"/>
      <c r="BE11" s="234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34"/>
      <c r="BS12" s="18" t="s">
        <v>18</v>
      </c>
    </row>
    <row r="13" spans="2:71" ht="14.25" customHeight="1">
      <c r="B13" s="22"/>
      <c r="C13" s="23"/>
      <c r="D13" s="31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33</v>
      </c>
      <c r="AO13" s="23"/>
      <c r="AP13" s="23"/>
      <c r="AQ13" s="25"/>
      <c r="BE13" s="234"/>
      <c r="BS13" s="18" t="s">
        <v>18</v>
      </c>
    </row>
    <row r="14" spans="2:71" ht="15">
      <c r="B14" s="22"/>
      <c r="C14" s="23"/>
      <c r="D14" s="23"/>
      <c r="E14" s="240" t="s">
        <v>33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31" t="s">
        <v>31</v>
      </c>
      <c r="AL14" s="23"/>
      <c r="AM14" s="23"/>
      <c r="AN14" s="33" t="s">
        <v>33</v>
      </c>
      <c r="AO14" s="23"/>
      <c r="AP14" s="23"/>
      <c r="AQ14" s="25"/>
      <c r="BE14" s="234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34"/>
      <c r="BS15" s="18" t="s">
        <v>4</v>
      </c>
    </row>
    <row r="16" spans="2:71" ht="14.25" customHeight="1">
      <c r="B16" s="22"/>
      <c r="C16" s="23"/>
      <c r="D16" s="31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20</v>
      </c>
      <c r="AO16" s="23"/>
      <c r="AP16" s="23"/>
      <c r="AQ16" s="25"/>
      <c r="BE16" s="234"/>
      <c r="BS16" s="18" t="s">
        <v>4</v>
      </c>
    </row>
    <row r="17" spans="2:71" ht="18" customHeight="1">
      <c r="B17" s="22"/>
      <c r="C17" s="23"/>
      <c r="D17" s="23"/>
      <c r="E17" s="29" t="s">
        <v>24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31</v>
      </c>
      <c r="AL17" s="23"/>
      <c r="AM17" s="23"/>
      <c r="AN17" s="29" t="s">
        <v>20</v>
      </c>
      <c r="AO17" s="23"/>
      <c r="AP17" s="23"/>
      <c r="AQ17" s="25"/>
      <c r="BE17" s="234"/>
      <c r="BS17" s="18" t="s">
        <v>35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34"/>
      <c r="BS18" s="18" t="s">
        <v>6</v>
      </c>
    </row>
    <row r="19" spans="2:71" ht="14.25" customHeight="1">
      <c r="B19" s="22"/>
      <c r="C19" s="23"/>
      <c r="D19" s="31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34"/>
      <c r="BS19" s="18" t="s">
        <v>6</v>
      </c>
    </row>
    <row r="20" spans="2:71" ht="22.5" customHeight="1">
      <c r="B20" s="22"/>
      <c r="C20" s="23"/>
      <c r="D20" s="23"/>
      <c r="E20" s="241" t="s">
        <v>20</v>
      </c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"/>
      <c r="AP20" s="23"/>
      <c r="AQ20" s="25"/>
      <c r="BE20" s="234"/>
      <c r="BS20" s="18" t="s">
        <v>35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34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34"/>
    </row>
    <row r="23" spans="2:57" s="1" customFormat="1" ht="25.5" customHeight="1">
      <c r="B23" s="35"/>
      <c r="C23" s="36"/>
      <c r="D23" s="37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42">
        <f>ROUND(AG51,2)</f>
        <v>0</v>
      </c>
      <c r="AL23" s="243"/>
      <c r="AM23" s="243"/>
      <c r="AN23" s="243"/>
      <c r="AO23" s="243"/>
      <c r="AP23" s="36"/>
      <c r="AQ23" s="39"/>
      <c r="BE23" s="235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35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44" t="s">
        <v>38</v>
      </c>
      <c r="M25" s="245"/>
      <c r="N25" s="245"/>
      <c r="O25" s="245"/>
      <c r="P25" s="36"/>
      <c r="Q25" s="36"/>
      <c r="R25" s="36"/>
      <c r="S25" s="36"/>
      <c r="T25" s="36"/>
      <c r="U25" s="36"/>
      <c r="V25" s="36"/>
      <c r="W25" s="244" t="s">
        <v>39</v>
      </c>
      <c r="X25" s="245"/>
      <c r="Y25" s="245"/>
      <c r="Z25" s="245"/>
      <c r="AA25" s="245"/>
      <c r="AB25" s="245"/>
      <c r="AC25" s="245"/>
      <c r="AD25" s="245"/>
      <c r="AE25" s="245"/>
      <c r="AF25" s="36"/>
      <c r="AG25" s="36"/>
      <c r="AH25" s="36"/>
      <c r="AI25" s="36"/>
      <c r="AJ25" s="36"/>
      <c r="AK25" s="244" t="s">
        <v>40</v>
      </c>
      <c r="AL25" s="245"/>
      <c r="AM25" s="245"/>
      <c r="AN25" s="245"/>
      <c r="AO25" s="245"/>
      <c r="AP25" s="36"/>
      <c r="AQ25" s="39"/>
      <c r="BE25" s="235"/>
    </row>
    <row r="26" spans="2:57" s="2" customFormat="1" ht="14.25" customHeight="1">
      <c r="B26" s="41"/>
      <c r="C26" s="42"/>
      <c r="D26" s="43" t="s">
        <v>41</v>
      </c>
      <c r="E26" s="42"/>
      <c r="F26" s="43" t="s">
        <v>42</v>
      </c>
      <c r="G26" s="42"/>
      <c r="H26" s="42"/>
      <c r="I26" s="42"/>
      <c r="J26" s="42"/>
      <c r="K26" s="42"/>
      <c r="L26" s="246">
        <v>0.21</v>
      </c>
      <c r="M26" s="247"/>
      <c r="N26" s="247"/>
      <c r="O26" s="247"/>
      <c r="P26" s="42"/>
      <c r="Q26" s="42"/>
      <c r="R26" s="42"/>
      <c r="S26" s="42"/>
      <c r="T26" s="42"/>
      <c r="U26" s="42"/>
      <c r="V26" s="42"/>
      <c r="W26" s="248">
        <f>ROUND(AZ51,2)</f>
        <v>0</v>
      </c>
      <c r="X26" s="247"/>
      <c r="Y26" s="247"/>
      <c r="Z26" s="247"/>
      <c r="AA26" s="247"/>
      <c r="AB26" s="247"/>
      <c r="AC26" s="247"/>
      <c r="AD26" s="247"/>
      <c r="AE26" s="247"/>
      <c r="AF26" s="42"/>
      <c r="AG26" s="42"/>
      <c r="AH26" s="42"/>
      <c r="AI26" s="42"/>
      <c r="AJ26" s="42"/>
      <c r="AK26" s="248">
        <f>ROUND(AV51,2)</f>
        <v>0</v>
      </c>
      <c r="AL26" s="247"/>
      <c r="AM26" s="247"/>
      <c r="AN26" s="247"/>
      <c r="AO26" s="247"/>
      <c r="AP26" s="42"/>
      <c r="AQ26" s="44"/>
      <c r="BE26" s="236"/>
    </row>
    <row r="27" spans="2:57" s="2" customFormat="1" ht="14.25" customHeight="1">
      <c r="B27" s="41"/>
      <c r="C27" s="42"/>
      <c r="D27" s="42"/>
      <c r="E27" s="42"/>
      <c r="F27" s="43" t="s">
        <v>43</v>
      </c>
      <c r="G27" s="42"/>
      <c r="H27" s="42"/>
      <c r="I27" s="42"/>
      <c r="J27" s="42"/>
      <c r="K27" s="42"/>
      <c r="L27" s="246">
        <v>0.15</v>
      </c>
      <c r="M27" s="247"/>
      <c r="N27" s="247"/>
      <c r="O27" s="247"/>
      <c r="P27" s="42"/>
      <c r="Q27" s="42"/>
      <c r="R27" s="42"/>
      <c r="S27" s="42"/>
      <c r="T27" s="42"/>
      <c r="U27" s="42"/>
      <c r="V27" s="42"/>
      <c r="W27" s="248">
        <f>ROUND(BA51,2)</f>
        <v>0</v>
      </c>
      <c r="X27" s="247"/>
      <c r="Y27" s="247"/>
      <c r="Z27" s="247"/>
      <c r="AA27" s="247"/>
      <c r="AB27" s="247"/>
      <c r="AC27" s="247"/>
      <c r="AD27" s="247"/>
      <c r="AE27" s="247"/>
      <c r="AF27" s="42"/>
      <c r="AG27" s="42"/>
      <c r="AH27" s="42"/>
      <c r="AI27" s="42"/>
      <c r="AJ27" s="42"/>
      <c r="AK27" s="248">
        <f>ROUND(AW51,2)</f>
        <v>0</v>
      </c>
      <c r="AL27" s="247"/>
      <c r="AM27" s="247"/>
      <c r="AN27" s="247"/>
      <c r="AO27" s="247"/>
      <c r="AP27" s="42"/>
      <c r="AQ27" s="44"/>
      <c r="BE27" s="236"/>
    </row>
    <row r="28" spans="2:57" s="2" customFormat="1" ht="14.25" customHeight="1" hidden="1">
      <c r="B28" s="41"/>
      <c r="C28" s="42"/>
      <c r="D28" s="42"/>
      <c r="E28" s="42"/>
      <c r="F28" s="43" t="s">
        <v>44</v>
      </c>
      <c r="G28" s="42"/>
      <c r="H28" s="42"/>
      <c r="I28" s="42"/>
      <c r="J28" s="42"/>
      <c r="K28" s="42"/>
      <c r="L28" s="246">
        <v>0.21</v>
      </c>
      <c r="M28" s="247"/>
      <c r="N28" s="247"/>
      <c r="O28" s="247"/>
      <c r="P28" s="42"/>
      <c r="Q28" s="42"/>
      <c r="R28" s="42"/>
      <c r="S28" s="42"/>
      <c r="T28" s="42"/>
      <c r="U28" s="42"/>
      <c r="V28" s="42"/>
      <c r="W28" s="248">
        <f>ROUND(BB51,2)</f>
        <v>0</v>
      </c>
      <c r="X28" s="247"/>
      <c r="Y28" s="247"/>
      <c r="Z28" s="247"/>
      <c r="AA28" s="247"/>
      <c r="AB28" s="247"/>
      <c r="AC28" s="247"/>
      <c r="AD28" s="247"/>
      <c r="AE28" s="247"/>
      <c r="AF28" s="42"/>
      <c r="AG28" s="42"/>
      <c r="AH28" s="42"/>
      <c r="AI28" s="42"/>
      <c r="AJ28" s="42"/>
      <c r="AK28" s="248">
        <v>0</v>
      </c>
      <c r="AL28" s="247"/>
      <c r="AM28" s="247"/>
      <c r="AN28" s="247"/>
      <c r="AO28" s="247"/>
      <c r="AP28" s="42"/>
      <c r="AQ28" s="44"/>
      <c r="BE28" s="236"/>
    </row>
    <row r="29" spans="2:57" s="2" customFormat="1" ht="14.25" customHeight="1" hidden="1">
      <c r="B29" s="41"/>
      <c r="C29" s="42"/>
      <c r="D29" s="42"/>
      <c r="E29" s="42"/>
      <c r="F29" s="43" t="s">
        <v>45</v>
      </c>
      <c r="G29" s="42"/>
      <c r="H29" s="42"/>
      <c r="I29" s="42"/>
      <c r="J29" s="42"/>
      <c r="K29" s="42"/>
      <c r="L29" s="246">
        <v>0.15</v>
      </c>
      <c r="M29" s="247"/>
      <c r="N29" s="247"/>
      <c r="O29" s="247"/>
      <c r="P29" s="42"/>
      <c r="Q29" s="42"/>
      <c r="R29" s="42"/>
      <c r="S29" s="42"/>
      <c r="T29" s="42"/>
      <c r="U29" s="42"/>
      <c r="V29" s="42"/>
      <c r="W29" s="248">
        <f>ROUND(BC51,2)</f>
        <v>0</v>
      </c>
      <c r="X29" s="247"/>
      <c r="Y29" s="247"/>
      <c r="Z29" s="247"/>
      <c r="AA29" s="247"/>
      <c r="AB29" s="247"/>
      <c r="AC29" s="247"/>
      <c r="AD29" s="247"/>
      <c r="AE29" s="247"/>
      <c r="AF29" s="42"/>
      <c r="AG29" s="42"/>
      <c r="AH29" s="42"/>
      <c r="AI29" s="42"/>
      <c r="AJ29" s="42"/>
      <c r="AK29" s="248">
        <v>0</v>
      </c>
      <c r="AL29" s="247"/>
      <c r="AM29" s="247"/>
      <c r="AN29" s="247"/>
      <c r="AO29" s="247"/>
      <c r="AP29" s="42"/>
      <c r="AQ29" s="44"/>
      <c r="BE29" s="236"/>
    </row>
    <row r="30" spans="2:57" s="2" customFormat="1" ht="14.25" customHeight="1" hidden="1">
      <c r="B30" s="41"/>
      <c r="C30" s="42"/>
      <c r="D30" s="42"/>
      <c r="E30" s="42"/>
      <c r="F30" s="43" t="s">
        <v>46</v>
      </c>
      <c r="G30" s="42"/>
      <c r="H30" s="42"/>
      <c r="I30" s="42"/>
      <c r="J30" s="42"/>
      <c r="K30" s="42"/>
      <c r="L30" s="246">
        <v>0</v>
      </c>
      <c r="M30" s="247"/>
      <c r="N30" s="247"/>
      <c r="O30" s="247"/>
      <c r="P30" s="42"/>
      <c r="Q30" s="42"/>
      <c r="R30" s="42"/>
      <c r="S30" s="42"/>
      <c r="T30" s="42"/>
      <c r="U30" s="42"/>
      <c r="V30" s="42"/>
      <c r="W30" s="248">
        <f>ROUND(BD51,2)</f>
        <v>0</v>
      </c>
      <c r="X30" s="247"/>
      <c r="Y30" s="247"/>
      <c r="Z30" s="247"/>
      <c r="AA30" s="247"/>
      <c r="AB30" s="247"/>
      <c r="AC30" s="247"/>
      <c r="AD30" s="247"/>
      <c r="AE30" s="247"/>
      <c r="AF30" s="42"/>
      <c r="AG30" s="42"/>
      <c r="AH30" s="42"/>
      <c r="AI30" s="42"/>
      <c r="AJ30" s="42"/>
      <c r="AK30" s="248">
        <v>0</v>
      </c>
      <c r="AL30" s="247"/>
      <c r="AM30" s="247"/>
      <c r="AN30" s="247"/>
      <c r="AO30" s="247"/>
      <c r="AP30" s="42"/>
      <c r="AQ30" s="44"/>
      <c r="BE30" s="236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35"/>
    </row>
    <row r="32" spans="2:57" s="1" customFormat="1" ht="25.5" customHeight="1">
      <c r="B32" s="35"/>
      <c r="C32" s="45"/>
      <c r="D32" s="46" t="s">
        <v>47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48</v>
      </c>
      <c r="U32" s="47"/>
      <c r="V32" s="47"/>
      <c r="W32" s="47"/>
      <c r="X32" s="249" t="s">
        <v>49</v>
      </c>
      <c r="Y32" s="250"/>
      <c r="Z32" s="250"/>
      <c r="AA32" s="250"/>
      <c r="AB32" s="250"/>
      <c r="AC32" s="47"/>
      <c r="AD32" s="47"/>
      <c r="AE32" s="47"/>
      <c r="AF32" s="47"/>
      <c r="AG32" s="47"/>
      <c r="AH32" s="47"/>
      <c r="AI32" s="47"/>
      <c r="AJ32" s="47"/>
      <c r="AK32" s="251">
        <f>SUM(AK23:AK30)</f>
        <v>0</v>
      </c>
      <c r="AL32" s="250"/>
      <c r="AM32" s="250"/>
      <c r="AN32" s="250"/>
      <c r="AO32" s="252"/>
      <c r="AP32" s="45"/>
      <c r="AQ32" s="49"/>
      <c r="BE32" s="235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50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1511-1</v>
      </c>
      <c r="AR41" s="56"/>
    </row>
    <row r="42" spans="2:44" s="4" customFormat="1" ht="36.75" customHeight="1">
      <c r="B42" s="58"/>
      <c r="C42" s="59" t="s">
        <v>16</v>
      </c>
      <c r="L42" s="253" t="str">
        <f>K6</f>
        <v>II 191 Klatovy - Ostřetice - Petrovičky</v>
      </c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 </v>
      </c>
      <c r="AI44" s="57" t="s">
        <v>25</v>
      </c>
      <c r="AM44" s="255" t="str">
        <f>IF(AN8="","",AN8)</f>
        <v>27.8.2015</v>
      </c>
      <c r="AN44" s="235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 </v>
      </c>
      <c r="AI46" s="57" t="s">
        <v>34</v>
      </c>
      <c r="AM46" s="256" t="str">
        <f>IF(E17="","",E17)</f>
        <v> </v>
      </c>
      <c r="AN46" s="235"/>
      <c r="AO46" s="235"/>
      <c r="AP46" s="235"/>
      <c r="AR46" s="35"/>
      <c r="AS46" s="257" t="s">
        <v>51</v>
      </c>
      <c r="AT46" s="258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32</v>
      </c>
      <c r="L47" s="3">
        <f>IF(E14="Vyplň údaj","",E14)</f>
      </c>
      <c r="AR47" s="35"/>
      <c r="AS47" s="259"/>
      <c r="AT47" s="245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5" customHeight="1">
      <c r="B48" s="35"/>
      <c r="AR48" s="35"/>
      <c r="AS48" s="259"/>
      <c r="AT48" s="245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260" t="s">
        <v>52</v>
      </c>
      <c r="D49" s="261"/>
      <c r="E49" s="261"/>
      <c r="F49" s="261"/>
      <c r="G49" s="261"/>
      <c r="H49" s="65"/>
      <c r="I49" s="262" t="s">
        <v>53</v>
      </c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3" t="s">
        <v>54</v>
      </c>
      <c r="AH49" s="261"/>
      <c r="AI49" s="261"/>
      <c r="AJ49" s="261"/>
      <c r="AK49" s="261"/>
      <c r="AL49" s="261"/>
      <c r="AM49" s="261"/>
      <c r="AN49" s="262" t="s">
        <v>55</v>
      </c>
      <c r="AO49" s="261"/>
      <c r="AP49" s="261"/>
      <c r="AQ49" s="66" t="s">
        <v>56</v>
      </c>
      <c r="AR49" s="35"/>
      <c r="AS49" s="67" t="s">
        <v>57</v>
      </c>
      <c r="AT49" s="68" t="s">
        <v>58</v>
      </c>
      <c r="AU49" s="68" t="s">
        <v>59</v>
      </c>
      <c r="AV49" s="68" t="s">
        <v>60</v>
      </c>
      <c r="AW49" s="68" t="s">
        <v>61</v>
      </c>
      <c r="AX49" s="68" t="s">
        <v>62</v>
      </c>
      <c r="AY49" s="68" t="s">
        <v>63</v>
      </c>
      <c r="AZ49" s="68" t="s">
        <v>64</v>
      </c>
      <c r="BA49" s="68" t="s">
        <v>65</v>
      </c>
      <c r="BB49" s="68" t="s">
        <v>66</v>
      </c>
      <c r="BC49" s="68" t="s">
        <v>67</v>
      </c>
      <c r="BD49" s="69" t="s">
        <v>68</v>
      </c>
    </row>
    <row r="50" spans="2:56" s="1" customFormat="1" ht="10.5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69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67">
        <f>ROUND(SUM(AG52:AG55),2)</f>
        <v>0</v>
      </c>
      <c r="AH51" s="267"/>
      <c r="AI51" s="267"/>
      <c r="AJ51" s="267"/>
      <c r="AK51" s="267"/>
      <c r="AL51" s="267"/>
      <c r="AM51" s="267"/>
      <c r="AN51" s="268">
        <f>SUM(AG51,AT51)</f>
        <v>0</v>
      </c>
      <c r="AO51" s="268"/>
      <c r="AP51" s="268"/>
      <c r="AQ51" s="73" t="s">
        <v>20</v>
      </c>
      <c r="AR51" s="58"/>
      <c r="AS51" s="74">
        <f>ROUND(SUM(AS52:AS55),2)</f>
        <v>0</v>
      </c>
      <c r="AT51" s="75">
        <f>ROUND(SUM(AV51:AW51),2)</f>
        <v>0</v>
      </c>
      <c r="AU51" s="76">
        <f>ROUND(SUM(AU52:AU55),5)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ROUND(SUM(AZ52:AZ55),2)</f>
        <v>0</v>
      </c>
      <c r="BA51" s="75">
        <f>ROUND(SUM(BA52:BA55),2)</f>
        <v>0</v>
      </c>
      <c r="BB51" s="75">
        <f>ROUND(SUM(BB52:BB55),2)</f>
        <v>0</v>
      </c>
      <c r="BC51" s="75">
        <f>ROUND(SUM(BC52:BC55),2)</f>
        <v>0</v>
      </c>
      <c r="BD51" s="77">
        <f>ROUND(SUM(BD52:BD55),2)</f>
        <v>0</v>
      </c>
      <c r="BS51" s="59" t="s">
        <v>70</v>
      </c>
      <c r="BT51" s="59" t="s">
        <v>71</v>
      </c>
      <c r="BU51" s="78" t="s">
        <v>72</v>
      </c>
      <c r="BV51" s="59" t="s">
        <v>73</v>
      </c>
      <c r="BW51" s="59" t="s">
        <v>5</v>
      </c>
      <c r="BX51" s="59" t="s">
        <v>74</v>
      </c>
      <c r="CL51" s="59" t="s">
        <v>20</v>
      </c>
    </row>
    <row r="52" spans="1:91" s="5" customFormat="1" ht="27" customHeight="1">
      <c r="A52" s="274" t="s">
        <v>697</v>
      </c>
      <c r="B52" s="79"/>
      <c r="C52" s="80"/>
      <c r="D52" s="266" t="s">
        <v>75</v>
      </c>
      <c r="E52" s="265"/>
      <c r="F52" s="265"/>
      <c r="G52" s="265"/>
      <c r="H52" s="265"/>
      <c r="I52" s="81"/>
      <c r="J52" s="266" t="s">
        <v>76</v>
      </c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4">
        <f>'SO 101 - I. úsek'!J27</f>
        <v>0</v>
      </c>
      <c r="AH52" s="265"/>
      <c r="AI52" s="265"/>
      <c r="AJ52" s="265"/>
      <c r="AK52" s="265"/>
      <c r="AL52" s="265"/>
      <c r="AM52" s="265"/>
      <c r="AN52" s="264">
        <f>SUM(AG52,AT52)</f>
        <v>0</v>
      </c>
      <c r="AO52" s="265"/>
      <c r="AP52" s="265"/>
      <c r="AQ52" s="82" t="s">
        <v>77</v>
      </c>
      <c r="AR52" s="79"/>
      <c r="AS52" s="83">
        <v>0</v>
      </c>
      <c r="AT52" s="84">
        <f>ROUND(SUM(AV52:AW52),2)</f>
        <v>0</v>
      </c>
      <c r="AU52" s="85">
        <f>'SO 101 - I. úsek'!P82</f>
        <v>0</v>
      </c>
      <c r="AV52" s="84">
        <f>'SO 101 - I. úsek'!J30</f>
        <v>0</v>
      </c>
      <c r="AW52" s="84">
        <f>'SO 101 - I. úsek'!J31</f>
        <v>0</v>
      </c>
      <c r="AX52" s="84">
        <f>'SO 101 - I. úsek'!J32</f>
        <v>0</v>
      </c>
      <c r="AY52" s="84">
        <f>'SO 101 - I. úsek'!J33</f>
        <v>0</v>
      </c>
      <c r="AZ52" s="84">
        <f>'SO 101 - I. úsek'!F30</f>
        <v>0</v>
      </c>
      <c r="BA52" s="84">
        <f>'SO 101 - I. úsek'!F31</f>
        <v>0</v>
      </c>
      <c r="BB52" s="84">
        <f>'SO 101 - I. úsek'!F32</f>
        <v>0</v>
      </c>
      <c r="BC52" s="84">
        <f>'SO 101 - I. úsek'!F33</f>
        <v>0</v>
      </c>
      <c r="BD52" s="86">
        <f>'SO 101 - I. úsek'!F34</f>
        <v>0</v>
      </c>
      <c r="BT52" s="87" t="s">
        <v>22</v>
      </c>
      <c r="BV52" s="87" t="s">
        <v>73</v>
      </c>
      <c r="BW52" s="87" t="s">
        <v>78</v>
      </c>
      <c r="BX52" s="87" t="s">
        <v>5</v>
      </c>
      <c r="CL52" s="87" t="s">
        <v>20</v>
      </c>
      <c r="CM52" s="87" t="s">
        <v>79</v>
      </c>
    </row>
    <row r="53" spans="1:91" s="5" customFormat="1" ht="27" customHeight="1">
      <c r="A53" s="274" t="s">
        <v>697</v>
      </c>
      <c r="B53" s="79"/>
      <c r="C53" s="80"/>
      <c r="D53" s="266" t="s">
        <v>80</v>
      </c>
      <c r="E53" s="265"/>
      <c r="F53" s="265"/>
      <c r="G53" s="265"/>
      <c r="H53" s="265"/>
      <c r="I53" s="81"/>
      <c r="J53" s="266" t="s">
        <v>81</v>
      </c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4">
        <f>'SO 102 - II. úsek'!J27</f>
        <v>0</v>
      </c>
      <c r="AH53" s="265"/>
      <c r="AI53" s="265"/>
      <c r="AJ53" s="265"/>
      <c r="AK53" s="265"/>
      <c r="AL53" s="265"/>
      <c r="AM53" s="265"/>
      <c r="AN53" s="264">
        <f>SUM(AG53,AT53)</f>
        <v>0</v>
      </c>
      <c r="AO53" s="265"/>
      <c r="AP53" s="265"/>
      <c r="AQ53" s="82" t="s">
        <v>77</v>
      </c>
      <c r="AR53" s="79"/>
      <c r="AS53" s="83">
        <v>0</v>
      </c>
      <c r="AT53" s="84">
        <f>ROUND(SUM(AV53:AW53),2)</f>
        <v>0</v>
      </c>
      <c r="AU53" s="85">
        <f>'SO 102 - II. úsek'!P82</f>
        <v>0</v>
      </c>
      <c r="AV53" s="84">
        <f>'SO 102 - II. úsek'!J30</f>
        <v>0</v>
      </c>
      <c r="AW53" s="84">
        <f>'SO 102 - II. úsek'!J31</f>
        <v>0</v>
      </c>
      <c r="AX53" s="84">
        <f>'SO 102 - II. úsek'!J32</f>
        <v>0</v>
      </c>
      <c r="AY53" s="84">
        <f>'SO 102 - II. úsek'!J33</f>
        <v>0</v>
      </c>
      <c r="AZ53" s="84">
        <f>'SO 102 - II. úsek'!F30</f>
        <v>0</v>
      </c>
      <c r="BA53" s="84">
        <f>'SO 102 - II. úsek'!F31</f>
        <v>0</v>
      </c>
      <c r="BB53" s="84">
        <f>'SO 102 - II. úsek'!F32</f>
        <v>0</v>
      </c>
      <c r="BC53" s="84">
        <f>'SO 102 - II. úsek'!F33</f>
        <v>0</v>
      </c>
      <c r="BD53" s="86">
        <f>'SO 102 - II. úsek'!F34</f>
        <v>0</v>
      </c>
      <c r="BT53" s="87" t="s">
        <v>22</v>
      </c>
      <c r="BV53" s="87" t="s">
        <v>73</v>
      </c>
      <c r="BW53" s="87" t="s">
        <v>82</v>
      </c>
      <c r="BX53" s="87" t="s">
        <v>5</v>
      </c>
      <c r="CL53" s="87" t="s">
        <v>20</v>
      </c>
      <c r="CM53" s="87" t="s">
        <v>79</v>
      </c>
    </row>
    <row r="54" spans="1:91" s="5" customFormat="1" ht="27" customHeight="1">
      <c r="A54" s="274" t="s">
        <v>697</v>
      </c>
      <c r="B54" s="79"/>
      <c r="C54" s="80"/>
      <c r="D54" s="266" t="s">
        <v>83</v>
      </c>
      <c r="E54" s="265"/>
      <c r="F54" s="265"/>
      <c r="G54" s="265"/>
      <c r="H54" s="265"/>
      <c r="I54" s="81"/>
      <c r="J54" s="266" t="s">
        <v>84</v>
      </c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4">
        <f>'SO 103 - III. úsek'!J27</f>
        <v>0</v>
      </c>
      <c r="AH54" s="265"/>
      <c r="AI54" s="265"/>
      <c r="AJ54" s="265"/>
      <c r="AK54" s="265"/>
      <c r="AL54" s="265"/>
      <c r="AM54" s="265"/>
      <c r="AN54" s="264">
        <f>SUM(AG54,AT54)</f>
        <v>0</v>
      </c>
      <c r="AO54" s="265"/>
      <c r="AP54" s="265"/>
      <c r="AQ54" s="82" t="s">
        <v>77</v>
      </c>
      <c r="AR54" s="79"/>
      <c r="AS54" s="83">
        <v>0</v>
      </c>
      <c r="AT54" s="84">
        <f>ROUND(SUM(AV54:AW54),2)</f>
        <v>0</v>
      </c>
      <c r="AU54" s="85">
        <f>'SO 103 - III. úsek'!P86</f>
        <v>0</v>
      </c>
      <c r="AV54" s="84">
        <f>'SO 103 - III. úsek'!J30</f>
        <v>0</v>
      </c>
      <c r="AW54" s="84">
        <f>'SO 103 - III. úsek'!J31</f>
        <v>0</v>
      </c>
      <c r="AX54" s="84">
        <f>'SO 103 - III. úsek'!J32</f>
        <v>0</v>
      </c>
      <c r="AY54" s="84">
        <f>'SO 103 - III. úsek'!J33</f>
        <v>0</v>
      </c>
      <c r="AZ54" s="84">
        <f>'SO 103 - III. úsek'!F30</f>
        <v>0</v>
      </c>
      <c r="BA54" s="84">
        <f>'SO 103 - III. úsek'!F31</f>
        <v>0</v>
      </c>
      <c r="BB54" s="84">
        <f>'SO 103 - III. úsek'!F32</f>
        <v>0</v>
      </c>
      <c r="BC54" s="84">
        <f>'SO 103 - III. úsek'!F33</f>
        <v>0</v>
      </c>
      <c r="BD54" s="86">
        <f>'SO 103 - III. úsek'!F34</f>
        <v>0</v>
      </c>
      <c r="BT54" s="87" t="s">
        <v>22</v>
      </c>
      <c r="BV54" s="87" t="s">
        <v>73</v>
      </c>
      <c r="BW54" s="87" t="s">
        <v>85</v>
      </c>
      <c r="BX54" s="87" t="s">
        <v>5</v>
      </c>
      <c r="CL54" s="87" t="s">
        <v>20</v>
      </c>
      <c r="CM54" s="87" t="s">
        <v>79</v>
      </c>
    </row>
    <row r="55" spans="1:91" s="5" customFormat="1" ht="27" customHeight="1">
      <c r="A55" s="274" t="s">
        <v>697</v>
      </c>
      <c r="B55" s="79"/>
      <c r="C55" s="80"/>
      <c r="D55" s="266" t="s">
        <v>86</v>
      </c>
      <c r="E55" s="265"/>
      <c r="F55" s="265"/>
      <c r="G55" s="265"/>
      <c r="H55" s="265"/>
      <c r="I55" s="81"/>
      <c r="J55" s="266" t="s">
        <v>87</v>
      </c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4">
        <f>'SO 104 - IV. úsek'!J27</f>
        <v>0</v>
      </c>
      <c r="AH55" s="265"/>
      <c r="AI55" s="265"/>
      <c r="AJ55" s="265"/>
      <c r="AK55" s="265"/>
      <c r="AL55" s="265"/>
      <c r="AM55" s="265"/>
      <c r="AN55" s="264">
        <f>SUM(AG55,AT55)</f>
        <v>0</v>
      </c>
      <c r="AO55" s="265"/>
      <c r="AP55" s="265"/>
      <c r="AQ55" s="82" t="s">
        <v>77</v>
      </c>
      <c r="AR55" s="79"/>
      <c r="AS55" s="88">
        <v>0</v>
      </c>
      <c r="AT55" s="89">
        <f>ROUND(SUM(AV55:AW55),2)</f>
        <v>0</v>
      </c>
      <c r="AU55" s="90">
        <f>'SO 104 - IV. úsek'!P83</f>
        <v>0</v>
      </c>
      <c r="AV55" s="89">
        <f>'SO 104 - IV. úsek'!J30</f>
        <v>0</v>
      </c>
      <c r="AW55" s="89">
        <f>'SO 104 - IV. úsek'!J31</f>
        <v>0</v>
      </c>
      <c r="AX55" s="89">
        <f>'SO 104 - IV. úsek'!J32</f>
        <v>0</v>
      </c>
      <c r="AY55" s="89">
        <f>'SO 104 - IV. úsek'!J33</f>
        <v>0</v>
      </c>
      <c r="AZ55" s="89">
        <f>'SO 104 - IV. úsek'!F30</f>
        <v>0</v>
      </c>
      <c r="BA55" s="89">
        <f>'SO 104 - IV. úsek'!F31</f>
        <v>0</v>
      </c>
      <c r="BB55" s="89">
        <f>'SO 104 - IV. úsek'!F32</f>
        <v>0</v>
      </c>
      <c r="BC55" s="89">
        <f>'SO 104 - IV. úsek'!F33</f>
        <v>0</v>
      </c>
      <c r="BD55" s="91">
        <f>'SO 104 - IV. úsek'!F34</f>
        <v>0</v>
      </c>
      <c r="BT55" s="87" t="s">
        <v>22</v>
      </c>
      <c r="BV55" s="87" t="s">
        <v>73</v>
      </c>
      <c r="BW55" s="87" t="s">
        <v>88</v>
      </c>
      <c r="BX55" s="87" t="s">
        <v>5</v>
      </c>
      <c r="CL55" s="87" t="s">
        <v>20</v>
      </c>
      <c r="CM55" s="87" t="s">
        <v>79</v>
      </c>
    </row>
    <row r="56" spans="2:44" s="1" customFormat="1" ht="30" customHeight="1">
      <c r="B56" s="35"/>
      <c r="AR56" s="35"/>
    </row>
    <row r="57" spans="2:44" s="1" customFormat="1" ht="6.75" customHeight="1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35"/>
    </row>
  </sheetData>
  <sheetProtection password="CC35" sheet="1" objects="1" scenarios="1" formatColumns="0" formatRows="0" sort="0" autoFilter="0"/>
  <mergeCells count="53"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101 - I. úsek'!C2" tooltip="SO 101 - I. úsek" display="/"/>
    <hyperlink ref="A53" location="'SO 102 - II. úsek'!C2" tooltip="SO 102 - II. úsek" display="/"/>
    <hyperlink ref="A54" location="'SO 103 - III. úsek'!C2" tooltip="SO 103 - III. úsek" display="/"/>
    <hyperlink ref="A55" location="'SO 104 - IV. úsek'!C2" tooltip="SO 104 - IV. úsek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</v>
      </c>
      <c r="E1" s="276"/>
      <c r="F1" s="277" t="s">
        <v>698</v>
      </c>
      <c r="G1" s="282" t="s">
        <v>699</v>
      </c>
      <c r="H1" s="282"/>
      <c r="I1" s="283"/>
      <c r="J1" s="277" t="s">
        <v>700</v>
      </c>
      <c r="K1" s="275" t="s">
        <v>89</v>
      </c>
      <c r="L1" s="277" t="s">
        <v>701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78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79</v>
      </c>
    </row>
    <row r="4" spans="2:46" ht="36.75" customHeight="1">
      <c r="B4" s="22"/>
      <c r="C4" s="23"/>
      <c r="D4" s="24" t="s">
        <v>90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69" t="str">
        <f>'Rekapitulace stavby'!K6</f>
        <v>II 191 Klatovy - Ostřetice - Petrovičky</v>
      </c>
      <c r="F7" s="238"/>
      <c r="G7" s="238"/>
      <c r="H7" s="238"/>
      <c r="I7" s="94"/>
      <c r="J7" s="23"/>
      <c r="K7" s="25"/>
    </row>
    <row r="8" spans="2:11" s="1" customFormat="1" ht="15">
      <c r="B8" s="35"/>
      <c r="C8" s="36"/>
      <c r="D8" s="31" t="s">
        <v>91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70" t="s">
        <v>92</v>
      </c>
      <c r="F9" s="245"/>
      <c r="G9" s="245"/>
      <c r="H9" s="245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27.8.2015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24</v>
      </c>
      <c r="F15" s="36"/>
      <c r="G15" s="36"/>
      <c r="H15" s="36"/>
      <c r="I15" s="96" t="s">
        <v>31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31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6" t="s">
        <v>30</v>
      </c>
      <c r="J20" s="29" t="s">
        <v>20</v>
      </c>
      <c r="K20" s="39"/>
    </row>
    <row r="21" spans="2:11" s="1" customFormat="1" ht="18" customHeight="1">
      <c r="B21" s="35"/>
      <c r="C21" s="36"/>
      <c r="D21" s="36"/>
      <c r="E21" s="29" t="s">
        <v>24</v>
      </c>
      <c r="F21" s="36"/>
      <c r="G21" s="36"/>
      <c r="H21" s="36"/>
      <c r="I21" s="96" t="s">
        <v>31</v>
      </c>
      <c r="J21" s="29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36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241" t="s">
        <v>20</v>
      </c>
      <c r="F24" s="271"/>
      <c r="G24" s="271"/>
      <c r="H24" s="271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37</v>
      </c>
      <c r="E27" s="36"/>
      <c r="F27" s="36"/>
      <c r="G27" s="36"/>
      <c r="H27" s="36"/>
      <c r="I27" s="95"/>
      <c r="J27" s="105">
        <f>ROUND(J82,2)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39</v>
      </c>
      <c r="G29" s="36"/>
      <c r="H29" s="36"/>
      <c r="I29" s="106" t="s">
        <v>38</v>
      </c>
      <c r="J29" s="40" t="s">
        <v>40</v>
      </c>
      <c r="K29" s="39"/>
    </row>
    <row r="30" spans="2:11" s="1" customFormat="1" ht="14.25" customHeight="1">
      <c r="B30" s="35"/>
      <c r="C30" s="36"/>
      <c r="D30" s="43" t="s">
        <v>41</v>
      </c>
      <c r="E30" s="43" t="s">
        <v>42</v>
      </c>
      <c r="F30" s="107">
        <f>ROUND(SUM(BE82:BE225),2)</f>
        <v>0</v>
      </c>
      <c r="G30" s="36"/>
      <c r="H30" s="36"/>
      <c r="I30" s="108">
        <v>0.21</v>
      </c>
      <c r="J30" s="107">
        <f>ROUND(ROUND((SUM(BE82:BE225)),2)*I30,2)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43</v>
      </c>
      <c r="F31" s="107">
        <f>ROUND(SUM(BF82:BF225),2)</f>
        <v>0</v>
      </c>
      <c r="G31" s="36"/>
      <c r="H31" s="36"/>
      <c r="I31" s="108">
        <v>0.15</v>
      </c>
      <c r="J31" s="107">
        <f>ROUND(ROUND((SUM(BF82:BF225)),2)*I31,2)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44</v>
      </c>
      <c r="F32" s="107">
        <f>ROUND(SUM(BG82:BG225),2)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45</v>
      </c>
      <c r="F33" s="107">
        <f>ROUND(SUM(BH82:BH225),2)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46</v>
      </c>
      <c r="F34" s="107">
        <f>ROUND(SUM(BI82:BI225),2)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47</v>
      </c>
      <c r="E36" s="65"/>
      <c r="F36" s="65"/>
      <c r="G36" s="111" t="s">
        <v>48</v>
      </c>
      <c r="H36" s="112" t="s">
        <v>49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93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69" t="str">
        <f>E7</f>
        <v>II 191 Klatovy - Ostřetice - Petrovičky</v>
      </c>
      <c r="F45" s="245"/>
      <c r="G45" s="245"/>
      <c r="H45" s="245"/>
      <c r="I45" s="95"/>
      <c r="J45" s="36"/>
      <c r="K45" s="39"/>
    </row>
    <row r="46" spans="2:11" s="1" customFormat="1" ht="14.25" customHeight="1">
      <c r="B46" s="35"/>
      <c r="C46" s="31" t="s">
        <v>91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70" t="str">
        <f>E9</f>
        <v>SO 101 - I. úsek</v>
      </c>
      <c r="F47" s="245"/>
      <c r="G47" s="245"/>
      <c r="H47" s="245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6" t="s">
        <v>25</v>
      </c>
      <c r="J49" s="97" t="str">
        <f>IF(J12="","",J12)</f>
        <v>27.8.2015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 </v>
      </c>
      <c r="G51" s="36"/>
      <c r="H51" s="36"/>
      <c r="I51" s="96" t="s">
        <v>34</v>
      </c>
      <c r="J51" s="29" t="str">
        <f>E21</f>
        <v> </v>
      </c>
      <c r="K51" s="39"/>
    </row>
    <row r="52" spans="2:11" s="1" customFormat="1" ht="14.25" customHeight="1">
      <c r="B52" s="35"/>
      <c r="C52" s="31" t="s">
        <v>32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94</v>
      </c>
      <c r="D54" s="109"/>
      <c r="E54" s="109"/>
      <c r="F54" s="109"/>
      <c r="G54" s="109"/>
      <c r="H54" s="109"/>
      <c r="I54" s="120"/>
      <c r="J54" s="121" t="s">
        <v>95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96</v>
      </c>
      <c r="D56" s="36"/>
      <c r="E56" s="36"/>
      <c r="F56" s="36"/>
      <c r="G56" s="36"/>
      <c r="H56" s="36"/>
      <c r="I56" s="95"/>
      <c r="J56" s="105">
        <f>J82</f>
        <v>0</v>
      </c>
      <c r="K56" s="39"/>
      <c r="AU56" s="18" t="s">
        <v>97</v>
      </c>
    </row>
    <row r="57" spans="2:11" s="7" customFormat="1" ht="24.75" customHeight="1">
      <c r="B57" s="124"/>
      <c r="C57" s="125"/>
      <c r="D57" s="126" t="s">
        <v>98</v>
      </c>
      <c r="E57" s="127"/>
      <c r="F57" s="127"/>
      <c r="G57" s="127"/>
      <c r="H57" s="127"/>
      <c r="I57" s="128"/>
      <c r="J57" s="129">
        <f>J83</f>
        <v>0</v>
      </c>
      <c r="K57" s="130"/>
    </row>
    <row r="58" spans="2:11" s="8" customFormat="1" ht="19.5" customHeight="1">
      <c r="B58" s="131"/>
      <c r="C58" s="132"/>
      <c r="D58" s="133" t="s">
        <v>99</v>
      </c>
      <c r="E58" s="134"/>
      <c r="F58" s="134"/>
      <c r="G58" s="134"/>
      <c r="H58" s="134"/>
      <c r="I58" s="135"/>
      <c r="J58" s="136">
        <f>J84</f>
        <v>0</v>
      </c>
      <c r="K58" s="137"/>
    </row>
    <row r="59" spans="2:11" s="8" customFormat="1" ht="19.5" customHeight="1">
      <c r="B59" s="131"/>
      <c r="C59" s="132"/>
      <c r="D59" s="133" t="s">
        <v>100</v>
      </c>
      <c r="E59" s="134"/>
      <c r="F59" s="134"/>
      <c r="G59" s="134"/>
      <c r="H59" s="134"/>
      <c r="I59" s="135"/>
      <c r="J59" s="136">
        <f>J130</f>
        <v>0</v>
      </c>
      <c r="K59" s="137"/>
    </row>
    <row r="60" spans="2:11" s="8" customFormat="1" ht="19.5" customHeight="1">
      <c r="B60" s="131"/>
      <c r="C60" s="132"/>
      <c r="D60" s="133" t="s">
        <v>101</v>
      </c>
      <c r="E60" s="134"/>
      <c r="F60" s="134"/>
      <c r="G60" s="134"/>
      <c r="H60" s="134"/>
      <c r="I60" s="135"/>
      <c r="J60" s="136">
        <f>J151</f>
        <v>0</v>
      </c>
      <c r="K60" s="137"/>
    </row>
    <row r="61" spans="2:11" s="7" customFormat="1" ht="24.75" customHeight="1">
      <c r="B61" s="124"/>
      <c r="C61" s="125"/>
      <c r="D61" s="126" t="s">
        <v>102</v>
      </c>
      <c r="E61" s="127"/>
      <c r="F61" s="127"/>
      <c r="G61" s="127"/>
      <c r="H61" s="127"/>
      <c r="I61" s="128"/>
      <c r="J61" s="129">
        <f>J219</f>
        <v>0</v>
      </c>
      <c r="K61" s="130"/>
    </row>
    <row r="62" spans="2:11" s="8" customFormat="1" ht="19.5" customHeight="1">
      <c r="B62" s="131"/>
      <c r="C62" s="132"/>
      <c r="D62" s="133" t="s">
        <v>103</v>
      </c>
      <c r="E62" s="134"/>
      <c r="F62" s="134"/>
      <c r="G62" s="134"/>
      <c r="H62" s="134"/>
      <c r="I62" s="135"/>
      <c r="J62" s="136">
        <f>J220</f>
        <v>0</v>
      </c>
      <c r="K62" s="137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95"/>
      <c r="J63" s="36"/>
      <c r="K63" s="39"/>
    </row>
    <row r="64" spans="2:11" s="1" customFormat="1" ht="6.75" customHeight="1">
      <c r="B64" s="50"/>
      <c r="C64" s="51"/>
      <c r="D64" s="51"/>
      <c r="E64" s="51"/>
      <c r="F64" s="51"/>
      <c r="G64" s="51"/>
      <c r="H64" s="51"/>
      <c r="I64" s="116"/>
      <c r="J64" s="51"/>
      <c r="K64" s="52"/>
    </row>
    <row r="68" spans="2:12" s="1" customFormat="1" ht="6.75" customHeight="1">
      <c r="B68" s="53"/>
      <c r="C68" s="54"/>
      <c r="D68" s="54"/>
      <c r="E68" s="54"/>
      <c r="F68" s="54"/>
      <c r="G68" s="54"/>
      <c r="H68" s="54"/>
      <c r="I68" s="117"/>
      <c r="J68" s="54"/>
      <c r="K68" s="54"/>
      <c r="L68" s="35"/>
    </row>
    <row r="69" spans="2:12" s="1" customFormat="1" ht="36.75" customHeight="1">
      <c r="B69" s="35"/>
      <c r="C69" s="55" t="s">
        <v>104</v>
      </c>
      <c r="I69" s="138"/>
      <c r="L69" s="35"/>
    </row>
    <row r="70" spans="2:12" s="1" customFormat="1" ht="6.75" customHeight="1">
      <c r="B70" s="35"/>
      <c r="I70" s="138"/>
      <c r="L70" s="35"/>
    </row>
    <row r="71" spans="2:12" s="1" customFormat="1" ht="14.25" customHeight="1">
      <c r="B71" s="35"/>
      <c r="C71" s="57" t="s">
        <v>16</v>
      </c>
      <c r="I71" s="138"/>
      <c r="L71" s="35"/>
    </row>
    <row r="72" spans="2:12" s="1" customFormat="1" ht="22.5" customHeight="1">
      <c r="B72" s="35"/>
      <c r="E72" s="272" t="str">
        <f>E7</f>
        <v>II 191 Klatovy - Ostřetice - Petrovičky</v>
      </c>
      <c r="F72" s="235"/>
      <c r="G72" s="235"/>
      <c r="H72" s="235"/>
      <c r="I72" s="138"/>
      <c r="L72" s="35"/>
    </row>
    <row r="73" spans="2:12" s="1" customFormat="1" ht="14.25" customHeight="1">
      <c r="B73" s="35"/>
      <c r="C73" s="57" t="s">
        <v>91</v>
      </c>
      <c r="I73" s="138"/>
      <c r="L73" s="35"/>
    </row>
    <row r="74" spans="2:12" s="1" customFormat="1" ht="23.25" customHeight="1">
      <c r="B74" s="35"/>
      <c r="E74" s="253" t="str">
        <f>E9</f>
        <v>SO 101 - I. úsek</v>
      </c>
      <c r="F74" s="235"/>
      <c r="G74" s="235"/>
      <c r="H74" s="235"/>
      <c r="I74" s="138"/>
      <c r="L74" s="35"/>
    </row>
    <row r="75" spans="2:12" s="1" customFormat="1" ht="6.75" customHeight="1">
      <c r="B75" s="35"/>
      <c r="I75" s="138"/>
      <c r="L75" s="35"/>
    </row>
    <row r="76" spans="2:12" s="1" customFormat="1" ht="18" customHeight="1">
      <c r="B76" s="35"/>
      <c r="C76" s="57" t="s">
        <v>23</v>
      </c>
      <c r="F76" s="139" t="str">
        <f>F12</f>
        <v> </v>
      </c>
      <c r="I76" s="140" t="s">
        <v>25</v>
      </c>
      <c r="J76" s="61" t="str">
        <f>IF(J12="","",J12)</f>
        <v>27.8.2015</v>
      </c>
      <c r="L76" s="35"/>
    </row>
    <row r="77" spans="2:12" s="1" customFormat="1" ht="6.75" customHeight="1">
      <c r="B77" s="35"/>
      <c r="I77" s="138"/>
      <c r="L77" s="35"/>
    </row>
    <row r="78" spans="2:12" s="1" customFormat="1" ht="15">
      <c r="B78" s="35"/>
      <c r="C78" s="57" t="s">
        <v>29</v>
      </c>
      <c r="F78" s="139" t="str">
        <f>E15</f>
        <v> </v>
      </c>
      <c r="I78" s="140" t="s">
        <v>34</v>
      </c>
      <c r="J78" s="139" t="str">
        <f>E21</f>
        <v> </v>
      </c>
      <c r="L78" s="35"/>
    </row>
    <row r="79" spans="2:12" s="1" customFormat="1" ht="14.25" customHeight="1">
      <c r="B79" s="35"/>
      <c r="C79" s="57" t="s">
        <v>32</v>
      </c>
      <c r="F79" s="139">
        <f>IF(E18="","",E18)</f>
      </c>
      <c r="I79" s="138"/>
      <c r="L79" s="35"/>
    </row>
    <row r="80" spans="2:12" s="1" customFormat="1" ht="9.75" customHeight="1">
      <c r="B80" s="35"/>
      <c r="I80" s="138"/>
      <c r="L80" s="35"/>
    </row>
    <row r="81" spans="2:20" s="9" customFormat="1" ht="29.25" customHeight="1">
      <c r="B81" s="141"/>
      <c r="C81" s="142" t="s">
        <v>105</v>
      </c>
      <c r="D81" s="143" t="s">
        <v>56</v>
      </c>
      <c r="E81" s="143" t="s">
        <v>52</v>
      </c>
      <c r="F81" s="143" t="s">
        <v>106</v>
      </c>
      <c r="G81" s="143" t="s">
        <v>107</v>
      </c>
      <c r="H81" s="143" t="s">
        <v>108</v>
      </c>
      <c r="I81" s="144" t="s">
        <v>109</v>
      </c>
      <c r="J81" s="143" t="s">
        <v>95</v>
      </c>
      <c r="K81" s="145" t="s">
        <v>110</v>
      </c>
      <c r="L81" s="141"/>
      <c r="M81" s="67" t="s">
        <v>111</v>
      </c>
      <c r="N81" s="68" t="s">
        <v>41</v>
      </c>
      <c r="O81" s="68" t="s">
        <v>112</v>
      </c>
      <c r="P81" s="68" t="s">
        <v>113</v>
      </c>
      <c r="Q81" s="68" t="s">
        <v>114</v>
      </c>
      <c r="R81" s="68" t="s">
        <v>115</v>
      </c>
      <c r="S81" s="68" t="s">
        <v>116</v>
      </c>
      <c r="T81" s="69" t="s">
        <v>117</v>
      </c>
    </row>
    <row r="82" spans="2:63" s="1" customFormat="1" ht="29.25" customHeight="1">
      <c r="B82" s="35"/>
      <c r="C82" s="71" t="s">
        <v>96</v>
      </c>
      <c r="I82" s="138"/>
      <c r="J82" s="146">
        <f>BK82</f>
        <v>0</v>
      </c>
      <c r="L82" s="35"/>
      <c r="M82" s="70"/>
      <c r="N82" s="62"/>
      <c r="O82" s="62"/>
      <c r="P82" s="147">
        <f>P83+P219</f>
        <v>0</v>
      </c>
      <c r="Q82" s="62"/>
      <c r="R82" s="147">
        <f>R83+R219</f>
        <v>795.08478844</v>
      </c>
      <c r="S82" s="62"/>
      <c r="T82" s="148">
        <f>T83+T219</f>
        <v>7538.932928</v>
      </c>
      <c r="AT82" s="18" t="s">
        <v>70</v>
      </c>
      <c r="AU82" s="18" t="s">
        <v>97</v>
      </c>
      <c r="BK82" s="149">
        <f>BK83+BK219</f>
        <v>0</v>
      </c>
    </row>
    <row r="83" spans="2:63" s="10" customFormat="1" ht="36.75" customHeight="1">
      <c r="B83" s="150"/>
      <c r="D83" s="151" t="s">
        <v>70</v>
      </c>
      <c r="E83" s="152" t="s">
        <v>118</v>
      </c>
      <c r="F83" s="152" t="s">
        <v>119</v>
      </c>
      <c r="I83" s="153"/>
      <c r="J83" s="154">
        <f>BK83</f>
        <v>0</v>
      </c>
      <c r="L83" s="150"/>
      <c r="M83" s="155"/>
      <c r="N83" s="156"/>
      <c r="O83" s="156"/>
      <c r="P83" s="157">
        <f>P84+P130+P151</f>
        <v>0</v>
      </c>
      <c r="Q83" s="156"/>
      <c r="R83" s="157">
        <f>R84+R130+R151</f>
        <v>795.08478844</v>
      </c>
      <c r="S83" s="156"/>
      <c r="T83" s="158">
        <f>T84+T130+T151</f>
        <v>7538.932928</v>
      </c>
      <c r="AR83" s="151" t="s">
        <v>22</v>
      </c>
      <c r="AT83" s="159" t="s">
        <v>70</v>
      </c>
      <c r="AU83" s="159" t="s">
        <v>71</v>
      </c>
      <c r="AY83" s="151" t="s">
        <v>120</v>
      </c>
      <c r="BK83" s="160">
        <f>BK84+BK130+BK151</f>
        <v>0</v>
      </c>
    </row>
    <row r="84" spans="2:63" s="10" customFormat="1" ht="19.5" customHeight="1">
      <c r="B84" s="150"/>
      <c r="D84" s="161" t="s">
        <v>70</v>
      </c>
      <c r="E84" s="162" t="s">
        <v>22</v>
      </c>
      <c r="F84" s="162" t="s">
        <v>121</v>
      </c>
      <c r="I84" s="153"/>
      <c r="J84" s="163">
        <f>BK84</f>
        <v>0</v>
      </c>
      <c r="L84" s="150"/>
      <c r="M84" s="155"/>
      <c r="N84" s="156"/>
      <c r="O84" s="156"/>
      <c r="P84" s="157">
        <f>SUM(P85:P129)</f>
        <v>0</v>
      </c>
      <c r="Q84" s="156"/>
      <c r="R84" s="157">
        <f>SUM(R85:R129)</f>
        <v>3.2070829399999994</v>
      </c>
      <c r="S84" s="156"/>
      <c r="T84" s="158">
        <f>SUM(T85:T129)</f>
        <v>6668.272928</v>
      </c>
      <c r="AR84" s="151" t="s">
        <v>22</v>
      </c>
      <c r="AT84" s="159" t="s">
        <v>70</v>
      </c>
      <c r="AU84" s="159" t="s">
        <v>22</v>
      </c>
      <c r="AY84" s="151" t="s">
        <v>120</v>
      </c>
      <c r="BK84" s="160">
        <f>SUM(BK85:BK129)</f>
        <v>0</v>
      </c>
    </row>
    <row r="85" spans="2:65" s="1" customFormat="1" ht="22.5" customHeight="1">
      <c r="B85" s="164"/>
      <c r="C85" s="165" t="s">
        <v>22</v>
      </c>
      <c r="D85" s="165" t="s">
        <v>122</v>
      </c>
      <c r="E85" s="166" t="s">
        <v>123</v>
      </c>
      <c r="F85" s="167" t="s">
        <v>124</v>
      </c>
      <c r="G85" s="168" t="s">
        <v>125</v>
      </c>
      <c r="H85" s="169">
        <v>675</v>
      </c>
      <c r="I85" s="170"/>
      <c r="J85" s="171">
        <f>ROUND(I85*H85,2)</f>
        <v>0</v>
      </c>
      <c r="K85" s="167" t="s">
        <v>20</v>
      </c>
      <c r="L85" s="35"/>
      <c r="M85" s="172" t="s">
        <v>20</v>
      </c>
      <c r="N85" s="173" t="s">
        <v>42</v>
      </c>
      <c r="O85" s="36"/>
      <c r="P85" s="174">
        <f>O85*H85</f>
        <v>0</v>
      </c>
      <c r="Q85" s="174">
        <v>0</v>
      </c>
      <c r="R85" s="174">
        <f>Q85*H85</f>
        <v>0</v>
      </c>
      <c r="S85" s="174">
        <v>0.316</v>
      </c>
      <c r="T85" s="175">
        <f>S85*H85</f>
        <v>213.3</v>
      </c>
      <c r="AR85" s="18" t="s">
        <v>126</v>
      </c>
      <c r="AT85" s="18" t="s">
        <v>122</v>
      </c>
      <c r="AU85" s="18" t="s">
        <v>79</v>
      </c>
      <c r="AY85" s="18" t="s">
        <v>120</v>
      </c>
      <c r="BE85" s="176">
        <f>IF(N85="základní",J85,0)</f>
        <v>0</v>
      </c>
      <c r="BF85" s="176">
        <f>IF(N85="snížená",J85,0)</f>
        <v>0</v>
      </c>
      <c r="BG85" s="176">
        <f>IF(N85="zákl. přenesená",J85,0)</f>
        <v>0</v>
      </c>
      <c r="BH85" s="176">
        <f>IF(N85="sníž. přenesená",J85,0)</f>
        <v>0</v>
      </c>
      <c r="BI85" s="176">
        <f>IF(N85="nulová",J85,0)</f>
        <v>0</v>
      </c>
      <c r="BJ85" s="18" t="s">
        <v>22</v>
      </c>
      <c r="BK85" s="176">
        <f>ROUND(I85*H85,2)</f>
        <v>0</v>
      </c>
      <c r="BL85" s="18" t="s">
        <v>126</v>
      </c>
      <c r="BM85" s="18" t="s">
        <v>127</v>
      </c>
    </row>
    <row r="86" spans="2:65" s="1" customFormat="1" ht="22.5" customHeight="1">
      <c r="B86" s="164"/>
      <c r="C86" s="165" t="s">
        <v>79</v>
      </c>
      <c r="D86" s="165" t="s">
        <v>122</v>
      </c>
      <c r="E86" s="166" t="s">
        <v>128</v>
      </c>
      <c r="F86" s="167" t="s">
        <v>129</v>
      </c>
      <c r="G86" s="168" t="s">
        <v>125</v>
      </c>
      <c r="H86" s="169">
        <v>4765</v>
      </c>
      <c r="I86" s="170"/>
      <c r="J86" s="171">
        <f>ROUND(I86*H86,2)</f>
        <v>0</v>
      </c>
      <c r="K86" s="167" t="s">
        <v>20</v>
      </c>
      <c r="L86" s="35"/>
      <c r="M86" s="172" t="s">
        <v>20</v>
      </c>
      <c r="N86" s="173" t="s">
        <v>42</v>
      </c>
      <c r="O86" s="36"/>
      <c r="P86" s="174">
        <f>O86*H86</f>
        <v>0</v>
      </c>
      <c r="Q86" s="174">
        <v>7E-05</v>
      </c>
      <c r="R86" s="174">
        <f>Q86*H86</f>
        <v>0.33354999999999996</v>
      </c>
      <c r="S86" s="174">
        <v>0.128</v>
      </c>
      <c r="T86" s="175">
        <f>S86*H86</f>
        <v>609.92</v>
      </c>
      <c r="AR86" s="18" t="s">
        <v>126</v>
      </c>
      <c r="AT86" s="18" t="s">
        <v>122</v>
      </c>
      <c r="AU86" s="18" t="s">
        <v>79</v>
      </c>
      <c r="AY86" s="18" t="s">
        <v>120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8" t="s">
        <v>22</v>
      </c>
      <c r="BK86" s="176">
        <f>ROUND(I86*H86,2)</f>
        <v>0</v>
      </c>
      <c r="BL86" s="18" t="s">
        <v>126</v>
      </c>
      <c r="BM86" s="18" t="s">
        <v>130</v>
      </c>
    </row>
    <row r="87" spans="2:51" s="11" customFormat="1" ht="13.5">
      <c r="B87" s="177"/>
      <c r="D87" s="178" t="s">
        <v>131</v>
      </c>
      <c r="E87" s="179" t="s">
        <v>20</v>
      </c>
      <c r="F87" s="180" t="s">
        <v>132</v>
      </c>
      <c r="H87" s="181" t="s">
        <v>20</v>
      </c>
      <c r="I87" s="182"/>
      <c r="L87" s="177"/>
      <c r="M87" s="183"/>
      <c r="N87" s="184"/>
      <c r="O87" s="184"/>
      <c r="P87" s="184"/>
      <c r="Q87" s="184"/>
      <c r="R87" s="184"/>
      <c r="S87" s="184"/>
      <c r="T87" s="185"/>
      <c r="AT87" s="181" t="s">
        <v>131</v>
      </c>
      <c r="AU87" s="181" t="s">
        <v>79</v>
      </c>
      <c r="AV87" s="11" t="s">
        <v>22</v>
      </c>
      <c r="AW87" s="11" t="s">
        <v>35</v>
      </c>
      <c r="AX87" s="11" t="s">
        <v>71</v>
      </c>
      <c r="AY87" s="181" t="s">
        <v>120</v>
      </c>
    </row>
    <row r="88" spans="2:51" s="11" customFormat="1" ht="13.5">
      <c r="B88" s="177"/>
      <c r="D88" s="178" t="s">
        <v>131</v>
      </c>
      <c r="E88" s="179" t="s">
        <v>20</v>
      </c>
      <c r="F88" s="180" t="s">
        <v>133</v>
      </c>
      <c r="H88" s="181" t="s">
        <v>20</v>
      </c>
      <c r="I88" s="182"/>
      <c r="L88" s="177"/>
      <c r="M88" s="183"/>
      <c r="N88" s="184"/>
      <c r="O88" s="184"/>
      <c r="P88" s="184"/>
      <c r="Q88" s="184"/>
      <c r="R88" s="184"/>
      <c r="S88" s="184"/>
      <c r="T88" s="185"/>
      <c r="AT88" s="181" t="s">
        <v>131</v>
      </c>
      <c r="AU88" s="181" t="s">
        <v>79</v>
      </c>
      <c r="AV88" s="11" t="s">
        <v>22</v>
      </c>
      <c r="AW88" s="11" t="s">
        <v>35</v>
      </c>
      <c r="AX88" s="11" t="s">
        <v>71</v>
      </c>
      <c r="AY88" s="181" t="s">
        <v>120</v>
      </c>
    </row>
    <row r="89" spans="2:51" s="12" customFormat="1" ht="13.5">
      <c r="B89" s="186"/>
      <c r="D89" s="178" t="s">
        <v>131</v>
      </c>
      <c r="E89" s="187" t="s">
        <v>20</v>
      </c>
      <c r="F89" s="188" t="s">
        <v>134</v>
      </c>
      <c r="H89" s="189">
        <v>575</v>
      </c>
      <c r="I89" s="190"/>
      <c r="L89" s="186"/>
      <c r="M89" s="191"/>
      <c r="N89" s="192"/>
      <c r="O89" s="192"/>
      <c r="P89" s="192"/>
      <c r="Q89" s="192"/>
      <c r="R89" s="192"/>
      <c r="S89" s="192"/>
      <c r="T89" s="193"/>
      <c r="AT89" s="187" t="s">
        <v>131</v>
      </c>
      <c r="AU89" s="187" t="s">
        <v>79</v>
      </c>
      <c r="AV89" s="12" t="s">
        <v>79</v>
      </c>
      <c r="AW89" s="12" t="s">
        <v>35</v>
      </c>
      <c r="AX89" s="12" t="s">
        <v>71</v>
      </c>
      <c r="AY89" s="187" t="s">
        <v>120</v>
      </c>
    </row>
    <row r="90" spans="2:51" s="11" customFormat="1" ht="13.5">
      <c r="B90" s="177"/>
      <c r="D90" s="178" t="s">
        <v>131</v>
      </c>
      <c r="E90" s="179" t="s">
        <v>20</v>
      </c>
      <c r="F90" s="180" t="s">
        <v>135</v>
      </c>
      <c r="H90" s="181" t="s">
        <v>20</v>
      </c>
      <c r="I90" s="182"/>
      <c r="L90" s="177"/>
      <c r="M90" s="183"/>
      <c r="N90" s="184"/>
      <c r="O90" s="184"/>
      <c r="P90" s="184"/>
      <c r="Q90" s="184"/>
      <c r="R90" s="184"/>
      <c r="S90" s="184"/>
      <c r="T90" s="185"/>
      <c r="AT90" s="181" t="s">
        <v>131</v>
      </c>
      <c r="AU90" s="181" t="s">
        <v>79</v>
      </c>
      <c r="AV90" s="11" t="s">
        <v>22</v>
      </c>
      <c r="AW90" s="11" t="s">
        <v>35</v>
      </c>
      <c r="AX90" s="11" t="s">
        <v>71</v>
      </c>
      <c r="AY90" s="181" t="s">
        <v>120</v>
      </c>
    </row>
    <row r="91" spans="2:51" s="12" customFormat="1" ht="13.5">
      <c r="B91" s="186"/>
      <c r="D91" s="178" t="s">
        <v>131</v>
      </c>
      <c r="E91" s="187" t="s">
        <v>20</v>
      </c>
      <c r="F91" s="188" t="s">
        <v>136</v>
      </c>
      <c r="H91" s="189">
        <v>4190</v>
      </c>
      <c r="I91" s="190"/>
      <c r="L91" s="186"/>
      <c r="M91" s="191"/>
      <c r="N91" s="192"/>
      <c r="O91" s="192"/>
      <c r="P91" s="192"/>
      <c r="Q91" s="192"/>
      <c r="R91" s="192"/>
      <c r="S91" s="192"/>
      <c r="T91" s="193"/>
      <c r="AT91" s="187" t="s">
        <v>131</v>
      </c>
      <c r="AU91" s="187" t="s">
        <v>79</v>
      </c>
      <c r="AV91" s="12" t="s">
        <v>79</v>
      </c>
      <c r="AW91" s="12" t="s">
        <v>35</v>
      </c>
      <c r="AX91" s="12" t="s">
        <v>71</v>
      </c>
      <c r="AY91" s="187" t="s">
        <v>120</v>
      </c>
    </row>
    <row r="92" spans="2:51" s="13" customFormat="1" ht="13.5">
      <c r="B92" s="194"/>
      <c r="D92" s="195" t="s">
        <v>131</v>
      </c>
      <c r="E92" s="196" t="s">
        <v>20</v>
      </c>
      <c r="F92" s="197" t="s">
        <v>137</v>
      </c>
      <c r="H92" s="198">
        <v>4765</v>
      </c>
      <c r="I92" s="199"/>
      <c r="L92" s="194"/>
      <c r="M92" s="200"/>
      <c r="N92" s="201"/>
      <c r="O92" s="201"/>
      <c r="P92" s="201"/>
      <c r="Q92" s="201"/>
      <c r="R92" s="201"/>
      <c r="S92" s="201"/>
      <c r="T92" s="202"/>
      <c r="AT92" s="203" t="s">
        <v>131</v>
      </c>
      <c r="AU92" s="203" t="s">
        <v>79</v>
      </c>
      <c r="AV92" s="13" t="s">
        <v>126</v>
      </c>
      <c r="AW92" s="13" t="s">
        <v>35</v>
      </c>
      <c r="AX92" s="13" t="s">
        <v>22</v>
      </c>
      <c r="AY92" s="203" t="s">
        <v>120</v>
      </c>
    </row>
    <row r="93" spans="2:65" s="1" customFormat="1" ht="22.5" customHeight="1">
      <c r="B93" s="164"/>
      <c r="C93" s="165" t="s">
        <v>138</v>
      </c>
      <c r="D93" s="165" t="s">
        <v>122</v>
      </c>
      <c r="E93" s="166" t="s">
        <v>139</v>
      </c>
      <c r="F93" s="167" t="s">
        <v>140</v>
      </c>
      <c r="G93" s="168" t="s">
        <v>125</v>
      </c>
      <c r="H93" s="169">
        <v>13366.438</v>
      </c>
      <c r="I93" s="170"/>
      <c r="J93" s="171">
        <f>ROUND(I93*H93,2)</f>
        <v>0</v>
      </c>
      <c r="K93" s="167" t="s">
        <v>20</v>
      </c>
      <c r="L93" s="35"/>
      <c r="M93" s="172" t="s">
        <v>20</v>
      </c>
      <c r="N93" s="173" t="s">
        <v>42</v>
      </c>
      <c r="O93" s="36"/>
      <c r="P93" s="174">
        <f>O93*H93</f>
        <v>0</v>
      </c>
      <c r="Q93" s="174">
        <v>0.00013</v>
      </c>
      <c r="R93" s="174">
        <f>Q93*H93</f>
        <v>1.7376369399999998</v>
      </c>
      <c r="S93" s="174">
        <v>0.256</v>
      </c>
      <c r="T93" s="175">
        <f>S93*H93</f>
        <v>3421.808128</v>
      </c>
      <c r="AR93" s="18" t="s">
        <v>126</v>
      </c>
      <c r="AT93" s="18" t="s">
        <v>122</v>
      </c>
      <c r="AU93" s="18" t="s">
        <v>79</v>
      </c>
      <c r="AY93" s="18" t="s">
        <v>120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8" t="s">
        <v>22</v>
      </c>
      <c r="BK93" s="176">
        <f>ROUND(I93*H93,2)</f>
        <v>0</v>
      </c>
      <c r="BL93" s="18" t="s">
        <v>126</v>
      </c>
      <c r="BM93" s="18" t="s">
        <v>141</v>
      </c>
    </row>
    <row r="94" spans="2:51" s="11" customFormat="1" ht="13.5">
      <c r="B94" s="177"/>
      <c r="D94" s="178" t="s">
        <v>131</v>
      </c>
      <c r="E94" s="179" t="s">
        <v>20</v>
      </c>
      <c r="F94" s="180" t="s">
        <v>142</v>
      </c>
      <c r="H94" s="181" t="s">
        <v>20</v>
      </c>
      <c r="I94" s="182"/>
      <c r="L94" s="177"/>
      <c r="M94" s="183"/>
      <c r="N94" s="184"/>
      <c r="O94" s="184"/>
      <c r="P94" s="184"/>
      <c r="Q94" s="184"/>
      <c r="R94" s="184"/>
      <c r="S94" s="184"/>
      <c r="T94" s="185"/>
      <c r="AT94" s="181" t="s">
        <v>131</v>
      </c>
      <c r="AU94" s="181" t="s">
        <v>79</v>
      </c>
      <c r="AV94" s="11" t="s">
        <v>22</v>
      </c>
      <c r="AW94" s="11" t="s">
        <v>35</v>
      </c>
      <c r="AX94" s="11" t="s">
        <v>71</v>
      </c>
      <c r="AY94" s="181" t="s">
        <v>120</v>
      </c>
    </row>
    <row r="95" spans="2:51" s="11" customFormat="1" ht="13.5">
      <c r="B95" s="177"/>
      <c r="D95" s="178" t="s">
        <v>131</v>
      </c>
      <c r="E95" s="179" t="s">
        <v>20</v>
      </c>
      <c r="F95" s="180" t="s">
        <v>143</v>
      </c>
      <c r="H95" s="181" t="s">
        <v>20</v>
      </c>
      <c r="I95" s="182"/>
      <c r="L95" s="177"/>
      <c r="M95" s="183"/>
      <c r="N95" s="184"/>
      <c r="O95" s="184"/>
      <c r="P95" s="184"/>
      <c r="Q95" s="184"/>
      <c r="R95" s="184"/>
      <c r="S95" s="184"/>
      <c r="T95" s="185"/>
      <c r="AT95" s="181" t="s">
        <v>131</v>
      </c>
      <c r="AU95" s="181" t="s">
        <v>79</v>
      </c>
      <c r="AV95" s="11" t="s">
        <v>22</v>
      </c>
      <c r="AW95" s="11" t="s">
        <v>35</v>
      </c>
      <c r="AX95" s="11" t="s">
        <v>71</v>
      </c>
      <c r="AY95" s="181" t="s">
        <v>120</v>
      </c>
    </row>
    <row r="96" spans="2:51" s="11" customFormat="1" ht="13.5">
      <c r="B96" s="177"/>
      <c r="D96" s="178" t="s">
        <v>131</v>
      </c>
      <c r="E96" s="179" t="s">
        <v>20</v>
      </c>
      <c r="F96" s="180" t="s">
        <v>144</v>
      </c>
      <c r="H96" s="181" t="s">
        <v>20</v>
      </c>
      <c r="I96" s="182"/>
      <c r="L96" s="177"/>
      <c r="M96" s="183"/>
      <c r="N96" s="184"/>
      <c r="O96" s="184"/>
      <c r="P96" s="184"/>
      <c r="Q96" s="184"/>
      <c r="R96" s="184"/>
      <c r="S96" s="184"/>
      <c r="T96" s="185"/>
      <c r="AT96" s="181" t="s">
        <v>131</v>
      </c>
      <c r="AU96" s="181" t="s">
        <v>79</v>
      </c>
      <c r="AV96" s="11" t="s">
        <v>22</v>
      </c>
      <c r="AW96" s="11" t="s">
        <v>35</v>
      </c>
      <c r="AX96" s="11" t="s">
        <v>71</v>
      </c>
      <c r="AY96" s="181" t="s">
        <v>120</v>
      </c>
    </row>
    <row r="97" spans="2:51" s="11" customFormat="1" ht="13.5">
      <c r="B97" s="177"/>
      <c r="D97" s="178" t="s">
        <v>131</v>
      </c>
      <c r="E97" s="179" t="s">
        <v>20</v>
      </c>
      <c r="F97" s="180" t="s">
        <v>145</v>
      </c>
      <c r="H97" s="181" t="s">
        <v>20</v>
      </c>
      <c r="I97" s="182"/>
      <c r="L97" s="177"/>
      <c r="M97" s="183"/>
      <c r="N97" s="184"/>
      <c r="O97" s="184"/>
      <c r="P97" s="184"/>
      <c r="Q97" s="184"/>
      <c r="R97" s="184"/>
      <c r="S97" s="184"/>
      <c r="T97" s="185"/>
      <c r="AT97" s="181" t="s">
        <v>131</v>
      </c>
      <c r="AU97" s="181" t="s">
        <v>79</v>
      </c>
      <c r="AV97" s="11" t="s">
        <v>22</v>
      </c>
      <c r="AW97" s="11" t="s">
        <v>35</v>
      </c>
      <c r="AX97" s="11" t="s">
        <v>71</v>
      </c>
      <c r="AY97" s="181" t="s">
        <v>120</v>
      </c>
    </row>
    <row r="98" spans="2:51" s="11" customFormat="1" ht="13.5">
      <c r="B98" s="177"/>
      <c r="D98" s="178" t="s">
        <v>131</v>
      </c>
      <c r="E98" s="179" t="s">
        <v>20</v>
      </c>
      <c r="F98" s="180" t="s">
        <v>146</v>
      </c>
      <c r="H98" s="181" t="s">
        <v>20</v>
      </c>
      <c r="I98" s="182"/>
      <c r="L98" s="177"/>
      <c r="M98" s="183"/>
      <c r="N98" s="184"/>
      <c r="O98" s="184"/>
      <c r="P98" s="184"/>
      <c r="Q98" s="184"/>
      <c r="R98" s="184"/>
      <c r="S98" s="184"/>
      <c r="T98" s="185"/>
      <c r="AT98" s="181" t="s">
        <v>131</v>
      </c>
      <c r="AU98" s="181" t="s">
        <v>79</v>
      </c>
      <c r="AV98" s="11" t="s">
        <v>22</v>
      </c>
      <c r="AW98" s="11" t="s">
        <v>35</v>
      </c>
      <c r="AX98" s="11" t="s">
        <v>71</v>
      </c>
      <c r="AY98" s="181" t="s">
        <v>120</v>
      </c>
    </row>
    <row r="99" spans="2:51" s="11" customFormat="1" ht="13.5">
      <c r="B99" s="177"/>
      <c r="D99" s="178" t="s">
        <v>131</v>
      </c>
      <c r="E99" s="179" t="s">
        <v>20</v>
      </c>
      <c r="F99" s="180" t="s">
        <v>147</v>
      </c>
      <c r="H99" s="181" t="s">
        <v>20</v>
      </c>
      <c r="I99" s="182"/>
      <c r="L99" s="177"/>
      <c r="M99" s="183"/>
      <c r="N99" s="184"/>
      <c r="O99" s="184"/>
      <c r="P99" s="184"/>
      <c r="Q99" s="184"/>
      <c r="R99" s="184"/>
      <c r="S99" s="184"/>
      <c r="T99" s="185"/>
      <c r="AT99" s="181" t="s">
        <v>131</v>
      </c>
      <c r="AU99" s="181" t="s">
        <v>79</v>
      </c>
      <c r="AV99" s="11" t="s">
        <v>22</v>
      </c>
      <c r="AW99" s="11" t="s">
        <v>35</v>
      </c>
      <c r="AX99" s="11" t="s">
        <v>71</v>
      </c>
      <c r="AY99" s="181" t="s">
        <v>120</v>
      </c>
    </row>
    <row r="100" spans="2:51" s="12" customFormat="1" ht="13.5">
      <c r="B100" s="186"/>
      <c r="D100" s="195" t="s">
        <v>131</v>
      </c>
      <c r="E100" s="204" t="s">
        <v>20</v>
      </c>
      <c r="F100" s="205" t="s">
        <v>148</v>
      </c>
      <c r="H100" s="206">
        <v>13366.438</v>
      </c>
      <c r="I100" s="190"/>
      <c r="L100" s="186"/>
      <c r="M100" s="191"/>
      <c r="N100" s="192"/>
      <c r="O100" s="192"/>
      <c r="P100" s="192"/>
      <c r="Q100" s="192"/>
      <c r="R100" s="192"/>
      <c r="S100" s="192"/>
      <c r="T100" s="193"/>
      <c r="AT100" s="187" t="s">
        <v>131</v>
      </c>
      <c r="AU100" s="187" t="s">
        <v>79</v>
      </c>
      <c r="AV100" s="12" t="s">
        <v>79</v>
      </c>
      <c r="AW100" s="12" t="s">
        <v>35</v>
      </c>
      <c r="AX100" s="12" t="s">
        <v>22</v>
      </c>
      <c r="AY100" s="187" t="s">
        <v>120</v>
      </c>
    </row>
    <row r="101" spans="2:65" s="1" customFormat="1" ht="22.5" customHeight="1">
      <c r="B101" s="164"/>
      <c r="C101" s="165" t="s">
        <v>126</v>
      </c>
      <c r="D101" s="165" t="s">
        <v>122</v>
      </c>
      <c r="E101" s="166" t="s">
        <v>149</v>
      </c>
      <c r="F101" s="167" t="s">
        <v>140</v>
      </c>
      <c r="G101" s="168" t="s">
        <v>125</v>
      </c>
      <c r="H101" s="169">
        <v>4732.9</v>
      </c>
      <c r="I101" s="170"/>
      <c r="J101" s="171">
        <f>ROUND(I101*H101,2)</f>
        <v>0</v>
      </c>
      <c r="K101" s="167" t="s">
        <v>20</v>
      </c>
      <c r="L101" s="35"/>
      <c r="M101" s="172" t="s">
        <v>20</v>
      </c>
      <c r="N101" s="173" t="s">
        <v>42</v>
      </c>
      <c r="O101" s="36"/>
      <c r="P101" s="174">
        <f>O101*H101</f>
        <v>0</v>
      </c>
      <c r="Q101" s="174">
        <v>0.00024</v>
      </c>
      <c r="R101" s="174">
        <f>Q101*H101</f>
        <v>1.135896</v>
      </c>
      <c r="S101" s="174">
        <v>0.512</v>
      </c>
      <c r="T101" s="175">
        <f>S101*H101</f>
        <v>2423.2448</v>
      </c>
      <c r="AR101" s="18" t="s">
        <v>126</v>
      </c>
      <c r="AT101" s="18" t="s">
        <v>122</v>
      </c>
      <c r="AU101" s="18" t="s">
        <v>79</v>
      </c>
      <c r="AY101" s="18" t="s">
        <v>120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8" t="s">
        <v>22</v>
      </c>
      <c r="BK101" s="176">
        <f>ROUND(I101*H101,2)</f>
        <v>0</v>
      </c>
      <c r="BL101" s="18" t="s">
        <v>126</v>
      </c>
      <c r="BM101" s="18" t="s">
        <v>150</v>
      </c>
    </row>
    <row r="102" spans="2:51" s="11" customFormat="1" ht="13.5">
      <c r="B102" s="177"/>
      <c r="D102" s="178" t="s">
        <v>131</v>
      </c>
      <c r="E102" s="179" t="s">
        <v>20</v>
      </c>
      <c r="F102" s="180" t="s">
        <v>151</v>
      </c>
      <c r="H102" s="181" t="s">
        <v>20</v>
      </c>
      <c r="I102" s="182"/>
      <c r="L102" s="177"/>
      <c r="M102" s="183"/>
      <c r="N102" s="184"/>
      <c r="O102" s="184"/>
      <c r="P102" s="184"/>
      <c r="Q102" s="184"/>
      <c r="R102" s="184"/>
      <c r="S102" s="184"/>
      <c r="T102" s="185"/>
      <c r="AT102" s="181" t="s">
        <v>131</v>
      </c>
      <c r="AU102" s="181" t="s">
        <v>79</v>
      </c>
      <c r="AV102" s="11" t="s">
        <v>22</v>
      </c>
      <c r="AW102" s="11" t="s">
        <v>35</v>
      </c>
      <c r="AX102" s="11" t="s">
        <v>71</v>
      </c>
      <c r="AY102" s="181" t="s">
        <v>120</v>
      </c>
    </row>
    <row r="103" spans="2:51" s="12" customFormat="1" ht="13.5">
      <c r="B103" s="186"/>
      <c r="D103" s="195" t="s">
        <v>131</v>
      </c>
      <c r="E103" s="204" t="s">
        <v>20</v>
      </c>
      <c r="F103" s="205" t="s">
        <v>152</v>
      </c>
      <c r="H103" s="206">
        <v>4732.9</v>
      </c>
      <c r="I103" s="190"/>
      <c r="L103" s="186"/>
      <c r="M103" s="191"/>
      <c r="N103" s="192"/>
      <c r="O103" s="192"/>
      <c r="P103" s="192"/>
      <c r="Q103" s="192"/>
      <c r="R103" s="192"/>
      <c r="S103" s="192"/>
      <c r="T103" s="193"/>
      <c r="AT103" s="187" t="s">
        <v>131</v>
      </c>
      <c r="AU103" s="187" t="s">
        <v>79</v>
      </c>
      <c r="AV103" s="12" t="s">
        <v>79</v>
      </c>
      <c r="AW103" s="12" t="s">
        <v>35</v>
      </c>
      <c r="AX103" s="12" t="s">
        <v>22</v>
      </c>
      <c r="AY103" s="187" t="s">
        <v>120</v>
      </c>
    </row>
    <row r="104" spans="2:65" s="1" customFormat="1" ht="22.5" customHeight="1">
      <c r="B104" s="164"/>
      <c r="C104" s="165" t="s">
        <v>153</v>
      </c>
      <c r="D104" s="165" t="s">
        <v>122</v>
      </c>
      <c r="E104" s="166" t="s">
        <v>154</v>
      </c>
      <c r="F104" s="167" t="s">
        <v>155</v>
      </c>
      <c r="G104" s="168" t="s">
        <v>156</v>
      </c>
      <c r="H104" s="169">
        <v>452.25</v>
      </c>
      <c r="I104" s="170"/>
      <c r="J104" s="171">
        <f>ROUND(I104*H104,2)</f>
        <v>0</v>
      </c>
      <c r="K104" s="167" t="s">
        <v>20</v>
      </c>
      <c r="L104" s="35"/>
      <c r="M104" s="172" t="s">
        <v>20</v>
      </c>
      <c r="N104" s="173" t="s">
        <v>42</v>
      </c>
      <c r="O104" s="36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18" t="s">
        <v>126</v>
      </c>
      <c r="AT104" s="18" t="s">
        <v>122</v>
      </c>
      <c r="AU104" s="18" t="s">
        <v>79</v>
      </c>
      <c r="AY104" s="18" t="s">
        <v>120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8" t="s">
        <v>22</v>
      </c>
      <c r="BK104" s="176">
        <f>ROUND(I104*H104,2)</f>
        <v>0</v>
      </c>
      <c r="BL104" s="18" t="s">
        <v>126</v>
      </c>
      <c r="BM104" s="18" t="s">
        <v>157</v>
      </c>
    </row>
    <row r="105" spans="2:51" s="12" customFormat="1" ht="13.5">
      <c r="B105" s="186"/>
      <c r="D105" s="195" t="s">
        <v>131</v>
      </c>
      <c r="E105" s="204" t="s">
        <v>20</v>
      </c>
      <c r="F105" s="205" t="s">
        <v>158</v>
      </c>
      <c r="H105" s="206">
        <v>452.25</v>
      </c>
      <c r="I105" s="190"/>
      <c r="L105" s="186"/>
      <c r="M105" s="191"/>
      <c r="N105" s="192"/>
      <c r="O105" s="192"/>
      <c r="P105" s="192"/>
      <c r="Q105" s="192"/>
      <c r="R105" s="192"/>
      <c r="S105" s="192"/>
      <c r="T105" s="193"/>
      <c r="AT105" s="187" t="s">
        <v>131</v>
      </c>
      <c r="AU105" s="187" t="s">
        <v>79</v>
      </c>
      <c r="AV105" s="12" t="s">
        <v>79</v>
      </c>
      <c r="AW105" s="12" t="s">
        <v>35</v>
      </c>
      <c r="AX105" s="12" t="s">
        <v>22</v>
      </c>
      <c r="AY105" s="187" t="s">
        <v>120</v>
      </c>
    </row>
    <row r="106" spans="2:65" s="1" customFormat="1" ht="22.5" customHeight="1">
      <c r="B106" s="164"/>
      <c r="C106" s="165" t="s">
        <v>159</v>
      </c>
      <c r="D106" s="165" t="s">
        <v>122</v>
      </c>
      <c r="E106" s="166" t="s">
        <v>160</v>
      </c>
      <c r="F106" s="167" t="s">
        <v>161</v>
      </c>
      <c r="G106" s="168" t="s">
        <v>156</v>
      </c>
      <c r="H106" s="169">
        <v>3570.5</v>
      </c>
      <c r="I106" s="170"/>
      <c r="J106" s="171">
        <f>ROUND(I106*H106,2)</f>
        <v>0</v>
      </c>
      <c r="K106" s="167" t="s">
        <v>20</v>
      </c>
      <c r="L106" s="35"/>
      <c r="M106" s="172" t="s">
        <v>20</v>
      </c>
      <c r="N106" s="173" t="s">
        <v>42</v>
      </c>
      <c r="O106" s="36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8" t="s">
        <v>126</v>
      </c>
      <c r="AT106" s="18" t="s">
        <v>122</v>
      </c>
      <c r="AU106" s="18" t="s">
        <v>79</v>
      </c>
      <c r="AY106" s="18" t="s">
        <v>120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8" t="s">
        <v>22</v>
      </c>
      <c r="BK106" s="176">
        <f>ROUND(I106*H106,2)</f>
        <v>0</v>
      </c>
      <c r="BL106" s="18" t="s">
        <v>126</v>
      </c>
      <c r="BM106" s="18" t="s">
        <v>162</v>
      </c>
    </row>
    <row r="107" spans="2:51" s="11" customFormat="1" ht="13.5">
      <c r="B107" s="177"/>
      <c r="D107" s="178" t="s">
        <v>131</v>
      </c>
      <c r="E107" s="179" t="s">
        <v>20</v>
      </c>
      <c r="F107" s="180" t="s">
        <v>163</v>
      </c>
      <c r="H107" s="181" t="s">
        <v>20</v>
      </c>
      <c r="I107" s="182"/>
      <c r="L107" s="177"/>
      <c r="M107" s="183"/>
      <c r="N107" s="184"/>
      <c r="O107" s="184"/>
      <c r="P107" s="184"/>
      <c r="Q107" s="184"/>
      <c r="R107" s="184"/>
      <c r="S107" s="184"/>
      <c r="T107" s="185"/>
      <c r="AT107" s="181" t="s">
        <v>131</v>
      </c>
      <c r="AU107" s="181" t="s">
        <v>79</v>
      </c>
      <c r="AV107" s="11" t="s">
        <v>22</v>
      </c>
      <c r="AW107" s="11" t="s">
        <v>35</v>
      </c>
      <c r="AX107" s="11" t="s">
        <v>71</v>
      </c>
      <c r="AY107" s="181" t="s">
        <v>120</v>
      </c>
    </row>
    <row r="108" spans="2:51" s="12" customFormat="1" ht="13.5">
      <c r="B108" s="186"/>
      <c r="D108" s="178" t="s">
        <v>131</v>
      </c>
      <c r="E108" s="187" t="s">
        <v>20</v>
      </c>
      <c r="F108" s="188" t="s">
        <v>158</v>
      </c>
      <c r="H108" s="189">
        <v>452.25</v>
      </c>
      <c r="I108" s="190"/>
      <c r="L108" s="186"/>
      <c r="M108" s="191"/>
      <c r="N108" s="192"/>
      <c r="O108" s="192"/>
      <c r="P108" s="192"/>
      <c r="Q108" s="192"/>
      <c r="R108" s="192"/>
      <c r="S108" s="192"/>
      <c r="T108" s="193"/>
      <c r="AT108" s="187" t="s">
        <v>131</v>
      </c>
      <c r="AU108" s="187" t="s">
        <v>79</v>
      </c>
      <c r="AV108" s="12" t="s">
        <v>79</v>
      </c>
      <c r="AW108" s="12" t="s">
        <v>35</v>
      </c>
      <c r="AX108" s="12" t="s">
        <v>71</v>
      </c>
      <c r="AY108" s="187" t="s">
        <v>120</v>
      </c>
    </row>
    <row r="109" spans="2:51" s="11" customFormat="1" ht="13.5">
      <c r="B109" s="177"/>
      <c r="D109" s="178" t="s">
        <v>131</v>
      </c>
      <c r="E109" s="179" t="s">
        <v>20</v>
      </c>
      <c r="F109" s="180" t="s">
        <v>164</v>
      </c>
      <c r="H109" s="181" t="s">
        <v>20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81" t="s">
        <v>131</v>
      </c>
      <c r="AU109" s="181" t="s">
        <v>79</v>
      </c>
      <c r="AV109" s="11" t="s">
        <v>22</v>
      </c>
      <c r="AW109" s="11" t="s">
        <v>35</v>
      </c>
      <c r="AX109" s="11" t="s">
        <v>71</v>
      </c>
      <c r="AY109" s="181" t="s">
        <v>120</v>
      </c>
    </row>
    <row r="110" spans="2:51" s="12" customFormat="1" ht="13.5">
      <c r="B110" s="186"/>
      <c r="D110" s="178" t="s">
        <v>131</v>
      </c>
      <c r="E110" s="187" t="s">
        <v>20</v>
      </c>
      <c r="F110" s="188" t="s">
        <v>165</v>
      </c>
      <c r="H110" s="189">
        <v>518.25</v>
      </c>
      <c r="I110" s="190"/>
      <c r="L110" s="186"/>
      <c r="M110" s="191"/>
      <c r="N110" s="192"/>
      <c r="O110" s="192"/>
      <c r="P110" s="192"/>
      <c r="Q110" s="192"/>
      <c r="R110" s="192"/>
      <c r="S110" s="192"/>
      <c r="T110" s="193"/>
      <c r="AT110" s="187" t="s">
        <v>131</v>
      </c>
      <c r="AU110" s="187" t="s">
        <v>79</v>
      </c>
      <c r="AV110" s="12" t="s">
        <v>79</v>
      </c>
      <c r="AW110" s="12" t="s">
        <v>35</v>
      </c>
      <c r="AX110" s="12" t="s">
        <v>71</v>
      </c>
      <c r="AY110" s="187" t="s">
        <v>120</v>
      </c>
    </row>
    <row r="111" spans="2:51" s="11" customFormat="1" ht="13.5">
      <c r="B111" s="177"/>
      <c r="D111" s="178" t="s">
        <v>131</v>
      </c>
      <c r="E111" s="179" t="s">
        <v>20</v>
      </c>
      <c r="F111" s="180" t="s">
        <v>166</v>
      </c>
      <c r="H111" s="181" t="s">
        <v>20</v>
      </c>
      <c r="I111" s="182"/>
      <c r="L111" s="177"/>
      <c r="M111" s="183"/>
      <c r="N111" s="184"/>
      <c r="O111" s="184"/>
      <c r="P111" s="184"/>
      <c r="Q111" s="184"/>
      <c r="R111" s="184"/>
      <c r="S111" s="184"/>
      <c r="T111" s="185"/>
      <c r="AT111" s="181" t="s">
        <v>131</v>
      </c>
      <c r="AU111" s="181" t="s">
        <v>79</v>
      </c>
      <c r="AV111" s="11" t="s">
        <v>22</v>
      </c>
      <c r="AW111" s="11" t="s">
        <v>35</v>
      </c>
      <c r="AX111" s="11" t="s">
        <v>71</v>
      </c>
      <c r="AY111" s="181" t="s">
        <v>120</v>
      </c>
    </row>
    <row r="112" spans="2:51" s="12" customFormat="1" ht="13.5">
      <c r="B112" s="186"/>
      <c r="D112" s="178" t="s">
        <v>131</v>
      </c>
      <c r="E112" s="187" t="s">
        <v>20</v>
      </c>
      <c r="F112" s="188" t="s">
        <v>167</v>
      </c>
      <c r="H112" s="189">
        <v>2600</v>
      </c>
      <c r="I112" s="190"/>
      <c r="L112" s="186"/>
      <c r="M112" s="191"/>
      <c r="N112" s="192"/>
      <c r="O112" s="192"/>
      <c r="P112" s="192"/>
      <c r="Q112" s="192"/>
      <c r="R112" s="192"/>
      <c r="S112" s="192"/>
      <c r="T112" s="193"/>
      <c r="AT112" s="187" t="s">
        <v>131</v>
      </c>
      <c r="AU112" s="187" t="s">
        <v>79</v>
      </c>
      <c r="AV112" s="12" t="s">
        <v>79</v>
      </c>
      <c r="AW112" s="12" t="s">
        <v>35</v>
      </c>
      <c r="AX112" s="12" t="s">
        <v>71</v>
      </c>
      <c r="AY112" s="187" t="s">
        <v>120</v>
      </c>
    </row>
    <row r="113" spans="2:51" s="13" customFormat="1" ht="13.5">
      <c r="B113" s="194"/>
      <c r="D113" s="195" t="s">
        <v>131</v>
      </c>
      <c r="E113" s="196" t="s">
        <v>20</v>
      </c>
      <c r="F113" s="197" t="s">
        <v>137</v>
      </c>
      <c r="H113" s="198">
        <v>3570.5</v>
      </c>
      <c r="I113" s="199"/>
      <c r="L113" s="194"/>
      <c r="M113" s="200"/>
      <c r="N113" s="201"/>
      <c r="O113" s="201"/>
      <c r="P113" s="201"/>
      <c r="Q113" s="201"/>
      <c r="R113" s="201"/>
      <c r="S113" s="201"/>
      <c r="T113" s="202"/>
      <c r="AT113" s="203" t="s">
        <v>131</v>
      </c>
      <c r="AU113" s="203" t="s">
        <v>79</v>
      </c>
      <c r="AV113" s="13" t="s">
        <v>126</v>
      </c>
      <c r="AW113" s="13" t="s">
        <v>35</v>
      </c>
      <c r="AX113" s="13" t="s">
        <v>22</v>
      </c>
      <c r="AY113" s="203" t="s">
        <v>120</v>
      </c>
    </row>
    <row r="114" spans="2:65" s="1" customFormat="1" ht="22.5" customHeight="1">
      <c r="B114" s="164"/>
      <c r="C114" s="165" t="s">
        <v>168</v>
      </c>
      <c r="D114" s="165" t="s">
        <v>122</v>
      </c>
      <c r="E114" s="166" t="s">
        <v>169</v>
      </c>
      <c r="F114" s="167" t="s">
        <v>170</v>
      </c>
      <c r="G114" s="168" t="s">
        <v>156</v>
      </c>
      <c r="H114" s="169">
        <v>3570.5</v>
      </c>
      <c r="I114" s="170"/>
      <c r="J114" s="171">
        <f>ROUND(I114*H114,2)</f>
        <v>0</v>
      </c>
      <c r="K114" s="167" t="s">
        <v>20</v>
      </c>
      <c r="L114" s="35"/>
      <c r="M114" s="172" t="s">
        <v>20</v>
      </c>
      <c r="N114" s="173" t="s">
        <v>42</v>
      </c>
      <c r="O114" s="36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AR114" s="18" t="s">
        <v>126</v>
      </c>
      <c r="AT114" s="18" t="s">
        <v>122</v>
      </c>
      <c r="AU114" s="18" t="s">
        <v>79</v>
      </c>
      <c r="AY114" s="18" t="s">
        <v>120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8" t="s">
        <v>22</v>
      </c>
      <c r="BK114" s="176">
        <f>ROUND(I114*H114,2)</f>
        <v>0</v>
      </c>
      <c r="BL114" s="18" t="s">
        <v>126</v>
      </c>
      <c r="BM114" s="18" t="s">
        <v>171</v>
      </c>
    </row>
    <row r="115" spans="2:51" s="11" customFormat="1" ht="13.5">
      <c r="B115" s="177"/>
      <c r="D115" s="178" t="s">
        <v>131</v>
      </c>
      <c r="E115" s="179" t="s">
        <v>20</v>
      </c>
      <c r="F115" s="180" t="s">
        <v>163</v>
      </c>
      <c r="H115" s="181" t="s">
        <v>20</v>
      </c>
      <c r="I115" s="182"/>
      <c r="L115" s="177"/>
      <c r="M115" s="183"/>
      <c r="N115" s="184"/>
      <c r="O115" s="184"/>
      <c r="P115" s="184"/>
      <c r="Q115" s="184"/>
      <c r="R115" s="184"/>
      <c r="S115" s="184"/>
      <c r="T115" s="185"/>
      <c r="AT115" s="181" t="s">
        <v>131</v>
      </c>
      <c r="AU115" s="181" t="s">
        <v>79</v>
      </c>
      <c r="AV115" s="11" t="s">
        <v>22</v>
      </c>
      <c r="AW115" s="11" t="s">
        <v>35</v>
      </c>
      <c r="AX115" s="11" t="s">
        <v>71</v>
      </c>
      <c r="AY115" s="181" t="s">
        <v>120</v>
      </c>
    </row>
    <row r="116" spans="2:51" s="12" customFormat="1" ht="13.5">
      <c r="B116" s="186"/>
      <c r="D116" s="178" t="s">
        <v>131</v>
      </c>
      <c r="E116" s="187" t="s">
        <v>20</v>
      </c>
      <c r="F116" s="188" t="s">
        <v>158</v>
      </c>
      <c r="H116" s="189">
        <v>452.25</v>
      </c>
      <c r="I116" s="190"/>
      <c r="L116" s="186"/>
      <c r="M116" s="191"/>
      <c r="N116" s="192"/>
      <c r="O116" s="192"/>
      <c r="P116" s="192"/>
      <c r="Q116" s="192"/>
      <c r="R116" s="192"/>
      <c r="S116" s="192"/>
      <c r="T116" s="193"/>
      <c r="AT116" s="187" t="s">
        <v>131</v>
      </c>
      <c r="AU116" s="187" t="s">
        <v>79</v>
      </c>
      <c r="AV116" s="12" t="s">
        <v>79</v>
      </c>
      <c r="AW116" s="12" t="s">
        <v>35</v>
      </c>
      <c r="AX116" s="12" t="s">
        <v>71</v>
      </c>
      <c r="AY116" s="187" t="s">
        <v>120</v>
      </c>
    </row>
    <row r="117" spans="2:51" s="11" customFormat="1" ht="13.5">
      <c r="B117" s="177"/>
      <c r="D117" s="178" t="s">
        <v>131</v>
      </c>
      <c r="E117" s="179" t="s">
        <v>20</v>
      </c>
      <c r="F117" s="180" t="s">
        <v>164</v>
      </c>
      <c r="H117" s="181" t="s">
        <v>20</v>
      </c>
      <c r="I117" s="182"/>
      <c r="L117" s="177"/>
      <c r="M117" s="183"/>
      <c r="N117" s="184"/>
      <c r="O117" s="184"/>
      <c r="P117" s="184"/>
      <c r="Q117" s="184"/>
      <c r="R117" s="184"/>
      <c r="S117" s="184"/>
      <c r="T117" s="185"/>
      <c r="AT117" s="181" t="s">
        <v>131</v>
      </c>
      <c r="AU117" s="181" t="s">
        <v>79</v>
      </c>
      <c r="AV117" s="11" t="s">
        <v>22</v>
      </c>
      <c r="AW117" s="11" t="s">
        <v>35</v>
      </c>
      <c r="AX117" s="11" t="s">
        <v>71</v>
      </c>
      <c r="AY117" s="181" t="s">
        <v>120</v>
      </c>
    </row>
    <row r="118" spans="2:51" s="12" customFormat="1" ht="13.5">
      <c r="B118" s="186"/>
      <c r="D118" s="178" t="s">
        <v>131</v>
      </c>
      <c r="E118" s="187" t="s">
        <v>20</v>
      </c>
      <c r="F118" s="188" t="s">
        <v>165</v>
      </c>
      <c r="H118" s="189">
        <v>518.25</v>
      </c>
      <c r="I118" s="190"/>
      <c r="L118" s="186"/>
      <c r="M118" s="191"/>
      <c r="N118" s="192"/>
      <c r="O118" s="192"/>
      <c r="P118" s="192"/>
      <c r="Q118" s="192"/>
      <c r="R118" s="192"/>
      <c r="S118" s="192"/>
      <c r="T118" s="193"/>
      <c r="AT118" s="187" t="s">
        <v>131</v>
      </c>
      <c r="AU118" s="187" t="s">
        <v>79</v>
      </c>
      <c r="AV118" s="12" t="s">
        <v>79</v>
      </c>
      <c r="AW118" s="12" t="s">
        <v>35</v>
      </c>
      <c r="AX118" s="12" t="s">
        <v>71</v>
      </c>
      <c r="AY118" s="187" t="s">
        <v>120</v>
      </c>
    </row>
    <row r="119" spans="2:51" s="11" customFormat="1" ht="13.5">
      <c r="B119" s="177"/>
      <c r="D119" s="178" t="s">
        <v>131</v>
      </c>
      <c r="E119" s="179" t="s">
        <v>20</v>
      </c>
      <c r="F119" s="180" t="s">
        <v>166</v>
      </c>
      <c r="H119" s="181" t="s">
        <v>20</v>
      </c>
      <c r="I119" s="182"/>
      <c r="L119" s="177"/>
      <c r="M119" s="183"/>
      <c r="N119" s="184"/>
      <c r="O119" s="184"/>
      <c r="P119" s="184"/>
      <c r="Q119" s="184"/>
      <c r="R119" s="184"/>
      <c r="S119" s="184"/>
      <c r="T119" s="185"/>
      <c r="AT119" s="181" t="s">
        <v>131</v>
      </c>
      <c r="AU119" s="181" t="s">
        <v>79</v>
      </c>
      <c r="AV119" s="11" t="s">
        <v>22</v>
      </c>
      <c r="AW119" s="11" t="s">
        <v>35</v>
      </c>
      <c r="AX119" s="11" t="s">
        <v>71</v>
      </c>
      <c r="AY119" s="181" t="s">
        <v>120</v>
      </c>
    </row>
    <row r="120" spans="2:51" s="12" customFormat="1" ht="13.5">
      <c r="B120" s="186"/>
      <c r="D120" s="178" t="s">
        <v>131</v>
      </c>
      <c r="E120" s="187" t="s">
        <v>20</v>
      </c>
      <c r="F120" s="188" t="s">
        <v>167</v>
      </c>
      <c r="H120" s="189">
        <v>2600</v>
      </c>
      <c r="I120" s="190"/>
      <c r="L120" s="186"/>
      <c r="M120" s="191"/>
      <c r="N120" s="192"/>
      <c r="O120" s="192"/>
      <c r="P120" s="192"/>
      <c r="Q120" s="192"/>
      <c r="R120" s="192"/>
      <c r="S120" s="192"/>
      <c r="T120" s="193"/>
      <c r="AT120" s="187" t="s">
        <v>131</v>
      </c>
      <c r="AU120" s="187" t="s">
        <v>79</v>
      </c>
      <c r="AV120" s="12" t="s">
        <v>79</v>
      </c>
      <c r="AW120" s="12" t="s">
        <v>35</v>
      </c>
      <c r="AX120" s="12" t="s">
        <v>71</v>
      </c>
      <c r="AY120" s="187" t="s">
        <v>120</v>
      </c>
    </row>
    <row r="121" spans="2:51" s="13" customFormat="1" ht="13.5">
      <c r="B121" s="194"/>
      <c r="D121" s="195" t="s">
        <v>131</v>
      </c>
      <c r="E121" s="196" t="s">
        <v>20</v>
      </c>
      <c r="F121" s="197" t="s">
        <v>137</v>
      </c>
      <c r="H121" s="198">
        <v>3570.5</v>
      </c>
      <c r="I121" s="199"/>
      <c r="L121" s="194"/>
      <c r="M121" s="200"/>
      <c r="N121" s="201"/>
      <c r="O121" s="201"/>
      <c r="P121" s="201"/>
      <c r="Q121" s="201"/>
      <c r="R121" s="201"/>
      <c r="S121" s="201"/>
      <c r="T121" s="202"/>
      <c r="AT121" s="203" t="s">
        <v>131</v>
      </c>
      <c r="AU121" s="203" t="s">
        <v>79</v>
      </c>
      <c r="AV121" s="13" t="s">
        <v>126</v>
      </c>
      <c r="AW121" s="13" t="s">
        <v>35</v>
      </c>
      <c r="AX121" s="13" t="s">
        <v>22</v>
      </c>
      <c r="AY121" s="203" t="s">
        <v>120</v>
      </c>
    </row>
    <row r="122" spans="2:65" s="1" customFormat="1" ht="22.5" customHeight="1">
      <c r="B122" s="164"/>
      <c r="C122" s="165" t="s">
        <v>172</v>
      </c>
      <c r="D122" s="165" t="s">
        <v>122</v>
      </c>
      <c r="E122" s="166" t="s">
        <v>173</v>
      </c>
      <c r="F122" s="167" t="s">
        <v>174</v>
      </c>
      <c r="G122" s="168" t="s">
        <v>175</v>
      </c>
      <c r="H122" s="169">
        <v>5587.2</v>
      </c>
      <c r="I122" s="170"/>
      <c r="J122" s="171">
        <f>ROUND(I122*H122,2)</f>
        <v>0</v>
      </c>
      <c r="K122" s="167" t="s">
        <v>20</v>
      </c>
      <c r="L122" s="35"/>
      <c r="M122" s="172" t="s">
        <v>20</v>
      </c>
      <c r="N122" s="173" t="s">
        <v>42</v>
      </c>
      <c r="O122" s="36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AR122" s="18" t="s">
        <v>126</v>
      </c>
      <c r="AT122" s="18" t="s">
        <v>122</v>
      </c>
      <c r="AU122" s="18" t="s">
        <v>79</v>
      </c>
      <c r="AY122" s="18" t="s">
        <v>120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8" t="s">
        <v>22</v>
      </c>
      <c r="BK122" s="176">
        <f>ROUND(I122*H122,2)</f>
        <v>0</v>
      </c>
      <c r="BL122" s="18" t="s">
        <v>126</v>
      </c>
      <c r="BM122" s="18" t="s">
        <v>176</v>
      </c>
    </row>
    <row r="123" spans="2:51" s="11" customFormat="1" ht="13.5">
      <c r="B123" s="177"/>
      <c r="D123" s="178" t="s">
        <v>131</v>
      </c>
      <c r="E123" s="179" t="s">
        <v>20</v>
      </c>
      <c r="F123" s="180" t="s">
        <v>163</v>
      </c>
      <c r="H123" s="181" t="s">
        <v>20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81" t="s">
        <v>131</v>
      </c>
      <c r="AU123" s="181" t="s">
        <v>79</v>
      </c>
      <c r="AV123" s="11" t="s">
        <v>22</v>
      </c>
      <c r="AW123" s="11" t="s">
        <v>35</v>
      </c>
      <c r="AX123" s="11" t="s">
        <v>71</v>
      </c>
      <c r="AY123" s="181" t="s">
        <v>120</v>
      </c>
    </row>
    <row r="124" spans="2:51" s="12" customFormat="1" ht="13.5">
      <c r="B124" s="186"/>
      <c r="D124" s="178" t="s">
        <v>131</v>
      </c>
      <c r="E124" s="187" t="s">
        <v>20</v>
      </c>
      <c r="F124" s="188" t="s">
        <v>177</v>
      </c>
      <c r="H124" s="189">
        <v>814.05</v>
      </c>
      <c r="I124" s="190"/>
      <c r="L124" s="186"/>
      <c r="M124" s="191"/>
      <c r="N124" s="192"/>
      <c r="O124" s="192"/>
      <c r="P124" s="192"/>
      <c r="Q124" s="192"/>
      <c r="R124" s="192"/>
      <c r="S124" s="192"/>
      <c r="T124" s="193"/>
      <c r="AT124" s="187" t="s">
        <v>131</v>
      </c>
      <c r="AU124" s="187" t="s">
        <v>79</v>
      </c>
      <c r="AV124" s="12" t="s">
        <v>79</v>
      </c>
      <c r="AW124" s="12" t="s">
        <v>35</v>
      </c>
      <c r="AX124" s="12" t="s">
        <v>71</v>
      </c>
      <c r="AY124" s="187" t="s">
        <v>120</v>
      </c>
    </row>
    <row r="125" spans="2:51" s="11" customFormat="1" ht="13.5">
      <c r="B125" s="177"/>
      <c r="D125" s="178" t="s">
        <v>131</v>
      </c>
      <c r="E125" s="179" t="s">
        <v>20</v>
      </c>
      <c r="F125" s="180" t="s">
        <v>164</v>
      </c>
      <c r="H125" s="181" t="s">
        <v>20</v>
      </c>
      <c r="I125" s="182"/>
      <c r="L125" s="177"/>
      <c r="M125" s="183"/>
      <c r="N125" s="184"/>
      <c r="O125" s="184"/>
      <c r="P125" s="184"/>
      <c r="Q125" s="184"/>
      <c r="R125" s="184"/>
      <c r="S125" s="184"/>
      <c r="T125" s="185"/>
      <c r="AT125" s="181" t="s">
        <v>131</v>
      </c>
      <c r="AU125" s="181" t="s">
        <v>79</v>
      </c>
      <c r="AV125" s="11" t="s">
        <v>22</v>
      </c>
      <c r="AW125" s="11" t="s">
        <v>35</v>
      </c>
      <c r="AX125" s="11" t="s">
        <v>71</v>
      </c>
      <c r="AY125" s="181" t="s">
        <v>120</v>
      </c>
    </row>
    <row r="126" spans="2:51" s="12" customFormat="1" ht="13.5">
      <c r="B126" s="186"/>
      <c r="D126" s="178" t="s">
        <v>131</v>
      </c>
      <c r="E126" s="187" t="s">
        <v>20</v>
      </c>
      <c r="F126" s="188" t="s">
        <v>178</v>
      </c>
      <c r="H126" s="189">
        <v>93.15</v>
      </c>
      <c r="I126" s="190"/>
      <c r="L126" s="186"/>
      <c r="M126" s="191"/>
      <c r="N126" s="192"/>
      <c r="O126" s="192"/>
      <c r="P126" s="192"/>
      <c r="Q126" s="192"/>
      <c r="R126" s="192"/>
      <c r="S126" s="192"/>
      <c r="T126" s="193"/>
      <c r="AT126" s="187" t="s">
        <v>131</v>
      </c>
      <c r="AU126" s="187" t="s">
        <v>79</v>
      </c>
      <c r="AV126" s="12" t="s">
        <v>79</v>
      </c>
      <c r="AW126" s="12" t="s">
        <v>35</v>
      </c>
      <c r="AX126" s="12" t="s">
        <v>71</v>
      </c>
      <c r="AY126" s="187" t="s">
        <v>120</v>
      </c>
    </row>
    <row r="127" spans="2:51" s="11" customFormat="1" ht="13.5">
      <c r="B127" s="177"/>
      <c r="D127" s="178" t="s">
        <v>131</v>
      </c>
      <c r="E127" s="179" t="s">
        <v>20</v>
      </c>
      <c r="F127" s="180" t="s">
        <v>166</v>
      </c>
      <c r="H127" s="181" t="s">
        <v>20</v>
      </c>
      <c r="I127" s="182"/>
      <c r="L127" s="177"/>
      <c r="M127" s="183"/>
      <c r="N127" s="184"/>
      <c r="O127" s="184"/>
      <c r="P127" s="184"/>
      <c r="Q127" s="184"/>
      <c r="R127" s="184"/>
      <c r="S127" s="184"/>
      <c r="T127" s="185"/>
      <c r="AT127" s="181" t="s">
        <v>131</v>
      </c>
      <c r="AU127" s="181" t="s">
        <v>79</v>
      </c>
      <c r="AV127" s="11" t="s">
        <v>22</v>
      </c>
      <c r="AW127" s="11" t="s">
        <v>35</v>
      </c>
      <c r="AX127" s="11" t="s">
        <v>71</v>
      </c>
      <c r="AY127" s="181" t="s">
        <v>120</v>
      </c>
    </row>
    <row r="128" spans="2:51" s="12" customFormat="1" ht="13.5">
      <c r="B128" s="186"/>
      <c r="D128" s="178" t="s">
        <v>131</v>
      </c>
      <c r="E128" s="187" t="s">
        <v>20</v>
      </c>
      <c r="F128" s="188" t="s">
        <v>179</v>
      </c>
      <c r="H128" s="189">
        <v>4680</v>
      </c>
      <c r="I128" s="190"/>
      <c r="L128" s="186"/>
      <c r="M128" s="191"/>
      <c r="N128" s="192"/>
      <c r="O128" s="192"/>
      <c r="P128" s="192"/>
      <c r="Q128" s="192"/>
      <c r="R128" s="192"/>
      <c r="S128" s="192"/>
      <c r="T128" s="193"/>
      <c r="AT128" s="187" t="s">
        <v>131</v>
      </c>
      <c r="AU128" s="187" t="s">
        <v>79</v>
      </c>
      <c r="AV128" s="12" t="s">
        <v>79</v>
      </c>
      <c r="AW128" s="12" t="s">
        <v>35</v>
      </c>
      <c r="AX128" s="12" t="s">
        <v>71</v>
      </c>
      <c r="AY128" s="187" t="s">
        <v>120</v>
      </c>
    </row>
    <row r="129" spans="2:51" s="13" customFormat="1" ht="13.5">
      <c r="B129" s="194"/>
      <c r="D129" s="178" t="s">
        <v>131</v>
      </c>
      <c r="E129" s="207" t="s">
        <v>20</v>
      </c>
      <c r="F129" s="208" t="s">
        <v>137</v>
      </c>
      <c r="H129" s="209">
        <v>5587.2</v>
      </c>
      <c r="I129" s="199"/>
      <c r="L129" s="194"/>
      <c r="M129" s="200"/>
      <c r="N129" s="201"/>
      <c r="O129" s="201"/>
      <c r="P129" s="201"/>
      <c r="Q129" s="201"/>
      <c r="R129" s="201"/>
      <c r="S129" s="201"/>
      <c r="T129" s="202"/>
      <c r="AT129" s="203" t="s">
        <v>131</v>
      </c>
      <c r="AU129" s="203" t="s">
        <v>79</v>
      </c>
      <c r="AV129" s="13" t="s">
        <v>126</v>
      </c>
      <c r="AW129" s="13" t="s">
        <v>35</v>
      </c>
      <c r="AX129" s="13" t="s">
        <v>22</v>
      </c>
      <c r="AY129" s="203" t="s">
        <v>120</v>
      </c>
    </row>
    <row r="130" spans="2:63" s="10" customFormat="1" ht="29.25" customHeight="1">
      <c r="B130" s="150"/>
      <c r="D130" s="161" t="s">
        <v>70</v>
      </c>
      <c r="E130" s="162" t="s">
        <v>153</v>
      </c>
      <c r="F130" s="162" t="s">
        <v>180</v>
      </c>
      <c r="I130" s="153"/>
      <c r="J130" s="163">
        <f>BK130</f>
        <v>0</v>
      </c>
      <c r="L130" s="150"/>
      <c r="M130" s="155"/>
      <c r="N130" s="156"/>
      <c r="O130" s="156"/>
      <c r="P130" s="157">
        <f>SUM(P131:P150)</f>
        <v>0</v>
      </c>
      <c r="Q130" s="156"/>
      <c r="R130" s="157">
        <f>SUM(R131:R150)</f>
        <v>725.080698</v>
      </c>
      <c r="S130" s="156"/>
      <c r="T130" s="158">
        <f>SUM(T131:T150)</f>
        <v>0</v>
      </c>
      <c r="AR130" s="151" t="s">
        <v>22</v>
      </c>
      <c r="AT130" s="159" t="s">
        <v>70</v>
      </c>
      <c r="AU130" s="159" t="s">
        <v>22</v>
      </c>
      <c r="AY130" s="151" t="s">
        <v>120</v>
      </c>
      <c r="BK130" s="160">
        <f>SUM(BK131:BK150)</f>
        <v>0</v>
      </c>
    </row>
    <row r="131" spans="2:65" s="1" customFormat="1" ht="22.5" customHeight="1">
      <c r="B131" s="164"/>
      <c r="C131" s="165" t="s">
        <v>181</v>
      </c>
      <c r="D131" s="165" t="s">
        <v>122</v>
      </c>
      <c r="E131" s="166" t="s">
        <v>182</v>
      </c>
      <c r="F131" s="167" t="s">
        <v>183</v>
      </c>
      <c r="G131" s="168" t="s">
        <v>125</v>
      </c>
      <c r="H131" s="169">
        <v>1350</v>
      </c>
      <c r="I131" s="170"/>
      <c r="J131" s="171">
        <f>ROUND(I131*H131,2)</f>
        <v>0</v>
      </c>
      <c r="K131" s="167" t="s">
        <v>20</v>
      </c>
      <c r="L131" s="35"/>
      <c r="M131" s="172" t="s">
        <v>20</v>
      </c>
      <c r="N131" s="173" t="s">
        <v>42</v>
      </c>
      <c r="O131" s="36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AR131" s="18" t="s">
        <v>184</v>
      </c>
      <c r="AT131" s="18" t="s">
        <v>122</v>
      </c>
      <c r="AU131" s="18" t="s">
        <v>79</v>
      </c>
      <c r="AY131" s="18" t="s">
        <v>120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8" t="s">
        <v>22</v>
      </c>
      <c r="BK131" s="176">
        <f>ROUND(I131*H131,2)</f>
        <v>0</v>
      </c>
      <c r="BL131" s="18" t="s">
        <v>184</v>
      </c>
      <c r="BM131" s="18" t="s">
        <v>185</v>
      </c>
    </row>
    <row r="132" spans="2:51" s="12" customFormat="1" ht="13.5">
      <c r="B132" s="186"/>
      <c r="D132" s="195" t="s">
        <v>131</v>
      </c>
      <c r="E132" s="204" t="s">
        <v>20</v>
      </c>
      <c r="F132" s="205" t="s">
        <v>186</v>
      </c>
      <c r="H132" s="206">
        <v>1350</v>
      </c>
      <c r="I132" s="190"/>
      <c r="L132" s="186"/>
      <c r="M132" s="191"/>
      <c r="N132" s="192"/>
      <c r="O132" s="192"/>
      <c r="P132" s="192"/>
      <c r="Q132" s="192"/>
      <c r="R132" s="192"/>
      <c r="S132" s="192"/>
      <c r="T132" s="193"/>
      <c r="AT132" s="187" t="s">
        <v>131</v>
      </c>
      <c r="AU132" s="187" t="s">
        <v>79</v>
      </c>
      <c r="AV132" s="12" t="s">
        <v>79</v>
      </c>
      <c r="AW132" s="12" t="s">
        <v>35</v>
      </c>
      <c r="AX132" s="12" t="s">
        <v>22</v>
      </c>
      <c r="AY132" s="187" t="s">
        <v>120</v>
      </c>
    </row>
    <row r="133" spans="2:65" s="1" customFormat="1" ht="22.5" customHeight="1">
      <c r="B133" s="164"/>
      <c r="C133" s="165" t="s">
        <v>27</v>
      </c>
      <c r="D133" s="165" t="s">
        <v>122</v>
      </c>
      <c r="E133" s="166" t="s">
        <v>187</v>
      </c>
      <c r="F133" s="167" t="s">
        <v>188</v>
      </c>
      <c r="G133" s="168" t="s">
        <v>125</v>
      </c>
      <c r="H133" s="169">
        <v>4415</v>
      </c>
      <c r="I133" s="170"/>
      <c r="J133" s="171">
        <f>ROUND(I133*H133,2)</f>
        <v>0</v>
      </c>
      <c r="K133" s="167" t="s">
        <v>20</v>
      </c>
      <c r="L133" s="35"/>
      <c r="M133" s="172" t="s">
        <v>20</v>
      </c>
      <c r="N133" s="173" t="s">
        <v>42</v>
      </c>
      <c r="O133" s="36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AR133" s="18" t="s">
        <v>126</v>
      </c>
      <c r="AT133" s="18" t="s">
        <v>122</v>
      </c>
      <c r="AU133" s="18" t="s">
        <v>79</v>
      </c>
      <c r="AY133" s="18" t="s">
        <v>120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8" t="s">
        <v>22</v>
      </c>
      <c r="BK133" s="176">
        <f>ROUND(I133*H133,2)</f>
        <v>0</v>
      </c>
      <c r="BL133" s="18" t="s">
        <v>126</v>
      </c>
      <c r="BM133" s="18" t="s">
        <v>189</v>
      </c>
    </row>
    <row r="134" spans="2:51" s="12" customFormat="1" ht="13.5">
      <c r="B134" s="186"/>
      <c r="D134" s="195" t="s">
        <v>131</v>
      </c>
      <c r="E134" s="204" t="s">
        <v>20</v>
      </c>
      <c r="F134" s="205" t="s">
        <v>190</v>
      </c>
      <c r="H134" s="206">
        <v>4415</v>
      </c>
      <c r="I134" s="190"/>
      <c r="L134" s="186"/>
      <c r="M134" s="191"/>
      <c r="N134" s="192"/>
      <c r="O134" s="192"/>
      <c r="P134" s="192"/>
      <c r="Q134" s="192"/>
      <c r="R134" s="192"/>
      <c r="S134" s="192"/>
      <c r="T134" s="193"/>
      <c r="AT134" s="187" t="s">
        <v>131</v>
      </c>
      <c r="AU134" s="187" t="s">
        <v>79</v>
      </c>
      <c r="AV134" s="12" t="s">
        <v>79</v>
      </c>
      <c r="AW134" s="12" t="s">
        <v>35</v>
      </c>
      <c r="AX134" s="12" t="s">
        <v>22</v>
      </c>
      <c r="AY134" s="187" t="s">
        <v>120</v>
      </c>
    </row>
    <row r="135" spans="2:65" s="1" customFormat="1" ht="22.5" customHeight="1">
      <c r="B135" s="164"/>
      <c r="C135" s="165" t="s">
        <v>191</v>
      </c>
      <c r="D135" s="165" t="s">
        <v>122</v>
      </c>
      <c r="E135" s="166" t="s">
        <v>192</v>
      </c>
      <c r="F135" s="167" t="s">
        <v>193</v>
      </c>
      <c r="G135" s="168" t="s">
        <v>125</v>
      </c>
      <c r="H135" s="169">
        <v>3455</v>
      </c>
      <c r="I135" s="170"/>
      <c r="J135" s="171">
        <f>ROUND(I135*H135,2)</f>
        <v>0</v>
      </c>
      <c r="K135" s="167" t="s">
        <v>20</v>
      </c>
      <c r="L135" s="35"/>
      <c r="M135" s="172" t="s">
        <v>20</v>
      </c>
      <c r="N135" s="173" t="s">
        <v>42</v>
      </c>
      <c r="O135" s="36"/>
      <c r="P135" s="174">
        <f>O135*H135</f>
        <v>0</v>
      </c>
      <c r="Q135" s="174">
        <v>0.132</v>
      </c>
      <c r="R135" s="174">
        <f>Q135*H135</f>
        <v>456.06</v>
      </c>
      <c r="S135" s="174">
        <v>0</v>
      </c>
      <c r="T135" s="175">
        <f>S135*H135</f>
        <v>0</v>
      </c>
      <c r="AR135" s="18" t="s">
        <v>126</v>
      </c>
      <c r="AT135" s="18" t="s">
        <v>122</v>
      </c>
      <c r="AU135" s="18" t="s">
        <v>79</v>
      </c>
      <c r="AY135" s="18" t="s">
        <v>120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8" t="s">
        <v>22</v>
      </c>
      <c r="BK135" s="176">
        <f>ROUND(I135*H135,2)</f>
        <v>0</v>
      </c>
      <c r="BL135" s="18" t="s">
        <v>126</v>
      </c>
      <c r="BM135" s="18" t="s">
        <v>194</v>
      </c>
    </row>
    <row r="136" spans="2:51" s="12" customFormat="1" ht="13.5">
      <c r="B136" s="186"/>
      <c r="D136" s="195" t="s">
        <v>131</v>
      </c>
      <c r="E136" s="204" t="s">
        <v>20</v>
      </c>
      <c r="F136" s="205" t="s">
        <v>195</v>
      </c>
      <c r="H136" s="206">
        <v>3455</v>
      </c>
      <c r="I136" s="190"/>
      <c r="L136" s="186"/>
      <c r="M136" s="191"/>
      <c r="N136" s="192"/>
      <c r="O136" s="192"/>
      <c r="P136" s="192"/>
      <c r="Q136" s="192"/>
      <c r="R136" s="192"/>
      <c r="S136" s="192"/>
      <c r="T136" s="193"/>
      <c r="AT136" s="187" t="s">
        <v>131</v>
      </c>
      <c r="AU136" s="187" t="s">
        <v>79</v>
      </c>
      <c r="AV136" s="12" t="s">
        <v>79</v>
      </c>
      <c r="AW136" s="12" t="s">
        <v>35</v>
      </c>
      <c r="AX136" s="12" t="s">
        <v>22</v>
      </c>
      <c r="AY136" s="187" t="s">
        <v>120</v>
      </c>
    </row>
    <row r="137" spans="2:65" s="1" customFormat="1" ht="22.5" customHeight="1">
      <c r="B137" s="164"/>
      <c r="C137" s="165" t="s">
        <v>196</v>
      </c>
      <c r="D137" s="165" t="s">
        <v>122</v>
      </c>
      <c r="E137" s="166" t="s">
        <v>197</v>
      </c>
      <c r="F137" s="167" t="s">
        <v>198</v>
      </c>
      <c r="G137" s="168" t="s">
        <v>175</v>
      </c>
      <c r="H137" s="169">
        <v>239.02</v>
      </c>
      <c r="I137" s="170"/>
      <c r="J137" s="171">
        <f>ROUND(I137*H137,2)</f>
        <v>0</v>
      </c>
      <c r="K137" s="167" t="s">
        <v>20</v>
      </c>
      <c r="L137" s="35"/>
      <c r="M137" s="172" t="s">
        <v>20</v>
      </c>
      <c r="N137" s="173" t="s">
        <v>42</v>
      </c>
      <c r="O137" s="36"/>
      <c r="P137" s="174">
        <f>O137*H137</f>
        <v>0</v>
      </c>
      <c r="Q137" s="174">
        <v>1.01</v>
      </c>
      <c r="R137" s="174">
        <f>Q137*H137</f>
        <v>241.4102</v>
      </c>
      <c r="S137" s="174">
        <v>0</v>
      </c>
      <c r="T137" s="175">
        <f>S137*H137</f>
        <v>0</v>
      </c>
      <c r="AR137" s="18" t="s">
        <v>184</v>
      </c>
      <c r="AT137" s="18" t="s">
        <v>122</v>
      </c>
      <c r="AU137" s="18" t="s">
        <v>79</v>
      </c>
      <c r="AY137" s="18" t="s">
        <v>120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8" t="s">
        <v>22</v>
      </c>
      <c r="BK137" s="176">
        <f>ROUND(I137*H137,2)</f>
        <v>0</v>
      </c>
      <c r="BL137" s="18" t="s">
        <v>184</v>
      </c>
      <c r="BM137" s="18" t="s">
        <v>199</v>
      </c>
    </row>
    <row r="138" spans="2:65" s="1" customFormat="1" ht="22.5" customHeight="1">
      <c r="B138" s="164"/>
      <c r="C138" s="165" t="s">
        <v>200</v>
      </c>
      <c r="D138" s="165" t="s">
        <v>122</v>
      </c>
      <c r="E138" s="166" t="s">
        <v>201</v>
      </c>
      <c r="F138" s="167" t="s">
        <v>202</v>
      </c>
      <c r="G138" s="168" t="s">
        <v>125</v>
      </c>
      <c r="H138" s="169">
        <v>4415</v>
      </c>
      <c r="I138" s="170"/>
      <c r="J138" s="171">
        <f>ROUND(I138*H138,2)</f>
        <v>0</v>
      </c>
      <c r="K138" s="167" t="s">
        <v>20</v>
      </c>
      <c r="L138" s="35"/>
      <c r="M138" s="172" t="s">
        <v>20</v>
      </c>
      <c r="N138" s="173" t="s">
        <v>42</v>
      </c>
      <c r="O138" s="36"/>
      <c r="P138" s="174">
        <f>O138*H138</f>
        <v>0</v>
      </c>
      <c r="Q138" s="174">
        <v>0.00034</v>
      </c>
      <c r="R138" s="174">
        <f>Q138*H138</f>
        <v>1.5011</v>
      </c>
      <c r="S138" s="174">
        <v>0</v>
      </c>
      <c r="T138" s="175">
        <f>S138*H138</f>
        <v>0</v>
      </c>
      <c r="AR138" s="18" t="s">
        <v>126</v>
      </c>
      <c r="AT138" s="18" t="s">
        <v>122</v>
      </c>
      <c r="AU138" s="18" t="s">
        <v>79</v>
      </c>
      <c r="AY138" s="18" t="s">
        <v>120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8" t="s">
        <v>22</v>
      </c>
      <c r="BK138" s="176">
        <f>ROUND(I138*H138,2)</f>
        <v>0</v>
      </c>
      <c r="BL138" s="18" t="s">
        <v>126</v>
      </c>
      <c r="BM138" s="18" t="s">
        <v>203</v>
      </c>
    </row>
    <row r="139" spans="2:65" s="1" customFormat="1" ht="22.5" customHeight="1">
      <c r="B139" s="164"/>
      <c r="C139" s="165" t="s">
        <v>204</v>
      </c>
      <c r="D139" s="165" t="s">
        <v>122</v>
      </c>
      <c r="E139" s="166" t="s">
        <v>205</v>
      </c>
      <c r="F139" s="167" t="s">
        <v>206</v>
      </c>
      <c r="G139" s="168" t="s">
        <v>125</v>
      </c>
      <c r="H139" s="169">
        <v>36773.8</v>
      </c>
      <c r="I139" s="170"/>
      <c r="J139" s="171">
        <f>ROUND(I139*H139,2)</f>
        <v>0</v>
      </c>
      <c r="K139" s="167" t="s">
        <v>20</v>
      </c>
      <c r="L139" s="35"/>
      <c r="M139" s="172" t="s">
        <v>20</v>
      </c>
      <c r="N139" s="173" t="s">
        <v>42</v>
      </c>
      <c r="O139" s="36"/>
      <c r="P139" s="174">
        <f>O139*H139</f>
        <v>0</v>
      </c>
      <c r="Q139" s="174">
        <v>0.00071</v>
      </c>
      <c r="R139" s="174">
        <f>Q139*H139</f>
        <v>26.109398000000002</v>
      </c>
      <c r="S139" s="174">
        <v>0</v>
      </c>
      <c r="T139" s="175">
        <f>S139*H139</f>
        <v>0</v>
      </c>
      <c r="AR139" s="18" t="s">
        <v>126</v>
      </c>
      <c r="AT139" s="18" t="s">
        <v>122</v>
      </c>
      <c r="AU139" s="18" t="s">
        <v>79</v>
      </c>
      <c r="AY139" s="18" t="s">
        <v>120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8" t="s">
        <v>22</v>
      </c>
      <c r="BK139" s="176">
        <f>ROUND(I139*H139,2)</f>
        <v>0</v>
      </c>
      <c r="BL139" s="18" t="s">
        <v>126</v>
      </c>
      <c r="BM139" s="18" t="s">
        <v>207</v>
      </c>
    </row>
    <row r="140" spans="2:51" s="11" customFormat="1" ht="13.5">
      <c r="B140" s="177"/>
      <c r="D140" s="178" t="s">
        <v>131</v>
      </c>
      <c r="E140" s="179" t="s">
        <v>20</v>
      </c>
      <c r="F140" s="180" t="s">
        <v>208</v>
      </c>
      <c r="H140" s="181" t="s">
        <v>20</v>
      </c>
      <c r="I140" s="182"/>
      <c r="L140" s="177"/>
      <c r="M140" s="183"/>
      <c r="N140" s="184"/>
      <c r="O140" s="184"/>
      <c r="P140" s="184"/>
      <c r="Q140" s="184"/>
      <c r="R140" s="184"/>
      <c r="S140" s="184"/>
      <c r="T140" s="185"/>
      <c r="AT140" s="181" t="s">
        <v>131</v>
      </c>
      <c r="AU140" s="181" t="s">
        <v>79</v>
      </c>
      <c r="AV140" s="11" t="s">
        <v>22</v>
      </c>
      <c r="AW140" s="11" t="s">
        <v>35</v>
      </c>
      <c r="AX140" s="11" t="s">
        <v>71</v>
      </c>
      <c r="AY140" s="181" t="s">
        <v>120</v>
      </c>
    </row>
    <row r="141" spans="2:51" s="12" customFormat="1" ht="13.5">
      <c r="B141" s="186"/>
      <c r="D141" s="178" t="s">
        <v>131</v>
      </c>
      <c r="E141" s="187" t="s">
        <v>20</v>
      </c>
      <c r="F141" s="188" t="s">
        <v>209</v>
      </c>
      <c r="H141" s="189">
        <v>18674.4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7" t="s">
        <v>131</v>
      </c>
      <c r="AU141" s="187" t="s">
        <v>79</v>
      </c>
      <c r="AV141" s="12" t="s">
        <v>79</v>
      </c>
      <c r="AW141" s="12" t="s">
        <v>35</v>
      </c>
      <c r="AX141" s="12" t="s">
        <v>71</v>
      </c>
      <c r="AY141" s="187" t="s">
        <v>120</v>
      </c>
    </row>
    <row r="142" spans="2:51" s="11" customFormat="1" ht="13.5">
      <c r="B142" s="177"/>
      <c r="D142" s="178" t="s">
        <v>131</v>
      </c>
      <c r="E142" s="179" t="s">
        <v>20</v>
      </c>
      <c r="F142" s="180" t="s">
        <v>210</v>
      </c>
      <c r="H142" s="181" t="s">
        <v>20</v>
      </c>
      <c r="I142" s="182"/>
      <c r="L142" s="177"/>
      <c r="M142" s="183"/>
      <c r="N142" s="184"/>
      <c r="O142" s="184"/>
      <c r="P142" s="184"/>
      <c r="Q142" s="184"/>
      <c r="R142" s="184"/>
      <c r="S142" s="184"/>
      <c r="T142" s="185"/>
      <c r="AT142" s="181" t="s">
        <v>131</v>
      </c>
      <c r="AU142" s="181" t="s">
        <v>79</v>
      </c>
      <c r="AV142" s="11" t="s">
        <v>22</v>
      </c>
      <c r="AW142" s="11" t="s">
        <v>35</v>
      </c>
      <c r="AX142" s="11" t="s">
        <v>71</v>
      </c>
      <c r="AY142" s="181" t="s">
        <v>120</v>
      </c>
    </row>
    <row r="143" spans="2:51" s="12" customFormat="1" ht="13.5">
      <c r="B143" s="186"/>
      <c r="D143" s="178" t="s">
        <v>131</v>
      </c>
      <c r="E143" s="187" t="s">
        <v>20</v>
      </c>
      <c r="F143" s="188" t="s">
        <v>211</v>
      </c>
      <c r="H143" s="189">
        <v>18099.4</v>
      </c>
      <c r="I143" s="190"/>
      <c r="L143" s="186"/>
      <c r="M143" s="191"/>
      <c r="N143" s="192"/>
      <c r="O143" s="192"/>
      <c r="P143" s="192"/>
      <c r="Q143" s="192"/>
      <c r="R143" s="192"/>
      <c r="S143" s="192"/>
      <c r="T143" s="193"/>
      <c r="AT143" s="187" t="s">
        <v>131</v>
      </c>
      <c r="AU143" s="187" t="s">
        <v>79</v>
      </c>
      <c r="AV143" s="12" t="s">
        <v>79</v>
      </c>
      <c r="AW143" s="12" t="s">
        <v>35</v>
      </c>
      <c r="AX143" s="12" t="s">
        <v>71</v>
      </c>
      <c r="AY143" s="187" t="s">
        <v>120</v>
      </c>
    </row>
    <row r="144" spans="2:51" s="13" customFormat="1" ht="13.5">
      <c r="B144" s="194"/>
      <c r="D144" s="195" t="s">
        <v>131</v>
      </c>
      <c r="E144" s="196" t="s">
        <v>20</v>
      </c>
      <c r="F144" s="197" t="s">
        <v>137</v>
      </c>
      <c r="H144" s="198">
        <v>36773.8</v>
      </c>
      <c r="I144" s="199"/>
      <c r="L144" s="194"/>
      <c r="M144" s="200"/>
      <c r="N144" s="201"/>
      <c r="O144" s="201"/>
      <c r="P144" s="201"/>
      <c r="Q144" s="201"/>
      <c r="R144" s="201"/>
      <c r="S144" s="201"/>
      <c r="T144" s="202"/>
      <c r="AT144" s="203" t="s">
        <v>131</v>
      </c>
      <c r="AU144" s="203" t="s">
        <v>79</v>
      </c>
      <c r="AV144" s="13" t="s">
        <v>126</v>
      </c>
      <c r="AW144" s="13" t="s">
        <v>35</v>
      </c>
      <c r="AX144" s="13" t="s">
        <v>22</v>
      </c>
      <c r="AY144" s="203" t="s">
        <v>120</v>
      </c>
    </row>
    <row r="145" spans="2:65" s="1" customFormat="1" ht="31.5" customHeight="1">
      <c r="B145" s="164"/>
      <c r="C145" s="165" t="s">
        <v>8</v>
      </c>
      <c r="D145" s="165" t="s">
        <v>122</v>
      </c>
      <c r="E145" s="166" t="s">
        <v>212</v>
      </c>
      <c r="F145" s="167" t="s">
        <v>213</v>
      </c>
      <c r="G145" s="168" t="s">
        <v>125</v>
      </c>
      <c r="H145" s="169">
        <v>18674.4</v>
      </c>
      <c r="I145" s="170"/>
      <c r="J145" s="171">
        <f>ROUND(I145*H145,2)</f>
        <v>0</v>
      </c>
      <c r="K145" s="167" t="s">
        <v>20</v>
      </c>
      <c r="L145" s="35"/>
      <c r="M145" s="172" t="s">
        <v>20</v>
      </c>
      <c r="N145" s="173" t="s">
        <v>42</v>
      </c>
      <c r="O145" s="36"/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AR145" s="18" t="s">
        <v>126</v>
      </c>
      <c r="AT145" s="18" t="s">
        <v>122</v>
      </c>
      <c r="AU145" s="18" t="s">
        <v>79</v>
      </c>
      <c r="AY145" s="18" t="s">
        <v>120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8" t="s">
        <v>22</v>
      </c>
      <c r="BK145" s="176">
        <f>ROUND(I145*H145,2)</f>
        <v>0</v>
      </c>
      <c r="BL145" s="18" t="s">
        <v>126</v>
      </c>
      <c r="BM145" s="18" t="s">
        <v>214</v>
      </c>
    </row>
    <row r="146" spans="2:51" s="12" customFormat="1" ht="13.5">
      <c r="B146" s="186"/>
      <c r="D146" s="178" t="s">
        <v>131</v>
      </c>
      <c r="E146" s="187" t="s">
        <v>20</v>
      </c>
      <c r="F146" s="188" t="s">
        <v>211</v>
      </c>
      <c r="H146" s="189">
        <v>18099.4</v>
      </c>
      <c r="I146" s="190"/>
      <c r="L146" s="186"/>
      <c r="M146" s="191"/>
      <c r="N146" s="192"/>
      <c r="O146" s="192"/>
      <c r="P146" s="192"/>
      <c r="Q146" s="192"/>
      <c r="R146" s="192"/>
      <c r="S146" s="192"/>
      <c r="T146" s="193"/>
      <c r="AT146" s="187" t="s">
        <v>131</v>
      </c>
      <c r="AU146" s="187" t="s">
        <v>79</v>
      </c>
      <c r="AV146" s="12" t="s">
        <v>79</v>
      </c>
      <c r="AW146" s="12" t="s">
        <v>35</v>
      </c>
      <c r="AX146" s="12" t="s">
        <v>71</v>
      </c>
      <c r="AY146" s="187" t="s">
        <v>120</v>
      </c>
    </row>
    <row r="147" spans="2:51" s="11" customFormat="1" ht="13.5">
      <c r="B147" s="177"/>
      <c r="D147" s="178" t="s">
        <v>131</v>
      </c>
      <c r="E147" s="179" t="s">
        <v>20</v>
      </c>
      <c r="F147" s="180" t="s">
        <v>215</v>
      </c>
      <c r="H147" s="181" t="s">
        <v>20</v>
      </c>
      <c r="I147" s="182"/>
      <c r="L147" s="177"/>
      <c r="M147" s="183"/>
      <c r="N147" s="184"/>
      <c r="O147" s="184"/>
      <c r="P147" s="184"/>
      <c r="Q147" s="184"/>
      <c r="R147" s="184"/>
      <c r="S147" s="184"/>
      <c r="T147" s="185"/>
      <c r="AT147" s="181" t="s">
        <v>131</v>
      </c>
      <c r="AU147" s="181" t="s">
        <v>79</v>
      </c>
      <c r="AV147" s="11" t="s">
        <v>22</v>
      </c>
      <c r="AW147" s="11" t="s">
        <v>35</v>
      </c>
      <c r="AX147" s="11" t="s">
        <v>71</v>
      </c>
      <c r="AY147" s="181" t="s">
        <v>120</v>
      </c>
    </row>
    <row r="148" spans="2:51" s="12" customFormat="1" ht="13.5">
      <c r="B148" s="186"/>
      <c r="D148" s="178" t="s">
        <v>131</v>
      </c>
      <c r="E148" s="187" t="s">
        <v>20</v>
      </c>
      <c r="F148" s="188" t="s">
        <v>134</v>
      </c>
      <c r="H148" s="189">
        <v>575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131</v>
      </c>
      <c r="AU148" s="187" t="s">
        <v>79</v>
      </c>
      <c r="AV148" s="12" t="s">
        <v>79</v>
      </c>
      <c r="AW148" s="12" t="s">
        <v>35</v>
      </c>
      <c r="AX148" s="12" t="s">
        <v>71</v>
      </c>
      <c r="AY148" s="187" t="s">
        <v>120</v>
      </c>
    </row>
    <row r="149" spans="2:51" s="13" customFormat="1" ht="13.5">
      <c r="B149" s="194"/>
      <c r="D149" s="195" t="s">
        <v>131</v>
      </c>
      <c r="E149" s="196" t="s">
        <v>20</v>
      </c>
      <c r="F149" s="197" t="s">
        <v>137</v>
      </c>
      <c r="H149" s="198">
        <v>18674.4</v>
      </c>
      <c r="I149" s="199"/>
      <c r="L149" s="194"/>
      <c r="M149" s="200"/>
      <c r="N149" s="201"/>
      <c r="O149" s="201"/>
      <c r="P149" s="201"/>
      <c r="Q149" s="201"/>
      <c r="R149" s="201"/>
      <c r="S149" s="201"/>
      <c r="T149" s="202"/>
      <c r="AT149" s="203" t="s">
        <v>131</v>
      </c>
      <c r="AU149" s="203" t="s">
        <v>79</v>
      </c>
      <c r="AV149" s="13" t="s">
        <v>126</v>
      </c>
      <c r="AW149" s="13" t="s">
        <v>35</v>
      </c>
      <c r="AX149" s="13" t="s">
        <v>22</v>
      </c>
      <c r="AY149" s="203" t="s">
        <v>120</v>
      </c>
    </row>
    <row r="150" spans="2:65" s="1" customFormat="1" ht="22.5" customHeight="1">
      <c r="B150" s="164"/>
      <c r="C150" s="165" t="s">
        <v>216</v>
      </c>
      <c r="D150" s="165" t="s">
        <v>122</v>
      </c>
      <c r="E150" s="166" t="s">
        <v>217</v>
      </c>
      <c r="F150" s="167" t="s">
        <v>218</v>
      </c>
      <c r="G150" s="168" t="s">
        <v>125</v>
      </c>
      <c r="H150" s="169">
        <v>18099.4</v>
      </c>
      <c r="I150" s="170"/>
      <c r="J150" s="171">
        <f>ROUND(I150*H150,2)</f>
        <v>0</v>
      </c>
      <c r="K150" s="167" t="s">
        <v>20</v>
      </c>
      <c r="L150" s="35"/>
      <c r="M150" s="172" t="s">
        <v>20</v>
      </c>
      <c r="N150" s="173" t="s">
        <v>42</v>
      </c>
      <c r="O150" s="36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AR150" s="18" t="s">
        <v>126</v>
      </c>
      <c r="AT150" s="18" t="s">
        <v>122</v>
      </c>
      <c r="AU150" s="18" t="s">
        <v>79</v>
      </c>
      <c r="AY150" s="18" t="s">
        <v>120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8" t="s">
        <v>22</v>
      </c>
      <c r="BK150" s="176">
        <f>ROUND(I150*H150,2)</f>
        <v>0</v>
      </c>
      <c r="BL150" s="18" t="s">
        <v>126</v>
      </c>
      <c r="BM150" s="18" t="s">
        <v>219</v>
      </c>
    </row>
    <row r="151" spans="2:63" s="10" customFormat="1" ht="29.25" customHeight="1">
      <c r="B151" s="150"/>
      <c r="D151" s="161" t="s">
        <v>70</v>
      </c>
      <c r="E151" s="162" t="s">
        <v>181</v>
      </c>
      <c r="F151" s="162" t="s">
        <v>220</v>
      </c>
      <c r="I151" s="153"/>
      <c r="J151" s="163">
        <f>BK151</f>
        <v>0</v>
      </c>
      <c r="L151" s="150"/>
      <c r="M151" s="155"/>
      <c r="N151" s="156"/>
      <c r="O151" s="156"/>
      <c r="P151" s="157">
        <f>SUM(P152:P218)</f>
        <v>0</v>
      </c>
      <c r="Q151" s="156"/>
      <c r="R151" s="157">
        <f>SUM(R152:R218)</f>
        <v>66.7970075</v>
      </c>
      <c r="S151" s="156"/>
      <c r="T151" s="158">
        <f>SUM(T152:T218)</f>
        <v>870.66</v>
      </c>
      <c r="AR151" s="151" t="s">
        <v>22</v>
      </c>
      <c r="AT151" s="159" t="s">
        <v>70</v>
      </c>
      <c r="AU151" s="159" t="s">
        <v>22</v>
      </c>
      <c r="AY151" s="151" t="s">
        <v>120</v>
      </c>
      <c r="BK151" s="160">
        <f>SUM(BK152:BK218)</f>
        <v>0</v>
      </c>
    </row>
    <row r="152" spans="2:65" s="1" customFormat="1" ht="22.5" customHeight="1">
      <c r="B152" s="164"/>
      <c r="C152" s="165" t="s">
        <v>221</v>
      </c>
      <c r="D152" s="165" t="s">
        <v>122</v>
      </c>
      <c r="E152" s="166" t="s">
        <v>222</v>
      </c>
      <c r="F152" s="167" t="s">
        <v>223</v>
      </c>
      <c r="G152" s="168" t="s">
        <v>224</v>
      </c>
      <c r="H152" s="169">
        <v>50</v>
      </c>
      <c r="I152" s="170"/>
      <c r="J152" s="171">
        <f>ROUND(I152*H152,2)</f>
        <v>0</v>
      </c>
      <c r="K152" s="167" t="s">
        <v>20</v>
      </c>
      <c r="L152" s="35"/>
      <c r="M152" s="172" t="s">
        <v>20</v>
      </c>
      <c r="N152" s="173" t="s">
        <v>42</v>
      </c>
      <c r="O152" s="36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AR152" s="18" t="s">
        <v>184</v>
      </c>
      <c r="AT152" s="18" t="s">
        <v>122</v>
      </c>
      <c r="AU152" s="18" t="s">
        <v>79</v>
      </c>
      <c r="AY152" s="18" t="s">
        <v>120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8" t="s">
        <v>22</v>
      </c>
      <c r="BK152" s="176">
        <f>ROUND(I152*H152,2)</f>
        <v>0</v>
      </c>
      <c r="BL152" s="18" t="s">
        <v>184</v>
      </c>
      <c r="BM152" s="18" t="s">
        <v>225</v>
      </c>
    </row>
    <row r="153" spans="2:51" s="11" customFormat="1" ht="13.5">
      <c r="B153" s="177"/>
      <c r="D153" s="178" t="s">
        <v>131</v>
      </c>
      <c r="E153" s="179" t="s">
        <v>20</v>
      </c>
      <c r="F153" s="180" t="s">
        <v>226</v>
      </c>
      <c r="H153" s="181" t="s">
        <v>20</v>
      </c>
      <c r="I153" s="182"/>
      <c r="L153" s="177"/>
      <c r="M153" s="183"/>
      <c r="N153" s="184"/>
      <c r="O153" s="184"/>
      <c r="P153" s="184"/>
      <c r="Q153" s="184"/>
      <c r="R153" s="184"/>
      <c r="S153" s="184"/>
      <c r="T153" s="185"/>
      <c r="AT153" s="181" t="s">
        <v>131</v>
      </c>
      <c r="AU153" s="181" t="s">
        <v>79</v>
      </c>
      <c r="AV153" s="11" t="s">
        <v>22</v>
      </c>
      <c r="AW153" s="11" t="s">
        <v>35</v>
      </c>
      <c r="AX153" s="11" t="s">
        <v>71</v>
      </c>
      <c r="AY153" s="181" t="s">
        <v>120</v>
      </c>
    </row>
    <row r="154" spans="2:51" s="12" customFormat="1" ht="13.5">
      <c r="B154" s="186"/>
      <c r="D154" s="195" t="s">
        <v>131</v>
      </c>
      <c r="E154" s="204" t="s">
        <v>20</v>
      </c>
      <c r="F154" s="205" t="s">
        <v>227</v>
      </c>
      <c r="H154" s="206">
        <v>50</v>
      </c>
      <c r="I154" s="190"/>
      <c r="L154" s="186"/>
      <c r="M154" s="191"/>
      <c r="N154" s="192"/>
      <c r="O154" s="192"/>
      <c r="P154" s="192"/>
      <c r="Q154" s="192"/>
      <c r="R154" s="192"/>
      <c r="S154" s="192"/>
      <c r="T154" s="193"/>
      <c r="AT154" s="187" t="s">
        <v>131</v>
      </c>
      <c r="AU154" s="187" t="s">
        <v>79</v>
      </c>
      <c r="AV154" s="12" t="s">
        <v>79</v>
      </c>
      <c r="AW154" s="12" t="s">
        <v>35</v>
      </c>
      <c r="AX154" s="12" t="s">
        <v>22</v>
      </c>
      <c r="AY154" s="187" t="s">
        <v>120</v>
      </c>
    </row>
    <row r="155" spans="2:65" s="1" customFormat="1" ht="31.5" customHeight="1">
      <c r="B155" s="164"/>
      <c r="C155" s="165" t="s">
        <v>228</v>
      </c>
      <c r="D155" s="165" t="s">
        <v>122</v>
      </c>
      <c r="E155" s="166" t="s">
        <v>229</v>
      </c>
      <c r="F155" s="167" t="s">
        <v>230</v>
      </c>
      <c r="G155" s="168" t="s">
        <v>231</v>
      </c>
      <c r="H155" s="169">
        <v>8022</v>
      </c>
      <c r="I155" s="170"/>
      <c r="J155" s="171">
        <f>ROUND(I155*H155,2)</f>
        <v>0</v>
      </c>
      <c r="K155" s="167" t="s">
        <v>20</v>
      </c>
      <c r="L155" s="35"/>
      <c r="M155" s="172" t="s">
        <v>20</v>
      </c>
      <c r="N155" s="173" t="s">
        <v>42</v>
      </c>
      <c r="O155" s="36"/>
      <c r="P155" s="174">
        <f>O155*H155</f>
        <v>0</v>
      </c>
      <c r="Q155" s="174">
        <v>0.00033</v>
      </c>
      <c r="R155" s="174">
        <f>Q155*H155</f>
        <v>2.64726</v>
      </c>
      <c r="S155" s="174">
        <v>0</v>
      </c>
      <c r="T155" s="175">
        <f>S155*H155</f>
        <v>0</v>
      </c>
      <c r="AR155" s="18" t="s">
        <v>184</v>
      </c>
      <c r="AT155" s="18" t="s">
        <v>122</v>
      </c>
      <c r="AU155" s="18" t="s">
        <v>79</v>
      </c>
      <c r="AY155" s="18" t="s">
        <v>120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8" t="s">
        <v>22</v>
      </c>
      <c r="BK155" s="176">
        <f>ROUND(I155*H155,2)</f>
        <v>0</v>
      </c>
      <c r="BL155" s="18" t="s">
        <v>184</v>
      </c>
      <c r="BM155" s="18" t="s">
        <v>232</v>
      </c>
    </row>
    <row r="156" spans="2:51" s="11" customFormat="1" ht="13.5">
      <c r="B156" s="177"/>
      <c r="D156" s="178" t="s">
        <v>131</v>
      </c>
      <c r="E156" s="179" t="s">
        <v>20</v>
      </c>
      <c r="F156" s="180" t="s">
        <v>233</v>
      </c>
      <c r="H156" s="181" t="s">
        <v>20</v>
      </c>
      <c r="I156" s="182"/>
      <c r="L156" s="177"/>
      <c r="M156" s="183"/>
      <c r="N156" s="184"/>
      <c r="O156" s="184"/>
      <c r="P156" s="184"/>
      <c r="Q156" s="184"/>
      <c r="R156" s="184"/>
      <c r="S156" s="184"/>
      <c r="T156" s="185"/>
      <c r="AT156" s="181" t="s">
        <v>131</v>
      </c>
      <c r="AU156" s="181" t="s">
        <v>79</v>
      </c>
      <c r="AV156" s="11" t="s">
        <v>22</v>
      </c>
      <c r="AW156" s="11" t="s">
        <v>35</v>
      </c>
      <c r="AX156" s="11" t="s">
        <v>71</v>
      </c>
      <c r="AY156" s="181" t="s">
        <v>120</v>
      </c>
    </row>
    <row r="157" spans="2:51" s="12" customFormat="1" ht="13.5">
      <c r="B157" s="186"/>
      <c r="D157" s="178" t="s">
        <v>131</v>
      </c>
      <c r="E157" s="187" t="s">
        <v>20</v>
      </c>
      <c r="F157" s="188" t="s">
        <v>234</v>
      </c>
      <c r="H157" s="189">
        <v>2674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131</v>
      </c>
      <c r="AU157" s="187" t="s">
        <v>79</v>
      </c>
      <c r="AV157" s="12" t="s">
        <v>79</v>
      </c>
      <c r="AW157" s="12" t="s">
        <v>35</v>
      </c>
      <c r="AX157" s="12" t="s">
        <v>71</v>
      </c>
      <c r="AY157" s="187" t="s">
        <v>120</v>
      </c>
    </row>
    <row r="158" spans="2:51" s="11" customFormat="1" ht="13.5">
      <c r="B158" s="177"/>
      <c r="D158" s="178" t="s">
        <v>131</v>
      </c>
      <c r="E158" s="179" t="s">
        <v>20</v>
      </c>
      <c r="F158" s="180" t="s">
        <v>235</v>
      </c>
      <c r="H158" s="181" t="s">
        <v>20</v>
      </c>
      <c r="I158" s="182"/>
      <c r="L158" s="177"/>
      <c r="M158" s="183"/>
      <c r="N158" s="184"/>
      <c r="O158" s="184"/>
      <c r="P158" s="184"/>
      <c r="Q158" s="184"/>
      <c r="R158" s="184"/>
      <c r="S158" s="184"/>
      <c r="T158" s="185"/>
      <c r="AT158" s="181" t="s">
        <v>131</v>
      </c>
      <c r="AU158" s="181" t="s">
        <v>79</v>
      </c>
      <c r="AV158" s="11" t="s">
        <v>22</v>
      </c>
      <c r="AW158" s="11" t="s">
        <v>35</v>
      </c>
      <c r="AX158" s="11" t="s">
        <v>71</v>
      </c>
      <c r="AY158" s="181" t="s">
        <v>120</v>
      </c>
    </row>
    <row r="159" spans="2:51" s="12" customFormat="1" ht="13.5">
      <c r="B159" s="186"/>
      <c r="D159" s="178" t="s">
        <v>131</v>
      </c>
      <c r="E159" s="187" t="s">
        <v>20</v>
      </c>
      <c r="F159" s="188" t="s">
        <v>236</v>
      </c>
      <c r="H159" s="189">
        <v>5348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7" t="s">
        <v>131</v>
      </c>
      <c r="AU159" s="187" t="s">
        <v>79</v>
      </c>
      <c r="AV159" s="12" t="s">
        <v>79</v>
      </c>
      <c r="AW159" s="12" t="s">
        <v>35</v>
      </c>
      <c r="AX159" s="12" t="s">
        <v>71</v>
      </c>
      <c r="AY159" s="187" t="s">
        <v>120</v>
      </c>
    </row>
    <row r="160" spans="2:51" s="13" customFormat="1" ht="13.5">
      <c r="B160" s="194"/>
      <c r="D160" s="195" t="s">
        <v>131</v>
      </c>
      <c r="E160" s="196" t="s">
        <v>20</v>
      </c>
      <c r="F160" s="197" t="s">
        <v>137</v>
      </c>
      <c r="H160" s="198">
        <v>8022</v>
      </c>
      <c r="I160" s="199"/>
      <c r="L160" s="194"/>
      <c r="M160" s="200"/>
      <c r="N160" s="201"/>
      <c r="O160" s="201"/>
      <c r="P160" s="201"/>
      <c r="Q160" s="201"/>
      <c r="R160" s="201"/>
      <c r="S160" s="201"/>
      <c r="T160" s="202"/>
      <c r="AT160" s="203" t="s">
        <v>131</v>
      </c>
      <c r="AU160" s="203" t="s">
        <v>79</v>
      </c>
      <c r="AV160" s="13" t="s">
        <v>126</v>
      </c>
      <c r="AW160" s="13" t="s">
        <v>35</v>
      </c>
      <c r="AX160" s="13" t="s">
        <v>22</v>
      </c>
      <c r="AY160" s="203" t="s">
        <v>120</v>
      </c>
    </row>
    <row r="161" spans="2:65" s="1" customFormat="1" ht="22.5" customHeight="1">
      <c r="B161" s="164"/>
      <c r="C161" s="165" t="s">
        <v>237</v>
      </c>
      <c r="D161" s="165" t="s">
        <v>122</v>
      </c>
      <c r="E161" s="166" t="s">
        <v>238</v>
      </c>
      <c r="F161" s="167" t="s">
        <v>239</v>
      </c>
      <c r="G161" s="168" t="s">
        <v>231</v>
      </c>
      <c r="H161" s="169">
        <v>37.75</v>
      </c>
      <c r="I161" s="170"/>
      <c r="J161" s="171">
        <f>ROUND(I161*H161,2)</f>
        <v>0</v>
      </c>
      <c r="K161" s="167" t="s">
        <v>20</v>
      </c>
      <c r="L161" s="35"/>
      <c r="M161" s="172" t="s">
        <v>20</v>
      </c>
      <c r="N161" s="173" t="s">
        <v>42</v>
      </c>
      <c r="O161" s="36"/>
      <c r="P161" s="174">
        <f>O161*H161</f>
        <v>0</v>
      </c>
      <c r="Q161" s="174">
        <v>0.00065</v>
      </c>
      <c r="R161" s="174">
        <f>Q161*H161</f>
        <v>0.0245375</v>
      </c>
      <c r="S161" s="174">
        <v>0</v>
      </c>
      <c r="T161" s="175">
        <f>S161*H161</f>
        <v>0</v>
      </c>
      <c r="AR161" s="18" t="s">
        <v>184</v>
      </c>
      <c r="AT161" s="18" t="s">
        <v>122</v>
      </c>
      <c r="AU161" s="18" t="s">
        <v>79</v>
      </c>
      <c r="AY161" s="18" t="s">
        <v>120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8" t="s">
        <v>22</v>
      </c>
      <c r="BK161" s="176">
        <f>ROUND(I161*H161,2)</f>
        <v>0</v>
      </c>
      <c r="BL161" s="18" t="s">
        <v>184</v>
      </c>
      <c r="BM161" s="18" t="s">
        <v>240</v>
      </c>
    </row>
    <row r="162" spans="2:51" s="11" customFormat="1" ht="13.5">
      <c r="B162" s="177"/>
      <c r="D162" s="178" t="s">
        <v>131</v>
      </c>
      <c r="E162" s="179" t="s">
        <v>20</v>
      </c>
      <c r="F162" s="180" t="s">
        <v>241</v>
      </c>
      <c r="H162" s="181" t="s">
        <v>20</v>
      </c>
      <c r="I162" s="182"/>
      <c r="L162" s="177"/>
      <c r="M162" s="183"/>
      <c r="N162" s="184"/>
      <c r="O162" s="184"/>
      <c r="P162" s="184"/>
      <c r="Q162" s="184"/>
      <c r="R162" s="184"/>
      <c r="S162" s="184"/>
      <c r="T162" s="185"/>
      <c r="AT162" s="181" t="s">
        <v>131</v>
      </c>
      <c r="AU162" s="181" t="s">
        <v>79</v>
      </c>
      <c r="AV162" s="11" t="s">
        <v>22</v>
      </c>
      <c r="AW162" s="11" t="s">
        <v>35</v>
      </c>
      <c r="AX162" s="11" t="s">
        <v>71</v>
      </c>
      <c r="AY162" s="181" t="s">
        <v>120</v>
      </c>
    </row>
    <row r="163" spans="2:51" s="12" customFormat="1" ht="13.5">
      <c r="B163" s="186"/>
      <c r="D163" s="178" t="s">
        <v>131</v>
      </c>
      <c r="E163" s="187" t="s">
        <v>20</v>
      </c>
      <c r="F163" s="188" t="s">
        <v>242</v>
      </c>
      <c r="H163" s="189">
        <v>37.75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131</v>
      </c>
      <c r="AU163" s="187" t="s">
        <v>79</v>
      </c>
      <c r="AV163" s="12" t="s">
        <v>79</v>
      </c>
      <c r="AW163" s="12" t="s">
        <v>35</v>
      </c>
      <c r="AX163" s="12" t="s">
        <v>71</v>
      </c>
      <c r="AY163" s="187" t="s">
        <v>120</v>
      </c>
    </row>
    <row r="164" spans="2:51" s="13" customFormat="1" ht="13.5">
      <c r="B164" s="194"/>
      <c r="D164" s="195" t="s">
        <v>131</v>
      </c>
      <c r="E164" s="196" t="s">
        <v>20</v>
      </c>
      <c r="F164" s="197" t="s">
        <v>137</v>
      </c>
      <c r="H164" s="198">
        <v>37.75</v>
      </c>
      <c r="I164" s="199"/>
      <c r="L164" s="194"/>
      <c r="M164" s="200"/>
      <c r="N164" s="201"/>
      <c r="O164" s="201"/>
      <c r="P164" s="201"/>
      <c r="Q164" s="201"/>
      <c r="R164" s="201"/>
      <c r="S164" s="201"/>
      <c r="T164" s="202"/>
      <c r="AT164" s="203" t="s">
        <v>131</v>
      </c>
      <c r="AU164" s="203" t="s">
        <v>79</v>
      </c>
      <c r="AV164" s="13" t="s">
        <v>126</v>
      </c>
      <c r="AW164" s="13" t="s">
        <v>35</v>
      </c>
      <c r="AX164" s="13" t="s">
        <v>22</v>
      </c>
      <c r="AY164" s="203" t="s">
        <v>120</v>
      </c>
    </row>
    <row r="165" spans="2:65" s="1" customFormat="1" ht="22.5" customHeight="1">
      <c r="B165" s="164"/>
      <c r="C165" s="165" t="s">
        <v>243</v>
      </c>
      <c r="D165" s="165" t="s">
        <v>122</v>
      </c>
      <c r="E165" s="166" t="s">
        <v>244</v>
      </c>
      <c r="F165" s="167" t="s">
        <v>245</v>
      </c>
      <c r="G165" s="168" t="s">
        <v>125</v>
      </c>
      <c r="H165" s="169">
        <v>18</v>
      </c>
      <c r="I165" s="170"/>
      <c r="J165" s="171">
        <f>ROUND(I165*H165,2)</f>
        <v>0</v>
      </c>
      <c r="K165" s="167" t="s">
        <v>20</v>
      </c>
      <c r="L165" s="35"/>
      <c r="M165" s="172" t="s">
        <v>20</v>
      </c>
      <c r="N165" s="173" t="s">
        <v>42</v>
      </c>
      <c r="O165" s="36"/>
      <c r="P165" s="174">
        <f>O165*H165</f>
        <v>0</v>
      </c>
      <c r="Q165" s="174">
        <v>0.0016</v>
      </c>
      <c r="R165" s="174">
        <f>Q165*H165</f>
        <v>0.028800000000000003</v>
      </c>
      <c r="S165" s="174">
        <v>0</v>
      </c>
      <c r="T165" s="175">
        <f>S165*H165</f>
        <v>0</v>
      </c>
      <c r="AR165" s="18" t="s">
        <v>184</v>
      </c>
      <c r="AT165" s="18" t="s">
        <v>122</v>
      </c>
      <c r="AU165" s="18" t="s">
        <v>79</v>
      </c>
      <c r="AY165" s="18" t="s">
        <v>120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8" t="s">
        <v>22</v>
      </c>
      <c r="BK165" s="176">
        <f>ROUND(I165*H165,2)</f>
        <v>0</v>
      </c>
      <c r="BL165" s="18" t="s">
        <v>184</v>
      </c>
      <c r="BM165" s="18" t="s">
        <v>246</v>
      </c>
    </row>
    <row r="166" spans="2:65" s="1" customFormat="1" ht="22.5" customHeight="1">
      <c r="B166" s="164"/>
      <c r="C166" s="165" t="s">
        <v>7</v>
      </c>
      <c r="D166" s="165" t="s">
        <v>122</v>
      </c>
      <c r="E166" s="166" t="s">
        <v>247</v>
      </c>
      <c r="F166" s="167" t="s">
        <v>248</v>
      </c>
      <c r="G166" s="168" t="s">
        <v>125</v>
      </c>
      <c r="H166" s="169">
        <v>4609</v>
      </c>
      <c r="I166" s="170"/>
      <c r="J166" s="171">
        <f>ROUND(I166*H166,2)</f>
        <v>0</v>
      </c>
      <c r="K166" s="167" t="s">
        <v>20</v>
      </c>
      <c r="L166" s="35"/>
      <c r="M166" s="172" t="s">
        <v>20</v>
      </c>
      <c r="N166" s="173" t="s">
        <v>42</v>
      </c>
      <c r="O166" s="36"/>
      <c r="P166" s="174">
        <f>O166*H166</f>
        <v>0</v>
      </c>
      <c r="Q166" s="174">
        <v>0.01386</v>
      </c>
      <c r="R166" s="174">
        <f>Q166*H166</f>
        <v>63.88074</v>
      </c>
      <c r="S166" s="174">
        <v>0</v>
      </c>
      <c r="T166" s="175">
        <f>S166*H166</f>
        <v>0</v>
      </c>
      <c r="AR166" s="18" t="s">
        <v>126</v>
      </c>
      <c r="AT166" s="18" t="s">
        <v>122</v>
      </c>
      <c r="AU166" s="18" t="s">
        <v>79</v>
      </c>
      <c r="AY166" s="18" t="s">
        <v>120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8" t="s">
        <v>22</v>
      </c>
      <c r="BK166" s="176">
        <f>ROUND(I166*H166,2)</f>
        <v>0</v>
      </c>
      <c r="BL166" s="18" t="s">
        <v>126</v>
      </c>
      <c r="BM166" s="18" t="s">
        <v>249</v>
      </c>
    </row>
    <row r="167" spans="2:65" s="1" customFormat="1" ht="22.5" customHeight="1">
      <c r="B167" s="164"/>
      <c r="C167" s="210" t="s">
        <v>250</v>
      </c>
      <c r="D167" s="210" t="s">
        <v>251</v>
      </c>
      <c r="E167" s="211" t="s">
        <v>252</v>
      </c>
      <c r="F167" s="212" t="s">
        <v>253</v>
      </c>
      <c r="G167" s="213" t="s">
        <v>224</v>
      </c>
      <c r="H167" s="214">
        <v>50</v>
      </c>
      <c r="I167" s="215"/>
      <c r="J167" s="216">
        <f>ROUND(I167*H167,2)</f>
        <v>0</v>
      </c>
      <c r="K167" s="212" t="s">
        <v>20</v>
      </c>
      <c r="L167" s="217"/>
      <c r="M167" s="218" t="s">
        <v>20</v>
      </c>
      <c r="N167" s="219" t="s">
        <v>42</v>
      </c>
      <c r="O167" s="36"/>
      <c r="P167" s="174">
        <f>O167*H167</f>
        <v>0</v>
      </c>
      <c r="Q167" s="174">
        <v>0.0021</v>
      </c>
      <c r="R167" s="174">
        <f>Q167*H167</f>
        <v>0.105</v>
      </c>
      <c r="S167" s="174">
        <v>0</v>
      </c>
      <c r="T167" s="175">
        <f>S167*H167</f>
        <v>0</v>
      </c>
      <c r="AR167" s="18" t="s">
        <v>184</v>
      </c>
      <c r="AT167" s="18" t="s">
        <v>251</v>
      </c>
      <c r="AU167" s="18" t="s">
        <v>79</v>
      </c>
      <c r="AY167" s="18" t="s">
        <v>120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8" t="s">
        <v>22</v>
      </c>
      <c r="BK167" s="176">
        <f>ROUND(I167*H167,2)</f>
        <v>0</v>
      </c>
      <c r="BL167" s="18" t="s">
        <v>184</v>
      </c>
      <c r="BM167" s="18" t="s">
        <v>254</v>
      </c>
    </row>
    <row r="168" spans="2:51" s="11" customFormat="1" ht="13.5">
      <c r="B168" s="177"/>
      <c r="D168" s="178" t="s">
        <v>131</v>
      </c>
      <c r="E168" s="179" t="s">
        <v>20</v>
      </c>
      <c r="F168" s="180" t="s">
        <v>226</v>
      </c>
      <c r="H168" s="181" t="s">
        <v>20</v>
      </c>
      <c r="I168" s="182"/>
      <c r="L168" s="177"/>
      <c r="M168" s="183"/>
      <c r="N168" s="184"/>
      <c r="O168" s="184"/>
      <c r="P168" s="184"/>
      <c r="Q168" s="184"/>
      <c r="R168" s="184"/>
      <c r="S168" s="184"/>
      <c r="T168" s="185"/>
      <c r="AT168" s="181" t="s">
        <v>131</v>
      </c>
      <c r="AU168" s="181" t="s">
        <v>79</v>
      </c>
      <c r="AV168" s="11" t="s">
        <v>22</v>
      </c>
      <c r="AW168" s="11" t="s">
        <v>35</v>
      </c>
      <c r="AX168" s="11" t="s">
        <v>71</v>
      </c>
      <c r="AY168" s="181" t="s">
        <v>120</v>
      </c>
    </row>
    <row r="169" spans="2:51" s="12" customFormat="1" ht="13.5">
      <c r="B169" s="186"/>
      <c r="D169" s="195" t="s">
        <v>131</v>
      </c>
      <c r="E169" s="204" t="s">
        <v>20</v>
      </c>
      <c r="F169" s="205" t="s">
        <v>227</v>
      </c>
      <c r="H169" s="206">
        <v>50</v>
      </c>
      <c r="I169" s="190"/>
      <c r="L169" s="186"/>
      <c r="M169" s="191"/>
      <c r="N169" s="192"/>
      <c r="O169" s="192"/>
      <c r="P169" s="192"/>
      <c r="Q169" s="192"/>
      <c r="R169" s="192"/>
      <c r="S169" s="192"/>
      <c r="T169" s="193"/>
      <c r="AT169" s="187" t="s">
        <v>131</v>
      </c>
      <c r="AU169" s="187" t="s">
        <v>79</v>
      </c>
      <c r="AV169" s="12" t="s">
        <v>79</v>
      </c>
      <c r="AW169" s="12" t="s">
        <v>35</v>
      </c>
      <c r="AX169" s="12" t="s">
        <v>22</v>
      </c>
      <c r="AY169" s="187" t="s">
        <v>120</v>
      </c>
    </row>
    <row r="170" spans="2:65" s="1" customFormat="1" ht="22.5" customHeight="1">
      <c r="B170" s="164"/>
      <c r="C170" s="165" t="s">
        <v>255</v>
      </c>
      <c r="D170" s="165" t="s">
        <v>122</v>
      </c>
      <c r="E170" s="166" t="s">
        <v>256</v>
      </c>
      <c r="F170" s="167" t="s">
        <v>257</v>
      </c>
      <c r="G170" s="168" t="s">
        <v>231</v>
      </c>
      <c r="H170" s="169">
        <v>325.5</v>
      </c>
      <c r="I170" s="170"/>
      <c r="J170" s="171">
        <f>ROUND(I170*H170,2)</f>
        <v>0</v>
      </c>
      <c r="K170" s="167" t="s">
        <v>20</v>
      </c>
      <c r="L170" s="35"/>
      <c r="M170" s="172" t="s">
        <v>20</v>
      </c>
      <c r="N170" s="173" t="s">
        <v>42</v>
      </c>
      <c r="O170" s="36"/>
      <c r="P170" s="174">
        <f>O170*H170</f>
        <v>0</v>
      </c>
      <c r="Q170" s="174">
        <v>0.00034</v>
      </c>
      <c r="R170" s="174">
        <f>Q170*H170</f>
        <v>0.11067</v>
      </c>
      <c r="S170" s="174">
        <v>0</v>
      </c>
      <c r="T170" s="175">
        <f>S170*H170</f>
        <v>0</v>
      </c>
      <c r="AR170" s="18" t="s">
        <v>184</v>
      </c>
      <c r="AT170" s="18" t="s">
        <v>122</v>
      </c>
      <c r="AU170" s="18" t="s">
        <v>79</v>
      </c>
      <c r="AY170" s="18" t="s">
        <v>120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8" t="s">
        <v>22</v>
      </c>
      <c r="BK170" s="176">
        <f>ROUND(I170*H170,2)</f>
        <v>0</v>
      </c>
      <c r="BL170" s="18" t="s">
        <v>184</v>
      </c>
      <c r="BM170" s="18" t="s">
        <v>258</v>
      </c>
    </row>
    <row r="171" spans="2:51" s="11" customFormat="1" ht="13.5">
      <c r="B171" s="177"/>
      <c r="D171" s="178" t="s">
        <v>131</v>
      </c>
      <c r="E171" s="179" t="s">
        <v>20</v>
      </c>
      <c r="F171" s="180" t="s">
        <v>259</v>
      </c>
      <c r="H171" s="181" t="s">
        <v>20</v>
      </c>
      <c r="I171" s="182"/>
      <c r="L171" s="177"/>
      <c r="M171" s="183"/>
      <c r="N171" s="184"/>
      <c r="O171" s="184"/>
      <c r="P171" s="184"/>
      <c r="Q171" s="184"/>
      <c r="R171" s="184"/>
      <c r="S171" s="184"/>
      <c r="T171" s="185"/>
      <c r="AT171" s="181" t="s">
        <v>131</v>
      </c>
      <c r="AU171" s="181" t="s">
        <v>79</v>
      </c>
      <c r="AV171" s="11" t="s">
        <v>22</v>
      </c>
      <c r="AW171" s="11" t="s">
        <v>35</v>
      </c>
      <c r="AX171" s="11" t="s">
        <v>71</v>
      </c>
      <c r="AY171" s="181" t="s">
        <v>120</v>
      </c>
    </row>
    <row r="172" spans="2:51" s="12" customFormat="1" ht="13.5">
      <c r="B172" s="186"/>
      <c r="D172" s="178" t="s">
        <v>131</v>
      </c>
      <c r="E172" s="187" t="s">
        <v>20</v>
      </c>
      <c r="F172" s="188" t="s">
        <v>260</v>
      </c>
      <c r="H172" s="189">
        <v>125.5</v>
      </c>
      <c r="I172" s="190"/>
      <c r="L172" s="186"/>
      <c r="M172" s="191"/>
      <c r="N172" s="192"/>
      <c r="O172" s="192"/>
      <c r="P172" s="192"/>
      <c r="Q172" s="192"/>
      <c r="R172" s="192"/>
      <c r="S172" s="192"/>
      <c r="T172" s="193"/>
      <c r="AT172" s="187" t="s">
        <v>131</v>
      </c>
      <c r="AU172" s="187" t="s">
        <v>79</v>
      </c>
      <c r="AV172" s="12" t="s">
        <v>79</v>
      </c>
      <c r="AW172" s="12" t="s">
        <v>35</v>
      </c>
      <c r="AX172" s="12" t="s">
        <v>71</v>
      </c>
      <c r="AY172" s="187" t="s">
        <v>120</v>
      </c>
    </row>
    <row r="173" spans="2:51" s="11" customFormat="1" ht="13.5">
      <c r="B173" s="177"/>
      <c r="D173" s="178" t="s">
        <v>131</v>
      </c>
      <c r="E173" s="179" t="s">
        <v>20</v>
      </c>
      <c r="F173" s="180" t="s">
        <v>261</v>
      </c>
      <c r="H173" s="181" t="s">
        <v>20</v>
      </c>
      <c r="I173" s="182"/>
      <c r="L173" s="177"/>
      <c r="M173" s="183"/>
      <c r="N173" s="184"/>
      <c r="O173" s="184"/>
      <c r="P173" s="184"/>
      <c r="Q173" s="184"/>
      <c r="R173" s="184"/>
      <c r="S173" s="184"/>
      <c r="T173" s="185"/>
      <c r="AT173" s="181" t="s">
        <v>131</v>
      </c>
      <c r="AU173" s="181" t="s">
        <v>79</v>
      </c>
      <c r="AV173" s="11" t="s">
        <v>22</v>
      </c>
      <c r="AW173" s="11" t="s">
        <v>35</v>
      </c>
      <c r="AX173" s="11" t="s">
        <v>71</v>
      </c>
      <c r="AY173" s="181" t="s">
        <v>120</v>
      </c>
    </row>
    <row r="174" spans="2:51" s="12" customFormat="1" ht="13.5">
      <c r="B174" s="186"/>
      <c r="D174" s="178" t="s">
        <v>131</v>
      </c>
      <c r="E174" s="187" t="s">
        <v>20</v>
      </c>
      <c r="F174" s="188" t="s">
        <v>262</v>
      </c>
      <c r="H174" s="189">
        <v>200</v>
      </c>
      <c r="I174" s="190"/>
      <c r="L174" s="186"/>
      <c r="M174" s="191"/>
      <c r="N174" s="192"/>
      <c r="O174" s="192"/>
      <c r="P174" s="192"/>
      <c r="Q174" s="192"/>
      <c r="R174" s="192"/>
      <c r="S174" s="192"/>
      <c r="T174" s="193"/>
      <c r="AT174" s="187" t="s">
        <v>131</v>
      </c>
      <c r="AU174" s="187" t="s">
        <v>79</v>
      </c>
      <c r="AV174" s="12" t="s">
        <v>79</v>
      </c>
      <c r="AW174" s="12" t="s">
        <v>35</v>
      </c>
      <c r="AX174" s="12" t="s">
        <v>71</v>
      </c>
      <c r="AY174" s="187" t="s">
        <v>120</v>
      </c>
    </row>
    <row r="175" spans="2:51" s="13" customFormat="1" ht="13.5">
      <c r="B175" s="194"/>
      <c r="D175" s="195" t="s">
        <v>131</v>
      </c>
      <c r="E175" s="196" t="s">
        <v>20</v>
      </c>
      <c r="F175" s="197" t="s">
        <v>137</v>
      </c>
      <c r="H175" s="198">
        <v>325.5</v>
      </c>
      <c r="I175" s="199"/>
      <c r="L175" s="194"/>
      <c r="M175" s="200"/>
      <c r="N175" s="201"/>
      <c r="O175" s="201"/>
      <c r="P175" s="201"/>
      <c r="Q175" s="201"/>
      <c r="R175" s="201"/>
      <c r="S175" s="201"/>
      <c r="T175" s="202"/>
      <c r="AT175" s="203" t="s">
        <v>131</v>
      </c>
      <c r="AU175" s="203" t="s">
        <v>79</v>
      </c>
      <c r="AV175" s="13" t="s">
        <v>126</v>
      </c>
      <c r="AW175" s="13" t="s">
        <v>35</v>
      </c>
      <c r="AX175" s="13" t="s">
        <v>22</v>
      </c>
      <c r="AY175" s="203" t="s">
        <v>120</v>
      </c>
    </row>
    <row r="176" spans="2:65" s="1" customFormat="1" ht="22.5" customHeight="1">
      <c r="B176" s="164"/>
      <c r="C176" s="165" t="s">
        <v>263</v>
      </c>
      <c r="D176" s="165" t="s">
        <v>122</v>
      </c>
      <c r="E176" s="166" t="s">
        <v>264</v>
      </c>
      <c r="F176" s="167" t="s">
        <v>265</v>
      </c>
      <c r="G176" s="168" t="s">
        <v>231</v>
      </c>
      <c r="H176" s="169">
        <v>325.5</v>
      </c>
      <c r="I176" s="170"/>
      <c r="J176" s="171">
        <f>ROUND(I176*H176,2)</f>
        <v>0</v>
      </c>
      <c r="K176" s="167" t="s">
        <v>20</v>
      </c>
      <c r="L176" s="35"/>
      <c r="M176" s="172" t="s">
        <v>20</v>
      </c>
      <c r="N176" s="173" t="s">
        <v>42</v>
      </c>
      <c r="O176" s="36"/>
      <c r="P176" s="174">
        <f>O176*H176</f>
        <v>0</v>
      </c>
      <c r="Q176" s="174">
        <v>0</v>
      </c>
      <c r="R176" s="174">
        <f>Q176*H176</f>
        <v>0</v>
      </c>
      <c r="S176" s="174">
        <v>0</v>
      </c>
      <c r="T176" s="175">
        <f>S176*H176</f>
        <v>0</v>
      </c>
      <c r="AR176" s="18" t="s">
        <v>184</v>
      </c>
      <c r="AT176" s="18" t="s">
        <v>122</v>
      </c>
      <c r="AU176" s="18" t="s">
        <v>79</v>
      </c>
      <c r="AY176" s="18" t="s">
        <v>120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8" t="s">
        <v>22</v>
      </c>
      <c r="BK176" s="176">
        <f>ROUND(I176*H176,2)</f>
        <v>0</v>
      </c>
      <c r="BL176" s="18" t="s">
        <v>184</v>
      </c>
      <c r="BM176" s="18" t="s">
        <v>266</v>
      </c>
    </row>
    <row r="177" spans="2:51" s="11" customFormat="1" ht="13.5">
      <c r="B177" s="177"/>
      <c r="D177" s="178" t="s">
        <v>131</v>
      </c>
      <c r="E177" s="179" t="s">
        <v>20</v>
      </c>
      <c r="F177" s="180" t="s">
        <v>259</v>
      </c>
      <c r="H177" s="181" t="s">
        <v>20</v>
      </c>
      <c r="I177" s="182"/>
      <c r="L177" s="177"/>
      <c r="M177" s="183"/>
      <c r="N177" s="184"/>
      <c r="O177" s="184"/>
      <c r="P177" s="184"/>
      <c r="Q177" s="184"/>
      <c r="R177" s="184"/>
      <c r="S177" s="184"/>
      <c r="T177" s="185"/>
      <c r="AT177" s="181" t="s">
        <v>131</v>
      </c>
      <c r="AU177" s="181" t="s">
        <v>79</v>
      </c>
      <c r="AV177" s="11" t="s">
        <v>22</v>
      </c>
      <c r="AW177" s="11" t="s">
        <v>35</v>
      </c>
      <c r="AX177" s="11" t="s">
        <v>71</v>
      </c>
      <c r="AY177" s="181" t="s">
        <v>120</v>
      </c>
    </row>
    <row r="178" spans="2:51" s="12" customFormat="1" ht="13.5">
      <c r="B178" s="186"/>
      <c r="D178" s="178" t="s">
        <v>131</v>
      </c>
      <c r="E178" s="187" t="s">
        <v>20</v>
      </c>
      <c r="F178" s="188" t="s">
        <v>260</v>
      </c>
      <c r="H178" s="189">
        <v>125.5</v>
      </c>
      <c r="I178" s="190"/>
      <c r="L178" s="186"/>
      <c r="M178" s="191"/>
      <c r="N178" s="192"/>
      <c r="O178" s="192"/>
      <c r="P178" s="192"/>
      <c r="Q178" s="192"/>
      <c r="R178" s="192"/>
      <c r="S178" s="192"/>
      <c r="T178" s="193"/>
      <c r="AT178" s="187" t="s">
        <v>131</v>
      </c>
      <c r="AU178" s="187" t="s">
        <v>79</v>
      </c>
      <c r="AV178" s="12" t="s">
        <v>79</v>
      </c>
      <c r="AW178" s="12" t="s">
        <v>35</v>
      </c>
      <c r="AX178" s="12" t="s">
        <v>71</v>
      </c>
      <c r="AY178" s="187" t="s">
        <v>120</v>
      </c>
    </row>
    <row r="179" spans="2:51" s="11" customFormat="1" ht="13.5">
      <c r="B179" s="177"/>
      <c r="D179" s="178" t="s">
        <v>131</v>
      </c>
      <c r="E179" s="179" t="s">
        <v>20</v>
      </c>
      <c r="F179" s="180" t="s">
        <v>261</v>
      </c>
      <c r="H179" s="181" t="s">
        <v>20</v>
      </c>
      <c r="I179" s="182"/>
      <c r="L179" s="177"/>
      <c r="M179" s="183"/>
      <c r="N179" s="184"/>
      <c r="O179" s="184"/>
      <c r="P179" s="184"/>
      <c r="Q179" s="184"/>
      <c r="R179" s="184"/>
      <c r="S179" s="184"/>
      <c r="T179" s="185"/>
      <c r="AT179" s="181" t="s">
        <v>131</v>
      </c>
      <c r="AU179" s="181" t="s">
        <v>79</v>
      </c>
      <c r="AV179" s="11" t="s">
        <v>22</v>
      </c>
      <c r="AW179" s="11" t="s">
        <v>35</v>
      </c>
      <c r="AX179" s="11" t="s">
        <v>71</v>
      </c>
      <c r="AY179" s="181" t="s">
        <v>120</v>
      </c>
    </row>
    <row r="180" spans="2:51" s="12" customFormat="1" ht="13.5">
      <c r="B180" s="186"/>
      <c r="D180" s="178" t="s">
        <v>131</v>
      </c>
      <c r="E180" s="187" t="s">
        <v>20</v>
      </c>
      <c r="F180" s="188" t="s">
        <v>267</v>
      </c>
      <c r="H180" s="189">
        <v>200</v>
      </c>
      <c r="I180" s="190"/>
      <c r="L180" s="186"/>
      <c r="M180" s="191"/>
      <c r="N180" s="192"/>
      <c r="O180" s="192"/>
      <c r="P180" s="192"/>
      <c r="Q180" s="192"/>
      <c r="R180" s="192"/>
      <c r="S180" s="192"/>
      <c r="T180" s="193"/>
      <c r="AT180" s="187" t="s">
        <v>131</v>
      </c>
      <c r="AU180" s="187" t="s">
        <v>79</v>
      </c>
      <c r="AV180" s="12" t="s">
        <v>79</v>
      </c>
      <c r="AW180" s="12" t="s">
        <v>35</v>
      </c>
      <c r="AX180" s="12" t="s">
        <v>71</v>
      </c>
      <c r="AY180" s="187" t="s">
        <v>120</v>
      </c>
    </row>
    <row r="181" spans="2:51" s="13" customFormat="1" ht="13.5">
      <c r="B181" s="194"/>
      <c r="D181" s="195" t="s">
        <v>131</v>
      </c>
      <c r="E181" s="196" t="s">
        <v>20</v>
      </c>
      <c r="F181" s="197" t="s">
        <v>137</v>
      </c>
      <c r="H181" s="198">
        <v>325.5</v>
      </c>
      <c r="I181" s="199"/>
      <c r="L181" s="194"/>
      <c r="M181" s="200"/>
      <c r="N181" s="201"/>
      <c r="O181" s="201"/>
      <c r="P181" s="201"/>
      <c r="Q181" s="201"/>
      <c r="R181" s="201"/>
      <c r="S181" s="201"/>
      <c r="T181" s="202"/>
      <c r="AT181" s="203" t="s">
        <v>131</v>
      </c>
      <c r="AU181" s="203" t="s">
        <v>79</v>
      </c>
      <c r="AV181" s="13" t="s">
        <v>126</v>
      </c>
      <c r="AW181" s="13" t="s">
        <v>35</v>
      </c>
      <c r="AX181" s="13" t="s">
        <v>22</v>
      </c>
      <c r="AY181" s="203" t="s">
        <v>120</v>
      </c>
    </row>
    <row r="182" spans="2:65" s="1" customFormat="1" ht="22.5" customHeight="1">
      <c r="B182" s="164"/>
      <c r="C182" s="165" t="s">
        <v>268</v>
      </c>
      <c r="D182" s="165" t="s">
        <v>122</v>
      </c>
      <c r="E182" s="166" t="s">
        <v>269</v>
      </c>
      <c r="F182" s="167" t="s">
        <v>270</v>
      </c>
      <c r="G182" s="168" t="s">
        <v>231</v>
      </c>
      <c r="H182" s="169">
        <v>5200</v>
      </c>
      <c r="I182" s="170"/>
      <c r="J182" s="171">
        <f>ROUND(I182*H182,2)</f>
        <v>0</v>
      </c>
      <c r="K182" s="167" t="s">
        <v>20</v>
      </c>
      <c r="L182" s="35"/>
      <c r="M182" s="172" t="s">
        <v>20</v>
      </c>
      <c r="N182" s="173" t="s">
        <v>42</v>
      </c>
      <c r="O182" s="36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AR182" s="18" t="s">
        <v>126</v>
      </c>
      <c r="AT182" s="18" t="s">
        <v>122</v>
      </c>
      <c r="AU182" s="18" t="s">
        <v>79</v>
      </c>
      <c r="AY182" s="18" t="s">
        <v>120</v>
      </c>
      <c r="BE182" s="176">
        <f>IF(N182="základní",J182,0)</f>
        <v>0</v>
      </c>
      <c r="BF182" s="176">
        <f>IF(N182="snížená",J182,0)</f>
        <v>0</v>
      </c>
      <c r="BG182" s="176">
        <f>IF(N182="zákl. přenesená",J182,0)</f>
        <v>0</v>
      </c>
      <c r="BH182" s="176">
        <f>IF(N182="sníž. přenesená",J182,0)</f>
        <v>0</v>
      </c>
      <c r="BI182" s="176">
        <f>IF(N182="nulová",J182,0)</f>
        <v>0</v>
      </c>
      <c r="BJ182" s="18" t="s">
        <v>22</v>
      </c>
      <c r="BK182" s="176">
        <f>ROUND(I182*H182,2)</f>
        <v>0</v>
      </c>
      <c r="BL182" s="18" t="s">
        <v>126</v>
      </c>
      <c r="BM182" s="18" t="s">
        <v>271</v>
      </c>
    </row>
    <row r="183" spans="2:65" s="1" customFormat="1" ht="22.5" customHeight="1">
      <c r="B183" s="164"/>
      <c r="C183" s="165" t="s">
        <v>272</v>
      </c>
      <c r="D183" s="165" t="s">
        <v>122</v>
      </c>
      <c r="E183" s="166" t="s">
        <v>273</v>
      </c>
      <c r="F183" s="167" t="s">
        <v>274</v>
      </c>
      <c r="G183" s="168" t="s">
        <v>125</v>
      </c>
      <c r="H183" s="169">
        <v>3455</v>
      </c>
      <c r="I183" s="170"/>
      <c r="J183" s="171">
        <f>ROUND(I183*H183,2)</f>
        <v>0</v>
      </c>
      <c r="K183" s="167" t="s">
        <v>20</v>
      </c>
      <c r="L183" s="35"/>
      <c r="M183" s="172" t="s">
        <v>20</v>
      </c>
      <c r="N183" s="173" t="s">
        <v>42</v>
      </c>
      <c r="O183" s="36"/>
      <c r="P183" s="174">
        <f>O183*H183</f>
        <v>0</v>
      </c>
      <c r="Q183" s="174">
        <v>0</v>
      </c>
      <c r="R183" s="174">
        <f>Q183*H183</f>
        <v>0</v>
      </c>
      <c r="S183" s="174">
        <v>0.252</v>
      </c>
      <c r="T183" s="175">
        <f>S183*H183</f>
        <v>870.66</v>
      </c>
      <c r="AR183" s="18" t="s">
        <v>126</v>
      </c>
      <c r="AT183" s="18" t="s">
        <v>122</v>
      </c>
      <c r="AU183" s="18" t="s">
        <v>79</v>
      </c>
      <c r="AY183" s="18" t="s">
        <v>120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8" t="s">
        <v>22</v>
      </c>
      <c r="BK183" s="176">
        <f>ROUND(I183*H183,2)</f>
        <v>0</v>
      </c>
      <c r="BL183" s="18" t="s">
        <v>126</v>
      </c>
      <c r="BM183" s="18" t="s">
        <v>275</v>
      </c>
    </row>
    <row r="184" spans="2:51" s="11" customFormat="1" ht="13.5">
      <c r="B184" s="177"/>
      <c r="D184" s="178" t="s">
        <v>131</v>
      </c>
      <c r="E184" s="179" t="s">
        <v>20</v>
      </c>
      <c r="F184" s="180" t="s">
        <v>276</v>
      </c>
      <c r="H184" s="181" t="s">
        <v>20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81" t="s">
        <v>131</v>
      </c>
      <c r="AU184" s="181" t="s">
        <v>79</v>
      </c>
      <c r="AV184" s="11" t="s">
        <v>22</v>
      </c>
      <c r="AW184" s="11" t="s">
        <v>35</v>
      </c>
      <c r="AX184" s="11" t="s">
        <v>71</v>
      </c>
      <c r="AY184" s="181" t="s">
        <v>120</v>
      </c>
    </row>
    <row r="185" spans="2:51" s="12" customFormat="1" ht="13.5">
      <c r="B185" s="186"/>
      <c r="D185" s="195" t="s">
        <v>131</v>
      </c>
      <c r="E185" s="204" t="s">
        <v>20</v>
      </c>
      <c r="F185" s="205" t="s">
        <v>195</v>
      </c>
      <c r="H185" s="206">
        <v>3455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7" t="s">
        <v>131</v>
      </c>
      <c r="AU185" s="187" t="s">
        <v>79</v>
      </c>
      <c r="AV185" s="12" t="s">
        <v>79</v>
      </c>
      <c r="AW185" s="12" t="s">
        <v>35</v>
      </c>
      <c r="AX185" s="12" t="s">
        <v>22</v>
      </c>
      <c r="AY185" s="187" t="s">
        <v>120</v>
      </c>
    </row>
    <row r="186" spans="2:65" s="1" customFormat="1" ht="22.5" customHeight="1">
      <c r="B186" s="164"/>
      <c r="C186" s="165" t="s">
        <v>277</v>
      </c>
      <c r="D186" s="165" t="s">
        <v>122</v>
      </c>
      <c r="E186" s="166" t="s">
        <v>278</v>
      </c>
      <c r="F186" s="167" t="s">
        <v>279</v>
      </c>
      <c r="G186" s="168" t="s">
        <v>175</v>
      </c>
      <c r="H186" s="169">
        <v>760.1</v>
      </c>
      <c r="I186" s="170"/>
      <c r="J186" s="171">
        <f>ROUND(I186*H186,2)</f>
        <v>0</v>
      </c>
      <c r="K186" s="167" t="s">
        <v>20</v>
      </c>
      <c r="L186" s="35"/>
      <c r="M186" s="172" t="s">
        <v>20</v>
      </c>
      <c r="N186" s="173" t="s">
        <v>42</v>
      </c>
      <c r="O186" s="36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AR186" s="18" t="s">
        <v>126</v>
      </c>
      <c r="AT186" s="18" t="s">
        <v>122</v>
      </c>
      <c r="AU186" s="18" t="s">
        <v>79</v>
      </c>
      <c r="AY186" s="18" t="s">
        <v>120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8" t="s">
        <v>22</v>
      </c>
      <c r="BK186" s="176">
        <f>ROUND(I186*H186,2)</f>
        <v>0</v>
      </c>
      <c r="BL186" s="18" t="s">
        <v>126</v>
      </c>
      <c r="BM186" s="18" t="s">
        <v>280</v>
      </c>
    </row>
    <row r="187" spans="2:51" s="11" customFormat="1" ht="13.5">
      <c r="B187" s="177"/>
      <c r="D187" s="178" t="s">
        <v>131</v>
      </c>
      <c r="E187" s="179" t="s">
        <v>20</v>
      </c>
      <c r="F187" s="180" t="s">
        <v>281</v>
      </c>
      <c r="H187" s="181" t="s">
        <v>20</v>
      </c>
      <c r="I187" s="182"/>
      <c r="L187" s="177"/>
      <c r="M187" s="183"/>
      <c r="N187" s="184"/>
      <c r="O187" s="184"/>
      <c r="P187" s="184"/>
      <c r="Q187" s="184"/>
      <c r="R187" s="184"/>
      <c r="S187" s="184"/>
      <c r="T187" s="185"/>
      <c r="AT187" s="181" t="s">
        <v>131</v>
      </c>
      <c r="AU187" s="181" t="s">
        <v>79</v>
      </c>
      <c r="AV187" s="11" t="s">
        <v>22</v>
      </c>
      <c r="AW187" s="11" t="s">
        <v>35</v>
      </c>
      <c r="AX187" s="11" t="s">
        <v>71</v>
      </c>
      <c r="AY187" s="181" t="s">
        <v>120</v>
      </c>
    </row>
    <row r="188" spans="2:51" s="11" customFormat="1" ht="13.5">
      <c r="B188" s="177"/>
      <c r="D188" s="178" t="s">
        <v>131</v>
      </c>
      <c r="E188" s="179" t="s">
        <v>20</v>
      </c>
      <c r="F188" s="180" t="s">
        <v>282</v>
      </c>
      <c r="H188" s="181" t="s">
        <v>20</v>
      </c>
      <c r="I188" s="182"/>
      <c r="L188" s="177"/>
      <c r="M188" s="183"/>
      <c r="N188" s="184"/>
      <c r="O188" s="184"/>
      <c r="P188" s="184"/>
      <c r="Q188" s="184"/>
      <c r="R188" s="184"/>
      <c r="S188" s="184"/>
      <c r="T188" s="185"/>
      <c r="AT188" s="181" t="s">
        <v>131</v>
      </c>
      <c r="AU188" s="181" t="s">
        <v>79</v>
      </c>
      <c r="AV188" s="11" t="s">
        <v>22</v>
      </c>
      <c r="AW188" s="11" t="s">
        <v>35</v>
      </c>
      <c r="AX188" s="11" t="s">
        <v>71</v>
      </c>
      <c r="AY188" s="181" t="s">
        <v>120</v>
      </c>
    </row>
    <row r="189" spans="2:51" s="12" customFormat="1" ht="13.5">
      <c r="B189" s="186"/>
      <c r="D189" s="178" t="s">
        <v>131</v>
      </c>
      <c r="E189" s="187" t="s">
        <v>20</v>
      </c>
      <c r="F189" s="188" t="s">
        <v>283</v>
      </c>
      <c r="H189" s="189">
        <v>760.1</v>
      </c>
      <c r="I189" s="190"/>
      <c r="L189" s="186"/>
      <c r="M189" s="191"/>
      <c r="N189" s="192"/>
      <c r="O189" s="192"/>
      <c r="P189" s="192"/>
      <c r="Q189" s="192"/>
      <c r="R189" s="192"/>
      <c r="S189" s="192"/>
      <c r="T189" s="193"/>
      <c r="AT189" s="187" t="s">
        <v>131</v>
      </c>
      <c r="AU189" s="187" t="s">
        <v>79</v>
      </c>
      <c r="AV189" s="12" t="s">
        <v>79</v>
      </c>
      <c r="AW189" s="12" t="s">
        <v>35</v>
      </c>
      <c r="AX189" s="12" t="s">
        <v>71</v>
      </c>
      <c r="AY189" s="187" t="s">
        <v>120</v>
      </c>
    </row>
    <row r="190" spans="2:51" s="13" customFormat="1" ht="13.5">
      <c r="B190" s="194"/>
      <c r="D190" s="195" t="s">
        <v>131</v>
      </c>
      <c r="E190" s="196" t="s">
        <v>20</v>
      </c>
      <c r="F190" s="197" t="s">
        <v>137</v>
      </c>
      <c r="H190" s="198">
        <v>760.1</v>
      </c>
      <c r="I190" s="199"/>
      <c r="L190" s="194"/>
      <c r="M190" s="200"/>
      <c r="N190" s="201"/>
      <c r="O190" s="201"/>
      <c r="P190" s="201"/>
      <c r="Q190" s="201"/>
      <c r="R190" s="201"/>
      <c r="S190" s="201"/>
      <c r="T190" s="202"/>
      <c r="AT190" s="203" t="s">
        <v>131</v>
      </c>
      <c r="AU190" s="203" t="s">
        <v>79</v>
      </c>
      <c r="AV190" s="13" t="s">
        <v>126</v>
      </c>
      <c r="AW190" s="13" t="s">
        <v>35</v>
      </c>
      <c r="AX190" s="13" t="s">
        <v>22</v>
      </c>
      <c r="AY190" s="203" t="s">
        <v>120</v>
      </c>
    </row>
    <row r="191" spans="2:65" s="1" customFormat="1" ht="22.5" customHeight="1">
      <c r="B191" s="164"/>
      <c r="C191" s="165" t="s">
        <v>284</v>
      </c>
      <c r="D191" s="165" t="s">
        <v>122</v>
      </c>
      <c r="E191" s="166" t="s">
        <v>285</v>
      </c>
      <c r="F191" s="167" t="s">
        <v>286</v>
      </c>
      <c r="G191" s="168" t="s">
        <v>175</v>
      </c>
      <c r="H191" s="169">
        <v>2893.565</v>
      </c>
      <c r="I191" s="170"/>
      <c r="J191" s="171">
        <f>ROUND(I191*H191,2)</f>
        <v>0</v>
      </c>
      <c r="K191" s="167" t="s">
        <v>20</v>
      </c>
      <c r="L191" s="35"/>
      <c r="M191" s="172" t="s">
        <v>20</v>
      </c>
      <c r="N191" s="173" t="s">
        <v>42</v>
      </c>
      <c r="O191" s="36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AR191" s="18" t="s">
        <v>126</v>
      </c>
      <c r="AT191" s="18" t="s">
        <v>122</v>
      </c>
      <c r="AU191" s="18" t="s">
        <v>79</v>
      </c>
      <c r="AY191" s="18" t="s">
        <v>120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8" t="s">
        <v>22</v>
      </c>
      <c r="BK191" s="176">
        <f>ROUND(I191*H191,2)</f>
        <v>0</v>
      </c>
      <c r="BL191" s="18" t="s">
        <v>126</v>
      </c>
      <c r="BM191" s="18" t="s">
        <v>287</v>
      </c>
    </row>
    <row r="192" spans="2:51" s="11" customFormat="1" ht="13.5">
      <c r="B192" s="177"/>
      <c r="D192" s="178" t="s">
        <v>131</v>
      </c>
      <c r="E192" s="179" t="s">
        <v>20</v>
      </c>
      <c r="F192" s="180" t="s">
        <v>288</v>
      </c>
      <c r="H192" s="181" t="s">
        <v>20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81" t="s">
        <v>131</v>
      </c>
      <c r="AU192" s="181" t="s">
        <v>79</v>
      </c>
      <c r="AV192" s="11" t="s">
        <v>22</v>
      </c>
      <c r="AW192" s="11" t="s">
        <v>35</v>
      </c>
      <c r="AX192" s="11" t="s">
        <v>71</v>
      </c>
      <c r="AY192" s="181" t="s">
        <v>120</v>
      </c>
    </row>
    <row r="193" spans="2:51" s="12" customFormat="1" ht="13.5">
      <c r="B193" s="186"/>
      <c r="D193" s="178" t="s">
        <v>131</v>
      </c>
      <c r="E193" s="187" t="s">
        <v>20</v>
      </c>
      <c r="F193" s="188" t="s">
        <v>289</v>
      </c>
      <c r="H193" s="189">
        <v>222.75</v>
      </c>
      <c r="I193" s="190"/>
      <c r="L193" s="186"/>
      <c r="M193" s="191"/>
      <c r="N193" s="192"/>
      <c r="O193" s="192"/>
      <c r="P193" s="192"/>
      <c r="Q193" s="192"/>
      <c r="R193" s="192"/>
      <c r="S193" s="192"/>
      <c r="T193" s="193"/>
      <c r="AT193" s="187" t="s">
        <v>131</v>
      </c>
      <c r="AU193" s="187" t="s">
        <v>79</v>
      </c>
      <c r="AV193" s="12" t="s">
        <v>79</v>
      </c>
      <c r="AW193" s="12" t="s">
        <v>35</v>
      </c>
      <c r="AX193" s="12" t="s">
        <v>71</v>
      </c>
      <c r="AY193" s="187" t="s">
        <v>120</v>
      </c>
    </row>
    <row r="194" spans="2:51" s="14" customFormat="1" ht="13.5">
      <c r="B194" s="220"/>
      <c r="D194" s="178" t="s">
        <v>131</v>
      </c>
      <c r="E194" s="221" t="s">
        <v>20</v>
      </c>
      <c r="F194" s="222" t="s">
        <v>290</v>
      </c>
      <c r="H194" s="223">
        <v>222.75</v>
      </c>
      <c r="I194" s="224"/>
      <c r="L194" s="220"/>
      <c r="M194" s="225"/>
      <c r="N194" s="226"/>
      <c r="O194" s="226"/>
      <c r="P194" s="226"/>
      <c r="Q194" s="226"/>
      <c r="R194" s="226"/>
      <c r="S194" s="226"/>
      <c r="T194" s="227"/>
      <c r="AT194" s="221" t="s">
        <v>131</v>
      </c>
      <c r="AU194" s="221" t="s">
        <v>79</v>
      </c>
      <c r="AV194" s="14" t="s">
        <v>138</v>
      </c>
      <c r="AW194" s="14" t="s">
        <v>35</v>
      </c>
      <c r="AX194" s="14" t="s">
        <v>71</v>
      </c>
      <c r="AY194" s="221" t="s">
        <v>120</v>
      </c>
    </row>
    <row r="195" spans="2:51" s="11" customFormat="1" ht="13.5">
      <c r="B195" s="177"/>
      <c r="D195" s="178" t="s">
        <v>131</v>
      </c>
      <c r="E195" s="179" t="s">
        <v>20</v>
      </c>
      <c r="F195" s="180" t="s">
        <v>281</v>
      </c>
      <c r="H195" s="181" t="s">
        <v>20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81" t="s">
        <v>131</v>
      </c>
      <c r="AU195" s="181" t="s">
        <v>79</v>
      </c>
      <c r="AV195" s="11" t="s">
        <v>22</v>
      </c>
      <c r="AW195" s="11" t="s">
        <v>35</v>
      </c>
      <c r="AX195" s="11" t="s">
        <v>71</v>
      </c>
      <c r="AY195" s="181" t="s">
        <v>120</v>
      </c>
    </row>
    <row r="196" spans="2:51" s="11" customFormat="1" ht="13.5">
      <c r="B196" s="177"/>
      <c r="D196" s="178" t="s">
        <v>131</v>
      </c>
      <c r="E196" s="179" t="s">
        <v>20</v>
      </c>
      <c r="F196" s="180" t="s">
        <v>133</v>
      </c>
      <c r="H196" s="181" t="s">
        <v>20</v>
      </c>
      <c r="I196" s="182"/>
      <c r="L196" s="177"/>
      <c r="M196" s="183"/>
      <c r="N196" s="184"/>
      <c r="O196" s="184"/>
      <c r="P196" s="184"/>
      <c r="Q196" s="184"/>
      <c r="R196" s="184"/>
      <c r="S196" s="184"/>
      <c r="T196" s="185"/>
      <c r="AT196" s="181" t="s">
        <v>131</v>
      </c>
      <c r="AU196" s="181" t="s">
        <v>79</v>
      </c>
      <c r="AV196" s="11" t="s">
        <v>22</v>
      </c>
      <c r="AW196" s="11" t="s">
        <v>35</v>
      </c>
      <c r="AX196" s="11" t="s">
        <v>71</v>
      </c>
      <c r="AY196" s="181" t="s">
        <v>120</v>
      </c>
    </row>
    <row r="197" spans="2:51" s="12" customFormat="1" ht="13.5">
      <c r="B197" s="186"/>
      <c r="D197" s="178" t="s">
        <v>131</v>
      </c>
      <c r="E197" s="187" t="s">
        <v>20</v>
      </c>
      <c r="F197" s="188" t="s">
        <v>291</v>
      </c>
      <c r="H197" s="189">
        <v>63.25</v>
      </c>
      <c r="I197" s="190"/>
      <c r="L197" s="186"/>
      <c r="M197" s="191"/>
      <c r="N197" s="192"/>
      <c r="O197" s="192"/>
      <c r="P197" s="192"/>
      <c r="Q197" s="192"/>
      <c r="R197" s="192"/>
      <c r="S197" s="192"/>
      <c r="T197" s="193"/>
      <c r="AT197" s="187" t="s">
        <v>131</v>
      </c>
      <c r="AU197" s="187" t="s">
        <v>79</v>
      </c>
      <c r="AV197" s="12" t="s">
        <v>79</v>
      </c>
      <c r="AW197" s="12" t="s">
        <v>35</v>
      </c>
      <c r="AX197" s="12" t="s">
        <v>71</v>
      </c>
      <c r="AY197" s="187" t="s">
        <v>120</v>
      </c>
    </row>
    <row r="198" spans="2:51" s="11" customFormat="1" ht="13.5">
      <c r="B198" s="177"/>
      <c r="D198" s="178" t="s">
        <v>131</v>
      </c>
      <c r="E198" s="179" t="s">
        <v>20</v>
      </c>
      <c r="F198" s="180" t="s">
        <v>135</v>
      </c>
      <c r="H198" s="181" t="s">
        <v>20</v>
      </c>
      <c r="I198" s="182"/>
      <c r="L198" s="177"/>
      <c r="M198" s="183"/>
      <c r="N198" s="184"/>
      <c r="O198" s="184"/>
      <c r="P198" s="184"/>
      <c r="Q198" s="184"/>
      <c r="R198" s="184"/>
      <c r="S198" s="184"/>
      <c r="T198" s="185"/>
      <c r="AT198" s="181" t="s">
        <v>131</v>
      </c>
      <c r="AU198" s="181" t="s">
        <v>79</v>
      </c>
      <c r="AV198" s="11" t="s">
        <v>22</v>
      </c>
      <c r="AW198" s="11" t="s">
        <v>35</v>
      </c>
      <c r="AX198" s="11" t="s">
        <v>71</v>
      </c>
      <c r="AY198" s="181" t="s">
        <v>120</v>
      </c>
    </row>
    <row r="199" spans="2:51" s="12" customFormat="1" ht="13.5">
      <c r="B199" s="186"/>
      <c r="D199" s="178" t="s">
        <v>131</v>
      </c>
      <c r="E199" s="187" t="s">
        <v>20</v>
      </c>
      <c r="F199" s="188" t="s">
        <v>292</v>
      </c>
      <c r="H199" s="189">
        <v>460.9</v>
      </c>
      <c r="I199" s="190"/>
      <c r="L199" s="186"/>
      <c r="M199" s="191"/>
      <c r="N199" s="192"/>
      <c r="O199" s="192"/>
      <c r="P199" s="192"/>
      <c r="Q199" s="192"/>
      <c r="R199" s="192"/>
      <c r="S199" s="192"/>
      <c r="T199" s="193"/>
      <c r="AT199" s="187" t="s">
        <v>131</v>
      </c>
      <c r="AU199" s="187" t="s">
        <v>79</v>
      </c>
      <c r="AV199" s="12" t="s">
        <v>79</v>
      </c>
      <c r="AW199" s="12" t="s">
        <v>35</v>
      </c>
      <c r="AX199" s="12" t="s">
        <v>71</v>
      </c>
      <c r="AY199" s="187" t="s">
        <v>120</v>
      </c>
    </row>
    <row r="200" spans="2:51" s="11" customFormat="1" ht="13.5">
      <c r="B200" s="177"/>
      <c r="D200" s="178" t="s">
        <v>131</v>
      </c>
      <c r="E200" s="179" t="s">
        <v>20</v>
      </c>
      <c r="F200" s="180" t="s">
        <v>143</v>
      </c>
      <c r="H200" s="181" t="s">
        <v>20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81" t="s">
        <v>131</v>
      </c>
      <c r="AU200" s="181" t="s">
        <v>79</v>
      </c>
      <c r="AV200" s="11" t="s">
        <v>22</v>
      </c>
      <c r="AW200" s="11" t="s">
        <v>35</v>
      </c>
      <c r="AX200" s="11" t="s">
        <v>71</v>
      </c>
      <c r="AY200" s="181" t="s">
        <v>120</v>
      </c>
    </row>
    <row r="201" spans="2:51" s="12" customFormat="1" ht="13.5">
      <c r="B201" s="186"/>
      <c r="D201" s="178" t="s">
        <v>131</v>
      </c>
      <c r="E201" s="187" t="s">
        <v>20</v>
      </c>
      <c r="F201" s="188" t="s">
        <v>293</v>
      </c>
      <c r="H201" s="189">
        <v>2906.765</v>
      </c>
      <c r="I201" s="190"/>
      <c r="L201" s="186"/>
      <c r="M201" s="191"/>
      <c r="N201" s="192"/>
      <c r="O201" s="192"/>
      <c r="P201" s="192"/>
      <c r="Q201" s="192"/>
      <c r="R201" s="192"/>
      <c r="S201" s="192"/>
      <c r="T201" s="193"/>
      <c r="AT201" s="187" t="s">
        <v>131</v>
      </c>
      <c r="AU201" s="187" t="s">
        <v>79</v>
      </c>
      <c r="AV201" s="12" t="s">
        <v>79</v>
      </c>
      <c r="AW201" s="12" t="s">
        <v>35</v>
      </c>
      <c r="AX201" s="12" t="s">
        <v>71</v>
      </c>
      <c r="AY201" s="187" t="s">
        <v>120</v>
      </c>
    </row>
    <row r="202" spans="2:51" s="14" customFormat="1" ht="13.5">
      <c r="B202" s="220"/>
      <c r="D202" s="178" t="s">
        <v>131</v>
      </c>
      <c r="E202" s="221" t="s">
        <v>20</v>
      </c>
      <c r="F202" s="222" t="s">
        <v>290</v>
      </c>
      <c r="H202" s="223">
        <v>3430.915</v>
      </c>
      <c r="I202" s="224"/>
      <c r="L202" s="220"/>
      <c r="M202" s="225"/>
      <c r="N202" s="226"/>
      <c r="O202" s="226"/>
      <c r="P202" s="226"/>
      <c r="Q202" s="226"/>
      <c r="R202" s="226"/>
      <c r="S202" s="226"/>
      <c r="T202" s="227"/>
      <c r="AT202" s="221" t="s">
        <v>131</v>
      </c>
      <c r="AU202" s="221" t="s">
        <v>79</v>
      </c>
      <c r="AV202" s="14" t="s">
        <v>138</v>
      </c>
      <c r="AW202" s="14" t="s">
        <v>35</v>
      </c>
      <c r="AX202" s="14" t="s">
        <v>71</v>
      </c>
      <c r="AY202" s="221" t="s">
        <v>120</v>
      </c>
    </row>
    <row r="203" spans="2:51" s="11" customFormat="1" ht="13.5">
      <c r="B203" s="177"/>
      <c r="D203" s="178" t="s">
        <v>131</v>
      </c>
      <c r="E203" s="179" t="s">
        <v>20</v>
      </c>
      <c r="F203" s="180" t="s">
        <v>151</v>
      </c>
      <c r="H203" s="181" t="s">
        <v>20</v>
      </c>
      <c r="I203" s="182"/>
      <c r="L203" s="177"/>
      <c r="M203" s="183"/>
      <c r="N203" s="184"/>
      <c r="O203" s="184"/>
      <c r="P203" s="184"/>
      <c r="Q203" s="184"/>
      <c r="R203" s="184"/>
      <c r="S203" s="184"/>
      <c r="T203" s="185"/>
      <c r="AT203" s="181" t="s">
        <v>131</v>
      </c>
      <c r="AU203" s="181" t="s">
        <v>79</v>
      </c>
      <c r="AV203" s="11" t="s">
        <v>22</v>
      </c>
      <c r="AW203" s="11" t="s">
        <v>35</v>
      </c>
      <c r="AX203" s="11" t="s">
        <v>71</v>
      </c>
      <c r="AY203" s="181" t="s">
        <v>120</v>
      </c>
    </row>
    <row r="204" spans="2:51" s="12" customFormat="1" ht="13.5">
      <c r="B204" s="186"/>
      <c r="D204" s="178" t="s">
        <v>131</v>
      </c>
      <c r="E204" s="187" t="s">
        <v>20</v>
      </c>
      <c r="F204" s="188" t="s">
        <v>294</v>
      </c>
      <c r="H204" s="189">
        <v>-760.1</v>
      </c>
      <c r="I204" s="190"/>
      <c r="L204" s="186"/>
      <c r="M204" s="191"/>
      <c r="N204" s="192"/>
      <c r="O204" s="192"/>
      <c r="P204" s="192"/>
      <c r="Q204" s="192"/>
      <c r="R204" s="192"/>
      <c r="S204" s="192"/>
      <c r="T204" s="193"/>
      <c r="AT204" s="187" t="s">
        <v>131</v>
      </c>
      <c r="AU204" s="187" t="s">
        <v>79</v>
      </c>
      <c r="AV204" s="12" t="s">
        <v>79</v>
      </c>
      <c r="AW204" s="12" t="s">
        <v>35</v>
      </c>
      <c r="AX204" s="12" t="s">
        <v>71</v>
      </c>
      <c r="AY204" s="187" t="s">
        <v>120</v>
      </c>
    </row>
    <row r="205" spans="2:51" s="13" customFormat="1" ht="13.5">
      <c r="B205" s="194"/>
      <c r="D205" s="195" t="s">
        <v>131</v>
      </c>
      <c r="E205" s="196" t="s">
        <v>20</v>
      </c>
      <c r="F205" s="197" t="s">
        <v>137</v>
      </c>
      <c r="H205" s="198">
        <v>2893.565</v>
      </c>
      <c r="I205" s="199"/>
      <c r="L205" s="194"/>
      <c r="M205" s="200"/>
      <c r="N205" s="201"/>
      <c r="O205" s="201"/>
      <c r="P205" s="201"/>
      <c r="Q205" s="201"/>
      <c r="R205" s="201"/>
      <c r="S205" s="201"/>
      <c r="T205" s="202"/>
      <c r="AT205" s="203" t="s">
        <v>131</v>
      </c>
      <c r="AU205" s="203" t="s">
        <v>79</v>
      </c>
      <c r="AV205" s="13" t="s">
        <v>126</v>
      </c>
      <c r="AW205" s="13" t="s">
        <v>35</v>
      </c>
      <c r="AX205" s="13" t="s">
        <v>22</v>
      </c>
      <c r="AY205" s="203" t="s">
        <v>120</v>
      </c>
    </row>
    <row r="206" spans="2:65" s="1" customFormat="1" ht="22.5" customHeight="1">
      <c r="B206" s="164"/>
      <c r="C206" s="165" t="s">
        <v>295</v>
      </c>
      <c r="D206" s="165" t="s">
        <v>122</v>
      </c>
      <c r="E206" s="166" t="s">
        <v>296</v>
      </c>
      <c r="F206" s="167" t="s">
        <v>297</v>
      </c>
      <c r="G206" s="168" t="s">
        <v>175</v>
      </c>
      <c r="H206" s="169">
        <v>2670.815</v>
      </c>
      <c r="I206" s="170"/>
      <c r="J206" s="171">
        <f>ROUND(I206*H206,2)</f>
        <v>0</v>
      </c>
      <c r="K206" s="167" t="s">
        <v>20</v>
      </c>
      <c r="L206" s="35"/>
      <c r="M206" s="172" t="s">
        <v>20</v>
      </c>
      <c r="N206" s="173" t="s">
        <v>42</v>
      </c>
      <c r="O206" s="36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AR206" s="18" t="s">
        <v>126</v>
      </c>
      <c r="AT206" s="18" t="s">
        <v>122</v>
      </c>
      <c r="AU206" s="18" t="s">
        <v>79</v>
      </c>
      <c r="AY206" s="18" t="s">
        <v>120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8" t="s">
        <v>22</v>
      </c>
      <c r="BK206" s="176">
        <f>ROUND(I206*H206,2)</f>
        <v>0</v>
      </c>
      <c r="BL206" s="18" t="s">
        <v>126</v>
      </c>
      <c r="BM206" s="18" t="s">
        <v>298</v>
      </c>
    </row>
    <row r="207" spans="2:51" s="11" customFormat="1" ht="13.5">
      <c r="B207" s="177"/>
      <c r="D207" s="178" t="s">
        <v>131</v>
      </c>
      <c r="E207" s="179" t="s">
        <v>20</v>
      </c>
      <c r="F207" s="180" t="s">
        <v>281</v>
      </c>
      <c r="H207" s="181" t="s">
        <v>20</v>
      </c>
      <c r="I207" s="182"/>
      <c r="L207" s="177"/>
      <c r="M207" s="183"/>
      <c r="N207" s="184"/>
      <c r="O207" s="184"/>
      <c r="P207" s="184"/>
      <c r="Q207" s="184"/>
      <c r="R207" s="184"/>
      <c r="S207" s="184"/>
      <c r="T207" s="185"/>
      <c r="AT207" s="181" t="s">
        <v>131</v>
      </c>
      <c r="AU207" s="181" t="s">
        <v>79</v>
      </c>
      <c r="AV207" s="11" t="s">
        <v>22</v>
      </c>
      <c r="AW207" s="11" t="s">
        <v>35</v>
      </c>
      <c r="AX207" s="11" t="s">
        <v>71</v>
      </c>
      <c r="AY207" s="181" t="s">
        <v>120</v>
      </c>
    </row>
    <row r="208" spans="2:51" s="11" customFormat="1" ht="13.5">
      <c r="B208" s="177"/>
      <c r="D208" s="178" t="s">
        <v>131</v>
      </c>
      <c r="E208" s="179" t="s">
        <v>20</v>
      </c>
      <c r="F208" s="180" t="s">
        <v>133</v>
      </c>
      <c r="H208" s="181" t="s">
        <v>20</v>
      </c>
      <c r="I208" s="182"/>
      <c r="L208" s="177"/>
      <c r="M208" s="183"/>
      <c r="N208" s="184"/>
      <c r="O208" s="184"/>
      <c r="P208" s="184"/>
      <c r="Q208" s="184"/>
      <c r="R208" s="184"/>
      <c r="S208" s="184"/>
      <c r="T208" s="185"/>
      <c r="AT208" s="181" t="s">
        <v>131</v>
      </c>
      <c r="AU208" s="181" t="s">
        <v>79</v>
      </c>
      <c r="AV208" s="11" t="s">
        <v>22</v>
      </c>
      <c r="AW208" s="11" t="s">
        <v>35</v>
      </c>
      <c r="AX208" s="11" t="s">
        <v>71</v>
      </c>
      <c r="AY208" s="181" t="s">
        <v>120</v>
      </c>
    </row>
    <row r="209" spans="2:51" s="12" customFormat="1" ht="13.5">
      <c r="B209" s="186"/>
      <c r="D209" s="178" t="s">
        <v>131</v>
      </c>
      <c r="E209" s="187" t="s">
        <v>20</v>
      </c>
      <c r="F209" s="188" t="s">
        <v>291</v>
      </c>
      <c r="H209" s="189">
        <v>63.25</v>
      </c>
      <c r="I209" s="190"/>
      <c r="L209" s="186"/>
      <c r="M209" s="191"/>
      <c r="N209" s="192"/>
      <c r="O209" s="192"/>
      <c r="P209" s="192"/>
      <c r="Q209" s="192"/>
      <c r="R209" s="192"/>
      <c r="S209" s="192"/>
      <c r="T209" s="193"/>
      <c r="AT209" s="187" t="s">
        <v>131</v>
      </c>
      <c r="AU209" s="187" t="s">
        <v>79</v>
      </c>
      <c r="AV209" s="12" t="s">
        <v>79</v>
      </c>
      <c r="AW209" s="12" t="s">
        <v>35</v>
      </c>
      <c r="AX209" s="12" t="s">
        <v>71</v>
      </c>
      <c r="AY209" s="187" t="s">
        <v>120</v>
      </c>
    </row>
    <row r="210" spans="2:51" s="11" customFormat="1" ht="13.5">
      <c r="B210" s="177"/>
      <c r="D210" s="178" t="s">
        <v>131</v>
      </c>
      <c r="E210" s="179" t="s">
        <v>20</v>
      </c>
      <c r="F210" s="180" t="s">
        <v>135</v>
      </c>
      <c r="H210" s="181" t="s">
        <v>20</v>
      </c>
      <c r="I210" s="182"/>
      <c r="L210" s="177"/>
      <c r="M210" s="183"/>
      <c r="N210" s="184"/>
      <c r="O210" s="184"/>
      <c r="P210" s="184"/>
      <c r="Q210" s="184"/>
      <c r="R210" s="184"/>
      <c r="S210" s="184"/>
      <c r="T210" s="185"/>
      <c r="AT210" s="181" t="s">
        <v>131</v>
      </c>
      <c r="AU210" s="181" t="s">
        <v>79</v>
      </c>
      <c r="AV210" s="11" t="s">
        <v>22</v>
      </c>
      <c r="AW210" s="11" t="s">
        <v>35</v>
      </c>
      <c r="AX210" s="11" t="s">
        <v>71</v>
      </c>
      <c r="AY210" s="181" t="s">
        <v>120</v>
      </c>
    </row>
    <row r="211" spans="2:51" s="12" customFormat="1" ht="13.5">
      <c r="B211" s="186"/>
      <c r="D211" s="178" t="s">
        <v>131</v>
      </c>
      <c r="E211" s="187" t="s">
        <v>20</v>
      </c>
      <c r="F211" s="188" t="s">
        <v>292</v>
      </c>
      <c r="H211" s="189">
        <v>460.9</v>
      </c>
      <c r="I211" s="190"/>
      <c r="L211" s="186"/>
      <c r="M211" s="191"/>
      <c r="N211" s="192"/>
      <c r="O211" s="192"/>
      <c r="P211" s="192"/>
      <c r="Q211" s="192"/>
      <c r="R211" s="192"/>
      <c r="S211" s="192"/>
      <c r="T211" s="193"/>
      <c r="AT211" s="187" t="s">
        <v>131</v>
      </c>
      <c r="AU211" s="187" t="s">
        <v>79</v>
      </c>
      <c r="AV211" s="12" t="s">
        <v>79</v>
      </c>
      <c r="AW211" s="12" t="s">
        <v>35</v>
      </c>
      <c r="AX211" s="12" t="s">
        <v>71</v>
      </c>
      <c r="AY211" s="187" t="s">
        <v>120</v>
      </c>
    </row>
    <row r="212" spans="2:51" s="11" customFormat="1" ht="13.5">
      <c r="B212" s="177"/>
      <c r="D212" s="178" t="s">
        <v>131</v>
      </c>
      <c r="E212" s="179" t="s">
        <v>20</v>
      </c>
      <c r="F212" s="180" t="s">
        <v>143</v>
      </c>
      <c r="H212" s="181" t="s">
        <v>20</v>
      </c>
      <c r="I212" s="182"/>
      <c r="L212" s="177"/>
      <c r="M212" s="183"/>
      <c r="N212" s="184"/>
      <c r="O212" s="184"/>
      <c r="P212" s="184"/>
      <c r="Q212" s="184"/>
      <c r="R212" s="184"/>
      <c r="S212" s="184"/>
      <c r="T212" s="185"/>
      <c r="AT212" s="181" t="s">
        <v>131</v>
      </c>
      <c r="AU212" s="181" t="s">
        <v>79</v>
      </c>
      <c r="AV212" s="11" t="s">
        <v>22</v>
      </c>
      <c r="AW212" s="11" t="s">
        <v>35</v>
      </c>
      <c r="AX212" s="11" t="s">
        <v>71</v>
      </c>
      <c r="AY212" s="181" t="s">
        <v>120</v>
      </c>
    </row>
    <row r="213" spans="2:51" s="12" customFormat="1" ht="13.5">
      <c r="B213" s="186"/>
      <c r="D213" s="178" t="s">
        <v>131</v>
      </c>
      <c r="E213" s="187" t="s">
        <v>20</v>
      </c>
      <c r="F213" s="188" t="s">
        <v>293</v>
      </c>
      <c r="H213" s="189">
        <v>2906.765</v>
      </c>
      <c r="I213" s="190"/>
      <c r="L213" s="186"/>
      <c r="M213" s="191"/>
      <c r="N213" s="192"/>
      <c r="O213" s="192"/>
      <c r="P213" s="192"/>
      <c r="Q213" s="192"/>
      <c r="R213" s="192"/>
      <c r="S213" s="192"/>
      <c r="T213" s="193"/>
      <c r="AT213" s="187" t="s">
        <v>131</v>
      </c>
      <c r="AU213" s="187" t="s">
        <v>79</v>
      </c>
      <c r="AV213" s="12" t="s">
        <v>79</v>
      </c>
      <c r="AW213" s="12" t="s">
        <v>35</v>
      </c>
      <c r="AX213" s="12" t="s">
        <v>71</v>
      </c>
      <c r="AY213" s="187" t="s">
        <v>120</v>
      </c>
    </row>
    <row r="214" spans="2:51" s="14" customFormat="1" ht="13.5">
      <c r="B214" s="220"/>
      <c r="D214" s="178" t="s">
        <v>131</v>
      </c>
      <c r="E214" s="221" t="s">
        <v>20</v>
      </c>
      <c r="F214" s="222" t="s">
        <v>290</v>
      </c>
      <c r="H214" s="223">
        <v>3430.915</v>
      </c>
      <c r="I214" s="224"/>
      <c r="L214" s="220"/>
      <c r="M214" s="225"/>
      <c r="N214" s="226"/>
      <c r="O214" s="226"/>
      <c r="P214" s="226"/>
      <c r="Q214" s="226"/>
      <c r="R214" s="226"/>
      <c r="S214" s="226"/>
      <c r="T214" s="227"/>
      <c r="AT214" s="221" t="s">
        <v>131</v>
      </c>
      <c r="AU214" s="221" t="s">
        <v>79</v>
      </c>
      <c r="AV214" s="14" t="s">
        <v>138</v>
      </c>
      <c r="AW214" s="14" t="s">
        <v>35</v>
      </c>
      <c r="AX214" s="14" t="s">
        <v>71</v>
      </c>
      <c r="AY214" s="221" t="s">
        <v>120</v>
      </c>
    </row>
    <row r="215" spans="2:51" s="11" customFormat="1" ht="13.5">
      <c r="B215" s="177"/>
      <c r="D215" s="178" t="s">
        <v>131</v>
      </c>
      <c r="E215" s="179" t="s">
        <v>20</v>
      </c>
      <c r="F215" s="180" t="s">
        <v>151</v>
      </c>
      <c r="H215" s="181" t="s">
        <v>20</v>
      </c>
      <c r="I215" s="182"/>
      <c r="L215" s="177"/>
      <c r="M215" s="183"/>
      <c r="N215" s="184"/>
      <c r="O215" s="184"/>
      <c r="P215" s="184"/>
      <c r="Q215" s="184"/>
      <c r="R215" s="184"/>
      <c r="S215" s="184"/>
      <c r="T215" s="185"/>
      <c r="AT215" s="181" t="s">
        <v>131</v>
      </c>
      <c r="AU215" s="181" t="s">
        <v>79</v>
      </c>
      <c r="AV215" s="11" t="s">
        <v>22</v>
      </c>
      <c r="AW215" s="11" t="s">
        <v>35</v>
      </c>
      <c r="AX215" s="11" t="s">
        <v>71</v>
      </c>
      <c r="AY215" s="181" t="s">
        <v>120</v>
      </c>
    </row>
    <row r="216" spans="2:51" s="12" customFormat="1" ht="13.5">
      <c r="B216" s="186"/>
      <c r="D216" s="178" t="s">
        <v>131</v>
      </c>
      <c r="E216" s="187" t="s">
        <v>20</v>
      </c>
      <c r="F216" s="188" t="s">
        <v>294</v>
      </c>
      <c r="H216" s="189">
        <v>-760.1</v>
      </c>
      <c r="I216" s="190"/>
      <c r="L216" s="186"/>
      <c r="M216" s="191"/>
      <c r="N216" s="192"/>
      <c r="O216" s="192"/>
      <c r="P216" s="192"/>
      <c r="Q216" s="192"/>
      <c r="R216" s="192"/>
      <c r="S216" s="192"/>
      <c r="T216" s="193"/>
      <c r="AT216" s="187" t="s">
        <v>131</v>
      </c>
      <c r="AU216" s="187" t="s">
        <v>79</v>
      </c>
      <c r="AV216" s="12" t="s">
        <v>79</v>
      </c>
      <c r="AW216" s="12" t="s">
        <v>35</v>
      </c>
      <c r="AX216" s="12" t="s">
        <v>71</v>
      </c>
      <c r="AY216" s="187" t="s">
        <v>120</v>
      </c>
    </row>
    <row r="217" spans="2:51" s="13" customFormat="1" ht="13.5">
      <c r="B217" s="194"/>
      <c r="D217" s="195" t="s">
        <v>131</v>
      </c>
      <c r="E217" s="196" t="s">
        <v>20</v>
      </c>
      <c r="F217" s="197" t="s">
        <v>137</v>
      </c>
      <c r="H217" s="198">
        <v>2670.815</v>
      </c>
      <c r="I217" s="199"/>
      <c r="L217" s="194"/>
      <c r="M217" s="200"/>
      <c r="N217" s="201"/>
      <c r="O217" s="201"/>
      <c r="P217" s="201"/>
      <c r="Q217" s="201"/>
      <c r="R217" s="201"/>
      <c r="S217" s="201"/>
      <c r="T217" s="202"/>
      <c r="AT217" s="203" t="s">
        <v>131</v>
      </c>
      <c r="AU217" s="203" t="s">
        <v>79</v>
      </c>
      <c r="AV217" s="13" t="s">
        <v>126</v>
      </c>
      <c r="AW217" s="13" t="s">
        <v>35</v>
      </c>
      <c r="AX217" s="13" t="s">
        <v>22</v>
      </c>
      <c r="AY217" s="203" t="s">
        <v>120</v>
      </c>
    </row>
    <row r="218" spans="2:65" s="1" customFormat="1" ht="31.5" customHeight="1">
      <c r="B218" s="164"/>
      <c r="C218" s="165" t="s">
        <v>299</v>
      </c>
      <c r="D218" s="165" t="s">
        <v>122</v>
      </c>
      <c r="E218" s="166" t="s">
        <v>300</v>
      </c>
      <c r="F218" s="167" t="s">
        <v>301</v>
      </c>
      <c r="G218" s="168" t="s">
        <v>175</v>
      </c>
      <c r="H218" s="169">
        <v>550.238</v>
      </c>
      <c r="I218" s="170"/>
      <c r="J218" s="171">
        <f>ROUND(I218*H218,2)</f>
        <v>0</v>
      </c>
      <c r="K218" s="167" t="s">
        <v>20</v>
      </c>
      <c r="L218" s="35"/>
      <c r="M218" s="172" t="s">
        <v>20</v>
      </c>
      <c r="N218" s="173" t="s">
        <v>42</v>
      </c>
      <c r="O218" s="36"/>
      <c r="P218" s="174">
        <f>O218*H218</f>
        <v>0</v>
      </c>
      <c r="Q218" s="174">
        <v>0</v>
      </c>
      <c r="R218" s="174">
        <f>Q218*H218</f>
        <v>0</v>
      </c>
      <c r="S218" s="174">
        <v>0</v>
      </c>
      <c r="T218" s="175">
        <f>S218*H218</f>
        <v>0</v>
      </c>
      <c r="AR218" s="18" t="s">
        <v>184</v>
      </c>
      <c r="AT218" s="18" t="s">
        <v>122</v>
      </c>
      <c r="AU218" s="18" t="s">
        <v>79</v>
      </c>
      <c r="AY218" s="18" t="s">
        <v>120</v>
      </c>
      <c r="BE218" s="176">
        <f>IF(N218="základní",J218,0)</f>
        <v>0</v>
      </c>
      <c r="BF218" s="176">
        <f>IF(N218="snížená",J218,0)</f>
        <v>0</v>
      </c>
      <c r="BG218" s="176">
        <f>IF(N218="zákl. přenesená",J218,0)</f>
        <v>0</v>
      </c>
      <c r="BH218" s="176">
        <f>IF(N218="sníž. přenesená",J218,0)</f>
        <v>0</v>
      </c>
      <c r="BI218" s="176">
        <f>IF(N218="nulová",J218,0)</f>
        <v>0</v>
      </c>
      <c r="BJ218" s="18" t="s">
        <v>22</v>
      </c>
      <c r="BK218" s="176">
        <f>ROUND(I218*H218,2)</f>
        <v>0</v>
      </c>
      <c r="BL218" s="18" t="s">
        <v>184</v>
      </c>
      <c r="BM218" s="18" t="s">
        <v>302</v>
      </c>
    </row>
    <row r="219" spans="2:63" s="10" customFormat="1" ht="36.75" customHeight="1">
      <c r="B219" s="150"/>
      <c r="D219" s="151" t="s">
        <v>70</v>
      </c>
      <c r="E219" s="152" t="s">
        <v>303</v>
      </c>
      <c r="F219" s="152" t="s">
        <v>304</v>
      </c>
      <c r="I219" s="153"/>
      <c r="J219" s="154">
        <f>BK219</f>
        <v>0</v>
      </c>
      <c r="L219" s="150"/>
      <c r="M219" s="155"/>
      <c r="N219" s="156"/>
      <c r="O219" s="156"/>
      <c r="P219" s="157">
        <f>P220</f>
        <v>0</v>
      </c>
      <c r="Q219" s="156"/>
      <c r="R219" s="157">
        <f>R220</f>
        <v>0</v>
      </c>
      <c r="S219" s="156"/>
      <c r="T219" s="158">
        <f>T220</f>
        <v>0</v>
      </c>
      <c r="AR219" s="151" t="s">
        <v>153</v>
      </c>
      <c r="AT219" s="159" t="s">
        <v>70</v>
      </c>
      <c r="AU219" s="159" t="s">
        <v>71</v>
      </c>
      <c r="AY219" s="151" t="s">
        <v>120</v>
      </c>
      <c r="BK219" s="160">
        <f>BK220</f>
        <v>0</v>
      </c>
    </row>
    <row r="220" spans="2:63" s="10" customFormat="1" ht="19.5" customHeight="1">
      <c r="B220" s="150"/>
      <c r="D220" s="161" t="s">
        <v>70</v>
      </c>
      <c r="E220" s="162" t="s">
        <v>71</v>
      </c>
      <c r="F220" s="162" t="s">
        <v>305</v>
      </c>
      <c r="I220" s="153"/>
      <c r="J220" s="163">
        <f>BK220</f>
        <v>0</v>
      </c>
      <c r="L220" s="150"/>
      <c r="M220" s="155"/>
      <c r="N220" s="156"/>
      <c r="O220" s="156"/>
      <c r="P220" s="157">
        <f>SUM(P221:P225)</f>
        <v>0</v>
      </c>
      <c r="Q220" s="156"/>
      <c r="R220" s="157">
        <f>SUM(R221:R225)</f>
        <v>0</v>
      </c>
      <c r="S220" s="156"/>
      <c r="T220" s="158">
        <f>SUM(T221:T225)</f>
        <v>0</v>
      </c>
      <c r="AR220" s="151" t="s">
        <v>153</v>
      </c>
      <c r="AT220" s="159" t="s">
        <v>70</v>
      </c>
      <c r="AU220" s="159" t="s">
        <v>22</v>
      </c>
      <c r="AY220" s="151" t="s">
        <v>120</v>
      </c>
      <c r="BK220" s="160">
        <f>SUM(BK221:BK225)</f>
        <v>0</v>
      </c>
    </row>
    <row r="221" spans="2:65" s="1" customFormat="1" ht="22.5" customHeight="1">
      <c r="B221" s="164"/>
      <c r="C221" s="165" t="s">
        <v>306</v>
      </c>
      <c r="D221" s="165" t="s">
        <v>122</v>
      </c>
      <c r="E221" s="166" t="s">
        <v>307</v>
      </c>
      <c r="F221" s="167" t="s">
        <v>308</v>
      </c>
      <c r="G221" s="168" t="s">
        <v>309</v>
      </c>
      <c r="H221" s="169">
        <v>1</v>
      </c>
      <c r="I221" s="170"/>
      <c r="J221" s="171">
        <f>ROUND(I221*H221,2)</f>
        <v>0</v>
      </c>
      <c r="K221" s="167" t="s">
        <v>20</v>
      </c>
      <c r="L221" s="35"/>
      <c r="M221" s="172" t="s">
        <v>20</v>
      </c>
      <c r="N221" s="173" t="s">
        <v>42</v>
      </c>
      <c r="O221" s="36"/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AR221" s="18" t="s">
        <v>184</v>
      </c>
      <c r="AT221" s="18" t="s">
        <v>122</v>
      </c>
      <c r="AU221" s="18" t="s">
        <v>79</v>
      </c>
      <c r="AY221" s="18" t="s">
        <v>120</v>
      </c>
      <c r="BE221" s="176">
        <f>IF(N221="základní",J221,0)</f>
        <v>0</v>
      </c>
      <c r="BF221" s="176">
        <f>IF(N221="snížená",J221,0)</f>
        <v>0</v>
      </c>
      <c r="BG221" s="176">
        <f>IF(N221="zákl. přenesená",J221,0)</f>
        <v>0</v>
      </c>
      <c r="BH221" s="176">
        <f>IF(N221="sníž. přenesená",J221,0)</f>
        <v>0</v>
      </c>
      <c r="BI221" s="176">
        <f>IF(N221="nulová",J221,0)</f>
        <v>0</v>
      </c>
      <c r="BJ221" s="18" t="s">
        <v>22</v>
      </c>
      <c r="BK221" s="176">
        <f>ROUND(I221*H221,2)</f>
        <v>0</v>
      </c>
      <c r="BL221" s="18" t="s">
        <v>184</v>
      </c>
      <c r="BM221" s="18" t="s">
        <v>310</v>
      </c>
    </row>
    <row r="222" spans="2:65" s="1" customFormat="1" ht="22.5" customHeight="1">
      <c r="B222" s="164"/>
      <c r="C222" s="165" t="s">
        <v>311</v>
      </c>
      <c r="D222" s="165" t="s">
        <v>122</v>
      </c>
      <c r="E222" s="166" t="s">
        <v>312</v>
      </c>
      <c r="F222" s="167" t="s">
        <v>313</v>
      </c>
      <c r="G222" s="168" t="s">
        <v>309</v>
      </c>
      <c r="H222" s="169">
        <v>1</v>
      </c>
      <c r="I222" s="170"/>
      <c r="J222" s="171">
        <f>ROUND(I222*H222,2)</f>
        <v>0</v>
      </c>
      <c r="K222" s="167" t="s">
        <v>20</v>
      </c>
      <c r="L222" s="35"/>
      <c r="M222" s="172" t="s">
        <v>20</v>
      </c>
      <c r="N222" s="173" t="s">
        <v>42</v>
      </c>
      <c r="O222" s="36"/>
      <c r="P222" s="174">
        <f>O222*H222</f>
        <v>0</v>
      </c>
      <c r="Q222" s="174">
        <v>0</v>
      </c>
      <c r="R222" s="174">
        <f>Q222*H222</f>
        <v>0</v>
      </c>
      <c r="S222" s="174">
        <v>0</v>
      </c>
      <c r="T222" s="175">
        <f>S222*H222</f>
        <v>0</v>
      </c>
      <c r="AR222" s="18" t="s">
        <v>184</v>
      </c>
      <c r="AT222" s="18" t="s">
        <v>122</v>
      </c>
      <c r="AU222" s="18" t="s">
        <v>79</v>
      </c>
      <c r="AY222" s="18" t="s">
        <v>120</v>
      </c>
      <c r="BE222" s="176">
        <f>IF(N222="základní",J222,0)</f>
        <v>0</v>
      </c>
      <c r="BF222" s="176">
        <f>IF(N222="snížená",J222,0)</f>
        <v>0</v>
      </c>
      <c r="BG222" s="176">
        <f>IF(N222="zákl. přenesená",J222,0)</f>
        <v>0</v>
      </c>
      <c r="BH222" s="176">
        <f>IF(N222="sníž. přenesená",J222,0)</f>
        <v>0</v>
      </c>
      <c r="BI222" s="176">
        <f>IF(N222="nulová",J222,0)</f>
        <v>0</v>
      </c>
      <c r="BJ222" s="18" t="s">
        <v>22</v>
      </c>
      <c r="BK222" s="176">
        <f>ROUND(I222*H222,2)</f>
        <v>0</v>
      </c>
      <c r="BL222" s="18" t="s">
        <v>184</v>
      </c>
      <c r="BM222" s="18" t="s">
        <v>314</v>
      </c>
    </row>
    <row r="223" spans="2:65" s="1" customFormat="1" ht="22.5" customHeight="1">
      <c r="B223" s="164"/>
      <c r="C223" s="165" t="s">
        <v>315</v>
      </c>
      <c r="D223" s="165" t="s">
        <v>122</v>
      </c>
      <c r="E223" s="166" t="s">
        <v>316</v>
      </c>
      <c r="F223" s="167" t="s">
        <v>317</v>
      </c>
      <c r="G223" s="168" t="s">
        <v>309</v>
      </c>
      <c r="H223" s="169">
        <v>1</v>
      </c>
      <c r="I223" s="170"/>
      <c r="J223" s="171">
        <f>ROUND(I223*H223,2)</f>
        <v>0</v>
      </c>
      <c r="K223" s="167" t="s">
        <v>20</v>
      </c>
      <c r="L223" s="35"/>
      <c r="M223" s="172" t="s">
        <v>20</v>
      </c>
      <c r="N223" s="173" t="s">
        <v>42</v>
      </c>
      <c r="O223" s="36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AR223" s="18" t="s">
        <v>184</v>
      </c>
      <c r="AT223" s="18" t="s">
        <v>122</v>
      </c>
      <c r="AU223" s="18" t="s">
        <v>79</v>
      </c>
      <c r="AY223" s="18" t="s">
        <v>120</v>
      </c>
      <c r="BE223" s="176">
        <f>IF(N223="základní",J223,0)</f>
        <v>0</v>
      </c>
      <c r="BF223" s="176">
        <f>IF(N223="snížená",J223,0)</f>
        <v>0</v>
      </c>
      <c r="BG223" s="176">
        <f>IF(N223="zákl. přenesená",J223,0)</f>
        <v>0</v>
      </c>
      <c r="BH223" s="176">
        <f>IF(N223="sníž. přenesená",J223,0)</f>
        <v>0</v>
      </c>
      <c r="BI223" s="176">
        <f>IF(N223="nulová",J223,0)</f>
        <v>0</v>
      </c>
      <c r="BJ223" s="18" t="s">
        <v>22</v>
      </c>
      <c r="BK223" s="176">
        <f>ROUND(I223*H223,2)</f>
        <v>0</v>
      </c>
      <c r="BL223" s="18" t="s">
        <v>184</v>
      </c>
      <c r="BM223" s="18" t="s">
        <v>318</v>
      </c>
    </row>
    <row r="224" spans="2:65" s="1" customFormat="1" ht="22.5" customHeight="1">
      <c r="B224" s="164"/>
      <c r="C224" s="165" t="s">
        <v>319</v>
      </c>
      <c r="D224" s="165" t="s">
        <v>122</v>
      </c>
      <c r="E224" s="166" t="s">
        <v>320</v>
      </c>
      <c r="F224" s="167" t="s">
        <v>321</v>
      </c>
      <c r="G224" s="168" t="s">
        <v>309</v>
      </c>
      <c r="H224" s="169">
        <v>1</v>
      </c>
      <c r="I224" s="170"/>
      <c r="J224" s="171">
        <f>ROUND(I224*H224,2)</f>
        <v>0</v>
      </c>
      <c r="K224" s="167" t="s">
        <v>20</v>
      </c>
      <c r="L224" s="35"/>
      <c r="M224" s="172" t="s">
        <v>20</v>
      </c>
      <c r="N224" s="173" t="s">
        <v>42</v>
      </c>
      <c r="O224" s="36"/>
      <c r="P224" s="174">
        <f>O224*H224</f>
        <v>0</v>
      </c>
      <c r="Q224" s="174">
        <v>0</v>
      </c>
      <c r="R224" s="174">
        <f>Q224*H224</f>
        <v>0</v>
      </c>
      <c r="S224" s="174">
        <v>0</v>
      </c>
      <c r="T224" s="175">
        <f>S224*H224</f>
        <v>0</v>
      </c>
      <c r="AR224" s="18" t="s">
        <v>184</v>
      </c>
      <c r="AT224" s="18" t="s">
        <v>122</v>
      </c>
      <c r="AU224" s="18" t="s">
        <v>79</v>
      </c>
      <c r="AY224" s="18" t="s">
        <v>120</v>
      </c>
      <c r="BE224" s="176">
        <f>IF(N224="základní",J224,0)</f>
        <v>0</v>
      </c>
      <c r="BF224" s="176">
        <f>IF(N224="snížená",J224,0)</f>
        <v>0</v>
      </c>
      <c r="BG224" s="176">
        <f>IF(N224="zákl. přenesená",J224,0)</f>
        <v>0</v>
      </c>
      <c r="BH224" s="176">
        <f>IF(N224="sníž. přenesená",J224,0)</f>
        <v>0</v>
      </c>
      <c r="BI224" s="176">
        <f>IF(N224="nulová",J224,0)</f>
        <v>0</v>
      </c>
      <c r="BJ224" s="18" t="s">
        <v>22</v>
      </c>
      <c r="BK224" s="176">
        <f>ROUND(I224*H224,2)</f>
        <v>0</v>
      </c>
      <c r="BL224" s="18" t="s">
        <v>184</v>
      </c>
      <c r="BM224" s="18" t="s">
        <v>322</v>
      </c>
    </row>
    <row r="225" spans="2:65" s="1" customFormat="1" ht="22.5" customHeight="1">
      <c r="B225" s="164"/>
      <c r="C225" s="165" t="s">
        <v>323</v>
      </c>
      <c r="D225" s="165" t="s">
        <v>122</v>
      </c>
      <c r="E225" s="166" t="s">
        <v>324</v>
      </c>
      <c r="F225" s="167" t="s">
        <v>325</v>
      </c>
      <c r="G225" s="168" t="s">
        <v>309</v>
      </c>
      <c r="H225" s="169">
        <v>1</v>
      </c>
      <c r="I225" s="170"/>
      <c r="J225" s="171">
        <f>ROUND(I225*H225,2)</f>
        <v>0</v>
      </c>
      <c r="K225" s="167" t="s">
        <v>20</v>
      </c>
      <c r="L225" s="35"/>
      <c r="M225" s="172" t="s">
        <v>20</v>
      </c>
      <c r="N225" s="228" t="s">
        <v>42</v>
      </c>
      <c r="O225" s="229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AR225" s="18" t="s">
        <v>184</v>
      </c>
      <c r="AT225" s="18" t="s">
        <v>122</v>
      </c>
      <c r="AU225" s="18" t="s">
        <v>79</v>
      </c>
      <c r="AY225" s="18" t="s">
        <v>120</v>
      </c>
      <c r="BE225" s="176">
        <f>IF(N225="základní",J225,0)</f>
        <v>0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18" t="s">
        <v>22</v>
      </c>
      <c r="BK225" s="176">
        <f>ROUND(I225*H225,2)</f>
        <v>0</v>
      </c>
      <c r="BL225" s="18" t="s">
        <v>184</v>
      </c>
      <c r="BM225" s="18" t="s">
        <v>326</v>
      </c>
    </row>
    <row r="226" spans="2:12" s="1" customFormat="1" ht="6.75" customHeight="1">
      <c r="B226" s="50"/>
      <c r="C226" s="51"/>
      <c r="D226" s="51"/>
      <c r="E226" s="51"/>
      <c r="F226" s="51"/>
      <c r="G226" s="51"/>
      <c r="H226" s="51"/>
      <c r="I226" s="116"/>
      <c r="J226" s="51"/>
      <c r="K226" s="51"/>
      <c r="L226" s="35"/>
    </row>
    <row r="227" ht="13.5">
      <c r="AT227" s="232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</v>
      </c>
      <c r="E1" s="276"/>
      <c r="F1" s="277" t="s">
        <v>698</v>
      </c>
      <c r="G1" s="282" t="s">
        <v>699</v>
      </c>
      <c r="H1" s="282"/>
      <c r="I1" s="283"/>
      <c r="J1" s="277" t="s">
        <v>700</v>
      </c>
      <c r="K1" s="275" t="s">
        <v>89</v>
      </c>
      <c r="L1" s="277" t="s">
        <v>701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82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79</v>
      </c>
    </row>
    <row r="4" spans="2:46" ht="36.75" customHeight="1">
      <c r="B4" s="22"/>
      <c r="C4" s="23"/>
      <c r="D4" s="24" t="s">
        <v>90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69" t="str">
        <f>'Rekapitulace stavby'!K6</f>
        <v>II 191 Klatovy - Ostřetice - Petrovičky</v>
      </c>
      <c r="F7" s="238"/>
      <c r="G7" s="238"/>
      <c r="H7" s="238"/>
      <c r="I7" s="94"/>
      <c r="J7" s="23"/>
      <c r="K7" s="25"/>
    </row>
    <row r="8" spans="2:11" s="1" customFormat="1" ht="15">
      <c r="B8" s="35"/>
      <c r="C8" s="36"/>
      <c r="D8" s="31" t="s">
        <v>91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70" t="s">
        <v>327</v>
      </c>
      <c r="F9" s="245"/>
      <c r="G9" s="245"/>
      <c r="H9" s="245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27.8.2015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24</v>
      </c>
      <c r="F15" s="36"/>
      <c r="G15" s="36"/>
      <c r="H15" s="36"/>
      <c r="I15" s="96" t="s">
        <v>31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31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6" t="s">
        <v>30</v>
      </c>
      <c r="J20" s="29" t="s">
        <v>20</v>
      </c>
      <c r="K20" s="39"/>
    </row>
    <row r="21" spans="2:11" s="1" customFormat="1" ht="18" customHeight="1">
      <c r="B21" s="35"/>
      <c r="C21" s="36"/>
      <c r="D21" s="36"/>
      <c r="E21" s="29" t="s">
        <v>24</v>
      </c>
      <c r="F21" s="36"/>
      <c r="G21" s="36"/>
      <c r="H21" s="36"/>
      <c r="I21" s="96" t="s">
        <v>31</v>
      </c>
      <c r="J21" s="29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36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241" t="s">
        <v>20</v>
      </c>
      <c r="F24" s="271"/>
      <c r="G24" s="271"/>
      <c r="H24" s="271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37</v>
      </c>
      <c r="E27" s="36"/>
      <c r="F27" s="36"/>
      <c r="G27" s="36"/>
      <c r="H27" s="36"/>
      <c r="I27" s="95"/>
      <c r="J27" s="105">
        <f>ROUND(J82,2)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39</v>
      </c>
      <c r="G29" s="36"/>
      <c r="H29" s="36"/>
      <c r="I29" s="106" t="s">
        <v>38</v>
      </c>
      <c r="J29" s="40" t="s">
        <v>40</v>
      </c>
      <c r="K29" s="39"/>
    </row>
    <row r="30" spans="2:11" s="1" customFormat="1" ht="14.25" customHeight="1">
      <c r="B30" s="35"/>
      <c r="C30" s="36"/>
      <c r="D30" s="43" t="s">
        <v>41</v>
      </c>
      <c r="E30" s="43" t="s">
        <v>42</v>
      </c>
      <c r="F30" s="107">
        <f>ROUND(SUM(BE82:BE202),2)</f>
        <v>0</v>
      </c>
      <c r="G30" s="36"/>
      <c r="H30" s="36"/>
      <c r="I30" s="108">
        <v>0.21</v>
      </c>
      <c r="J30" s="107">
        <f>ROUND(ROUND((SUM(BE82:BE202)),2)*I30,2)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43</v>
      </c>
      <c r="F31" s="107">
        <f>ROUND(SUM(BF82:BF202),2)</f>
        <v>0</v>
      </c>
      <c r="G31" s="36"/>
      <c r="H31" s="36"/>
      <c r="I31" s="108">
        <v>0.15</v>
      </c>
      <c r="J31" s="107">
        <f>ROUND(ROUND((SUM(BF82:BF202)),2)*I31,2)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44</v>
      </c>
      <c r="F32" s="107">
        <f>ROUND(SUM(BG82:BG202),2)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45</v>
      </c>
      <c r="F33" s="107">
        <f>ROUND(SUM(BH82:BH202),2)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46</v>
      </c>
      <c r="F34" s="107">
        <f>ROUND(SUM(BI82:BI202),2)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47</v>
      </c>
      <c r="E36" s="65"/>
      <c r="F36" s="65"/>
      <c r="G36" s="111" t="s">
        <v>48</v>
      </c>
      <c r="H36" s="112" t="s">
        <v>49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93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69" t="str">
        <f>E7</f>
        <v>II 191 Klatovy - Ostřetice - Petrovičky</v>
      </c>
      <c r="F45" s="245"/>
      <c r="G45" s="245"/>
      <c r="H45" s="245"/>
      <c r="I45" s="95"/>
      <c r="J45" s="36"/>
      <c r="K45" s="39"/>
    </row>
    <row r="46" spans="2:11" s="1" customFormat="1" ht="14.25" customHeight="1">
      <c r="B46" s="35"/>
      <c r="C46" s="31" t="s">
        <v>91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70" t="str">
        <f>E9</f>
        <v>SO 102 - II. úsek</v>
      </c>
      <c r="F47" s="245"/>
      <c r="G47" s="245"/>
      <c r="H47" s="245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6" t="s">
        <v>25</v>
      </c>
      <c r="J49" s="97" t="str">
        <f>IF(J12="","",J12)</f>
        <v>27.8.2015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 </v>
      </c>
      <c r="G51" s="36"/>
      <c r="H51" s="36"/>
      <c r="I51" s="96" t="s">
        <v>34</v>
      </c>
      <c r="J51" s="29" t="str">
        <f>E21</f>
        <v> </v>
      </c>
      <c r="K51" s="39"/>
    </row>
    <row r="52" spans="2:11" s="1" customFormat="1" ht="14.25" customHeight="1">
      <c r="B52" s="35"/>
      <c r="C52" s="31" t="s">
        <v>32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94</v>
      </c>
      <c r="D54" s="109"/>
      <c r="E54" s="109"/>
      <c r="F54" s="109"/>
      <c r="G54" s="109"/>
      <c r="H54" s="109"/>
      <c r="I54" s="120"/>
      <c r="J54" s="121" t="s">
        <v>95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96</v>
      </c>
      <c r="D56" s="36"/>
      <c r="E56" s="36"/>
      <c r="F56" s="36"/>
      <c r="G56" s="36"/>
      <c r="H56" s="36"/>
      <c r="I56" s="95"/>
      <c r="J56" s="105">
        <f>J82</f>
        <v>0</v>
      </c>
      <c r="K56" s="39"/>
      <c r="AU56" s="18" t="s">
        <v>97</v>
      </c>
    </row>
    <row r="57" spans="2:11" s="7" customFormat="1" ht="24.75" customHeight="1">
      <c r="B57" s="124"/>
      <c r="C57" s="125"/>
      <c r="D57" s="126" t="s">
        <v>98</v>
      </c>
      <c r="E57" s="127"/>
      <c r="F57" s="127"/>
      <c r="G57" s="127"/>
      <c r="H57" s="127"/>
      <c r="I57" s="128"/>
      <c r="J57" s="129">
        <f>J83</f>
        <v>0</v>
      </c>
      <c r="K57" s="130"/>
    </row>
    <row r="58" spans="2:11" s="8" customFormat="1" ht="19.5" customHeight="1">
      <c r="B58" s="131"/>
      <c r="C58" s="132"/>
      <c r="D58" s="133" t="s">
        <v>99</v>
      </c>
      <c r="E58" s="134"/>
      <c r="F58" s="134"/>
      <c r="G58" s="134"/>
      <c r="H58" s="134"/>
      <c r="I58" s="135"/>
      <c r="J58" s="136">
        <f>J84</f>
        <v>0</v>
      </c>
      <c r="K58" s="137"/>
    </row>
    <row r="59" spans="2:11" s="8" customFormat="1" ht="19.5" customHeight="1">
      <c r="B59" s="131"/>
      <c r="C59" s="132"/>
      <c r="D59" s="133" t="s">
        <v>100</v>
      </c>
      <c r="E59" s="134"/>
      <c r="F59" s="134"/>
      <c r="G59" s="134"/>
      <c r="H59" s="134"/>
      <c r="I59" s="135"/>
      <c r="J59" s="136">
        <f>J129</f>
        <v>0</v>
      </c>
      <c r="K59" s="137"/>
    </row>
    <row r="60" spans="2:11" s="8" customFormat="1" ht="19.5" customHeight="1">
      <c r="B60" s="131"/>
      <c r="C60" s="132"/>
      <c r="D60" s="133" t="s">
        <v>101</v>
      </c>
      <c r="E60" s="134"/>
      <c r="F60" s="134"/>
      <c r="G60" s="134"/>
      <c r="H60" s="134"/>
      <c r="I60" s="135"/>
      <c r="J60" s="136">
        <f>J150</f>
        <v>0</v>
      </c>
      <c r="K60" s="137"/>
    </row>
    <row r="61" spans="2:11" s="7" customFormat="1" ht="24.75" customHeight="1">
      <c r="B61" s="124"/>
      <c r="C61" s="125"/>
      <c r="D61" s="126" t="s">
        <v>102</v>
      </c>
      <c r="E61" s="127"/>
      <c r="F61" s="127"/>
      <c r="G61" s="127"/>
      <c r="H61" s="127"/>
      <c r="I61" s="128"/>
      <c r="J61" s="129">
        <f>J196</f>
        <v>0</v>
      </c>
      <c r="K61" s="130"/>
    </row>
    <row r="62" spans="2:11" s="8" customFormat="1" ht="19.5" customHeight="1">
      <c r="B62" s="131"/>
      <c r="C62" s="132"/>
      <c r="D62" s="133" t="s">
        <v>103</v>
      </c>
      <c r="E62" s="134"/>
      <c r="F62" s="134"/>
      <c r="G62" s="134"/>
      <c r="H62" s="134"/>
      <c r="I62" s="135"/>
      <c r="J62" s="136">
        <f>J197</f>
        <v>0</v>
      </c>
      <c r="K62" s="137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95"/>
      <c r="J63" s="36"/>
      <c r="K63" s="39"/>
    </row>
    <row r="64" spans="2:11" s="1" customFormat="1" ht="6.75" customHeight="1">
      <c r="B64" s="50"/>
      <c r="C64" s="51"/>
      <c r="D64" s="51"/>
      <c r="E64" s="51"/>
      <c r="F64" s="51"/>
      <c r="G64" s="51"/>
      <c r="H64" s="51"/>
      <c r="I64" s="116"/>
      <c r="J64" s="51"/>
      <c r="K64" s="52"/>
    </row>
    <row r="68" spans="2:12" s="1" customFormat="1" ht="6.75" customHeight="1">
      <c r="B68" s="53"/>
      <c r="C68" s="54"/>
      <c r="D68" s="54"/>
      <c r="E68" s="54"/>
      <c r="F68" s="54"/>
      <c r="G68" s="54"/>
      <c r="H68" s="54"/>
      <c r="I68" s="117"/>
      <c r="J68" s="54"/>
      <c r="K68" s="54"/>
      <c r="L68" s="35"/>
    </row>
    <row r="69" spans="2:12" s="1" customFormat="1" ht="36.75" customHeight="1">
      <c r="B69" s="35"/>
      <c r="C69" s="55" t="s">
        <v>104</v>
      </c>
      <c r="I69" s="138"/>
      <c r="L69" s="35"/>
    </row>
    <row r="70" spans="2:12" s="1" customFormat="1" ht="6.75" customHeight="1">
      <c r="B70" s="35"/>
      <c r="I70" s="138"/>
      <c r="L70" s="35"/>
    </row>
    <row r="71" spans="2:12" s="1" customFormat="1" ht="14.25" customHeight="1">
      <c r="B71" s="35"/>
      <c r="C71" s="57" t="s">
        <v>16</v>
      </c>
      <c r="I71" s="138"/>
      <c r="L71" s="35"/>
    </row>
    <row r="72" spans="2:12" s="1" customFormat="1" ht="22.5" customHeight="1">
      <c r="B72" s="35"/>
      <c r="E72" s="272" t="str">
        <f>E7</f>
        <v>II 191 Klatovy - Ostřetice - Petrovičky</v>
      </c>
      <c r="F72" s="235"/>
      <c r="G72" s="235"/>
      <c r="H72" s="235"/>
      <c r="I72" s="138"/>
      <c r="L72" s="35"/>
    </row>
    <row r="73" spans="2:12" s="1" customFormat="1" ht="14.25" customHeight="1">
      <c r="B73" s="35"/>
      <c r="C73" s="57" t="s">
        <v>91</v>
      </c>
      <c r="I73" s="138"/>
      <c r="L73" s="35"/>
    </row>
    <row r="74" spans="2:12" s="1" customFormat="1" ht="23.25" customHeight="1">
      <c r="B74" s="35"/>
      <c r="E74" s="253" t="str">
        <f>E9</f>
        <v>SO 102 - II. úsek</v>
      </c>
      <c r="F74" s="235"/>
      <c r="G74" s="235"/>
      <c r="H74" s="235"/>
      <c r="I74" s="138"/>
      <c r="L74" s="35"/>
    </row>
    <row r="75" spans="2:12" s="1" customFormat="1" ht="6.75" customHeight="1">
      <c r="B75" s="35"/>
      <c r="I75" s="138"/>
      <c r="L75" s="35"/>
    </row>
    <row r="76" spans="2:12" s="1" customFormat="1" ht="18" customHeight="1">
      <c r="B76" s="35"/>
      <c r="C76" s="57" t="s">
        <v>23</v>
      </c>
      <c r="F76" s="139" t="str">
        <f>F12</f>
        <v> </v>
      </c>
      <c r="I76" s="140" t="s">
        <v>25</v>
      </c>
      <c r="J76" s="61" t="str">
        <f>IF(J12="","",J12)</f>
        <v>27.8.2015</v>
      </c>
      <c r="L76" s="35"/>
    </row>
    <row r="77" spans="2:12" s="1" customFormat="1" ht="6.75" customHeight="1">
      <c r="B77" s="35"/>
      <c r="I77" s="138"/>
      <c r="L77" s="35"/>
    </row>
    <row r="78" spans="2:12" s="1" customFormat="1" ht="15">
      <c r="B78" s="35"/>
      <c r="C78" s="57" t="s">
        <v>29</v>
      </c>
      <c r="F78" s="139" t="str">
        <f>E15</f>
        <v> </v>
      </c>
      <c r="I78" s="140" t="s">
        <v>34</v>
      </c>
      <c r="J78" s="139" t="str">
        <f>E21</f>
        <v> </v>
      </c>
      <c r="L78" s="35"/>
    </row>
    <row r="79" spans="2:12" s="1" customFormat="1" ht="14.25" customHeight="1">
      <c r="B79" s="35"/>
      <c r="C79" s="57" t="s">
        <v>32</v>
      </c>
      <c r="F79" s="139">
        <f>IF(E18="","",E18)</f>
      </c>
      <c r="I79" s="138"/>
      <c r="L79" s="35"/>
    </row>
    <row r="80" spans="2:12" s="1" customFormat="1" ht="9.75" customHeight="1">
      <c r="B80" s="35"/>
      <c r="I80" s="138"/>
      <c r="L80" s="35"/>
    </row>
    <row r="81" spans="2:20" s="9" customFormat="1" ht="29.25" customHeight="1">
      <c r="B81" s="141"/>
      <c r="C81" s="142" t="s">
        <v>105</v>
      </c>
      <c r="D81" s="143" t="s">
        <v>56</v>
      </c>
      <c r="E81" s="143" t="s">
        <v>52</v>
      </c>
      <c r="F81" s="143" t="s">
        <v>106</v>
      </c>
      <c r="G81" s="143" t="s">
        <v>107</v>
      </c>
      <c r="H81" s="143" t="s">
        <v>108</v>
      </c>
      <c r="I81" s="144" t="s">
        <v>109</v>
      </c>
      <c r="J81" s="143" t="s">
        <v>95</v>
      </c>
      <c r="K81" s="145" t="s">
        <v>110</v>
      </c>
      <c r="L81" s="141"/>
      <c r="M81" s="67" t="s">
        <v>111</v>
      </c>
      <c r="N81" s="68" t="s">
        <v>41</v>
      </c>
      <c r="O81" s="68" t="s">
        <v>112</v>
      </c>
      <c r="P81" s="68" t="s">
        <v>113</v>
      </c>
      <c r="Q81" s="68" t="s">
        <v>114</v>
      </c>
      <c r="R81" s="68" t="s">
        <v>115</v>
      </c>
      <c r="S81" s="68" t="s">
        <v>116</v>
      </c>
      <c r="T81" s="69" t="s">
        <v>117</v>
      </c>
    </row>
    <row r="82" spans="2:63" s="1" customFormat="1" ht="29.25" customHeight="1">
      <c r="B82" s="35"/>
      <c r="C82" s="71" t="s">
        <v>96</v>
      </c>
      <c r="I82" s="138"/>
      <c r="J82" s="146">
        <f>BK82</f>
        <v>0</v>
      </c>
      <c r="L82" s="35"/>
      <c r="M82" s="70"/>
      <c r="N82" s="62"/>
      <c r="O82" s="62"/>
      <c r="P82" s="147">
        <f>P83+P196</f>
        <v>0</v>
      </c>
      <c r="Q82" s="62"/>
      <c r="R82" s="147">
        <f>R83+R196</f>
        <v>198.39525941000002</v>
      </c>
      <c r="S82" s="62"/>
      <c r="T82" s="148">
        <f>T83+T196</f>
        <v>1461.5539520000002</v>
      </c>
      <c r="AT82" s="18" t="s">
        <v>70</v>
      </c>
      <c r="AU82" s="18" t="s">
        <v>97</v>
      </c>
      <c r="BK82" s="149">
        <f>BK83+BK196</f>
        <v>0</v>
      </c>
    </row>
    <row r="83" spans="2:63" s="10" customFormat="1" ht="36.75" customHeight="1">
      <c r="B83" s="150"/>
      <c r="D83" s="151" t="s">
        <v>70</v>
      </c>
      <c r="E83" s="152" t="s">
        <v>118</v>
      </c>
      <c r="F83" s="152" t="s">
        <v>119</v>
      </c>
      <c r="I83" s="153"/>
      <c r="J83" s="154">
        <f>BK83</f>
        <v>0</v>
      </c>
      <c r="L83" s="150"/>
      <c r="M83" s="155"/>
      <c r="N83" s="156"/>
      <c r="O83" s="156"/>
      <c r="P83" s="157">
        <f>P84+P129+P150</f>
        <v>0</v>
      </c>
      <c r="Q83" s="156"/>
      <c r="R83" s="157">
        <f>R84+R129+R150</f>
        <v>198.39525941000002</v>
      </c>
      <c r="S83" s="156"/>
      <c r="T83" s="158">
        <f>T84+T129+T150</f>
        <v>1461.5539520000002</v>
      </c>
      <c r="AR83" s="151" t="s">
        <v>22</v>
      </c>
      <c r="AT83" s="159" t="s">
        <v>70</v>
      </c>
      <c r="AU83" s="159" t="s">
        <v>71</v>
      </c>
      <c r="AY83" s="151" t="s">
        <v>120</v>
      </c>
      <c r="BK83" s="160">
        <f>BK84+BK129+BK150</f>
        <v>0</v>
      </c>
    </row>
    <row r="84" spans="2:63" s="10" customFormat="1" ht="19.5" customHeight="1">
      <c r="B84" s="150"/>
      <c r="D84" s="161" t="s">
        <v>70</v>
      </c>
      <c r="E84" s="162" t="s">
        <v>22</v>
      </c>
      <c r="F84" s="162" t="s">
        <v>121</v>
      </c>
      <c r="I84" s="153"/>
      <c r="J84" s="163">
        <f>BK84</f>
        <v>0</v>
      </c>
      <c r="L84" s="150"/>
      <c r="M84" s="155"/>
      <c r="N84" s="156"/>
      <c r="O84" s="156"/>
      <c r="P84" s="157">
        <f>SUM(P85:P128)</f>
        <v>0</v>
      </c>
      <c r="Q84" s="156"/>
      <c r="R84" s="157">
        <f>SUM(R85:R128)</f>
        <v>0.64498141</v>
      </c>
      <c r="S84" s="156"/>
      <c r="T84" s="158">
        <f>SUM(T85:T128)</f>
        <v>1316.4019520000002</v>
      </c>
      <c r="AR84" s="151" t="s">
        <v>22</v>
      </c>
      <c r="AT84" s="159" t="s">
        <v>70</v>
      </c>
      <c r="AU84" s="159" t="s">
        <v>22</v>
      </c>
      <c r="AY84" s="151" t="s">
        <v>120</v>
      </c>
      <c r="BK84" s="160">
        <f>SUM(BK85:BK128)</f>
        <v>0</v>
      </c>
    </row>
    <row r="85" spans="2:65" s="1" customFormat="1" ht="22.5" customHeight="1">
      <c r="B85" s="164"/>
      <c r="C85" s="165" t="s">
        <v>22</v>
      </c>
      <c r="D85" s="165" t="s">
        <v>122</v>
      </c>
      <c r="E85" s="166" t="s">
        <v>123</v>
      </c>
      <c r="F85" s="167" t="s">
        <v>124</v>
      </c>
      <c r="G85" s="168" t="s">
        <v>125</v>
      </c>
      <c r="H85" s="169">
        <v>75</v>
      </c>
      <c r="I85" s="170"/>
      <c r="J85" s="171">
        <f>ROUND(I85*H85,2)</f>
        <v>0</v>
      </c>
      <c r="K85" s="167" t="s">
        <v>20</v>
      </c>
      <c r="L85" s="35"/>
      <c r="M85" s="172" t="s">
        <v>20</v>
      </c>
      <c r="N85" s="173" t="s">
        <v>42</v>
      </c>
      <c r="O85" s="36"/>
      <c r="P85" s="174">
        <f>O85*H85</f>
        <v>0</v>
      </c>
      <c r="Q85" s="174">
        <v>0</v>
      </c>
      <c r="R85" s="174">
        <f>Q85*H85</f>
        <v>0</v>
      </c>
      <c r="S85" s="174">
        <v>0.316</v>
      </c>
      <c r="T85" s="175">
        <f>S85*H85</f>
        <v>23.7</v>
      </c>
      <c r="AR85" s="18" t="s">
        <v>126</v>
      </c>
      <c r="AT85" s="18" t="s">
        <v>122</v>
      </c>
      <c r="AU85" s="18" t="s">
        <v>79</v>
      </c>
      <c r="AY85" s="18" t="s">
        <v>120</v>
      </c>
      <c r="BE85" s="176">
        <f>IF(N85="základní",J85,0)</f>
        <v>0</v>
      </c>
      <c r="BF85" s="176">
        <f>IF(N85="snížená",J85,0)</f>
        <v>0</v>
      </c>
      <c r="BG85" s="176">
        <f>IF(N85="zákl. přenesená",J85,0)</f>
        <v>0</v>
      </c>
      <c r="BH85" s="176">
        <f>IF(N85="sníž. přenesená",J85,0)</f>
        <v>0</v>
      </c>
      <c r="BI85" s="176">
        <f>IF(N85="nulová",J85,0)</f>
        <v>0</v>
      </c>
      <c r="BJ85" s="18" t="s">
        <v>22</v>
      </c>
      <c r="BK85" s="176">
        <f>ROUND(I85*H85,2)</f>
        <v>0</v>
      </c>
      <c r="BL85" s="18" t="s">
        <v>126</v>
      </c>
      <c r="BM85" s="18" t="s">
        <v>328</v>
      </c>
    </row>
    <row r="86" spans="2:65" s="1" customFormat="1" ht="22.5" customHeight="1">
      <c r="B86" s="164"/>
      <c r="C86" s="165" t="s">
        <v>79</v>
      </c>
      <c r="D86" s="165" t="s">
        <v>122</v>
      </c>
      <c r="E86" s="166" t="s">
        <v>128</v>
      </c>
      <c r="F86" s="167" t="s">
        <v>129</v>
      </c>
      <c r="G86" s="168" t="s">
        <v>125</v>
      </c>
      <c r="H86" s="169">
        <v>738</v>
      </c>
      <c r="I86" s="170"/>
      <c r="J86" s="171">
        <f>ROUND(I86*H86,2)</f>
        <v>0</v>
      </c>
      <c r="K86" s="167" t="s">
        <v>20</v>
      </c>
      <c r="L86" s="35"/>
      <c r="M86" s="172" t="s">
        <v>20</v>
      </c>
      <c r="N86" s="173" t="s">
        <v>42</v>
      </c>
      <c r="O86" s="36"/>
      <c r="P86" s="174">
        <f>O86*H86</f>
        <v>0</v>
      </c>
      <c r="Q86" s="174">
        <v>7E-05</v>
      </c>
      <c r="R86" s="174">
        <f>Q86*H86</f>
        <v>0.05166</v>
      </c>
      <c r="S86" s="174">
        <v>0.128</v>
      </c>
      <c r="T86" s="175">
        <f>S86*H86</f>
        <v>94.464</v>
      </c>
      <c r="AR86" s="18" t="s">
        <v>126</v>
      </c>
      <c r="AT86" s="18" t="s">
        <v>122</v>
      </c>
      <c r="AU86" s="18" t="s">
        <v>79</v>
      </c>
      <c r="AY86" s="18" t="s">
        <v>120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8" t="s">
        <v>22</v>
      </c>
      <c r="BK86" s="176">
        <f>ROUND(I86*H86,2)</f>
        <v>0</v>
      </c>
      <c r="BL86" s="18" t="s">
        <v>126</v>
      </c>
      <c r="BM86" s="18" t="s">
        <v>329</v>
      </c>
    </row>
    <row r="87" spans="2:51" s="11" customFormat="1" ht="13.5">
      <c r="B87" s="177"/>
      <c r="D87" s="178" t="s">
        <v>131</v>
      </c>
      <c r="E87" s="179" t="s">
        <v>20</v>
      </c>
      <c r="F87" s="180" t="s">
        <v>133</v>
      </c>
      <c r="H87" s="181" t="s">
        <v>20</v>
      </c>
      <c r="I87" s="182"/>
      <c r="L87" s="177"/>
      <c r="M87" s="183"/>
      <c r="N87" s="184"/>
      <c r="O87" s="184"/>
      <c r="P87" s="184"/>
      <c r="Q87" s="184"/>
      <c r="R87" s="184"/>
      <c r="S87" s="184"/>
      <c r="T87" s="185"/>
      <c r="AT87" s="181" t="s">
        <v>131</v>
      </c>
      <c r="AU87" s="181" t="s">
        <v>79</v>
      </c>
      <c r="AV87" s="11" t="s">
        <v>22</v>
      </c>
      <c r="AW87" s="11" t="s">
        <v>35</v>
      </c>
      <c r="AX87" s="11" t="s">
        <v>71</v>
      </c>
      <c r="AY87" s="181" t="s">
        <v>120</v>
      </c>
    </row>
    <row r="88" spans="2:51" s="12" customFormat="1" ht="13.5">
      <c r="B88" s="186"/>
      <c r="D88" s="178" t="s">
        <v>131</v>
      </c>
      <c r="E88" s="187" t="s">
        <v>20</v>
      </c>
      <c r="F88" s="188" t="s">
        <v>330</v>
      </c>
      <c r="H88" s="189">
        <v>128</v>
      </c>
      <c r="I88" s="190"/>
      <c r="L88" s="186"/>
      <c r="M88" s="191"/>
      <c r="N88" s="192"/>
      <c r="O88" s="192"/>
      <c r="P88" s="192"/>
      <c r="Q88" s="192"/>
      <c r="R88" s="192"/>
      <c r="S88" s="192"/>
      <c r="T88" s="193"/>
      <c r="AT88" s="187" t="s">
        <v>131</v>
      </c>
      <c r="AU88" s="187" t="s">
        <v>79</v>
      </c>
      <c r="AV88" s="12" t="s">
        <v>79</v>
      </c>
      <c r="AW88" s="12" t="s">
        <v>35</v>
      </c>
      <c r="AX88" s="12" t="s">
        <v>71</v>
      </c>
      <c r="AY88" s="187" t="s">
        <v>120</v>
      </c>
    </row>
    <row r="89" spans="2:51" s="11" customFormat="1" ht="13.5">
      <c r="B89" s="177"/>
      <c r="D89" s="178" t="s">
        <v>131</v>
      </c>
      <c r="E89" s="179" t="s">
        <v>20</v>
      </c>
      <c r="F89" s="180" t="s">
        <v>135</v>
      </c>
      <c r="H89" s="181" t="s">
        <v>20</v>
      </c>
      <c r="I89" s="182"/>
      <c r="L89" s="177"/>
      <c r="M89" s="183"/>
      <c r="N89" s="184"/>
      <c r="O89" s="184"/>
      <c r="P89" s="184"/>
      <c r="Q89" s="184"/>
      <c r="R89" s="184"/>
      <c r="S89" s="184"/>
      <c r="T89" s="185"/>
      <c r="AT89" s="181" t="s">
        <v>131</v>
      </c>
      <c r="AU89" s="181" t="s">
        <v>79</v>
      </c>
      <c r="AV89" s="11" t="s">
        <v>22</v>
      </c>
      <c r="AW89" s="11" t="s">
        <v>35</v>
      </c>
      <c r="AX89" s="11" t="s">
        <v>71</v>
      </c>
      <c r="AY89" s="181" t="s">
        <v>120</v>
      </c>
    </row>
    <row r="90" spans="2:51" s="12" customFormat="1" ht="13.5">
      <c r="B90" s="186"/>
      <c r="D90" s="178" t="s">
        <v>131</v>
      </c>
      <c r="E90" s="187" t="s">
        <v>20</v>
      </c>
      <c r="F90" s="188" t="s">
        <v>331</v>
      </c>
      <c r="H90" s="189">
        <v>610</v>
      </c>
      <c r="I90" s="190"/>
      <c r="L90" s="186"/>
      <c r="M90" s="191"/>
      <c r="N90" s="192"/>
      <c r="O90" s="192"/>
      <c r="P90" s="192"/>
      <c r="Q90" s="192"/>
      <c r="R90" s="192"/>
      <c r="S90" s="192"/>
      <c r="T90" s="193"/>
      <c r="AT90" s="187" t="s">
        <v>131</v>
      </c>
      <c r="AU90" s="187" t="s">
        <v>79</v>
      </c>
      <c r="AV90" s="12" t="s">
        <v>79</v>
      </c>
      <c r="AW90" s="12" t="s">
        <v>35</v>
      </c>
      <c r="AX90" s="12" t="s">
        <v>71</v>
      </c>
      <c r="AY90" s="187" t="s">
        <v>120</v>
      </c>
    </row>
    <row r="91" spans="2:51" s="13" customFormat="1" ht="13.5">
      <c r="B91" s="194"/>
      <c r="D91" s="195" t="s">
        <v>131</v>
      </c>
      <c r="E91" s="196" t="s">
        <v>20</v>
      </c>
      <c r="F91" s="197" t="s">
        <v>137</v>
      </c>
      <c r="H91" s="198">
        <v>738</v>
      </c>
      <c r="I91" s="199"/>
      <c r="L91" s="194"/>
      <c r="M91" s="200"/>
      <c r="N91" s="201"/>
      <c r="O91" s="201"/>
      <c r="P91" s="201"/>
      <c r="Q91" s="201"/>
      <c r="R91" s="201"/>
      <c r="S91" s="201"/>
      <c r="T91" s="202"/>
      <c r="AT91" s="203" t="s">
        <v>131</v>
      </c>
      <c r="AU91" s="203" t="s">
        <v>79</v>
      </c>
      <c r="AV91" s="13" t="s">
        <v>126</v>
      </c>
      <c r="AW91" s="13" t="s">
        <v>35</v>
      </c>
      <c r="AX91" s="13" t="s">
        <v>22</v>
      </c>
      <c r="AY91" s="203" t="s">
        <v>120</v>
      </c>
    </row>
    <row r="92" spans="2:65" s="1" customFormat="1" ht="22.5" customHeight="1">
      <c r="B92" s="164"/>
      <c r="C92" s="165" t="s">
        <v>138</v>
      </c>
      <c r="D92" s="165" t="s">
        <v>122</v>
      </c>
      <c r="E92" s="166" t="s">
        <v>139</v>
      </c>
      <c r="F92" s="167" t="s">
        <v>140</v>
      </c>
      <c r="G92" s="168" t="s">
        <v>125</v>
      </c>
      <c r="H92" s="169">
        <v>3164.737</v>
      </c>
      <c r="I92" s="170"/>
      <c r="J92" s="171">
        <f>ROUND(I92*H92,2)</f>
        <v>0</v>
      </c>
      <c r="K92" s="167" t="s">
        <v>20</v>
      </c>
      <c r="L92" s="35"/>
      <c r="M92" s="172" t="s">
        <v>20</v>
      </c>
      <c r="N92" s="173" t="s">
        <v>42</v>
      </c>
      <c r="O92" s="36"/>
      <c r="P92" s="174">
        <f>O92*H92</f>
        <v>0</v>
      </c>
      <c r="Q92" s="174">
        <v>0.00013</v>
      </c>
      <c r="R92" s="174">
        <f>Q92*H92</f>
        <v>0.41141581</v>
      </c>
      <c r="S92" s="174">
        <v>0.256</v>
      </c>
      <c r="T92" s="175">
        <f>S92*H92</f>
        <v>810.172672</v>
      </c>
      <c r="AR92" s="18" t="s">
        <v>126</v>
      </c>
      <c r="AT92" s="18" t="s">
        <v>122</v>
      </c>
      <c r="AU92" s="18" t="s">
        <v>79</v>
      </c>
      <c r="AY92" s="18" t="s">
        <v>120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18" t="s">
        <v>22</v>
      </c>
      <c r="BK92" s="176">
        <f>ROUND(I92*H92,2)</f>
        <v>0</v>
      </c>
      <c r="BL92" s="18" t="s">
        <v>126</v>
      </c>
      <c r="BM92" s="18" t="s">
        <v>332</v>
      </c>
    </row>
    <row r="93" spans="2:51" s="11" customFormat="1" ht="13.5">
      <c r="B93" s="177"/>
      <c r="D93" s="178" t="s">
        <v>131</v>
      </c>
      <c r="E93" s="179" t="s">
        <v>20</v>
      </c>
      <c r="F93" s="180" t="s">
        <v>333</v>
      </c>
      <c r="H93" s="181" t="s">
        <v>20</v>
      </c>
      <c r="I93" s="182"/>
      <c r="L93" s="177"/>
      <c r="M93" s="183"/>
      <c r="N93" s="184"/>
      <c r="O93" s="184"/>
      <c r="P93" s="184"/>
      <c r="Q93" s="184"/>
      <c r="R93" s="184"/>
      <c r="S93" s="184"/>
      <c r="T93" s="185"/>
      <c r="AT93" s="181" t="s">
        <v>131</v>
      </c>
      <c r="AU93" s="181" t="s">
        <v>79</v>
      </c>
      <c r="AV93" s="11" t="s">
        <v>22</v>
      </c>
      <c r="AW93" s="11" t="s">
        <v>35</v>
      </c>
      <c r="AX93" s="11" t="s">
        <v>71</v>
      </c>
      <c r="AY93" s="181" t="s">
        <v>120</v>
      </c>
    </row>
    <row r="94" spans="2:51" s="11" customFormat="1" ht="13.5">
      <c r="B94" s="177"/>
      <c r="D94" s="178" t="s">
        <v>131</v>
      </c>
      <c r="E94" s="179" t="s">
        <v>20</v>
      </c>
      <c r="F94" s="180" t="s">
        <v>334</v>
      </c>
      <c r="H94" s="181" t="s">
        <v>20</v>
      </c>
      <c r="I94" s="182"/>
      <c r="L94" s="177"/>
      <c r="M94" s="183"/>
      <c r="N94" s="184"/>
      <c r="O94" s="184"/>
      <c r="P94" s="184"/>
      <c r="Q94" s="184"/>
      <c r="R94" s="184"/>
      <c r="S94" s="184"/>
      <c r="T94" s="185"/>
      <c r="AT94" s="181" t="s">
        <v>131</v>
      </c>
      <c r="AU94" s="181" t="s">
        <v>79</v>
      </c>
      <c r="AV94" s="11" t="s">
        <v>22</v>
      </c>
      <c r="AW94" s="11" t="s">
        <v>35</v>
      </c>
      <c r="AX94" s="11" t="s">
        <v>71</v>
      </c>
      <c r="AY94" s="181" t="s">
        <v>120</v>
      </c>
    </row>
    <row r="95" spans="2:51" s="11" customFormat="1" ht="13.5">
      <c r="B95" s="177"/>
      <c r="D95" s="178" t="s">
        <v>131</v>
      </c>
      <c r="E95" s="179" t="s">
        <v>20</v>
      </c>
      <c r="F95" s="180" t="s">
        <v>335</v>
      </c>
      <c r="H95" s="181" t="s">
        <v>20</v>
      </c>
      <c r="I95" s="182"/>
      <c r="L95" s="177"/>
      <c r="M95" s="183"/>
      <c r="N95" s="184"/>
      <c r="O95" s="184"/>
      <c r="P95" s="184"/>
      <c r="Q95" s="184"/>
      <c r="R95" s="184"/>
      <c r="S95" s="184"/>
      <c r="T95" s="185"/>
      <c r="AT95" s="181" t="s">
        <v>131</v>
      </c>
      <c r="AU95" s="181" t="s">
        <v>79</v>
      </c>
      <c r="AV95" s="11" t="s">
        <v>22</v>
      </c>
      <c r="AW95" s="11" t="s">
        <v>35</v>
      </c>
      <c r="AX95" s="11" t="s">
        <v>71</v>
      </c>
      <c r="AY95" s="181" t="s">
        <v>120</v>
      </c>
    </row>
    <row r="96" spans="2:51" s="11" customFormat="1" ht="13.5">
      <c r="B96" s="177"/>
      <c r="D96" s="178" t="s">
        <v>131</v>
      </c>
      <c r="E96" s="179" t="s">
        <v>20</v>
      </c>
      <c r="F96" s="180" t="s">
        <v>336</v>
      </c>
      <c r="H96" s="181" t="s">
        <v>20</v>
      </c>
      <c r="I96" s="182"/>
      <c r="L96" s="177"/>
      <c r="M96" s="183"/>
      <c r="N96" s="184"/>
      <c r="O96" s="184"/>
      <c r="P96" s="184"/>
      <c r="Q96" s="184"/>
      <c r="R96" s="184"/>
      <c r="S96" s="184"/>
      <c r="T96" s="185"/>
      <c r="AT96" s="181" t="s">
        <v>131</v>
      </c>
      <c r="AU96" s="181" t="s">
        <v>79</v>
      </c>
      <c r="AV96" s="11" t="s">
        <v>22</v>
      </c>
      <c r="AW96" s="11" t="s">
        <v>35</v>
      </c>
      <c r="AX96" s="11" t="s">
        <v>71</v>
      </c>
      <c r="AY96" s="181" t="s">
        <v>120</v>
      </c>
    </row>
    <row r="97" spans="2:51" s="11" customFormat="1" ht="13.5">
      <c r="B97" s="177"/>
      <c r="D97" s="178" t="s">
        <v>131</v>
      </c>
      <c r="E97" s="179" t="s">
        <v>20</v>
      </c>
      <c r="F97" s="180" t="s">
        <v>337</v>
      </c>
      <c r="H97" s="181" t="s">
        <v>20</v>
      </c>
      <c r="I97" s="182"/>
      <c r="L97" s="177"/>
      <c r="M97" s="183"/>
      <c r="N97" s="184"/>
      <c r="O97" s="184"/>
      <c r="P97" s="184"/>
      <c r="Q97" s="184"/>
      <c r="R97" s="184"/>
      <c r="S97" s="184"/>
      <c r="T97" s="185"/>
      <c r="AT97" s="181" t="s">
        <v>131</v>
      </c>
      <c r="AU97" s="181" t="s">
        <v>79</v>
      </c>
      <c r="AV97" s="11" t="s">
        <v>22</v>
      </c>
      <c r="AW97" s="11" t="s">
        <v>35</v>
      </c>
      <c r="AX97" s="11" t="s">
        <v>71</v>
      </c>
      <c r="AY97" s="181" t="s">
        <v>120</v>
      </c>
    </row>
    <row r="98" spans="2:51" s="11" customFormat="1" ht="13.5">
      <c r="B98" s="177"/>
      <c r="D98" s="178" t="s">
        <v>131</v>
      </c>
      <c r="E98" s="179" t="s">
        <v>20</v>
      </c>
      <c r="F98" s="180" t="s">
        <v>147</v>
      </c>
      <c r="H98" s="181" t="s">
        <v>20</v>
      </c>
      <c r="I98" s="182"/>
      <c r="L98" s="177"/>
      <c r="M98" s="183"/>
      <c r="N98" s="184"/>
      <c r="O98" s="184"/>
      <c r="P98" s="184"/>
      <c r="Q98" s="184"/>
      <c r="R98" s="184"/>
      <c r="S98" s="184"/>
      <c r="T98" s="185"/>
      <c r="AT98" s="181" t="s">
        <v>131</v>
      </c>
      <c r="AU98" s="181" t="s">
        <v>79</v>
      </c>
      <c r="AV98" s="11" t="s">
        <v>22</v>
      </c>
      <c r="AW98" s="11" t="s">
        <v>35</v>
      </c>
      <c r="AX98" s="11" t="s">
        <v>71</v>
      </c>
      <c r="AY98" s="181" t="s">
        <v>120</v>
      </c>
    </row>
    <row r="99" spans="2:51" s="12" customFormat="1" ht="13.5">
      <c r="B99" s="186"/>
      <c r="D99" s="195" t="s">
        <v>131</v>
      </c>
      <c r="E99" s="204" t="s">
        <v>20</v>
      </c>
      <c r="F99" s="205" t="s">
        <v>338</v>
      </c>
      <c r="H99" s="206">
        <v>3164.737</v>
      </c>
      <c r="I99" s="190"/>
      <c r="L99" s="186"/>
      <c r="M99" s="191"/>
      <c r="N99" s="192"/>
      <c r="O99" s="192"/>
      <c r="P99" s="192"/>
      <c r="Q99" s="192"/>
      <c r="R99" s="192"/>
      <c r="S99" s="192"/>
      <c r="T99" s="193"/>
      <c r="AT99" s="187" t="s">
        <v>131</v>
      </c>
      <c r="AU99" s="187" t="s">
        <v>79</v>
      </c>
      <c r="AV99" s="12" t="s">
        <v>79</v>
      </c>
      <c r="AW99" s="12" t="s">
        <v>35</v>
      </c>
      <c r="AX99" s="12" t="s">
        <v>22</v>
      </c>
      <c r="AY99" s="187" t="s">
        <v>120</v>
      </c>
    </row>
    <row r="100" spans="2:65" s="1" customFormat="1" ht="22.5" customHeight="1">
      <c r="B100" s="164"/>
      <c r="C100" s="165" t="s">
        <v>126</v>
      </c>
      <c r="D100" s="165" t="s">
        <v>122</v>
      </c>
      <c r="E100" s="166" t="s">
        <v>149</v>
      </c>
      <c r="F100" s="167" t="s">
        <v>140</v>
      </c>
      <c r="G100" s="168" t="s">
        <v>125</v>
      </c>
      <c r="H100" s="169">
        <v>757.94</v>
      </c>
      <c r="I100" s="170"/>
      <c r="J100" s="171">
        <f>ROUND(I100*H100,2)</f>
        <v>0</v>
      </c>
      <c r="K100" s="167" t="s">
        <v>20</v>
      </c>
      <c r="L100" s="35"/>
      <c r="M100" s="172" t="s">
        <v>20</v>
      </c>
      <c r="N100" s="173" t="s">
        <v>42</v>
      </c>
      <c r="O100" s="36"/>
      <c r="P100" s="174">
        <f>O100*H100</f>
        <v>0</v>
      </c>
      <c r="Q100" s="174">
        <v>0.00024</v>
      </c>
      <c r="R100" s="174">
        <f>Q100*H100</f>
        <v>0.18190560000000003</v>
      </c>
      <c r="S100" s="174">
        <v>0.512</v>
      </c>
      <c r="T100" s="175">
        <f>S100*H100</f>
        <v>388.06528000000003</v>
      </c>
      <c r="AR100" s="18" t="s">
        <v>126</v>
      </c>
      <c r="AT100" s="18" t="s">
        <v>122</v>
      </c>
      <c r="AU100" s="18" t="s">
        <v>79</v>
      </c>
      <c r="AY100" s="18" t="s">
        <v>120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8" t="s">
        <v>22</v>
      </c>
      <c r="BK100" s="176">
        <f>ROUND(I100*H100,2)</f>
        <v>0</v>
      </c>
      <c r="BL100" s="18" t="s">
        <v>126</v>
      </c>
      <c r="BM100" s="18" t="s">
        <v>339</v>
      </c>
    </row>
    <row r="101" spans="2:51" s="11" customFormat="1" ht="13.5">
      <c r="B101" s="177"/>
      <c r="D101" s="178" t="s">
        <v>131</v>
      </c>
      <c r="E101" s="179" t="s">
        <v>20</v>
      </c>
      <c r="F101" s="180" t="s">
        <v>340</v>
      </c>
      <c r="H101" s="181" t="s">
        <v>20</v>
      </c>
      <c r="I101" s="182"/>
      <c r="L101" s="177"/>
      <c r="M101" s="183"/>
      <c r="N101" s="184"/>
      <c r="O101" s="184"/>
      <c r="P101" s="184"/>
      <c r="Q101" s="184"/>
      <c r="R101" s="184"/>
      <c r="S101" s="184"/>
      <c r="T101" s="185"/>
      <c r="AT101" s="181" t="s">
        <v>131</v>
      </c>
      <c r="AU101" s="181" t="s">
        <v>79</v>
      </c>
      <c r="AV101" s="11" t="s">
        <v>22</v>
      </c>
      <c r="AW101" s="11" t="s">
        <v>35</v>
      </c>
      <c r="AX101" s="11" t="s">
        <v>71</v>
      </c>
      <c r="AY101" s="181" t="s">
        <v>120</v>
      </c>
    </row>
    <row r="102" spans="2:51" s="12" customFormat="1" ht="13.5">
      <c r="B102" s="186"/>
      <c r="D102" s="195" t="s">
        <v>131</v>
      </c>
      <c r="E102" s="204" t="s">
        <v>20</v>
      </c>
      <c r="F102" s="205" t="s">
        <v>341</v>
      </c>
      <c r="H102" s="206">
        <v>757.94</v>
      </c>
      <c r="I102" s="190"/>
      <c r="L102" s="186"/>
      <c r="M102" s="191"/>
      <c r="N102" s="192"/>
      <c r="O102" s="192"/>
      <c r="P102" s="192"/>
      <c r="Q102" s="192"/>
      <c r="R102" s="192"/>
      <c r="S102" s="192"/>
      <c r="T102" s="193"/>
      <c r="AT102" s="187" t="s">
        <v>131</v>
      </c>
      <c r="AU102" s="187" t="s">
        <v>79</v>
      </c>
      <c r="AV102" s="12" t="s">
        <v>79</v>
      </c>
      <c r="AW102" s="12" t="s">
        <v>35</v>
      </c>
      <c r="AX102" s="12" t="s">
        <v>22</v>
      </c>
      <c r="AY102" s="187" t="s">
        <v>120</v>
      </c>
    </row>
    <row r="103" spans="2:65" s="1" customFormat="1" ht="22.5" customHeight="1">
      <c r="B103" s="164"/>
      <c r="C103" s="165" t="s">
        <v>153</v>
      </c>
      <c r="D103" s="165" t="s">
        <v>122</v>
      </c>
      <c r="E103" s="166" t="s">
        <v>154</v>
      </c>
      <c r="F103" s="167" t="s">
        <v>155</v>
      </c>
      <c r="G103" s="168" t="s">
        <v>156</v>
      </c>
      <c r="H103" s="169">
        <v>50.25</v>
      </c>
      <c r="I103" s="170"/>
      <c r="J103" s="171">
        <f>ROUND(I103*H103,2)</f>
        <v>0</v>
      </c>
      <c r="K103" s="167" t="s">
        <v>20</v>
      </c>
      <c r="L103" s="35"/>
      <c r="M103" s="172" t="s">
        <v>20</v>
      </c>
      <c r="N103" s="173" t="s">
        <v>42</v>
      </c>
      <c r="O103" s="36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8" t="s">
        <v>126</v>
      </c>
      <c r="AT103" s="18" t="s">
        <v>122</v>
      </c>
      <c r="AU103" s="18" t="s">
        <v>79</v>
      </c>
      <c r="AY103" s="18" t="s">
        <v>120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8" t="s">
        <v>22</v>
      </c>
      <c r="BK103" s="176">
        <f>ROUND(I103*H103,2)</f>
        <v>0</v>
      </c>
      <c r="BL103" s="18" t="s">
        <v>126</v>
      </c>
      <c r="BM103" s="18" t="s">
        <v>342</v>
      </c>
    </row>
    <row r="104" spans="2:51" s="12" customFormat="1" ht="13.5">
      <c r="B104" s="186"/>
      <c r="D104" s="195" t="s">
        <v>131</v>
      </c>
      <c r="E104" s="204" t="s">
        <v>20</v>
      </c>
      <c r="F104" s="205" t="s">
        <v>343</v>
      </c>
      <c r="H104" s="206">
        <v>50.25</v>
      </c>
      <c r="I104" s="190"/>
      <c r="L104" s="186"/>
      <c r="M104" s="191"/>
      <c r="N104" s="192"/>
      <c r="O104" s="192"/>
      <c r="P104" s="192"/>
      <c r="Q104" s="192"/>
      <c r="R104" s="192"/>
      <c r="S104" s="192"/>
      <c r="T104" s="193"/>
      <c r="AT104" s="187" t="s">
        <v>131</v>
      </c>
      <c r="AU104" s="187" t="s">
        <v>79</v>
      </c>
      <c r="AV104" s="12" t="s">
        <v>79</v>
      </c>
      <c r="AW104" s="12" t="s">
        <v>35</v>
      </c>
      <c r="AX104" s="12" t="s">
        <v>22</v>
      </c>
      <c r="AY104" s="187" t="s">
        <v>120</v>
      </c>
    </row>
    <row r="105" spans="2:65" s="1" customFormat="1" ht="22.5" customHeight="1">
      <c r="B105" s="164"/>
      <c r="C105" s="165" t="s">
        <v>159</v>
      </c>
      <c r="D105" s="165" t="s">
        <v>122</v>
      </c>
      <c r="E105" s="166" t="s">
        <v>160</v>
      </c>
      <c r="F105" s="167" t="s">
        <v>161</v>
      </c>
      <c r="G105" s="168" t="s">
        <v>156</v>
      </c>
      <c r="H105" s="169">
        <v>686.65</v>
      </c>
      <c r="I105" s="170"/>
      <c r="J105" s="171">
        <f>ROUND(I105*H105,2)</f>
        <v>0</v>
      </c>
      <c r="K105" s="167" t="s">
        <v>20</v>
      </c>
      <c r="L105" s="35"/>
      <c r="M105" s="172" t="s">
        <v>20</v>
      </c>
      <c r="N105" s="173" t="s">
        <v>42</v>
      </c>
      <c r="O105" s="36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18" t="s">
        <v>126</v>
      </c>
      <c r="AT105" s="18" t="s">
        <v>122</v>
      </c>
      <c r="AU105" s="18" t="s">
        <v>79</v>
      </c>
      <c r="AY105" s="18" t="s">
        <v>120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8" t="s">
        <v>22</v>
      </c>
      <c r="BK105" s="176">
        <f>ROUND(I105*H105,2)</f>
        <v>0</v>
      </c>
      <c r="BL105" s="18" t="s">
        <v>126</v>
      </c>
      <c r="BM105" s="18" t="s">
        <v>344</v>
      </c>
    </row>
    <row r="106" spans="2:51" s="11" customFormat="1" ht="13.5">
      <c r="B106" s="177"/>
      <c r="D106" s="178" t="s">
        <v>131</v>
      </c>
      <c r="E106" s="179" t="s">
        <v>20</v>
      </c>
      <c r="F106" s="180" t="s">
        <v>163</v>
      </c>
      <c r="H106" s="181" t="s">
        <v>20</v>
      </c>
      <c r="I106" s="182"/>
      <c r="L106" s="177"/>
      <c r="M106" s="183"/>
      <c r="N106" s="184"/>
      <c r="O106" s="184"/>
      <c r="P106" s="184"/>
      <c r="Q106" s="184"/>
      <c r="R106" s="184"/>
      <c r="S106" s="184"/>
      <c r="T106" s="185"/>
      <c r="AT106" s="181" t="s">
        <v>131</v>
      </c>
      <c r="AU106" s="181" t="s">
        <v>79</v>
      </c>
      <c r="AV106" s="11" t="s">
        <v>22</v>
      </c>
      <c r="AW106" s="11" t="s">
        <v>35</v>
      </c>
      <c r="AX106" s="11" t="s">
        <v>71</v>
      </c>
      <c r="AY106" s="181" t="s">
        <v>120</v>
      </c>
    </row>
    <row r="107" spans="2:51" s="12" customFormat="1" ht="13.5">
      <c r="B107" s="186"/>
      <c r="D107" s="178" t="s">
        <v>131</v>
      </c>
      <c r="E107" s="187" t="s">
        <v>20</v>
      </c>
      <c r="F107" s="188" t="s">
        <v>345</v>
      </c>
      <c r="H107" s="189">
        <v>50.25</v>
      </c>
      <c r="I107" s="190"/>
      <c r="L107" s="186"/>
      <c r="M107" s="191"/>
      <c r="N107" s="192"/>
      <c r="O107" s="192"/>
      <c r="P107" s="192"/>
      <c r="Q107" s="192"/>
      <c r="R107" s="192"/>
      <c r="S107" s="192"/>
      <c r="T107" s="193"/>
      <c r="AT107" s="187" t="s">
        <v>131</v>
      </c>
      <c r="AU107" s="187" t="s">
        <v>79</v>
      </c>
      <c r="AV107" s="12" t="s">
        <v>79</v>
      </c>
      <c r="AW107" s="12" t="s">
        <v>35</v>
      </c>
      <c r="AX107" s="12" t="s">
        <v>71</v>
      </c>
      <c r="AY107" s="187" t="s">
        <v>120</v>
      </c>
    </row>
    <row r="108" spans="2:51" s="11" customFormat="1" ht="13.5">
      <c r="B108" s="177"/>
      <c r="D108" s="178" t="s">
        <v>131</v>
      </c>
      <c r="E108" s="179" t="s">
        <v>20</v>
      </c>
      <c r="F108" s="180" t="s">
        <v>164</v>
      </c>
      <c r="H108" s="181" t="s">
        <v>20</v>
      </c>
      <c r="I108" s="182"/>
      <c r="L108" s="177"/>
      <c r="M108" s="183"/>
      <c r="N108" s="184"/>
      <c r="O108" s="184"/>
      <c r="P108" s="184"/>
      <c r="Q108" s="184"/>
      <c r="R108" s="184"/>
      <c r="S108" s="184"/>
      <c r="T108" s="185"/>
      <c r="AT108" s="181" t="s">
        <v>131</v>
      </c>
      <c r="AU108" s="181" t="s">
        <v>79</v>
      </c>
      <c r="AV108" s="11" t="s">
        <v>22</v>
      </c>
      <c r="AW108" s="11" t="s">
        <v>35</v>
      </c>
      <c r="AX108" s="11" t="s">
        <v>71</v>
      </c>
      <c r="AY108" s="181" t="s">
        <v>120</v>
      </c>
    </row>
    <row r="109" spans="2:51" s="12" customFormat="1" ht="13.5">
      <c r="B109" s="186"/>
      <c r="D109" s="178" t="s">
        <v>131</v>
      </c>
      <c r="E109" s="187" t="s">
        <v>20</v>
      </c>
      <c r="F109" s="188" t="s">
        <v>346</v>
      </c>
      <c r="H109" s="189">
        <v>86.4</v>
      </c>
      <c r="I109" s="190"/>
      <c r="L109" s="186"/>
      <c r="M109" s="191"/>
      <c r="N109" s="192"/>
      <c r="O109" s="192"/>
      <c r="P109" s="192"/>
      <c r="Q109" s="192"/>
      <c r="R109" s="192"/>
      <c r="S109" s="192"/>
      <c r="T109" s="193"/>
      <c r="AT109" s="187" t="s">
        <v>131</v>
      </c>
      <c r="AU109" s="187" t="s">
        <v>79</v>
      </c>
      <c r="AV109" s="12" t="s">
        <v>79</v>
      </c>
      <c r="AW109" s="12" t="s">
        <v>35</v>
      </c>
      <c r="AX109" s="12" t="s">
        <v>71</v>
      </c>
      <c r="AY109" s="187" t="s">
        <v>120</v>
      </c>
    </row>
    <row r="110" spans="2:51" s="11" customFormat="1" ht="13.5">
      <c r="B110" s="177"/>
      <c r="D110" s="178" t="s">
        <v>131</v>
      </c>
      <c r="E110" s="179" t="s">
        <v>20</v>
      </c>
      <c r="F110" s="180" t="s">
        <v>166</v>
      </c>
      <c r="H110" s="181" t="s">
        <v>20</v>
      </c>
      <c r="I110" s="182"/>
      <c r="L110" s="177"/>
      <c r="M110" s="183"/>
      <c r="N110" s="184"/>
      <c r="O110" s="184"/>
      <c r="P110" s="184"/>
      <c r="Q110" s="184"/>
      <c r="R110" s="184"/>
      <c r="S110" s="184"/>
      <c r="T110" s="185"/>
      <c r="AT110" s="181" t="s">
        <v>131</v>
      </c>
      <c r="AU110" s="181" t="s">
        <v>79</v>
      </c>
      <c r="AV110" s="11" t="s">
        <v>22</v>
      </c>
      <c r="AW110" s="11" t="s">
        <v>35</v>
      </c>
      <c r="AX110" s="11" t="s">
        <v>71</v>
      </c>
      <c r="AY110" s="181" t="s">
        <v>120</v>
      </c>
    </row>
    <row r="111" spans="2:51" s="12" customFormat="1" ht="13.5">
      <c r="B111" s="186"/>
      <c r="D111" s="178" t="s">
        <v>131</v>
      </c>
      <c r="E111" s="187" t="s">
        <v>20</v>
      </c>
      <c r="F111" s="188" t="s">
        <v>347</v>
      </c>
      <c r="H111" s="189">
        <v>550</v>
      </c>
      <c r="I111" s="190"/>
      <c r="L111" s="186"/>
      <c r="M111" s="191"/>
      <c r="N111" s="192"/>
      <c r="O111" s="192"/>
      <c r="P111" s="192"/>
      <c r="Q111" s="192"/>
      <c r="R111" s="192"/>
      <c r="S111" s="192"/>
      <c r="T111" s="193"/>
      <c r="AT111" s="187" t="s">
        <v>131</v>
      </c>
      <c r="AU111" s="187" t="s">
        <v>79</v>
      </c>
      <c r="AV111" s="12" t="s">
        <v>79</v>
      </c>
      <c r="AW111" s="12" t="s">
        <v>35</v>
      </c>
      <c r="AX111" s="12" t="s">
        <v>71</v>
      </c>
      <c r="AY111" s="187" t="s">
        <v>120</v>
      </c>
    </row>
    <row r="112" spans="2:51" s="13" customFormat="1" ht="13.5">
      <c r="B112" s="194"/>
      <c r="D112" s="195" t="s">
        <v>131</v>
      </c>
      <c r="E112" s="196" t="s">
        <v>20</v>
      </c>
      <c r="F112" s="197" t="s">
        <v>137</v>
      </c>
      <c r="H112" s="198">
        <v>686.65</v>
      </c>
      <c r="I112" s="199"/>
      <c r="L112" s="194"/>
      <c r="M112" s="200"/>
      <c r="N112" s="201"/>
      <c r="O112" s="201"/>
      <c r="P112" s="201"/>
      <c r="Q112" s="201"/>
      <c r="R112" s="201"/>
      <c r="S112" s="201"/>
      <c r="T112" s="202"/>
      <c r="AT112" s="203" t="s">
        <v>131</v>
      </c>
      <c r="AU112" s="203" t="s">
        <v>79</v>
      </c>
      <c r="AV112" s="13" t="s">
        <v>126</v>
      </c>
      <c r="AW112" s="13" t="s">
        <v>35</v>
      </c>
      <c r="AX112" s="13" t="s">
        <v>22</v>
      </c>
      <c r="AY112" s="203" t="s">
        <v>120</v>
      </c>
    </row>
    <row r="113" spans="2:65" s="1" customFormat="1" ht="22.5" customHeight="1">
      <c r="B113" s="164"/>
      <c r="C113" s="165" t="s">
        <v>168</v>
      </c>
      <c r="D113" s="165" t="s">
        <v>122</v>
      </c>
      <c r="E113" s="166" t="s">
        <v>169</v>
      </c>
      <c r="F113" s="167" t="s">
        <v>170</v>
      </c>
      <c r="G113" s="168" t="s">
        <v>156</v>
      </c>
      <c r="H113" s="169">
        <v>686.65</v>
      </c>
      <c r="I113" s="170"/>
      <c r="J113" s="171">
        <f>ROUND(I113*H113,2)</f>
        <v>0</v>
      </c>
      <c r="K113" s="167" t="s">
        <v>20</v>
      </c>
      <c r="L113" s="35"/>
      <c r="M113" s="172" t="s">
        <v>20</v>
      </c>
      <c r="N113" s="173" t="s">
        <v>42</v>
      </c>
      <c r="O113" s="36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8" t="s">
        <v>126</v>
      </c>
      <c r="AT113" s="18" t="s">
        <v>122</v>
      </c>
      <c r="AU113" s="18" t="s">
        <v>79</v>
      </c>
      <c r="AY113" s="18" t="s">
        <v>120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8" t="s">
        <v>22</v>
      </c>
      <c r="BK113" s="176">
        <f>ROUND(I113*H113,2)</f>
        <v>0</v>
      </c>
      <c r="BL113" s="18" t="s">
        <v>126</v>
      </c>
      <c r="BM113" s="18" t="s">
        <v>348</v>
      </c>
    </row>
    <row r="114" spans="2:51" s="11" customFormat="1" ht="13.5">
      <c r="B114" s="177"/>
      <c r="D114" s="178" t="s">
        <v>131</v>
      </c>
      <c r="E114" s="179" t="s">
        <v>20</v>
      </c>
      <c r="F114" s="180" t="s">
        <v>163</v>
      </c>
      <c r="H114" s="181" t="s">
        <v>20</v>
      </c>
      <c r="I114" s="182"/>
      <c r="L114" s="177"/>
      <c r="M114" s="183"/>
      <c r="N114" s="184"/>
      <c r="O114" s="184"/>
      <c r="P114" s="184"/>
      <c r="Q114" s="184"/>
      <c r="R114" s="184"/>
      <c r="S114" s="184"/>
      <c r="T114" s="185"/>
      <c r="AT114" s="181" t="s">
        <v>131</v>
      </c>
      <c r="AU114" s="181" t="s">
        <v>79</v>
      </c>
      <c r="AV114" s="11" t="s">
        <v>22</v>
      </c>
      <c r="AW114" s="11" t="s">
        <v>35</v>
      </c>
      <c r="AX114" s="11" t="s">
        <v>71</v>
      </c>
      <c r="AY114" s="181" t="s">
        <v>120</v>
      </c>
    </row>
    <row r="115" spans="2:51" s="12" customFormat="1" ht="13.5">
      <c r="B115" s="186"/>
      <c r="D115" s="178" t="s">
        <v>131</v>
      </c>
      <c r="E115" s="187" t="s">
        <v>20</v>
      </c>
      <c r="F115" s="188" t="s">
        <v>345</v>
      </c>
      <c r="H115" s="189">
        <v>50.25</v>
      </c>
      <c r="I115" s="190"/>
      <c r="L115" s="186"/>
      <c r="M115" s="191"/>
      <c r="N115" s="192"/>
      <c r="O115" s="192"/>
      <c r="P115" s="192"/>
      <c r="Q115" s="192"/>
      <c r="R115" s="192"/>
      <c r="S115" s="192"/>
      <c r="T115" s="193"/>
      <c r="AT115" s="187" t="s">
        <v>131</v>
      </c>
      <c r="AU115" s="187" t="s">
        <v>79</v>
      </c>
      <c r="AV115" s="12" t="s">
        <v>79</v>
      </c>
      <c r="AW115" s="12" t="s">
        <v>35</v>
      </c>
      <c r="AX115" s="12" t="s">
        <v>71</v>
      </c>
      <c r="AY115" s="187" t="s">
        <v>120</v>
      </c>
    </row>
    <row r="116" spans="2:51" s="11" customFormat="1" ht="13.5">
      <c r="B116" s="177"/>
      <c r="D116" s="178" t="s">
        <v>131</v>
      </c>
      <c r="E116" s="179" t="s">
        <v>20</v>
      </c>
      <c r="F116" s="180" t="s">
        <v>164</v>
      </c>
      <c r="H116" s="181" t="s">
        <v>20</v>
      </c>
      <c r="I116" s="182"/>
      <c r="L116" s="177"/>
      <c r="M116" s="183"/>
      <c r="N116" s="184"/>
      <c r="O116" s="184"/>
      <c r="P116" s="184"/>
      <c r="Q116" s="184"/>
      <c r="R116" s="184"/>
      <c r="S116" s="184"/>
      <c r="T116" s="185"/>
      <c r="AT116" s="181" t="s">
        <v>131</v>
      </c>
      <c r="AU116" s="181" t="s">
        <v>79</v>
      </c>
      <c r="AV116" s="11" t="s">
        <v>22</v>
      </c>
      <c r="AW116" s="11" t="s">
        <v>35</v>
      </c>
      <c r="AX116" s="11" t="s">
        <v>71</v>
      </c>
      <c r="AY116" s="181" t="s">
        <v>120</v>
      </c>
    </row>
    <row r="117" spans="2:51" s="12" customFormat="1" ht="13.5">
      <c r="B117" s="186"/>
      <c r="D117" s="178" t="s">
        <v>131</v>
      </c>
      <c r="E117" s="187" t="s">
        <v>20</v>
      </c>
      <c r="F117" s="188" t="s">
        <v>346</v>
      </c>
      <c r="H117" s="189">
        <v>86.4</v>
      </c>
      <c r="I117" s="190"/>
      <c r="L117" s="186"/>
      <c r="M117" s="191"/>
      <c r="N117" s="192"/>
      <c r="O117" s="192"/>
      <c r="P117" s="192"/>
      <c r="Q117" s="192"/>
      <c r="R117" s="192"/>
      <c r="S117" s="192"/>
      <c r="T117" s="193"/>
      <c r="AT117" s="187" t="s">
        <v>131</v>
      </c>
      <c r="AU117" s="187" t="s">
        <v>79</v>
      </c>
      <c r="AV117" s="12" t="s">
        <v>79</v>
      </c>
      <c r="AW117" s="12" t="s">
        <v>35</v>
      </c>
      <c r="AX117" s="12" t="s">
        <v>71</v>
      </c>
      <c r="AY117" s="187" t="s">
        <v>120</v>
      </c>
    </row>
    <row r="118" spans="2:51" s="11" customFormat="1" ht="13.5">
      <c r="B118" s="177"/>
      <c r="D118" s="178" t="s">
        <v>131</v>
      </c>
      <c r="E118" s="179" t="s">
        <v>20</v>
      </c>
      <c r="F118" s="180" t="s">
        <v>166</v>
      </c>
      <c r="H118" s="181" t="s">
        <v>20</v>
      </c>
      <c r="I118" s="182"/>
      <c r="L118" s="177"/>
      <c r="M118" s="183"/>
      <c r="N118" s="184"/>
      <c r="O118" s="184"/>
      <c r="P118" s="184"/>
      <c r="Q118" s="184"/>
      <c r="R118" s="184"/>
      <c r="S118" s="184"/>
      <c r="T118" s="185"/>
      <c r="AT118" s="181" t="s">
        <v>131</v>
      </c>
      <c r="AU118" s="181" t="s">
        <v>79</v>
      </c>
      <c r="AV118" s="11" t="s">
        <v>22</v>
      </c>
      <c r="AW118" s="11" t="s">
        <v>35</v>
      </c>
      <c r="AX118" s="11" t="s">
        <v>71</v>
      </c>
      <c r="AY118" s="181" t="s">
        <v>120</v>
      </c>
    </row>
    <row r="119" spans="2:51" s="12" customFormat="1" ht="13.5">
      <c r="B119" s="186"/>
      <c r="D119" s="178" t="s">
        <v>131</v>
      </c>
      <c r="E119" s="187" t="s">
        <v>20</v>
      </c>
      <c r="F119" s="188" t="s">
        <v>347</v>
      </c>
      <c r="H119" s="189">
        <v>550</v>
      </c>
      <c r="I119" s="190"/>
      <c r="L119" s="186"/>
      <c r="M119" s="191"/>
      <c r="N119" s="192"/>
      <c r="O119" s="192"/>
      <c r="P119" s="192"/>
      <c r="Q119" s="192"/>
      <c r="R119" s="192"/>
      <c r="S119" s="192"/>
      <c r="T119" s="193"/>
      <c r="AT119" s="187" t="s">
        <v>131</v>
      </c>
      <c r="AU119" s="187" t="s">
        <v>79</v>
      </c>
      <c r="AV119" s="12" t="s">
        <v>79</v>
      </c>
      <c r="AW119" s="12" t="s">
        <v>35</v>
      </c>
      <c r="AX119" s="12" t="s">
        <v>71</v>
      </c>
      <c r="AY119" s="187" t="s">
        <v>120</v>
      </c>
    </row>
    <row r="120" spans="2:51" s="13" customFormat="1" ht="13.5">
      <c r="B120" s="194"/>
      <c r="D120" s="195" t="s">
        <v>131</v>
      </c>
      <c r="E120" s="196" t="s">
        <v>20</v>
      </c>
      <c r="F120" s="197" t="s">
        <v>137</v>
      </c>
      <c r="H120" s="198">
        <v>686.65</v>
      </c>
      <c r="I120" s="199"/>
      <c r="L120" s="194"/>
      <c r="M120" s="200"/>
      <c r="N120" s="201"/>
      <c r="O120" s="201"/>
      <c r="P120" s="201"/>
      <c r="Q120" s="201"/>
      <c r="R120" s="201"/>
      <c r="S120" s="201"/>
      <c r="T120" s="202"/>
      <c r="AT120" s="203" t="s">
        <v>131</v>
      </c>
      <c r="AU120" s="203" t="s">
        <v>79</v>
      </c>
      <c r="AV120" s="13" t="s">
        <v>126</v>
      </c>
      <c r="AW120" s="13" t="s">
        <v>35</v>
      </c>
      <c r="AX120" s="13" t="s">
        <v>22</v>
      </c>
      <c r="AY120" s="203" t="s">
        <v>120</v>
      </c>
    </row>
    <row r="121" spans="2:65" s="1" customFormat="1" ht="22.5" customHeight="1">
      <c r="B121" s="164"/>
      <c r="C121" s="165" t="s">
        <v>172</v>
      </c>
      <c r="D121" s="165" t="s">
        <v>122</v>
      </c>
      <c r="E121" s="166" t="s">
        <v>173</v>
      </c>
      <c r="F121" s="167" t="s">
        <v>174</v>
      </c>
      <c r="G121" s="168" t="s">
        <v>175</v>
      </c>
      <c r="H121" s="169">
        <v>1235.97</v>
      </c>
      <c r="I121" s="170"/>
      <c r="J121" s="171">
        <f>ROUND(I121*H121,2)</f>
        <v>0</v>
      </c>
      <c r="K121" s="167" t="s">
        <v>20</v>
      </c>
      <c r="L121" s="35"/>
      <c r="M121" s="172" t="s">
        <v>20</v>
      </c>
      <c r="N121" s="173" t="s">
        <v>42</v>
      </c>
      <c r="O121" s="36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AR121" s="18" t="s">
        <v>126</v>
      </c>
      <c r="AT121" s="18" t="s">
        <v>122</v>
      </c>
      <c r="AU121" s="18" t="s">
        <v>79</v>
      </c>
      <c r="AY121" s="18" t="s">
        <v>120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8" t="s">
        <v>22</v>
      </c>
      <c r="BK121" s="176">
        <f>ROUND(I121*H121,2)</f>
        <v>0</v>
      </c>
      <c r="BL121" s="18" t="s">
        <v>126</v>
      </c>
      <c r="BM121" s="18" t="s">
        <v>349</v>
      </c>
    </row>
    <row r="122" spans="2:51" s="11" customFormat="1" ht="13.5">
      <c r="B122" s="177"/>
      <c r="D122" s="178" t="s">
        <v>131</v>
      </c>
      <c r="E122" s="179" t="s">
        <v>20</v>
      </c>
      <c r="F122" s="180" t="s">
        <v>163</v>
      </c>
      <c r="H122" s="181" t="s">
        <v>20</v>
      </c>
      <c r="I122" s="182"/>
      <c r="L122" s="177"/>
      <c r="M122" s="183"/>
      <c r="N122" s="184"/>
      <c r="O122" s="184"/>
      <c r="P122" s="184"/>
      <c r="Q122" s="184"/>
      <c r="R122" s="184"/>
      <c r="S122" s="184"/>
      <c r="T122" s="185"/>
      <c r="AT122" s="181" t="s">
        <v>131</v>
      </c>
      <c r="AU122" s="181" t="s">
        <v>79</v>
      </c>
      <c r="AV122" s="11" t="s">
        <v>22</v>
      </c>
      <c r="AW122" s="11" t="s">
        <v>35</v>
      </c>
      <c r="AX122" s="11" t="s">
        <v>71</v>
      </c>
      <c r="AY122" s="181" t="s">
        <v>120</v>
      </c>
    </row>
    <row r="123" spans="2:51" s="12" customFormat="1" ht="13.5">
      <c r="B123" s="186"/>
      <c r="D123" s="178" t="s">
        <v>131</v>
      </c>
      <c r="E123" s="187" t="s">
        <v>20</v>
      </c>
      <c r="F123" s="188" t="s">
        <v>350</v>
      </c>
      <c r="H123" s="189">
        <v>90.45</v>
      </c>
      <c r="I123" s="190"/>
      <c r="L123" s="186"/>
      <c r="M123" s="191"/>
      <c r="N123" s="192"/>
      <c r="O123" s="192"/>
      <c r="P123" s="192"/>
      <c r="Q123" s="192"/>
      <c r="R123" s="192"/>
      <c r="S123" s="192"/>
      <c r="T123" s="193"/>
      <c r="AT123" s="187" t="s">
        <v>131</v>
      </c>
      <c r="AU123" s="187" t="s">
        <v>79</v>
      </c>
      <c r="AV123" s="12" t="s">
        <v>79</v>
      </c>
      <c r="AW123" s="12" t="s">
        <v>35</v>
      </c>
      <c r="AX123" s="12" t="s">
        <v>71</v>
      </c>
      <c r="AY123" s="187" t="s">
        <v>120</v>
      </c>
    </row>
    <row r="124" spans="2:51" s="11" customFormat="1" ht="13.5">
      <c r="B124" s="177"/>
      <c r="D124" s="178" t="s">
        <v>131</v>
      </c>
      <c r="E124" s="179" t="s">
        <v>20</v>
      </c>
      <c r="F124" s="180" t="s">
        <v>164</v>
      </c>
      <c r="H124" s="181" t="s">
        <v>20</v>
      </c>
      <c r="I124" s="182"/>
      <c r="L124" s="177"/>
      <c r="M124" s="183"/>
      <c r="N124" s="184"/>
      <c r="O124" s="184"/>
      <c r="P124" s="184"/>
      <c r="Q124" s="184"/>
      <c r="R124" s="184"/>
      <c r="S124" s="184"/>
      <c r="T124" s="185"/>
      <c r="AT124" s="181" t="s">
        <v>131</v>
      </c>
      <c r="AU124" s="181" t="s">
        <v>79</v>
      </c>
      <c r="AV124" s="11" t="s">
        <v>22</v>
      </c>
      <c r="AW124" s="11" t="s">
        <v>35</v>
      </c>
      <c r="AX124" s="11" t="s">
        <v>71</v>
      </c>
      <c r="AY124" s="181" t="s">
        <v>120</v>
      </c>
    </row>
    <row r="125" spans="2:51" s="12" customFormat="1" ht="13.5">
      <c r="B125" s="186"/>
      <c r="D125" s="178" t="s">
        <v>131</v>
      </c>
      <c r="E125" s="187" t="s">
        <v>20</v>
      </c>
      <c r="F125" s="188" t="s">
        <v>351</v>
      </c>
      <c r="H125" s="189">
        <v>155.52</v>
      </c>
      <c r="I125" s="190"/>
      <c r="L125" s="186"/>
      <c r="M125" s="191"/>
      <c r="N125" s="192"/>
      <c r="O125" s="192"/>
      <c r="P125" s="192"/>
      <c r="Q125" s="192"/>
      <c r="R125" s="192"/>
      <c r="S125" s="192"/>
      <c r="T125" s="193"/>
      <c r="AT125" s="187" t="s">
        <v>131</v>
      </c>
      <c r="AU125" s="187" t="s">
        <v>79</v>
      </c>
      <c r="AV125" s="12" t="s">
        <v>79</v>
      </c>
      <c r="AW125" s="12" t="s">
        <v>35</v>
      </c>
      <c r="AX125" s="12" t="s">
        <v>71</v>
      </c>
      <c r="AY125" s="187" t="s">
        <v>120</v>
      </c>
    </row>
    <row r="126" spans="2:51" s="11" customFormat="1" ht="13.5">
      <c r="B126" s="177"/>
      <c r="D126" s="178" t="s">
        <v>131</v>
      </c>
      <c r="E126" s="179" t="s">
        <v>20</v>
      </c>
      <c r="F126" s="180" t="s">
        <v>166</v>
      </c>
      <c r="H126" s="181" t="s">
        <v>20</v>
      </c>
      <c r="I126" s="182"/>
      <c r="L126" s="177"/>
      <c r="M126" s="183"/>
      <c r="N126" s="184"/>
      <c r="O126" s="184"/>
      <c r="P126" s="184"/>
      <c r="Q126" s="184"/>
      <c r="R126" s="184"/>
      <c r="S126" s="184"/>
      <c r="T126" s="185"/>
      <c r="AT126" s="181" t="s">
        <v>131</v>
      </c>
      <c r="AU126" s="181" t="s">
        <v>79</v>
      </c>
      <c r="AV126" s="11" t="s">
        <v>22</v>
      </c>
      <c r="AW126" s="11" t="s">
        <v>35</v>
      </c>
      <c r="AX126" s="11" t="s">
        <v>71</v>
      </c>
      <c r="AY126" s="181" t="s">
        <v>120</v>
      </c>
    </row>
    <row r="127" spans="2:51" s="12" customFormat="1" ht="13.5">
      <c r="B127" s="186"/>
      <c r="D127" s="178" t="s">
        <v>131</v>
      </c>
      <c r="E127" s="187" t="s">
        <v>20</v>
      </c>
      <c r="F127" s="188" t="s">
        <v>352</v>
      </c>
      <c r="H127" s="189">
        <v>990</v>
      </c>
      <c r="I127" s="190"/>
      <c r="L127" s="186"/>
      <c r="M127" s="191"/>
      <c r="N127" s="192"/>
      <c r="O127" s="192"/>
      <c r="P127" s="192"/>
      <c r="Q127" s="192"/>
      <c r="R127" s="192"/>
      <c r="S127" s="192"/>
      <c r="T127" s="193"/>
      <c r="AT127" s="187" t="s">
        <v>131</v>
      </c>
      <c r="AU127" s="187" t="s">
        <v>79</v>
      </c>
      <c r="AV127" s="12" t="s">
        <v>79</v>
      </c>
      <c r="AW127" s="12" t="s">
        <v>35</v>
      </c>
      <c r="AX127" s="12" t="s">
        <v>71</v>
      </c>
      <c r="AY127" s="187" t="s">
        <v>120</v>
      </c>
    </row>
    <row r="128" spans="2:51" s="13" customFormat="1" ht="13.5">
      <c r="B128" s="194"/>
      <c r="D128" s="178" t="s">
        <v>131</v>
      </c>
      <c r="E128" s="207" t="s">
        <v>20</v>
      </c>
      <c r="F128" s="208" t="s">
        <v>137</v>
      </c>
      <c r="H128" s="209">
        <v>1235.97</v>
      </c>
      <c r="I128" s="199"/>
      <c r="L128" s="194"/>
      <c r="M128" s="200"/>
      <c r="N128" s="201"/>
      <c r="O128" s="201"/>
      <c r="P128" s="201"/>
      <c r="Q128" s="201"/>
      <c r="R128" s="201"/>
      <c r="S128" s="201"/>
      <c r="T128" s="202"/>
      <c r="AT128" s="203" t="s">
        <v>131</v>
      </c>
      <c r="AU128" s="203" t="s">
        <v>79</v>
      </c>
      <c r="AV128" s="13" t="s">
        <v>126</v>
      </c>
      <c r="AW128" s="13" t="s">
        <v>35</v>
      </c>
      <c r="AX128" s="13" t="s">
        <v>22</v>
      </c>
      <c r="AY128" s="203" t="s">
        <v>120</v>
      </c>
    </row>
    <row r="129" spans="2:63" s="10" customFormat="1" ht="29.25" customHeight="1">
      <c r="B129" s="150"/>
      <c r="D129" s="161" t="s">
        <v>70</v>
      </c>
      <c r="E129" s="162" t="s">
        <v>153</v>
      </c>
      <c r="F129" s="162" t="s">
        <v>180</v>
      </c>
      <c r="I129" s="153"/>
      <c r="J129" s="163">
        <f>BK129</f>
        <v>0</v>
      </c>
      <c r="L129" s="150"/>
      <c r="M129" s="155"/>
      <c r="N129" s="156"/>
      <c r="O129" s="156"/>
      <c r="P129" s="157">
        <f>SUM(P130:P149)</f>
        <v>0</v>
      </c>
      <c r="Q129" s="156"/>
      <c r="R129" s="157">
        <f>SUM(R130:R149)</f>
        <v>186.663014</v>
      </c>
      <c r="S129" s="156"/>
      <c r="T129" s="158">
        <f>SUM(T130:T149)</f>
        <v>0</v>
      </c>
      <c r="AR129" s="151" t="s">
        <v>22</v>
      </c>
      <c r="AT129" s="159" t="s">
        <v>70</v>
      </c>
      <c r="AU129" s="159" t="s">
        <v>22</v>
      </c>
      <c r="AY129" s="151" t="s">
        <v>120</v>
      </c>
      <c r="BK129" s="160">
        <f>SUM(BK130:BK149)</f>
        <v>0</v>
      </c>
    </row>
    <row r="130" spans="2:65" s="1" customFormat="1" ht="22.5" customHeight="1">
      <c r="B130" s="164"/>
      <c r="C130" s="165" t="s">
        <v>181</v>
      </c>
      <c r="D130" s="165" t="s">
        <v>122</v>
      </c>
      <c r="E130" s="166" t="s">
        <v>182</v>
      </c>
      <c r="F130" s="167" t="s">
        <v>183</v>
      </c>
      <c r="G130" s="168" t="s">
        <v>125</v>
      </c>
      <c r="H130" s="169">
        <v>150</v>
      </c>
      <c r="I130" s="170"/>
      <c r="J130" s="171">
        <f>ROUND(I130*H130,2)</f>
        <v>0</v>
      </c>
      <c r="K130" s="167" t="s">
        <v>20</v>
      </c>
      <c r="L130" s="35"/>
      <c r="M130" s="172" t="s">
        <v>20</v>
      </c>
      <c r="N130" s="173" t="s">
        <v>42</v>
      </c>
      <c r="O130" s="36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AR130" s="18" t="s">
        <v>184</v>
      </c>
      <c r="AT130" s="18" t="s">
        <v>122</v>
      </c>
      <c r="AU130" s="18" t="s">
        <v>79</v>
      </c>
      <c r="AY130" s="18" t="s">
        <v>120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8" t="s">
        <v>22</v>
      </c>
      <c r="BK130" s="176">
        <f>ROUND(I130*H130,2)</f>
        <v>0</v>
      </c>
      <c r="BL130" s="18" t="s">
        <v>184</v>
      </c>
      <c r="BM130" s="18" t="s">
        <v>353</v>
      </c>
    </row>
    <row r="131" spans="2:51" s="12" customFormat="1" ht="13.5">
      <c r="B131" s="186"/>
      <c r="D131" s="195" t="s">
        <v>131</v>
      </c>
      <c r="E131" s="204" t="s">
        <v>20</v>
      </c>
      <c r="F131" s="205" t="s">
        <v>354</v>
      </c>
      <c r="H131" s="206">
        <v>150</v>
      </c>
      <c r="I131" s="190"/>
      <c r="L131" s="186"/>
      <c r="M131" s="191"/>
      <c r="N131" s="192"/>
      <c r="O131" s="192"/>
      <c r="P131" s="192"/>
      <c r="Q131" s="192"/>
      <c r="R131" s="192"/>
      <c r="S131" s="192"/>
      <c r="T131" s="193"/>
      <c r="AT131" s="187" t="s">
        <v>131</v>
      </c>
      <c r="AU131" s="187" t="s">
        <v>79</v>
      </c>
      <c r="AV131" s="12" t="s">
        <v>79</v>
      </c>
      <c r="AW131" s="12" t="s">
        <v>35</v>
      </c>
      <c r="AX131" s="12" t="s">
        <v>22</v>
      </c>
      <c r="AY131" s="187" t="s">
        <v>120</v>
      </c>
    </row>
    <row r="132" spans="2:65" s="1" customFormat="1" ht="22.5" customHeight="1">
      <c r="B132" s="164"/>
      <c r="C132" s="165" t="s">
        <v>27</v>
      </c>
      <c r="D132" s="165" t="s">
        <v>122</v>
      </c>
      <c r="E132" s="166" t="s">
        <v>187</v>
      </c>
      <c r="F132" s="167" t="s">
        <v>188</v>
      </c>
      <c r="G132" s="168" t="s">
        <v>125</v>
      </c>
      <c r="H132" s="169">
        <v>685</v>
      </c>
      <c r="I132" s="170"/>
      <c r="J132" s="171">
        <f>ROUND(I132*H132,2)</f>
        <v>0</v>
      </c>
      <c r="K132" s="167" t="s">
        <v>20</v>
      </c>
      <c r="L132" s="35"/>
      <c r="M132" s="172" t="s">
        <v>20</v>
      </c>
      <c r="N132" s="173" t="s">
        <v>42</v>
      </c>
      <c r="O132" s="36"/>
      <c r="P132" s="174">
        <f>O132*H132</f>
        <v>0</v>
      </c>
      <c r="Q132" s="174">
        <v>0</v>
      </c>
      <c r="R132" s="174">
        <f>Q132*H132</f>
        <v>0</v>
      </c>
      <c r="S132" s="174">
        <v>0</v>
      </c>
      <c r="T132" s="175">
        <f>S132*H132</f>
        <v>0</v>
      </c>
      <c r="AR132" s="18" t="s">
        <v>126</v>
      </c>
      <c r="AT132" s="18" t="s">
        <v>122</v>
      </c>
      <c r="AU132" s="18" t="s">
        <v>79</v>
      </c>
      <c r="AY132" s="18" t="s">
        <v>120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8" t="s">
        <v>22</v>
      </c>
      <c r="BK132" s="176">
        <f>ROUND(I132*H132,2)</f>
        <v>0</v>
      </c>
      <c r="BL132" s="18" t="s">
        <v>126</v>
      </c>
      <c r="BM132" s="18" t="s">
        <v>355</v>
      </c>
    </row>
    <row r="133" spans="2:51" s="12" customFormat="1" ht="13.5">
      <c r="B133" s="186"/>
      <c r="D133" s="195" t="s">
        <v>131</v>
      </c>
      <c r="E133" s="204" t="s">
        <v>20</v>
      </c>
      <c r="F133" s="205" t="s">
        <v>356</v>
      </c>
      <c r="H133" s="206">
        <v>685</v>
      </c>
      <c r="I133" s="190"/>
      <c r="L133" s="186"/>
      <c r="M133" s="191"/>
      <c r="N133" s="192"/>
      <c r="O133" s="192"/>
      <c r="P133" s="192"/>
      <c r="Q133" s="192"/>
      <c r="R133" s="192"/>
      <c r="S133" s="192"/>
      <c r="T133" s="193"/>
      <c r="AT133" s="187" t="s">
        <v>131</v>
      </c>
      <c r="AU133" s="187" t="s">
        <v>79</v>
      </c>
      <c r="AV133" s="12" t="s">
        <v>79</v>
      </c>
      <c r="AW133" s="12" t="s">
        <v>35</v>
      </c>
      <c r="AX133" s="12" t="s">
        <v>22</v>
      </c>
      <c r="AY133" s="187" t="s">
        <v>120</v>
      </c>
    </row>
    <row r="134" spans="2:65" s="1" customFormat="1" ht="22.5" customHeight="1">
      <c r="B134" s="164"/>
      <c r="C134" s="165" t="s">
        <v>191</v>
      </c>
      <c r="D134" s="165" t="s">
        <v>122</v>
      </c>
      <c r="E134" s="166" t="s">
        <v>192</v>
      </c>
      <c r="F134" s="167" t="s">
        <v>193</v>
      </c>
      <c r="G134" s="168" t="s">
        <v>125</v>
      </c>
      <c r="H134" s="169">
        <v>576</v>
      </c>
      <c r="I134" s="170"/>
      <c r="J134" s="171">
        <f>ROUND(I134*H134,2)</f>
        <v>0</v>
      </c>
      <c r="K134" s="167" t="s">
        <v>20</v>
      </c>
      <c r="L134" s="35"/>
      <c r="M134" s="172" t="s">
        <v>20</v>
      </c>
      <c r="N134" s="173" t="s">
        <v>42</v>
      </c>
      <c r="O134" s="36"/>
      <c r="P134" s="174">
        <f>O134*H134</f>
        <v>0</v>
      </c>
      <c r="Q134" s="174">
        <v>0.132</v>
      </c>
      <c r="R134" s="174">
        <f>Q134*H134</f>
        <v>76.03200000000001</v>
      </c>
      <c r="S134" s="174">
        <v>0</v>
      </c>
      <c r="T134" s="175">
        <f>S134*H134</f>
        <v>0</v>
      </c>
      <c r="AR134" s="18" t="s">
        <v>126</v>
      </c>
      <c r="AT134" s="18" t="s">
        <v>122</v>
      </c>
      <c r="AU134" s="18" t="s">
        <v>79</v>
      </c>
      <c r="AY134" s="18" t="s">
        <v>120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8" t="s">
        <v>22</v>
      </c>
      <c r="BK134" s="176">
        <f>ROUND(I134*H134,2)</f>
        <v>0</v>
      </c>
      <c r="BL134" s="18" t="s">
        <v>126</v>
      </c>
      <c r="BM134" s="18" t="s">
        <v>357</v>
      </c>
    </row>
    <row r="135" spans="2:51" s="12" customFormat="1" ht="13.5">
      <c r="B135" s="186"/>
      <c r="D135" s="195" t="s">
        <v>131</v>
      </c>
      <c r="E135" s="204" t="s">
        <v>20</v>
      </c>
      <c r="F135" s="205" t="s">
        <v>358</v>
      </c>
      <c r="H135" s="206">
        <v>576</v>
      </c>
      <c r="I135" s="190"/>
      <c r="L135" s="186"/>
      <c r="M135" s="191"/>
      <c r="N135" s="192"/>
      <c r="O135" s="192"/>
      <c r="P135" s="192"/>
      <c r="Q135" s="192"/>
      <c r="R135" s="192"/>
      <c r="S135" s="192"/>
      <c r="T135" s="193"/>
      <c r="AT135" s="187" t="s">
        <v>131</v>
      </c>
      <c r="AU135" s="187" t="s">
        <v>79</v>
      </c>
      <c r="AV135" s="12" t="s">
        <v>79</v>
      </c>
      <c r="AW135" s="12" t="s">
        <v>35</v>
      </c>
      <c r="AX135" s="12" t="s">
        <v>22</v>
      </c>
      <c r="AY135" s="187" t="s">
        <v>120</v>
      </c>
    </row>
    <row r="136" spans="2:65" s="1" customFormat="1" ht="22.5" customHeight="1">
      <c r="B136" s="164"/>
      <c r="C136" s="165" t="s">
        <v>196</v>
      </c>
      <c r="D136" s="165" t="s">
        <v>122</v>
      </c>
      <c r="E136" s="166" t="s">
        <v>197</v>
      </c>
      <c r="F136" s="167" t="s">
        <v>198</v>
      </c>
      <c r="G136" s="168" t="s">
        <v>175</v>
      </c>
      <c r="H136" s="169">
        <v>103.7</v>
      </c>
      <c r="I136" s="170"/>
      <c r="J136" s="171">
        <f>ROUND(I136*H136,2)</f>
        <v>0</v>
      </c>
      <c r="K136" s="167" t="s">
        <v>20</v>
      </c>
      <c r="L136" s="35"/>
      <c r="M136" s="172" t="s">
        <v>20</v>
      </c>
      <c r="N136" s="173" t="s">
        <v>42</v>
      </c>
      <c r="O136" s="36"/>
      <c r="P136" s="174">
        <f>O136*H136</f>
        <v>0</v>
      </c>
      <c r="Q136" s="174">
        <v>1.01</v>
      </c>
      <c r="R136" s="174">
        <f>Q136*H136</f>
        <v>104.73700000000001</v>
      </c>
      <c r="S136" s="174">
        <v>0</v>
      </c>
      <c r="T136" s="175">
        <f>S136*H136</f>
        <v>0</v>
      </c>
      <c r="AR136" s="18" t="s">
        <v>184</v>
      </c>
      <c r="AT136" s="18" t="s">
        <v>122</v>
      </c>
      <c r="AU136" s="18" t="s">
        <v>79</v>
      </c>
      <c r="AY136" s="18" t="s">
        <v>120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8" t="s">
        <v>22</v>
      </c>
      <c r="BK136" s="176">
        <f>ROUND(I136*H136,2)</f>
        <v>0</v>
      </c>
      <c r="BL136" s="18" t="s">
        <v>184</v>
      </c>
      <c r="BM136" s="18" t="s">
        <v>359</v>
      </c>
    </row>
    <row r="137" spans="2:65" s="1" customFormat="1" ht="22.5" customHeight="1">
      <c r="B137" s="164"/>
      <c r="C137" s="165" t="s">
        <v>200</v>
      </c>
      <c r="D137" s="165" t="s">
        <v>122</v>
      </c>
      <c r="E137" s="166" t="s">
        <v>201</v>
      </c>
      <c r="F137" s="167" t="s">
        <v>202</v>
      </c>
      <c r="G137" s="168" t="s">
        <v>125</v>
      </c>
      <c r="H137" s="169">
        <v>685</v>
      </c>
      <c r="I137" s="170"/>
      <c r="J137" s="171">
        <f>ROUND(I137*H137,2)</f>
        <v>0</v>
      </c>
      <c r="K137" s="167" t="s">
        <v>20</v>
      </c>
      <c r="L137" s="35"/>
      <c r="M137" s="172" t="s">
        <v>20</v>
      </c>
      <c r="N137" s="173" t="s">
        <v>42</v>
      </c>
      <c r="O137" s="36"/>
      <c r="P137" s="174">
        <f>O137*H137</f>
        <v>0</v>
      </c>
      <c r="Q137" s="174">
        <v>0.00034</v>
      </c>
      <c r="R137" s="174">
        <f>Q137*H137</f>
        <v>0.23290000000000002</v>
      </c>
      <c r="S137" s="174">
        <v>0</v>
      </c>
      <c r="T137" s="175">
        <f>S137*H137</f>
        <v>0</v>
      </c>
      <c r="AR137" s="18" t="s">
        <v>126</v>
      </c>
      <c r="AT137" s="18" t="s">
        <v>122</v>
      </c>
      <c r="AU137" s="18" t="s">
        <v>79</v>
      </c>
      <c r="AY137" s="18" t="s">
        <v>120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8" t="s">
        <v>22</v>
      </c>
      <c r="BK137" s="176">
        <f>ROUND(I137*H137,2)</f>
        <v>0</v>
      </c>
      <c r="BL137" s="18" t="s">
        <v>126</v>
      </c>
      <c r="BM137" s="18" t="s">
        <v>360</v>
      </c>
    </row>
    <row r="138" spans="2:65" s="1" customFormat="1" ht="22.5" customHeight="1">
      <c r="B138" s="164"/>
      <c r="C138" s="165" t="s">
        <v>204</v>
      </c>
      <c r="D138" s="165" t="s">
        <v>122</v>
      </c>
      <c r="E138" s="166" t="s">
        <v>205</v>
      </c>
      <c r="F138" s="167" t="s">
        <v>206</v>
      </c>
      <c r="G138" s="168" t="s">
        <v>125</v>
      </c>
      <c r="H138" s="169">
        <v>7973.4</v>
      </c>
      <c r="I138" s="170"/>
      <c r="J138" s="171">
        <f>ROUND(I138*H138,2)</f>
        <v>0</v>
      </c>
      <c r="K138" s="167" t="s">
        <v>20</v>
      </c>
      <c r="L138" s="35"/>
      <c r="M138" s="172" t="s">
        <v>20</v>
      </c>
      <c r="N138" s="173" t="s">
        <v>42</v>
      </c>
      <c r="O138" s="36"/>
      <c r="P138" s="174">
        <f>O138*H138</f>
        <v>0</v>
      </c>
      <c r="Q138" s="174">
        <v>0.00071</v>
      </c>
      <c r="R138" s="174">
        <f>Q138*H138</f>
        <v>5.6611139999999995</v>
      </c>
      <c r="S138" s="174">
        <v>0</v>
      </c>
      <c r="T138" s="175">
        <f>S138*H138</f>
        <v>0</v>
      </c>
      <c r="AR138" s="18" t="s">
        <v>126</v>
      </c>
      <c r="AT138" s="18" t="s">
        <v>122</v>
      </c>
      <c r="AU138" s="18" t="s">
        <v>79</v>
      </c>
      <c r="AY138" s="18" t="s">
        <v>120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8" t="s">
        <v>22</v>
      </c>
      <c r="BK138" s="176">
        <f>ROUND(I138*H138,2)</f>
        <v>0</v>
      </c>
      <c r="BL138" s="18" t="s">
        <v>126</v>
      </c>
      <c r="BM138" s="18" t="s">
        <v>361</v>
      </c>
    </row>
    <row r="139" spans="2:51" s="11" customFormat="1" ht="13.5">
      <c r="B139" s="177"/>
      <c r="D139" s="178" t="s">
        <v>131</v>
      </c>
      <c r="E139" s="179" t="s">
        <v>20</v>
      </c>
      <c r="F139" s="180" t="s">
        <v>208</v>
      </c>
      <c r="H139" s="181" t="s">
        <v>20</v>
      </c>
      <c r="I139" s="182"/>
      <c r="L139" s="177"/>
      <c r="M139" s="183"/>
      <c r="N139" s="184"/>
      <c r="O139" s="184"/>
      <c r="P139" s="184"/>
      <c r="Q139" s="184"/>
      <c r="R139" s="184"/>
      <c r="S139" s="184"/>
      <c r="T139" s="185"/>
      <c r="AT139" s="181" t="s">
        <v>131</v>
      </c>
      <c r="AU139" s="181" t="s">
        <v>79</v>
      </c>
      <c r="AV139" s="11" t="s">
        <v>22</v>
      </c>
      <c r="AW139" s="11" t="s">
        <v>35</v>
      </c>
      <c r="AX139" s="11" t="s">
        <v>71</v>
      </c>
      <c r="AY139" s="181" t="s">
        <v>120</v>
      </c>
    </row>
    <row r="140" spans="2:51" s="12" customFormat="1" ht="13.5">
      <c r="B140" s="186"/>
      <c r="D140" s="178" t="s">
        <v>131</v>
      </c>
      <c r="E140" s="187" t="s">
        <v>20</v>
      </c>
      <c r="F140" s="188" t="s">
        <v>362</v>
      </c>
      <c r="H140" s="189">
        <v>4050.7</v>
      </c>
      <c r="I140" s="190"/>
      <c r="L140" s="186"/>
      <c r="M140" s="191"/>
      <c r="N140" s="192"/>
      <c r="O140" s="192"/>
      <c r="P140" s="192"/>
      <c r="Q140" s="192"/>
      <c r="R140" s="192"/>
      <c r="S140" s="192"/>
      <c r="T140" s="193"/>
      <c r="AT140" s="187" t="s">
        <v>131</v>
      </c>
      <c r="AU140" s="187" t="s">
        <v>79</v>
      </c>
      <c r="AV140" s="12" t="s">
        <v>79</v>
      </c>
      <c r="AW140" s="12" t="s">
        <v>35</v>
      </c>
      <c r="AX140" s="12" t="s">
        <v>71</v>
      </c>
      <c r="AY140" s="187" t="s">
        <v>120</v>
      </c>
    </row>
    <row r="141" spans="2:51" s="11" customFormat="1" ht="13.5">
      <c r="B141" s="177"/>
      <c r="D141" s="178" t="s">
        <v>131</v>
      </c>
      <c r="E141" s="179" t="s">
        <v>20</v>
      </c>
      <c r="F141" s="180" t="s">
        <v>210</v>
      </c>
      <c r="H141" s="181" t="s">
        <v>20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81" t="s">
        <v>131</v>
      </c>
      <c r="AU141" s="181" t="s">
        <v>79</v>
      </c>
      <c r="AV141" s="11" t="s">
        <v>22</v>
      </c>
      <c r="AW141" s="11" t="s">
        <v>35</v>
      </c>
      <c r="AX141" s="11" t="s">
        <v>71</v>
      </c>
      <c r="AY141" s="181" t="s">
        <v>120</v>
      </c>
    </row>
    <row r="142" spans="2:51" s="12" customFormat="1" ht="13.5">
      <c r="B142" s="186"/>
      <c r="D142" s="178" t="s">
        <v>131</v>
      </c>
      <c r="E142" s="187" t="s">
        <v>20</v>
      </c>
      <c r="F142" s="188" t="s">
        <v>363</v>
      </c>
      <c r="H142" s="189">
        <v>3922.7</v>
      </c>
      <c r="I142" s="190"/>
      <c r="L142" s="186"/>
      <c r="M142" s="191"/>
      <c r="N142" s="192"/>
      <c r="O142" s="192"/>
      <c r="P142" s="192"/>
      <c r="Q142" s="192"/>
      <c r="R142" s="192"/>
      <c r="S142" s="192"/>
      <c r="T142" s="193"/>
      <c r="AT142" s="187" t="s">
        <v>131</v>
      </c>
      <c r="AU142" s="187" t="s">
        <v>79</v>
      </c>
      <c r="AV142" s="12" t="s">
        <v>79</v>
      </c>
      <c r="AW142" s="12" t="s">
        <v>35</v>
      </c>
      <c r="AX142" s="12" t="s">
        <v>71</v>
      </c>
      <c r="AY142" s="187" t="s">
        <v>120</v>
      </c>
    </row>
    <row r="143" spans="2:51" s="13" customFormat="1" ht="13.5">
      <c r="B143" s="194"/>
      <c r="D143" s="195" t="s">
        <v>131</v>
      </c>
      <c r="E143" s="196" t="s">
        <v>20</v>
      </c>
      <c r="F143" s="197" t="s">
        <v>137</v>
      </c>
      <c r="H143" s="198">
        <v>7973.4</v>
      </c>
      <c r="I143" s="199"/>
      <c r="L143" s="194"/>
      <c r="M143" s="200"/>
      <c r="N143" s="201"/>
      <c r="O143" s="201"/>
      <c r="P143" s="201"/>
      <c r="Q143" s="201"/>
      <c r="R143" s="201"/>
      <c r="S143" s="201"/>
      <c r="T143" s="202"/>
      <c r="AT143" s="203" t="s">
        <v>131</v>
      </c>
      <c r="AU143" s="203" t="s">
        <v>79</v>
      </c>
      <c r="AV143" s="13" t="s">
        <v>126</v>
      </c>
      <c r="AW143" s="13" t="s">
        <v>35</v>
      </c>
      <c r="AX143" s="13" t="s">
        <v>22</v>
      </c>
      <c r="AY143" s="203" t="s">
        <v>120</v>
      </c>
    </row>
    <row r="144" spans="2:65" s="1" customFormat="1" ht="31.5" customHeight="1">
      <c r="B144" s="164"/>
      <c r="C144" s="165" t="s">
        <v>8</v>
      </c>
      <c r="D144" s="165" t="s">
        <v>122</v>
      </c>
      <c r="E144" s="166" t="s">
        <v>212</v>
      </c>
      <c r="F144" s="167" t="s">
        <v>213</v>
      </c>
      <c r="G144" s="168" t="s">
        <v>125</v>
      </c>
      <c r="H144" s="169">
        <v>4050.7</v>
      </c>
      <c r="I144" s="170"/>
      <c r="J144" s="171">
        <f>ROUND(I144*H144,2)</f>
        <v>0</v>
      </c>
      <c r="K144" s="167" t="s">
        <v>20</v>
      </c>
      <c r="L144" s="35"/>
      <c r="M144" s="172" t="s">
        <v>20</v>
      </c>
      <c r="N144" s="173" t="s">
        <v>42</v>
      </c>
      <c r="O144" s="36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AR144" s="18" t="s">
        <v>126</v>
      </c>
      <c r="AT144" s="18" t="s">
        <v>122</v>
      </c>
      <c r="AU144" s="18" t="s">
        <v>79</v>
      </c>
      <c r="AY144" s="18" t="s">
        <v>120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8" t="s">
        <v>22</v>
      </c>
      <c r="BK144" s="176">
        <f>ROUND(I144*H144,2)</f>
        <v>0</v>
      </c>
      <c r="BL144" s="18" t="s">
        <v>126</v>
      </c>
      <c r="BM144" s="18" t="s">
        <v>364</v>
      </c>
    </row>
    <row r="145" spans="2:51" s="12" customFormat="1" ht="13.5">
      <c r="B145" s="186"/>
      <c r="D145" s="178" t="s">
        <v>131</v>
      </c>
      <c r="E145" s="187" t="s">
        <v>20</v>
      </c>
      <c r="F145" s="188" t="s">
        <v>363</v>
      </c>
      <c r="H145" s="189">
        <v>3922.7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7" t="s">
        <v>131</v>
      </c>
      <c r="AU145" s="187" t="s">
        <v>79</v>
      </c>
      <c r="AV145" s="12" t="s">
        <v>79</v>
      </c>
      <c r="AW145" s="12" t="s">
        <v>35</v>
      </c>
      <c r="AX145" s="12" t="s">
        <v>71</v>
      </c>
      <c r="AY145" s="187" t="s">
        <v>120</v>
      </c>
    </row>
    <row r="146" spans="2:51" s="11" customFormat="1" ht="13.5">
      <c r="B146" s="177"/>
      <c r="D146" s="178" t="s">
        <v>131</v>
      </c>
      <c r="E146" s="179" t="s">
        <v>20</v>
      </c>
      <c r="F146" s="180" t="s">
        <v>215</v>
      </c>
      <c r="H146" s="181" t="s">
        <v>20</v>
      </c>
      <c r="I146" s="182"/>
      <c r="L146" s="177"/>
      <c r="M146" s="183"/>
      <c r="N146" s="184"/>
      <c r="O146" s="184"/>
      <c r="P146" s="184"/>
      <c r="Q146" s="184"/>
      <c r="R146" s="184"/>
      <c r="S146" s="184"/>
      <c r="T146" s="185"/>
      <c r="AT146" s="181" t="s">
        <v>131</v>
      </c>
      <c r="AU146" s="181" t="s">
        <v>79</v>
      </c>
      <c r="AV146" s="11" t="s">
        <v>22</v>
      </c>
      <c r="AW146" s="11" t="s">
        <v>35</v>
      </c>
      <c r="AX146" s="11" t="s">
        <v>71</v>
      </c>
      <c r="AY146" s="181" t="s">
        <v>120</v>
      </c>
    </row>
    <row r="147" spans="2:51" s="12" customFormat="1" ht="13.5">
      <c r="B147" s="186"/>
      <c r="D147" s="178" t="s">
        <v>131</v>
      </c>
      <c r="E147" s="187" t="s">
        <v>20</v>
      </c>
      <c r="F147" s="188" t="s">
        <v>330</v>
      </c>
      <c r="H147" s="189">
        <v>128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7" t="s">
        <v>131</v>
      </c>
      <c r="AU147" s="187" t="s">
        <v>79</v>
      </c>
      <c r="AV147" s="12" t="s">
        <v>79</v>
      </c>
      <c r="AW147" s="12" t="s">
        <v>35</v>
      </c>
      <c r="AX147" s="12" t="s">
        <v>71</v>
      </c>
      <c r="AY147" s="187" t="s">
        <v>120</v>
      </c>
    </row>
    <row r="148" spans="2:51" s="13" customFormat="1" ht="13.5">
      <c r="B148" s="194"/>
      <c r="D148" s="195" t="s">
        <v>131</v>
      </c>
      <c r="E148" s="196" t="s">
        <v>20</v>
      </c>
      <c r="F148" s="197" t="s">
        <v>137</v>
      </c>
      <c r="H148" s="198">
        <v>4050.7</v>
      </c>
      <c r="I148" s="199"/>
      <c r="L148" s="194"/>
      <c r="M148" s="200"/>
      <c r="N148" s="201"/>
      <c r="O148" s="201"/>
      <c r="P148" s="201"/>
      <c r="Q148" s="201"/>
      <c r="R148" s="201"/>
      <c r="S148" s="201"/>
      <c r="T148" s="202"/>
      <c r="AT148" s="203" t="s">
        <v>131</v>
      </c>
      <c r="AU148" s="203" t="s">
        <v>79</v>
      </c>
      <c r="AV148" s="13" t="s">
        <v>126</v>
      </c>
      <c r="AW148" s="13" t="s">
        <v>35</v>
      </c>
      <c r="AX148" s="13" t="s">
        <v>22</v>
      </c>
      <c r="AY148" s="203" t="s">
        <v>120</v>
      </c>
    </row>
    <row r="149" spans="2:65" s="1" customFormat="1" ht="22.5" customHeight="1">
      <c r="B149" s="164"/>
      <c r="C149" s="165" t="s">
        <v>216</v>
      </c>
      <c r="D149" s="165" t="s">
        <v>122</v>
      </c>
      <c r="E149" s="166" t="s">
        <v>217</v>
      </c>
      <c r="F149" s="167" t="s">
        <v>218</v>
      </c>
      <c r="G149" s="168" t="s">
        <v>125</v>
      </c>
      <c r="H149" s="169">
        <v>3922.7</v>
      </c>
      <c r="I149" s="170"/>
      <c r="J149" s="171">
        <f>ROUND(I149*H149,2)</f>
        <v>0</v>
      </c>
      <c r="K149" s="167" t="s">
        <v>20</v>
      </c>
      <c r="L149" s="35"/>
      <c r="M149" s="172" t="s">
        <v>20</v>
      </c>
      <c r="N149" s="173" t="s">
        <v>42</v>
      </c>
      <c r="O149" s="36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AR149" s="18" t="s">
        <v>126</v>
      </c>
      <c r="AT149" s="18" t="s">
        <v>122</v>
      </c>
      <c r="AU149" s="18" t="s">
        <v>79</v>
      </c>
      <c r="AY149" s="18" t="s">
        <v>120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8" t="s">
        <v>22</v>
      </c>
      <c r="BK149" s="176">
        <f>ROUND(I149*H149,2)</f>
        <v>0</v>
      </c>
      <c r="BL149" s="18" t="s">
        <v>126</v>
      </c>
      <c r="BM149" s="18" t="s">
        <v>365</v>
      </c>
    </row>
    <row r="150" spans="2:63" s="10" customFormat="1" ht="29.25" customHeight="1">
      <c r="B150" s="150"/>
      <c r="D150" s="161" t="s">
        <v>70</v>
      </c>
      <c r="E150" s="162" t="s">
        <v>181</v>
      </c>
      <c r="F150" s="162" t="s">
        <v>220</v>
      </c>
      <c r="I150" s="153"/>
      <c r="J150" s="163">
        <f>BK150</f>
        <v>0</v>
      </c>
      <c r="L150" s="150"/>
      <c r="M150" s="155"/>
      <c r="N150" s="156"/>
      <c r="O150" s="156"/>
      <c r="P150" s="157">
        <f>SUM(P151:P195)</f>
        <v>0</v>
      </c>
      <c r="Q150" s="156"/>
      <c r="R150" s="157">
        <f>SUM(R151:R195)</f>
        <v>11.087264</v>
      </c>
      <c r="S150" s="156"/>
      <c r="T150" s="158">
        <f>SUM(T151:T195)</f>
        <v>145.152</v>
      </c>
      <c r="AR150" s="151" t="s">
        <v>22</v>
      </c>
      <c r="AT150" s="159" t="s">
        <v>70</v>
      </c>
      <c r="AU150" s="159" t="s">
        <v>22</v>
      </c>
      <c r="AY150" s="151" t="s">
        <v>120</v>
      </c>
      <c r="BK150" s="160">
        <f>SUM(BK151:BK195)</f>
        <v>0</v>
      </c>
    </row>
    <row r="151" spans="2:65" s="1" customFormat="1" ht="22.5" customHeight="1">
      <c r="B151" s="164"/>
      <c r="C151" s="165" t="s">
        <v>221</v>
      </c>
      <c r="D151" s="165" t="s">
        <v>122</v>
      </c>
      <c r="E151" s="166" t="s">
        <v>222</v>
      </c>
      <c r="F151" s="167" t="s">
        <v>223</v>
      </c>
      <c r="G151" s="168" t="s">
        <v>224</v>
      </c>
      <c r="H151" s="169">
        <v>12</v>
      </c>
      <c r="I151" s="170"/>
      <c r="J151" s="171">
        <f>ROUND(I151*H151,2)</f>
        <v>0</v>
      </c>
      <c r="K151" s="167" t="s">
        <v>20</v>
      </c>
      <c r="L151" s="35"/>
      <c r="M151" s="172" t="s">
        <v>20</v>
      </c>
      <c r="N151" s="173" t="s">
        <v>42</v>
      </c>
      <c r="O151" s="36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AR151" s="18" t="s">
        <v>184</v>
      </c>
      <c r="AT151" s="18" t="s">
        <v>122</v>
      </c>
      <c r="AU151" s="18" t="s">
        <v>79</v>
      </c>
      <c r="AY151" s="18" t="s">
        <v>120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8" t="s">
        <v>22</v>
      </c>
      <c r="BK151" s="176">
        <f>ROUND(I151*H151,2)</f>
        <v>0</v>
      </c>
      <c r="BL151" s="18" t="s">
        <v>184</v>
      </c>
      <c r="BM151" s="18" t="s">
        <v>366</v>
      </c>
    </row>
    <row r="152" spans="2:65" s="1" customFormat="1" ht="22.5" customHeight="1">
      <c r="B152" s="164"/>
      <c r="C152" s="210" t="s">
        <v>228</v>
      </c>
      <c r="D152" s="210" t="s">
        <v>251</v>
      </c>
      <c r="E152" s="211" t="s">
        <v>252</v>
      </c>
      <c r="F152" s="212" t="s">
        <v>253</v>
      </c>
      <c r="G152" s="213" t="s">
        <v>224</v>
      </c>
      <c r="H152" s="214">
        <v>12</v>
      </c>
      <c r="I152" s="215"/>
      <c r="J152" s="216">
        <f>ROUND(I152*H152,2)</f>
        <v>0</v>
      </c>
      <c r="K152" s="212" t="s">
        <v>20</v>
      </c>
      <c r="L152" s="217"/>
      <c r="M152" s="218" t="s">
        <v>20</v>
      </c>
      <c r="N152" s="219" t="s">
        <v>42</v>
      </c>
      <c r="O152" s="36"/>
      <c r="P152" s="174">
        <f>O152*H152</f>
        <v>0</v>
      </c>
      <c r="Q152" s="174">
        <v>0.0021</v>
      </c>
      <c r="R152" s="174">
        <f>Q152*H152</f>
        <v>0.0252</v>
      </c>
      <c r="S152" s="174">
        <v>0</v>
      </c>
      <c r="T152" s="175">
        <f>S152*H152</f>
        <v>0</v>
      </c>
      <c r="AR152" s="18" t="s">
        <v>184</v>
      </c>
      <c r="AT152" s="18" t="s">
        <v>251</v>
      </c>
      <c r="AU152" s="18" t="s">
        <v>79</v>
      </c>
      <c r="AY152" s="18" t="s">
        <v>120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8" t="s">
        <v>22</v>
      </c>
      <c r="BK152" s="176">
        <f>ROUND(I152*H152,2)</f>
        <v>0</v>
      </c>
      <c r="BL152" s="18" t="s">
        <v>184</v>
      </c>
      <c r="BM152" s="18" t="s">
        <v>367</v>
      </c>
    </row>
    <row r="153" spans="2:65" s="1" customFormat="1" ht="22.5" customHeight="1">
      <c r="B153" s="164"/>
      <c r="C153" s="165" t="s">
        <v>237</v>
      </c>
      <c r="D153" s="165" t="s">
        <v>122</v>
      </c>
      <c r="E153" s="166" t="s">
        <v>229</v>
      </c>
      <c r="F153" s="167" t="s">
        <v>368</v>
      </c>
      <c r="G153" s="168" t="s">
        <v>231</v>
      </c>
      <c r="H153" s="169">
        <v>1779</v>
      </c>
      <c r="I153" s="170"/>
      <c r="J153" s="171">
        <f>ROUND(I153*H153,2)</f>
        <v>0</v>
      </c>
      <c r="K153" s="167" t="s">
        <v>20</v>
      </c>
      <c r="L153" s="35"/>
      <c r="M153" s="172" t="s">
        <v>20</v>
      </c>
      <c r="N153" s="173" t="s">
        <v>42</v>
      </c>
      <c r="O153" s="36"/>
      <c r="P153" s="174">
        <f>O153*H153</f>
        <v>0</v>
      </c>
      <c r="Q153" s="174">
        <v>0.00033</v>
      </c>
      <c r="R153" s="174">
        <f>Q153*H153</f>
        <v>0.58707</v>
      </c>
      <c r="S153" s="174">
        <v>0</v>
      </c>
      <c r="T153" s="175">
        <f>S153*H153</f>
        <v>0</v>
      </c>
      <c r="AR153" s="18" t="s">
        <v>184</v>
      </c>
      <c r="AT153" s="18" t="s">
        <v>122</v>
      </c>
      <c r="AU153" s="18" t="s">
        <v>79</v>
      </c>
      <c r="AY153" s="18" t="s">
        <v>120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8" t="s">
        <v>22</v>
      </c>
      <c r="BK153" s="176">
        <f>ROUND(I153*H153,2)</f>
        <v>0</v>
      </c>
      <c r="BL153" s="18" t="s">
        <v>184</v>
      </c>
      <c r="BM153" s="18" t="s">
        <v>369</v>
      </c>
    </row>
    <row r="154" spans="2:51" s="11" customFormat="1" ht="13.5">
      <c r="B154" s="177"/>
      <c r="D154" s="178" t="s">
        <v>131</v>
      </c>
      <c r="E154" s="179" t="s">
        <v>20</v>
      </c>
      <c r="F154" s="180" t="s">
        <v>233</v>
      </c>
      <c r="H154" s="181" t="s">
        <v>20</v>
      </c>
      <c r="I154" s="182"/>
      <c r="L154" s="177"/>
      <c r="M154" s="183"/>
      <c r="N154" s="184"/>
      <c r="O154" s="184"/>
      <c r="P154" s="184"/>
      <c r="Q154" s="184"/>
      <c r="R154" s="184"/>
      <c r="S154" s="184"/>
      <c r="T154" s="185"/>
      <c r="AT154" s="181" t="s">
        <v>131</v>
      </c>
      <c r="AU154" s="181" t="s">
        <v>79</v>
      </c>
      <c r="AV154" s="11" t="s">
        <v>22</v>
      </c>
      <c r="AW154" s="11" t="s">
        <v>35</v>
      </c>
      <c r="AX154" s="11" t="s">
        <v>71</v>
      </c>
      <c r="AY154" s="181" t="s">
        <v>120</v>
      </c>
    </row>
    <row r="155" spans="2:51" s="12" customFormat="1" ht="13.5">
      <c r="B155" s="186"/>
      <c r="D155" s="178" t="s">
        <v>131</v>
      </c>
      <c r="E155" s="187" t="s">
        <v>20</v>
      </c>
      <c r="F155" s="188" t="s">
        <v>370</v>
      </c>
      <c r="H155" s="189">
        <v>593</v>
      </c>
      <c r="I155" s="190"/>
      <c r="L155" s="186"/>
      <c r="M155" s="191"/>
      <c r="N155" s="192"/>
      <c r="O155" s="192"/>
      <c r="P155" s="192"/>
      <c r="Q155" s="192"/>
      <c r="R155" s="192"/>
      <c r="S155" s="192"/>
      <c r="T155" s="193"/>
      <c r="AT155" s="187" t="s">
        <v>131</v>
      </c>
      <c r="AU155" s="187" t="s">
        <v>79</v>
      </c>
      <c r="AV155" s="12" t="s">
        <v>79</v>
      </c>
      <c r="AW155" s="12" t="s">
        <v>35</v>
      </c>
      <c r="AX155" s="12" t="s">
        <v>71</v>
      </c>
      <c r="AY155" s="187" t="s">
        <v>120</v>
      </c>
    </row>
    <row r="156" spans="2:51" s="11" customFormat="1" ht="13.5">
      <c r="B156" s="177"/>
      <c r="D156" s="178" t="s">
        <v>131</v>
      </c>
      <c r="E156" s="179" t="s">
        <v>20</v>
      </c>
      <c r="F156" s="180" t="s">
        <v>235</v>
      </c>
      <c r="H156" s="181" t="s">
        <v>20</v>
      </c>
      <c r="I156" s="182"/>
      <c r="L156" s="177"/>
      <c r="M156" s="183"/>
      <c r="N156" s="184"/>
      <c r="O156" s="184"/>
      <c r="P156" s="184"/>
      <c r="Q156" s="184"/>
      <c r="R156" s="184"/>
      <c r="S156" s="184"/>
      <c r="T156" s="185"/>
      <c r="AT156" s="181" t="s">
        <v>131</v>
      </c>
      <c r="AU156" s="181" t="s">
        <v>79</v>
      </c>
      <c r="AV156" s="11" t="s">
        <v>22</v>
      </c>
      <c r="AW156" s="11" t="s">
        <v>35</v>
      </c>
      <c r="AX156" s="11" t="s">
        <v>71</v>
      </c>
      <c r="AY156" s="181" t="s">
        <v>120</v>
      </c>
    </row>
    <row r="157" spans="2:51" s="12" customFormat="1" ht="13.5">
      <c r="B157" s="186"/>
      <c r="D157" s="178" t="s">
        <v>131</v>
      </c>
      <c r="E157" s="187" t="s">
        <v>20</v>
      </c>
      <c r="F157" s="188" t="s">
        <v>371</v>
      </c>
      <c r="H157" s="189">
        <v>1186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131</v>
      </c>
      <c r="AU157" s="187" t="s">
        <v>79</v>
      </c>
      <c r="AV157" s="12" t="s">
        <v>79</v>
      </c>
      <c r="AW157" s="12" t="s">
        <v>35</v>
      </c>
      <c r="AX157" s="12" t="s">
        <v>71</v>
      </c>
      <c r="AY157" s="187" t="s">
        <v>120</v>
      </c>
    </row>
    <row r="158" spans="2:51" s="13" customFormat="1" ht="13.5">
      <c r="B158" s="194"/>
      <c r="D158" s="195" t="s">
        <v>131</v>
      </c>
      <c r="E158" s="196" t="s">
        <v>20</v>
      </c>
      <c r="F158" s="197" t="s">
        <v>137</v>
      </c>
      <c r="H158" s="198">
        <v>1779</v>
      </c>
      <c r="I158" s="199"/>
      <c r="L158" s="194"/>
      <c r="M158" s="200"/>
      <c r="N158" s="201"/>
      <c r="O158" s="201"/>
      <c r="P158" s="201"/>
      <c r="Q158" s="201"/>
      <c r="R158" s="201"/>
      <c r="S158" s="201"/>
      <c r="T158" s="202"/>
      <c r="AT158" s="203" t="s">
        <v>131</v>
      </c>
      <c r="AU158" s="203" t="s">
        <v>79</v>
      </c>
      <c r="AV158" s="13" t="s">
        <v>126</v>
      </c>
      <c r="AW158" s="13" t="s">
        <v>35</v>
      </c>
      <c r="AX158" s="13" t="s">
        <v>22</v>
      </c>
      <c r="AY158" s="203" t="s">
        <v>120</v>
      </c>
    </row>
    <row r="159" spans="2:65" s="1" customFormat="1" ht="22.5" customHeight="1">
      <c r="B159" s="164"/>
      <c r="C159" s="165" t="s">
        <v>243</v>
      </c>
      <c r="D159" s="165" t="s">
        <v>122</v>
      </c>
      <c r="E159" s="166" t="s">
        <v>256</v>
      </c>
      <c r="F159" s="167" t="s">
        <v>257</v>
      </c>
      <c r="G159" s="168" t="s">
        <v>231</v>
      </c>
      <c r="H159" s="169">
        <v>92.6</v>
      </c>
      <c r="I159" s="170"/>
      <c r="J159" s="171">
        <f>ROUND(I159*H159,2)</f>
        <v>0</v>
      </c>
      <c r="K159" s="167" t="s">
        <v>20</v>
      </c>
      <c r="L159" s="35"/>
      <c r="M159" s="172" t="s">
        <v>20</v>
      </c>
      <c r="N159" s="173" t="s">
        <v>42</v>
      </c>
      <c r="O159" s="36"/>
      <c r="P159" s="174">
        <f>O159*H159</f>
        <v>0</v>
      </c>
      <c r="Q159" s="174">
        <v>0.00034</v>
      </c>
      <c r="R159" s="174">
        <f>Q159*H159</f>
        <v>0.031484</v>
      </c>
      <c r="S159" s="174">
        <v>0</v>
      </c>
      <c r="T159" s="175">
        <f>S159*H159</f>
        <v>0</v>
      </c>
      <c r="AR159" s="18" t="s">
        <v>184</v>
      </c>
      <c r="AT159" s="18" t="s">
        <v>122</v>
      </c>
      <c r="AU159" s="18" t="s">
        <v>79</v>
      </c>
      <c r="AY159" s="18" t="s">
        <v>120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8" t="s">
        <v>22</v>
      </c>
      <c r="BK159" s="176">
        <f>ROUND(I159*H159,2)</f>
        <v>0</v>
      </c>
      <c r="BL159" s="18" t="s">
        <v>184</v>
      </c>
      <c r="BM159" s="18" t="s">
        <v>372</v>
      </c>
    </row>
    <row r="160" spans="2:51" s="11" customFormat="1" ht="13.5">
      <c r="B160" s="177"/>
      <c r="D160" s="178" t="s">
        <v>131</v>
      </c>
      <c r="E160" s="179" t="s">
        <v>20</v>
      </c>
      <c r="F160" s="180" t="s">
        <v>259</v>
      </c>
      <c r="H160" s="181" t="s">
        <v>20</v>
      </c>
      <c r="I160" s="182"/>
      <c r="L160" s="177"/>
      <c r="M160" s="183"/>
      <c r="N160" s="184"/>
      <c r="O160" s="184"/>
      <c r="P160" s="184"/>
      <c r="Q160" s="184"/>
      <c r="R160" s="184"/>
      <c r="S160" s="184"/>
      <c r="T160" s="185"/>
      <c r="AT160" s="181" t="s">
        <v>131</v>
      </c>
      <c r="AU160" s="181" t="s">
        <v>79</v>
      </c>
      <c r="AV160" s="11" t="s">
        <v>22</v>
      </c>
      <c r="AW160" s="11" t="s">
        <v>35</v>
      </c>
      <c r="AX160" s="11" t="s">
        <v>71</v>
      </c>
      <c r="AY160" s="181" t="s">
        <v>120</v>
      </c>
    </row>
    <row r="161" spans="2:51" s="12" customFormat="1" ht="13.5">
      <c r="B161" s="186"/>
      <c r="D161" s="178" t="s">
        <v>131</v>
      </c>
      <c r="E161" s="187" t="s">
        <v>20</v>
      </c>
      <c r="F161" s="188" t="s">
        <v>373</v>
      </c>
      <c r="H161" s="189">
        <v>42.6</v>
      </c>
      <c r="I161" s="190"/>
      <c r="L161" s="186"/>
      <c r="M161" s="191"/>
      <c r="N161" s="192"/>
      <c r="O161" s="192"/>
      <c r="P161" s="192"/>
      <c r="Q161" s="192"/>
      <c r="R161" s="192"/>
      <c r="S161" s="192"/>
      <c r="T161" s="193"/>
      <c r="AT161" s="187" t="s">
        <v>131</v>
      </c>
      <c r="AU161" s="187" t="s">
        <v>79</v>
      </c>
      <c r="AV161" s="12" t="s">
        <v>79</v>
      </c>
      <c r="AW161" s="12" t="s">
        <v>35</v>
      </c>
      <c r="AX161" s="12" t="s">
        <v>71</v>
      </c>
      <c r="AY161" s="187" t="s">
        <v>120</v>
      </c>
    </row>
    <row r="162" spans="2:51" s="11" customFormat="1" ht="13.5">
      <c r="B162" s="177"/>
      <c r="D162" s="178" t="s">
        <v>131</v>
      </c>
      <c r="E162" s="179" t="s">
        <v>20</v>
      </c>
      <c r="F162" s="180" t="s">
        <v>261</v>
      </c>
      <c r="H162" s="181" t="s">
        <v>20</v>
      </c>
      <c r="I162" s="182"/>
      <c r="L162" s="177"/>
      <c r="M162" s="183"/>
      <c r="N162" s="184"/>
      <c r="O162" s="184"/>
      <c r="P162" s="184"/>
      <c r="Q162" s="184"/>
      <c r="R162" s="184"/>
      <c r="S162" s="184"/>
      <c r="T162" s="185"/>
      <c r="AT162" s="181" t="s">
        <v>131</v>
      </c>
      <c r="AU162" s="181" t="s">
        <v>79</v>
      </c>
      <c r="AV162" s="11" t="s">
        <v>22</v>
      </c>
      <c r="AW162" s="11" t="s">
        <v>35</v>
      </c>
      <c r="AX162" s="11" t="s">
        <v>71</v>
      </c>
      <c r="AY162" s="181" t="s">
        <v>120</v>
      </c>
    </row>
    <row r="163" spans="2:51" s="12" customFormat="1" ht="13.5">
      <c r="B163" s="186"/>
      <c r="D163" s="178" t="s">
        <v>131</v>
      </c>
      <c r="E163" s="187" t="s">
        <v>20</v>
      </c>
      <c r="F163" s="188" t="s">
        <v>374</v>
      </c>
      <c r="H163" s="189">
        <v>50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131</v>
      </c>
      <c r="AU163" s="187" t="s">
        <v>79</v>
      </c>
      <c r="AV163" s="12" t="s">
        <v>79</v>
      </c>
      <c r="AW163" s="12" t="s">
        <v>35</v>
      </c>
      <c r="AX163" s="12" t="s">
        <v>71</v>
      </c>
      <c r="AY163" s="187" t="s">
        <v>120</v>
      </c>
    </row>
    <row r="164" spans="2:51" s="13" customFormat="1" ht="13.5">
      <c r="B164" s="194"/>
      <c r="D164" s="195" t="s">
        <v>131</v>
      </c>
      <c r="E164" s="196" t="s">
        <v>20</v>
      </c>
      <c r="F164" s="197" t="s">
        <v>137</v>
      </c>
      <c r="H164" s="198">
        <v>92.6</v>
      </c>
      <c r="I164" s="199"/>
      <c r="L164" s="194"/>
      <c r="M164" s="200"/>
      <c r="N164" s="201"/>
      <c r="O164" s="201"/>
      <c r="P164" s="201"/>
      <c r="Q164" s="201"/>
      <c r="R164" s="201"/>
      <c r="S164" s="201"/>
      <c r="T164" s="202"/>
      <c r="AT164" s="203" t="s">
        <v>131</v>
      </c>
      <c r="AU164" s="203" t="s">
        <v>79</v>
      </c>
      <c r="AV164" s="13" t="s">
        <v>126</v>
      </c>
      <c r="AW164" s="13" t="s">
        <v>35</v>
      </c>
      <c r="AX164" s="13" t="s">
        <v>22</v>
      </c>
      <c r="AY164" s="203" t="s">
        <v>120</v>
      </c>
    </row>
    <row r="165" spans="2:65" s="1" customFormat="1" ht="22.5" customHeight="1">
      <c r="B165" s="164"/>
      <c r="C165" s="165" t="s">
        <v>7</v>
      </c>
      <c r="D165" s="165" t="s">
        <v>122</v>
      </c>
      <c r="E165" s="166" t="s">
        <v>247</v>
      </c>
      <c r="F165" s="167" t="s">
        <v>248</v>
      </c>
      <c r="G165" s="168" t="s">
        <v>125</v>
      </c>
      <c r="H165" s="169">
        <v>753.5</v>
      </c>
      <c r="I165" s="170"/>
      <c r="J165" s="171">
        <f>ROUND(I165*H165,2)</f>
        <v>0</v>
      </c>
      <c r="K165" s="167" t="s">
        <v>20</v>
      </c>
      <c r="L165" s="35"/>
      <c r="M165" s="172" t="s">
        <v>20</v>
      </c>
      <c r="N165" s="173" t="s">
        <v>42</v>
      </c>
      <c r="O165" s="36"/>
      <c r="P165" s="174">
        <f>O165*H165</f>
        <v>0</v>
      </c>
      <c r="Q165" s="174">
        <v>0.01386</v>
      </c>
      <c r="R165" s="174">
        <f>Q165*H165</f>
        <v>10.44351</v>
      </c>
      <c r="S165" s="174">
        <v>0</v>
      </c>
      <c r="T165" s="175">
        <f>S165*H165</f>
        <v>0</v>
      </c>
      <c r="AR165" s="18" t="s">
        <v>126</v>
      </c>
      <c r="AT165" s="18" t="s">
        <v>122</v>
      </c>
      <c r="AU165" s="18" t="s">
        <v>79</v>
      </c>
      <c r="AY165" s="18" t="s">
        <v>120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8" t="s">
        <v>22</v>
      </c>
      <c r="BK165" s="176">
        <f>ROUND(I165*H165,2)</f>
        <v>0</v>
      </c>
      <c r="BL165" s="18" t="s">
        <v>126</v>
      </c>
      <c r="BM165" s="18" t="s">
        <v>375</v>
      </c>
    </row>
    <row r="166" spans="2:65" s="1" customFormat="1" ht="22.5" customHeight="1">
      <c r="B166" s="164"/>
      <c r="C166" s="165" t="s">
        <v>250</v>
      </c>
      <c r="D166" s="165" t="s">
        <v>122</v>
      </c>
      <c r="E166" s="166" t="s">
        <v>264</v>
      </c>
      <c r="F166" s="167" t="s">
        <v>265</v>
      </c>
      <c r="G166" s="168" t="s">
        <v>231</v>
      </c>
      <c r="H166" s="169">
        <v>92.6</v>
      </c>
      <c r="I166" s="170"/>
      <c r="J166" s="171">
        <f>ROUND(I166*H166,2)</f>
        <v>0</v>
      </c>
      <c r="K166" s="167" t="s">
        <v>20</v>
      </c>
      <c r="L166" s="35"/>
      <c r="M166" s="172" t="s">
        <v>20</v>
      </c>
      <c r="N166" s="173" t="s">
        <v>42</v>
      </c>
      <c r="O166" s="36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AR166" s="18" t="s">
        <v>184</v>
      </c>
      <c r="AT166" s="18" t="s">
        <v>122</v>
      </c>
      <c r="AU166" s="18" t="s">
        <v>79</v>
      </c>
      <c r="AY166" s="18" t="s">
        <v>120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8" t="s">
        <v>22</v>
      </c>
      <c r="BK166" s="176">
        <f>ROUND(I166*H166,2)</f>
        <v>0</v>
      </c>
      <c r="BL166" s="18" t="s">
        <v>184</v>
      </c>
      <c r="BM166" s="18" t="s">
        <v>376</v>
      </c>
    </row>
    <row r="167" spans="2:51" s="11" customFormat="1" ht="13.5">
      <c r="B167" s="177"/>
      <c r="D167" s="178" t="s">
        <v>131</v>
      </c>
      <c r="E167" s="179" t="s">
        <v>20</v>
      </c>
      <c r="F167" s="180" t="s">
        <v>259</v>
      </c>
      <c r="H167" s="181" t="s">
        <v>20</v>
      </c>
      <c r="I167" s="182"/>
      <c r="L167" s="177"/>
      <c r="M167" s="183"/>
      <c r="N167" s="184"/>
      <c r="O167" s="184"/>
      <c r="P167" s="184"/>
      <c r="Q167" s="184"/>
      <c r="R167" s="184"/>
      <c r="S167" s="184"/>
      <c r="T167" s="185"/>
      <c r="AT167" s="181" t="s">
        <v>131</v>
      </c>
      <c r="AU167" s="181" t="s">
        <v>79</v>
      </c>
      <c r="AV167" s="11" t="s">
        <v>22</v>
      </c>
      <c r="AW167" s="11" t="s">
        <v>35</v>
      </c>
      <c r="AX167" s="11" t="s">
        <v>71</v>
      </c>
      <c r="AY167" s="181" t="s">
        <v>120</v>
      </c>
    </row>
    <row r="168" spans="2:51" s="12" customFormat="1" ht="13.5">
      <c r="B168" s="186"/>
      <c r="D168" s="178" t="s">
        <v>131</v>
      </c>
      <c r="E168" s="187" t="s">
        <v>20</v>
      </c>
      <c r="F168" s="188" t="s">
        <v>373</v>
      </c>
      <c r="H168" s="189">
        <v>42.6</v>
      </c>
      <c r="I168" s="190"/>
      <c r="L168" s="186"/>
      <c r="M168" s="191"/>
      <c r="N168" s="192"/>
      <c r="O168" s="192"/>
      <c r="P168" s="192"/>
      <c r="Q168" s="192"/>
      <c r="R168" s="192"/>
      <c r="S168" s="192"/>
      <c r="T168" s="193"/>
      <c r="AT168" s="187" t="s">
        <v>131</v>
      </c>
      <c r="AU168" s="187" t="s">
        <v>79</v>
      </c>
      <c r="AV168" s="12" t="s">
        <v>79</v>
      </c>
      <c r="AW168" s="12" t="s">
        <v>35</v>
      </c>
      <c r="AX168" s="12" t="s">
        <v>71</v>
      </c>
      <c r="AY168" s="187" t="s">
        <v>120</v>
      </c>
    </row>
    <row r="169" spans="2:51" s="11" customFormat="1" ht="13.5">
      <c r="B169" s="177"/>
      <c r="D169" s="178" t="s">
        <v>131</v>
      </c>
      <c r="E169" s="179" t="s">
        <v>20</v>
      </c>
      <c r="F169" s="180" t="s">
        <v>261</v>
      </c>
      <c r="H169" s="181" t="s">
        <v>20</v>
      </c>
      <c r="I169" s="182"/>
      <c r="L169" s="177"/>
      <c r="M169" s="183"/>
      <c r="N169" s="184"/>
      <c r="O169" s="184"/>
      <c r="P169" s="184"/>
      <c r="Q169" s="184"/>
      <c r="R169" s="184"/>
      <c r="S169" s="184"/>
      <c r="T169" s="185"/>
      <c r="AT169" s="181" t="s">
        <v>131</v>
      </c>
      <c r="AU169" s="181" t="s">
        <v>79</v>
      </c>
      <c r="AV169" s="11" t="s">
        <v>22</v>
      </c>
      <c r="AW169" s="11" t="s">
        <v>35</v>
      </c>
      <c r="AX169" s="11" t="s">
        <v>71</v>
      </c>
      <c r="AY169" s="181" t="s">
        <v>120</v>
      </c>
    </row>
    <row r="170" spans="2:51" s="12" customFormat="1" ht="13.5">
      <c r="B170" s="186"/>
      <c r="D170" s="178" t="s">
        <v>131</v>
      </c>
      <c r="E170" s="187" t="s">
        <v>20</v>
      </c>
      <c r="F170" s="188" t="s">
        <v>377</v>
      </c>
      <c r="H170" s="189">
        <v>50</v>
      </c>
      <c r="I170" s="190"/>
      <c r="L170" s="186"/>
      <c r="M170" s="191"/>
      <c r="N170" s="192"/>
      <c r="O170" s="192"/>
      <c r="P170" s="192"/>
      <c r="Q170" s="192"/>
      <c r="R170" s="192"/>
      <c r="S170" s="192"/>
      <c r="T170" s="193"/>
      <c r="AT170" s="187" t="s">
        <v>131</v>
      </c>
      <c r="AU170" s="187" t="s">
        <v>79</v>
      </c>
      <c r="AV170" s="12" t="s">
        <v>79</v>
      </c>
      <c r="AW170" s="12" t="s">
        <v>35</v>
      </c>
      <c r="AX170" s="12" t="s">
        <v>71</v>
      </c>
      <c r="AY170" s="187" t="s">
        <v>120</v>
      </c>
    </row>
    <row r="171" spans="2:51" s="13" customFormat="1" ht="13.5">
      <c r="B171" s="194"/>
      <c r="D171" s="195" t="s">
        <v>131</v>
      </c>
      <c r="E171" s="196" t="s">
        <v>20</v>
      </c>
      <c r="F171" s="197" t="s">
        <v>137</v>
      </c>
      <c r="H171" s="198">
        <v>92.6</v>
      </c>
      <c r="I171" s="199"/>
      <c r="L171" s="194"/>
      <c r="M171" s="200"/>
      <c r="N171" s="201"/>
      <c r="O171" s="201"/>
      <c r="P171" s="201"/>
      <c r="Q171" s="201"/>
      <c r="R171" s="201"/>
      <c r="S171" s="201"/>
      <c r="T171" s="202"/>
      <c r="AT171" s="203" t="s">
        <v>131</v>
      </c>
      <c r="AU171" s="203" t="s">
        <v>79</v>
      </c>
      <c r="AV171" s="13" t="s">
        <v>126</v>
      </c>
      <c r="AW171" s="13" t="s">
        <v>35</v>
      </c>
      <c r="AX171" s="13" t="s">
        <v>22</v>
      </c>
      <c r="AY171" s="203" t="s">
        <v>120</v>
      </c>
    </row>
    <row r="172" spans="2:65" s="1" customFormat="1" ht="22.5" customHeight="1">
      <c r="B172" s="164"/>
      <c r="C172" s="165" t="s">
        <v>255</v>
      </c>
      <c r="D172" s="165" t="s">
        <v>122</v>
      </c>
      <c r="E172" s="166" t="s">
        <v>269</v>
      </c>
      <c r="F172" s="167" t="s">
        <v>270</v>
      </c>
      <c r="G172" s="168" t="s">
        <v>231</v>
      </c>
      <c r="H172" s="169">
        <v>1100</v>
      </c>
      <c r="I172" s="170"/>
      <c r="J172" s="171">
        <f>ROUND(I172*H172,2)</f>
        <v>0</v>
      </c>
      <c r="K172" s="167" t="s">
        <v>20</v>
      </c>
      <c r="L172" s="35"/>
      <c r="M172" s="172" t="s">
        <v>20</v>
      </c>
      <c r="N172" s="173" t="s">
        <v>42</v>
      </c>
      <c r="O172" s="36"/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AR172" s="18" t="s">
        <v>126</v>
      </c>
      <c r="AT172" s="18" t="s">
        <v>122</v>
      </c>
      <c r="AU172" s="18" t="s">
        <v>79</v>
      </c>
      <c r="AY172" s="18" t="s">
        <v>120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8" t="s">
        <v>22</v>
      </c>
      <c r="BK172" s="176">
        <f>ROUND(I172*H172,2)</f>
        <v>0</v>
      </c>
      <c r="BL172" s="18" t="s">
        <v>126</v>
      </c>
      <c r="BM172" s="18" t="s">
        <v>378</v>
      </c>
    </row>
    <row r="173" spans="2:65" s="1" customFormat="1" ht="22.5" customHeight="1">
      <c r="B173" s="164"/>
      <c r="C173" s="165" t="s">
        <v>263</v>
      </c>
      <c r="D173" s="165" t="s">
        <v>122</v>
      </c>
      <c r="E173" s="166" t="s">
        <v>273</v>
      </c>
      <c r="F173" s="167" t="s">
        <v>274</v>
      </c>
      <c r="G173" s="168" t="s">
        <v>125</v>
      </c>
      <c r="H173" s="169">
        <v>576</v>
      </c>
      <c r="I173" s="170"/>
      <c r="J173" s="171">
        <f>ROUND(I173*H173,2)</f>
        <v>0</v>
      </c>
      <c r="K173" s="167" t="s">
        <v>20</v>
      </c>
      <c r="L173" s="35"/>
      <c r="M173" s="172" t="s">
        <v>20</v>
      </c>
      <c r="N173" s="173" t="s">
        <v>42</v>
      </c>
      <c r="O173" s="36"/>
      <c r="P173" s="174">
        <f>O173*H173</f>
        <v>0</v>
      </c>
      <c r="Q173" s="174">
        <v>0</v>
      </c>
      <c r="R173" s="174">
        <f>Q173*H173</f>
        <v>0</v>
      </c>
      <c r="S173" s="174">
        <v>0.252</v>
      </c>
      <c r="T173" s="175">
        <f>S173*H173</f>
        <v>145.152</v>
      </c>
      <c r="AR173" s="18" t="s">
        <v>126</v>
      </c>
      <c r="AT173" s="18" t="s">
        <v>122</v>
      </c>
      <c r="AU173" s="18" t="s">
        <v>79</v>
      </c>
      <c r="AY173" s="18" t="s">
        <v>120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8" t="s">
        <v>22</v>
      </c>
      <c r="BK173" s="176">
        <f>ROUND(I173*H173,2)</f>
        <v>0</v>
      </c>
      <c r="BL173" s="18" t="s">
        <v>126</v>
      </c>
      <c r="BM173" s="18" t="s">
        <v>379</v>
      </c>
    </row>
    <row r="174" spans="2:51" s="11" customFormat="1" ht="13.5">
      <c r="B174" s="177"/>
      <c r="D174" s="178" t="s">
        <v>131</v>
      </c>
      <c r="E174" s="179" t="s">
        <v>20</v>
      </c>
      <c r="F174" s="180" t="s">
        <v>276</v>
      </c>
      <c r="H174" s="181" t="s">
        <v>20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81" t="s">
        <v>131</v>
      </c>
      <c r="AU174" s="181" t="s">
        <v>79</v>
      </c>
      <c r="AV174" s="11" t="s">
        <v>22</v>
      </c>
      <c r="AW174" s="11" t="s">
        <v>35</v>
      </c>
      <c r="AX174" s="11" t="s">
        <v>71</v>
      </c>
      <c r="AY174" s="181" t="s">
        <v>120</v>
      </c>
    </row>
    <row r="175" spans="2:51" s="12" customFormat="1" ht="13.5">
      <c r="B175" s="186"/>
      <c r="D175" s="195" t="s">
        <v>131</v>
      </c>
      <c r="E175" s="204" t="s">
        <v>20</v>
      </c>
      <c r="F175" s="205" t="s">
        <v>358</v>
      </c>
      <c r="H175" s="206">
        <v>576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87" t="s">
        <v>131</v>
      </c>
      <c r="AU175" s="187" t="s">
        <v>79</v>
      </c>
      <c r="AV175" s="12" t="s">
        <v>79</v>
      </c>
      <c r="AW175" s="12" t="s">
        <v>35</v>
      </c>
      <c r="AX175" s="12" t="s">
        <v>22</v>
      </c>
      <c r="AY175" s="187" t="s">
        <v>120</v>
      </c>
    </row>
    <row r="176" spans="2:65" s="1" customFormat="1" ht="22.5" customHeight="1">
      <c r="B176" s="164"/>
      <c r="C176" s="165" t="s">
        <v>268</v>
      </c>
      <c r="D176" s="165" t="s">
        <v>122</v>
      </c>
      <c r="E176" s="166" t="s">
        <v>278</v>
      </c>
      <c r="F176" s="167" t="s">
        <v>279</v>
      </c>
      <c r="G176" s="168" t="s">
        <v>175</v>
      </c>
      <c r="H176" s="169">
        <v>126.72</v>
      </c>
      <c r="I176" s="170"/>
      <c r="J176" s="171">
        <f>ROUND(I176*H176,2)</f>
        <v>0</v>
      </c>
      <c r="K176" s="167" t="s">
        <v>20</v>
      </c>
      <c r="L176" s="35"/>
      <c r="M176" s="172" t="s">
        <v>20</v>
      </c>
      <c r="N176" s="173" t="s">
        <v>42</v>
      </c>
      <c r="O176" s="36"/>
      <c r="P176" s="174">
        <f>O176*H176</f>
        <v>0</v>
      </c>
      <c r="Q176" s="174">
        <v>0</v>
      </c>
      <c r="R176" s="174">
        <f>Q176*H176</f>
        <v>0</v>
      </c>
      <c r="S176" s="174">
        <v>0</v>
      </c>
      <c r="T176" s="175">
        <f>S176*H176</f>
        <v>0</v>
      </c>
      <c r="AR176" s="18" t="s">
        <v>126</v>
      </c>
      <c r="AT176" s="18" t="s">
        <v>122</v>
      </c>
      <c r="AU176" s="18" t="s">
        <v>79</v>
      </c>
      <c r="AY176" s="18" t="s">
        <v>120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8" t="s">
        <v>22</v>
      </c>
      <c r="BK176" s="176">
        <f>ROUND(I176*H176,2)</f>
        <v>0</v>
      </c>
      <c r="BL176" s="18" t="s">
        <v>126</v>
      </c>
      <c r="BM176" s="18" t="s">
        <v>380</v>
      </c>
    </row>
    <row r="177" spans="2:51" s="11" customFormat="1" ht="13.5">
      <c r="B177" s="177"/>
      <c r="D177" s="178" t="s">
        <v>131</v>
      </c>
      <c r="E177" s="179" t="s">
        <v>20</v>
      </c>
      <c r="F177" s="180" t="s">
        <v>281</v>
      </c>
      <c r="H177" s="181" t="s">
        <v>20</v>
      </c>
      <c r="I177" s="182"/>
      <c r="L177" s="177"/>
      <c r="M177" s="183"/>
      <c r="N177" s="184"/>
      <c r="O177" s="184"/>
      <c r="P177" s="184"/>
      <c r="Q177" s="184"/>
      <c r="R177" s="184"/>
      <c r="S177" s="184"/>
      <c r="T177" s="185"/>
      <c r="AT177" s="181" t="s">
        <v>131</v>
      </c>
      <c r="AU177" s="181" t="s">
        <v>79</v>
      </c>
      <c r="AV177" s="11" t="s">
        <v>22</v>
      </c>
      <c r="AW177" s="11" t="s">
        <v>35</v>
      </c>
      <c r="AX177" s="11" t="s">
        <v>71</v>
      </c>
      <c r="AY177" s="181" t="s">
        <v>120</v>
      </c>
    </row>
    <row r="178" spans="2:51" s="11" customFormat="1" ht="13.5">
      <c r="B178" s="177"/>
      <c r="D178" s="178" t="s">
        <v>131</v>
      </c>
      <c r="E178" s="179" t="s">
        <v>20</v>
      </c>
      <c r="F178" s="180" t="s">
        <v>282</v>
      </c>
      <c r="H178" s="181" t="s">
        <v>20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81" t="s">
        <v>131</v>
      </c>
      <c r="AU178" s="181" t="s">
        <v>79</v>
      </c>
      <c r="AV178" s="11" t="s">
        <v>22</v>
      </c>
      <c r="AW178" s="11" t="s">
        <v>35</v>
      </c>
      <c r="AX178" s="11" t="s">
        <v>71</v>
      </c>
      <c r="AY178" s="181" t="s">
        <v>120</v>
      </c>
    </row>
    <row r="179" spans="2:51" s="12" customFormat="1" ht="13.5">
      <c r="B179" s="186"/>
      <c r="D179" s="178" t="s">
        <v>131</v>
      </c>
      <c r="E179" s="187" t="s">
        <v>20</v>
      </c>
      <c r="F179" s="188" t="s">
        <v>381</v>
      </c>
      <c r="H179" s="189">
        <v>126.72</v>
      </c>
      <c r="I179" s="190"/>
      <c r="L179" s="186"/>
      <c r="M179" s="191"/>
      <c r="N179" s="192"/>
      <c r="O179" s="192"/>
      <c r="P179" s="192"/>
      <c r="Q179" s="192"/>
      <c r="R179" s="192"/>
      <c r="S179" s="192"/>
      <c r="T179" s="193"/>
      <c r="AT179" s="187" t="s">
        <v>131</v>
      </c>
      <c r="AU179" s="187" t="s">
        <v>79</v>
      </c>
      <c r="AV179" s="12" t="s">
        <v>79</v>
      </c>
      <c r="AW179" s="12" t="s">
        <v>35</v>
      </c>
      <c r="AX179" s="12" t="s">
        <v>71</v>
      </c>
      <c r="AY179" s="187" t="s">
        <v>120</v>
      </c>
    </row>
    <row r="180" spans="2:51" s="13" customFormat="1" ht="13.5">
      <c r="B180" s="194"/>
      <c r="D180" s="195" t="s">
        <v>131</v>
      </c>
      <c r="E180" s="196" t="s">
        <v>20</v>
      </c>
      <c r="F180" s="197" t="s">
        <v>137</v>
      </c>
      <c r="H180" s="198">
        <v>126.72</v>
      </c>
      <c r="I180" s="199"/>
      <c r="L180" s="194"/>
      <c r="M180" s="200"/>
      <c r="N180" s="201"/>
      <c r="O180" s="201"/>
      <c r="P180" s="201"/>
      <c r="Q180" s="201"/>
      <c r="R180" s="201"/>
      <c r="S180" s="201"/>
      <c r="T180" s="202"/>
      <c r="AT180" s="203" t="s">
        <v>131</v>
      </c>
      <c r="AU180" s="203" t="s">
        <v>79</v>
      </c>
      <c r="AV180" s="13" t="s">
        <v>126</v>
      </c>
      <c r="AW180" s="13" t="s">
        <v>35</v>
      </c>
      <c r="AX180" s="13" t="s">
        <v>22</v>
      </c>
      <c r="AY180" s="203" t="s">
        <v>120</v>
      </c>
    </row>
    <row r="181" spans="2:65" s="1" customFormat="1" ht="22.5" customHeight="1">
      <c r="B181" s="164"/>
      <c r="C181" s="165" t="s">
        <v>272</v>
      </c>
      <c r="D181" s="165" t="s">
        <v>122</v>
      </c>
      <c r="E181" s="166" t="s">
        <v>285</v>
      </c>
      <c r="F181" s="167" t="s">
        <v>286</v>
      </c>
      <c r="G181" s="168" t="s">
        <v>175</v>
      </c>
      <c r="H181" s="169">
        <v>635.082</v>
      </c>
      <c r="I181" s="170"/>
      <c r="J181" s="171">
        <f>ROUND(I181*H181,2)</f>
        <v>0</v>
      </c>
      <c r="K181" s="167" t="s">
        <v>20</v>
      </c>
      <c r="L181" s="35"/>
      <c r="M181" s="172" t="s">
        <v>20</v>
      </c>
      <c r="N181" s="173" t="s">
        <v>42</v>
      </c>
      <c r="O181" s="36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AR181" s="18" t="s">
        <v>126</v>
      </c>
      <c r="AT181" s="18" t="s">
        <v>122</v>
      </c>
      <c r="AU181" s="18" t="s">
        <v>79</v>
      </c>
      <c r="AY181" s="18" t="s">
        <v>120</v>
      </c>
      <c r="BE181" s="176">
        <f>IF(N181="základní",J181,0)</f>
        <v>0</v>
      </c>
      <c r="BF181" s="176">
        <f>IF(N181="snížená",J181,0)</f>
        <v>0</v>
      </c>
      <c r="BG181" s="176">
        <f>IF(N181="zákl. přenesená",J181,0)</f>
        <v>0</v>
      </c>
      <c r="BH181" s="176">
        <f>IF(N181="sníž. přenesená",J181,0)</f>
        <v>0</v>
      </c>
      <c r="BI181" s="176">
        <f>IF(N181="nulová",J181,0)</f>
        <v>0</v>
      </c>
      <c r="BJ181" s="18" t="s">
        <v>22</v>
      </c>
      <c r="BK181" s="176">
        <f>ROUND(I181*H181,2)</f>
        <v>0</v>
      </c>
      <c r="BL181" s="18" t="s">
        <v>126</v>
      </c>
      <c r="BM181" s="18" t="s">
        <v>382</v>
      </c>
    </row>
    <row r="182" spans="2:51" s="11" customFormat="1" ht="13.5">
      <c r="B182" s="177"/>
      <c r="D182" s="178" t="s">
        <v>131</v>
      </c>
      <c r="E182" s="179" t="s">
        <v>20</v>
      </c>
      <c r="F182" s="180" t="s">
        <v>288</v>
      </c>
      <c r="H182" s="181" t="s">
        <v>20</v>
      </c>
      <c r="I182" s="182"/>
      <c r="L182" s="177"/>
      <c r="M182" s="183"/>
      <c r="N182" s="184"/>
      <c r="O182" s="184"/>
      <c r="P182" s="184"/>
      <c r="Q182" s="184"/>
      <c r="R182" s="184"/>
      <c r="S182" s="184"/>
      <c r="T182" s="185"/>
      <c r="AT182" s="181" t="s">
        <v>131</v>
      </c>
      <c r="AU182" s="181" t="s">
        <v>79</v>
      </c>
      <c r="AV182" s="11" t="s">
        <v>22</v>
      </c>
      <c r="AW182" s="11" t="s">
        <v>35</v>
      </c>
      <c r="AX182" s="11" t="s">
        <v>71</v>
      </c>
      <c r="AY182" s="181" t="s">
        <v>120</v>
      </c>
    </row>
    <row r="183" spans="2:51" s="12" customFormat="1" ht="13.5">
      <c r="B183" s="186"/>
      <c r="D183" s="178" t="s">
        <v>131</v>
      </c>
      <c r="E183" s="187" t="s">
        <v>20</v>
      </c>
      <c r="F183" s="188" t="s">
        <v>383</v>
      </c>
      <c r="H183" s="189">
        <v>24.75</v>
      </c>
      <c r="I183" s="190"/>
      <c r="L183" s="186"/>
      <c r="M183" s="191"/>
      <c r="N183" s="192"/>
      <c r="O183" s="192"/>
      <c r="P183" s="192"/>
      <c r="Q183" s="192"/>
      <c r="R183" s="192"/>
      <c r="S183" s="192"/>
      <c r="T183" s="193"/>
      <c r="AT183" s="187" t="s">
        <v>131</v>
      </c>
      <c r="AU183" s="187" t="s">
        <v>79</v>
      </c>
      <c r="AV183" s="12" t="s">
        <v>79</v>
      </c>
      <c r="AW183" s="12" t="s">
        <v>35</v>
      </c>
      <c r="AX183" s="12" t="s">
        <v>71</v>
      </c>
      <c r="AY183" s="187" t="s">
        <v>120</v>
      </c>
    </row>
    <row r="184" spans="2:51" s="14" customFormat="1" ht="13.5">
      <c r="B184" s="220"/>
      <c r="D184" s="178" t="s">
        <v>131</v>
      </c>
      <c r="E184" s="221" t="s">
        <v>20</v>
      </c>
      <c r="F184" s="222" t="s">
        <v>290</v>
      </c>
      <c r="H184" s="223">
        <v>24.75</v>
      </c>
      <c r="I184" s="224"/>
      <c r="L184" s="220"/>
      <c r="M184" s="225"/>
      <c r="N184" s="226"/>
      <c r="O184" s="226"/>
      <c r="P184" s="226"/>
      <c r="Q184" s="226"/>
      <c r="R184" s="226"/>
      <c r="S184" s="226"/>
      <c r="T184" s="227"/>
      <c r="AT184" s="221" t="s">
        <v>131</v>
      </c>
      <c r="AU184" s="221" t="s">
        <v>79</v>
      </c>
      <c r="AV184" s="14" t="s">
        <v>138</v>
      </c>
      <c r="AW184" s="14" t="s">
        <v>35</v>
      </c>
      <c r="AX184" s="14" t="s">
        <v>71</v>
      </c>
      <c r="AY184" s="221" t="s">
        <v>120</v>
      </c>
    </row>
    <row r="185" spans="2:51" s="11" customFormat="1" ht="13.5">
      <c r="B185" s="177"/>
      <c r="D185" s="178" t="s">
        <v>131</v>
      </c>
      <c r="E185" s="179" t="s">
        <v>20</v>
      </c>
      <c r="F185" s="180" t="s">
        <v>281</v>
      </c>
      <c r="H185" s="181" t="s">
        <v>20</v>
      </c>
      <c r="I185" s="182"/>
      <c r="L185" s="177"/>
      <c r="M185" s="183"/>
      <c r="N185" s="184"/>
      <c r="O185" s="184"/>
      <c r="P185" s="184"/>
      <c r="Q185" s="184"/>
      <c r="R185" s="184"/>
      <c r="S185" s="184"/>
      <c r="T185" s="185"/>
      <c r="AT185" s="181" t="s">
        <v>131</v>
      </c>
      <c r="AU185" s="181" t="s">
        <v>79</v>
      </c>
      <c r="AV185" s="11" t="s">
        <v>22</v>
      </c>
      <c r="AW185" s="11" t="s">
        <v>35</v>
      </c>
      <c r="AX185" s="11" t="s">
        <v>71</v>
      </c>
      <c r="AY185" s="181" t="s">
        <v>120</v>
      </c>
    </row>
    <row r="186" spans="2:51" s="11" customFormat="1" ht="13.5">
      <c r="B186" s="177"/>
      <c r="D186" s="178" t="s">
        <v>131</v>
      </c>
      <c r="E186" s="179" t="s">
        <v>20</v>
      </c>
      <c r="F186" s="180" t="s">
        <v>384</v>
      </c>
      <c r="H186" s="181" t="s">
        <v>20</v>
      </c>
      <c r="I186" s="182"/>
      <c r="L186" s="177"/>
      <c r="M186" s="183"/>
      <c r="N186" s="184"/>
      <c r="O186" s="184"/>
      <c r="P186" s="184"/>
      <c r="Q186" s="184"/>
      <c r="R186" s="184"/>
      <c r="S186" s="184"/>
      <c r="T186" s="185"/>
      <c r="AT186" s="181" t="s">
        <v>131</v>
      </c>
      <c r="AU186" s="181" t="s">
        <v>79</v>
      </c>
      <c r="AV186" s="11" t="s">
        <v>22</v>
      </c>
      <c r="AW186" s="11" t="s">
        <v>35</v>
      </c>
      <c r="AX186" s="11" t="s">
        <v>71</v>
      </c>
      <c r="AY186" s="181" t="s">
        <v>120</v>
      </c>
    </row>
    <row r="187" spans="2:51" s="12" customFormat="1" ht="13.5">
      <c r="B187" s="186"/>
      <c r="D187" s="178" t="s">
        <v>131</v>
      </c>
      <c r="E187" s="187" t="s">
        <v>20</v>
      </c>
      <c r="F187" s="188" t="s">
        <v>385</v>
      </c>
      <c r="H187" s="189">
        <v>655.872</v>
      </c>
      <c r="I187" s="190"/>
      <c r="L187" s="186"/>
      <c r="M187" s="191"/>
      <c r="N187" s="192"/>
      <c r="O187" s="192"/>
      <c r="P187" s="192"/>
      <c r="Q187" s="192"/>
      <c r="R187" s="192"/>
      <c r="S187" s="192"/>
      <c r="T187" s="193"/>
      <c r="AT187" s="187" t="s">
        <v>131</v>
      </c>
      <c r="AU187" s="187" t="s">
        <v>79</v>
      </c>
      <c r="AV187" s="12" t="s">
        <v>79</v>
      </c>
      <c r="AW187" s="12" t="s">
        <v>35</v>
      </c>
      <c r="AX187" s="12" t="s">
        <v>71</v>
      </c>
      <c r="AY187" s="187" t="s">
        <v>120</v>
      </c>
    </row>
    <row r="188" spans="2:51" s="11" customFormat="1" ht="13.5">
      <c r="B188" s="177"/>
      <c r="D188" s="178" t="s">
        <v>131</v>
      </c>
      <c r="E188" s="179" t="s">
        <v>20</v>
      </c>
      <c r="F188" s="180" t="s">
        <v>133</v>
      </c>
      <c r="H188" s="181" t="s">
        <v>20</v>
      </c>
      <c r="I188" s="182"/>
      <c r="L188" s="177"/>
      <c r="M188" s="183"/>
      <c r="N188" s="184"/>
      <c r="O188" s="184"/>
      <c r="P188" s="184"/>
      <c r="Q188" s="184"/>
      <c r="R188" s="184"/>
      <c r="S188" s="184"/>
      <c r="T188" s="185"/>
      <c r="AT188" s="181" t="s">
        <v>131</v>
      </c>
      <c r="AU188" s="181" t="s">
        <v>79</v>
      </c>
      <c r="AV188" s="11" t="s">
        <v>22</v>
      </c>
      <c r="AW188" s="11" t="s">
        <v>35</v>
      </c>
      <c r="AX188" s="11" t="s">
        <v>71</v>
      </c>
      <c r="AY188" s="181" t="s">
        <v>120</v>
      </c>
    </row>
    <row r="189" spans="2:51" s="12" customFormat="1" ht="13.5">
      <c r="B189" s="186"/>
      <c r="D189" s="178" t="s">
        <v>131</v>
      </c>
      <c r="E189" s="187" t="s">
        <v>20</v>
      </c>
      <c r="F189" s="188" t="s">
        <v>386</v>
      </c>
      <c r="H189" s="189">
        <v>14.08</v>
      </c>
      <c r="I189" s="190"/>
      <c r="L189" s="186"/>
      <c r="M189" s="191"/>
      <c r="N189" s="192"/>
      <c r="O189" s="192"/>
      <c r="P189" s="192"/>
      <c r="Q189" s="192"/>
      <c r="R189" s="192"/>
      <c r="S189" s="192"/>
      <c r="T189" s="193"/>
      <c r="AT189" s="187" t="s">
        <v>131</v>
      </c>
      <c r="AU189" s="187" t="s">
        <v>79</v>
      </c>
      <c r="AV189" s="12" t="s">
        <v>79</v>
      </c>
      <c r="AW189" s="12" t="s">
        <v>35</v>
      </c>
      <c r="AX189" s="12" t="s">
        <v>71</v>
      </c>
      <c r="AY189" s="187" t="s">
        <v>120</v>
      </c>
    </row>
    <row r="190" spans="2:51" s="11" customFormat="1" ht="13.5">
      <c r="B190" s="177"/>
      <c r="D190" s="178" t="s">
        <v>131</v>
      </c>
      <c r="E190" s="179" t="s">
        <v>20</v>
      </c>
      <c r="F190" s="180" t="s">
        <v>135</v>
      </c>
      <c r="H190" s="181" t="s">
        <v>20</v>
      </c>
      <c r="I190" s="182"/>
      <c r="L190" s="177"/>
      <c r="M190" s="183"/>
      <c r="N190" s="184"/>
      <c r="O190" s="184"/>
      <c r="P190" s="184"/>
      <c r="Q190" s="184"/>
      <c r="R190" s="184"/>
      <c r="S190" s="184"/>
      <c r="T190" s="185"/>
      <c r="AT190" s="181" t="s">
        <v>131</v>
      </c>
      <c r="AU190" s="181" t="s">
        <v>79</v>
      </c>
      <c r="AV190" s="11" t="s">
        <v>22</v>
      </c>
      <c r="AW190" s="11" t="s">
        <v>35</v>
      </c>
      <c r="AX190" s="11" t="s">
        <v>71</v>
      </c>
      <c r="AY190" s="181" t="s">
        <v>120</v>
      </c>
    </row>
    <row r="191" spans="2:51" s="12" customFormat="1" ht="13.5">
      <c r="B191" s="186"/>
      <c r="D191" s="178" t="s">
        <v>131</v>
      </c>
      <c r="E191" s="187" t="s">
        <v>20</v>
      </c>
      <c r="F191" s="188" t="s">
        <v>387</v>
      </c>
      <c r="H191" s="189">
        <v>67.1</v>
      </c>
      <c r="I191" s="190"/>
      <c r="L191" s="186"/>
      <c r="M191" s="191"/>
      <c r="N191" s="192"/>
      <c r="O191" s="192"/>
      <c r="P191" s="192"/>
      <c r="Q191" s="192"/>
      <c r="R191" s="192"/>
      <c r="S191" s="192"/>
      <c r="T191" s="193"/>
      <c r="AT191" s="187" t="s">
        <v>131</v>
      </c>
      <c r="AU191" s="187" t="s">
        <v>79</v>
      </c>
      <c r="AV191" s="12" t="s">
        <v>79</v>
      </c>
      <c r="AW191" s="12" t="s">
        <v>35</v>
      </c>
      <c r="AX191" s="12" t="s">
        <v>71</v>
      </c>
      <c r="AY191" s="187" t="s">
        <v>120</v>
      </c>
    </row>
    <row r="192" spans="2:51" s="14" customFormat="1" ht="13.5">
      <c r="B192" s="220"/>
      <c r="D192" s="178" t="s">
        <v>131</v>
      </c>
      <c r="E192" s="221" t="s">
        <v>20</v>
      </c>
      <c r="F192" s="222" t="s">
        <v>290</v>
      </c>
      <c r="H192" s="223">
        <v>737.052</v>
      </c>
      <c r="I192" s="224"/>
      <c r="L192" s="220"/>
      <c r="M192" s="225"/>
      <c r="N192" s="226"/>
      <c r="O192" s="226"/>
      <c r="P192" s="226"/>
      <c r="Q192" s="226"/>
      <c r="R192" s="226"/>
      <c r="S192" s="226"/>
      <c r="T192" s="227"/>
      <c r="AT192" s="221" t="s">
        <v>131</v>
      </c>
      <c r="AU192" s="221" t="s">
        <v>79</v>
      </c>
      <c r="AV192" s="14" t="s">
        <v>138</v>
      </c>
      <c r="AW192" s="14" t="s">
        <v>35</v>
      </c>
      <c r="AX192" s="14" t="s">
        <v>71</v>
      </c>
      <c r="AY192" s="221" t="s">
        <v>120</v>
      </c>
    </row>
    <row r="193" spans="2:51" s="12" customFormat="1" ht="13.5">
      <c r="B193" s="186"/>
      <c r="D193" s="178" t="s">
        <v>131</v>
      </c>
      <c r="E193" s="187" t="s">
        <v>20</v>
      </c>
      <c r="F193" s="188" t="s">
        <v>388</v>
      </c>
      <c r="H193" s="189">
        <v>-126.72</v>
      </c>
      <c r="I193" s="190"/>
      <c r="L193" s="186"/>
      <c r="M193" s="191"/>
      <c r="N193" s="192"/>
      <c r="O193" s="192"/>
      <c r="P193" s="192"/>
      <c r="Q193" s="192"/>
      <c r="R193" s="192"/>
      <c r="S193" s="192"/>
      <c r="T193" s="193"/>
      <c r="AT193" s="187" t="s">
        <v>131</v>
      </c>
      <c r="AU193" s="187" t="s">
        <v>79</v>
      </c>
      <c r="AV193" s="12" t="s">
        <v>79</v>
      </c>
      <c r="AW193" s="12" t="s">
        <v>35</v>
      </c>
      <c r="AX193" s="12" t="s">
        <v>71</v>
      </c>
      <c r="AY193" s="187" t="s">
        <v>120</v>
      </c>
    </row>
    <row r="194" spans="2:51" s="13" customFormat="1" ht="13.5">
      <c r="B194" s="194"/>
      <c r="D194" s="195" t="s">
        <v>131</v>
      </c>
      <c r="E194" s="196" t="s">
        <v>20</v>
      </c>
      <c r="F194" s="197" t="s">
        <v>137</v>
      </c>
      <c r="H194" s="198">
        <v>635.082</v>
      </c>
      <c r="I194" s="199"/>
      <c r="L194" s="194"/>
      <c r="M194" s="200"/>
      <c r="N194" s="201"/>
      <c r="O194" s="201"/>
      <c r="P194" s="201"/>
      <c r="Q194" s="201"/>
      <c r="R194" s="201"/>
      <c r="S194" s="201"/>
      <c r="T194" s="202"/>
      <c r="AT194" s="203" t="s">
        <v>131</v>
      </c>
      <c r="AU194" s="203" t="s">
        <v>79</v>
      </c>
      <c r="AV194" s="13" t="s">
        <v>126</v>
      </c>
      <c r="AW194" s="13" t="s">
        <v>35</v>
      </c>
      <c r="AX194" s="13" t="s">
        <v>22</v>
      </c>
      <c r="AY194" s="203" t="s">
        <v>120</v>
      </c>
    </row>
    <row r="195" spans="2:65" s="1" customFormat="1" ht="31.5" customHeight="1">
      <c r="B195" s="164"/>
      <c r="C195" s="165" t="s">
        <v>277</v>
      </c>
      <c r="D195" s="165" t="s">
        <v>122</v>
      </c>
      <c r="E195" s="166" t="s">
        <v>300</v>
      </c>
      <c r="F195" s="167" t="s">
        <v>301</v>
      </c>
      <c r="G195" s="168" t="s">
        <v>175</v>
      </c>
      <c r="H195" s="169">
        <v>92.931</v>
      </c>
      <c r="I195" s="170"/>
      <c r="J195" s="171">
        <f>ROUND(I195*H195,2)</f>
        <v>0</v>
      </c>
      <c r="K195" s="167" t="s">
        <v>20</v>
      </c>
      <c r="L195" s="35"/>
      <c r="M195" s="172" t="s">
        <v>20</v>
      </c>
      <c r="N195" s="173" t="s">
        <v>42</v>
      </c>
      <c r="O195" s="36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AR195" s="18" t="s">
        <v>184</v>
      </c>
      <c r="AT195" s="18" t="s">
        <v>122</v>
      </c>
      <c r="AU195" s="18" t="s">
        <v>79</v>
      </c>
      <c r="AY195" s="18" t="s">
        <v>120</v>
      </c>
      <c r="BE195" s="176">
        <f>IF(N195="základní",J195,0)</f>
        <v>0</v>
      </c>
      <c r="BF195" s="176">
        <f>IF(N195="snížená",J195,0)</f>
        <v>0</v>
      </c>
      <c r="BG195" s="176">
        <f>IF(N195="zákl. přenesená",J195,0)</f>
        <v>0</v>
      </c>
      <c r="BH195" s="176">
        <f>IF(N195="sníž. přenesená",J195,0)</f>
        <v>0</v>
      </c>
      <c r="BI195" s="176">
        <f>IF(N195="nulová",J195,0)</f>
        <v>0</v>
      </c>
      <c r="BJ195" s="18" t="s">
        <v>22</v>
      </c>
      <c r="BK195" s="176">
        <f>ROUND(I195*H195,2)</f>
        <v>0</v>
      </c>
      <c r="BL195" s="18" t="s">
        <v>184</v>
      </c>
      <c r="BM195" s="18" t="s">
        <v>389</v>
      </c>
    </row>
    <row r="196" spans="2:63" s="10" customFormat="1" ht="36.75" customHeight="1">
      <c r="B196" s="150"/>
      <c r="D196" s="151" t="s">
        <v>70</v>
      </c>
      <c r="E196" s="152" t="s">
        <v>303</v>
      </c>
      <c r="F196" s="152" t="s">
        <v>304</v>
      </c>
      <c r="I196" s="153"/>
      <c r="J196" s="154">
        <f>BK196</f>
        <v>0</v>
      </c>
      <c r="L196" s="150"/>
      <c r="M196" s="155"/>
      <c r="N196" s="156"/>
      <c r="O196" s="156"/>
      <c r="P196" s="157">
        <f>P197</f>
        <v>0</v>
      </c>
      <c r="Q196" s="156"/>
      <c r="R196" s="157">
        <f>R197</f>
        <v>0</v>
      </c>
      <c r="S196" s="156"/>
      <c r="T196" s="158">
        <f>T197</f>
        <v>0</v>
      </c>
      <c r="AR196" s="151" t="s">
        <v>153</v>
      </c>
      <c r="AT196" s="159" t="s">
        <v>70</v>
      </c>
      <c r="AU196" s="159" t="s">
        <v>71</v>
      </c>
      <c r="AY196" s="151" t="s">
        <v>120</v>
      </c>
      <c r="BK196" s="160">
        <f>BK197</f>
        <v>0</v>
      </c>
    </row>
    <row r="197" spans="2:63" s="10" customFormat="1" ht="19.5" customHeight="1">
      <c r="B197" s="150"/>
      <c r="D197" s="161" t="s">
        <v>70</v>
      </c>
      <c r="E197" s="162" t="s">
        <v>71</v>
      </c>
      <c r="F197" s="162" t="s">
        <v>305</v>
      </c>
      <c r="I197" s="153"/>
      <c r="J197" s="163">
        <f>BK197</f>
        <v>0</v>
      </c>
      <c r="L197" s="150"/>
      <c r="M197" s="155"/>
      <c r="N197" s="156"/>
      <c r="O197" s="156"/>
      <c r="P197" s="157">
        <f>SUM(P198:P202)</f>
        <v>0</v>
      </c>
      <c r="Q197" s="156"/>
      <c r="R197" s="157">
        <f>SUM(R198:R202)</f>
        <v>0</v>
      </c>
      <c r="S197" s="156"/>
      <c r="T197" s="158">
        <f>SUM(T198:T202)</f>
        <v>0</v>
      </c>
      <c r="AR197" s="151" t="s">
        <v>153</v>
      </c>
      <c r="AT197" s="159" t="s">
        <v>70</v>
      </c>
      <c r="AU197" s="159" t="s">
        <v>22</v>
      </c>
      <c r="AY197" s="151" t="s">
        <v>120</v>
      </c>
      <c r="BK197" s="160">
        <f>SUM(BK198:BK202)</f>
        <v>0</v>
      </c>
    </row>
    <row r="198" spans="2:65" s="1" customFormat="1" ht="22.5" customHeight="1">
      <c r="B198" s="164"/>
      <c r="C198" s="165" t="s">
        <v>284</v>
      </c>
      <c r="D198" s="165" t="s">
        <v>122</v>
      </c>
      <c r="E198" s="166" t="s">
        <v>307</v>
      </c>
      <c r="F198" s="167" t="s">
        <v>308</v>
      </c>
      <c r="G198" s="168" t="s">
        <v>309</v>
      </c>
      <c r="H198" s="169">
        <v>1</v>
      </c>
      <c r="I198" s="170"/>
      <c r="J198" s="171">
        <f>ROUND(I198*H198,2)</f>
        <v>0</v>
      </c>
      <c r="K198" s="167" t="s">
        <v>20</v>
      </c>
      <c r="L198" s="35"/>
      <c r="M198" s="172" t="s">
        <v>20</v>
      </c>
      <c r="N198" s="173" t="s">
        <v>42</v>
      </c>
      <c r="O198" s="36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AR198" s="18" t="s">
        <v>184</v>
      </c>
      <c r="AT198" s="18" t="s">
        <v>122</v>
      </c>
      <c r="AU198" s="18" t="s">
        <v>79</v>
      </c>
      <c r="AY198" s="18" t="s">
        <v>120</v>
      </c>
      <c r="BE198" s="176">
        <f>IF(N198="základní",J198,0)</f>
        <v>0</v>
      </c>
      <c r="BF198" s="176">
        <f>IF(N198="snížená",J198,0)</f>
        <v>0</v>
      </c>
      <c r="BG198" s="176">
        <f>IF(N198="zákl. přenesená",J198,0)</f>
        <v>0</v>
      </c>
      <c r="BH198" s="176">
        <f>IF(N198="sníž. přenesená",J198,0)</f>
        <v>0</v>
      </c>
      <c r="BI198" s="176">
        <f>IF(N198="nulová",J198,0)</f>
        <v>0</v>
      </c>
      <c r="BJ198" s="18" t="s">
        <v>22</v>
      </c>
      <c r="BK198" s="176">
        <f>ROUND(I198*H198,2)</f>
        <v>0</v>
      </c>
      <c r="BL198" s="18" t="s">
        <v>184</v>
      </c>
      <c r="BM198" s="18" t="s">
        <v>390</v>
      </c>
    </row>
    <row r="199" spans="2:65" s="1" customFormat="1" ht="22.5" customHeight="1">
      <c r="B199" s="164"/>
      <c r="C199" s="165" t="s">
        <v>295</v>
      </c>
      <c r="D199" s="165" t="s">
        <v>122</v>
      </c>
      <c r="E199" s="166" t="s">
        <v>312</v>
      </c>
      <c r="F199" s="167" t="s">
        <v>313</v>
      </c>
      <c r="G199" s="168" t="s">
        <v>309</v>
      </c>
      <c r="H199" s="169">
        <v>1</v>
      </c>
      <c r="I199" s="170"/>
      <c r="J199" s="171">
        <f>ROUND(I199*H199,2)</f>
        <v>0</v>
      </c>
      <c r="K199" s="167" t="s">
        <v>20</v>
      </c>
      <c r="L199" s="35"/>
      <c r="M199" s="172" t="s">
        <v>20</v>
      </c>
      <c r="N199" s="173" t="s">
        <v>42</v>
      </c>
      <c r="O199" s="36"/>
      <c r="P199" s="174">
        <f>O199*H199</f>
        <v>0</v>
      </c>
      <c r="Q199" s="174">
        <v>0</v>
      </c>
      <c r="R199" s="174">
        <f>Q199*H199</f>
        <v>0</v>
      </c>
      <c r="S199" s="174">
        <v>0</v>
      </c>
      <c r="T199" s="175">
        <f>S199*H199</f>
        <v>0</v>
      </c>
      <c r="AR199" s="18" t="s">
        <v>184</v>
      </c>
      <c r="AT199" s="18" t="s">
        <v>122</v>
      </c>
      <c r="AU199" s="18" t="s">
        <v>79</v>
      </c>
      <c r="AY199" s="18" t="s">
        <v>120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8" t="s">
        <v>22</v>
      </c>
      <c r="BK199" s="176">
        <f>ROUND(I199*H199,2)</f>
        <v>0</v>
      </c>
      <c r="BL199" s="18" t="s">
        <v>184</v>
      </c>
      <c r="BM199" s="18" t="s">
        <v>391</v>
      </c>
    </row>
    <row r="200" spans="2:65" s="1" customFormat="1" ht="22.5" customHeight="1">
      <c r="B200" s="164"/>
      <c r="C200" s="165" t="s">
        <v>299</v>
      </c>
      <c r="D200" s="165" t="s">
        <v>122</v>
      </c>
      <c r="E200" s="166" t="s">
        <v>316</v>
      </c>
      <c r="F200" s="167" t="s">
        <v>317</v>
      </c>
      <c r="G200" s="168" t="s">
        <v>309</v>
      </c>
      <c r="H200" s="169">
        <v>1</v>
      </c>
      <c r="I200" s="170"/>
      <c r="J200" s="171">
        <f>ROUND(I200*H200,2)</f>
        <v>0</v>
      </c>
      <c r="K200" s="167" t="s">
        <v>20</v>
      </c>
      <c r="L200" s="35"/>
      <c r="M200" s="172" t="s">
        <v>20</v>
      </c>
      <c r="N200" s="173" t="s">
        <v>42</v>
      </c>
      <c r="O200" s="36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AR200" s="18" t="s">
        <v>184</v>
      </c>
      <c r="AT200" s="18" t="s">
        <v>122</v>
      </c>
      <c r="AU200" s="18" t="s">
        <v>79</v>
      </c>
      <c r="AY200" s="18" t="s">
        <v>120</v>
      </c>
      <c r="BE200" s="176">
        <f>IF(N200="základní",J200,0)</f>
        <v>0</v>
      </c>
      <c r="BF200" s="176">
        <f>IF(N200="snížená",J200,0)</f>
        <v>0</v>
      </c>
      <c r="BG200" s="176">
        <f>IF(N200="zákl. přenesená",J200,0)</f>
        <v>0</v>
      </c>
      <c r="BH200" s="176">
        <f>IF(N200="sníž. přenesená",J200,0)</f>
        <v>0</v>
      </c>
      <c r="BI200" s="176">
        <f>IF(N200="nulová",J200,0)</f>
        <v>0</v>
      </c>
      <c r="BJ200" s="18" t="s">
        <v>22</v>
      </c>
      <c r="BK200" s="176">
        <f>ROUND(I200*H200,2)</f>
        <v>0</v>
      </c>
      <c r="BL200" s="18" t="s">
        <v>184</v>
      </c>
      <c r="BM200" s="18" t="s">
        <v>392</v>
      </c>
    </row>
    <row r="201" spans="2:65" s="1" customFormat="1" ht="22.5" customHeight="1">
      <c r="B201" s="164"/>
      <c r="C201" s="165" t="s">
        <v>306</v>
      </c>
      <c r="D201" s="165" t="s">
        <v>122</v>
      </c>
      <c r="E201" s="166" t="s">
        <v>320</v>
      </c>
      <c r="F201" s="167" t="s">
        <v>321</v>
      </c>
      <c r="G201" s="168" t="s">
        <v>309</v>
      </c>
      <c r="H201" s="169">
        <v>1</v>
      </c>
      <c r="I201" s="170"/>
      <c r="J201" s="171">
        <f>ROUND(I201*H201,2)</f>
        <v>0</v>
      </c>
      <c r="K201" s="167" t="s">
        <v>20</v>
      </c>
      <c r="L201" s="35"/>
      <c r="M201" s="172" t="s">
        <v>20</v>
      </c>
      <c r="N201" s="173" t="s">
        <v>42</v>
      </c>
      <c r="O201" s="36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AR201" s="18" t="s">
        <v>184</v>
      </c>
      <c r="AT201" s="18" t="s">
        <v>122</v>
      </c>
      <c r="AU201" s="18" t="s">
        <v>79</v>
      </c>
      <c r="AY201" s="18" t="s">
        <v>120</v>
      </c>
      <c r="BE201" s="176">
        <f>IF(N201="základní",J201,0)</f>
        <v>0</v>
      </c>
      <c r="BF201" s="176">
        <f>IF(N201="snížená",J201,0)</f>
        <v>0</v>
      </c>
      <c r="BG201" s="176">
        <f>IF(N201="zákl. přenesená",J201,0)</f>
        <v>0</v>
      </c>
      <c r="BH201" s="176">
        <f>IF(N201="sníž. přenesená",J201,0)</f>
        <v>0</v>
      </c>
      <c r="BI201" s="176">
        <f>IF(N201="nulová",J201,0)</f>
        <v>0</v>
      </c>
      <c r="BJ201" s="18" t="s">
        <v>22</v>
      </c>
      <c r="BK201" s="176">
        <f>ROUND(I201*H201,2)</f>
        <v>0</v>
      </c>
      <c r="BL201" s="18" t="s">
        <v>184</v>
      </c>
      <c r="BM201" s="18" t="s">
        <v>393</v>
      </c>
    </row>
    <row r="202" spans="2:65" s="1" customFormat="1" ht="22.5" customHeight="1">
      <c r="B202" s="164"/>
      <c r="C202" s="165" t="s">
        <v>311</v>
      </c>
      <c r="D202" s="165" t="s">
        <v>122</v>
      </c>
      <c r="E202" s="166" t="s">
        <v>324</v>
      </c>
      <c r="F202" s="167" t="s">
        <v>325</v>
      </c>
      <c r="G202" s="168" t="s">
        <v>309</v>
      </c>
      <c r="H202" s="169">
        <v>1</v>
      </c>
      <c r="I202" s="170"/>
      <c r="J202" s="171">
        <f>ROUND(I202*H202,2)</f>
        <v>0</v>
      </c>
      <c r="K202" s="167" t="s">
        <v>20</v>
      </c>
      <c r="L202" s="35"/>
      <c r="M202" s="172" t="s">
        <v>20</v>
      </c>
      <c r="N202" s="228" t="s">
        <v>42</v>
      </c>
      <c r="O202" s="229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AR202" s="18" t="s">
        <v>184</v>
      </c>
      <c r="AT202" s="18" t="s">
        <v>122</v>
      </c>
      <c r="AU202" s="18" t="s">
        <v>79</v>
      </c>
      <c r="AY202" s="18" t="s">
        <v>120</v>
      </c>
      <c r="BE202" s="176">
        <f>IF(N202="základní",J202,0)</f>
        <v>0</v>
      </c>
      <c r="BF202" s="176">
        <f>IF(N202="snížená",J202,0)</f>
        <v>0</v>
      </c>
      <c r="BG202" s="176">
        <f>IF(N202="zákl. přenesená",J202,0)</f>
        <v>0</v>
      </c>
      <c r="BH202" s="176">
        <f>IF(N202="sníž. přenesená",J202,0)</f>
        <v>0</v>
      </c>
      <c r="BI202" s="176">
        <f>IF(N202="nulová",J202,0)</f>
        <v>0</v>
      </c>
      <c r="BJ202" s="18" t="s">
        <v>22</v>
      </c>
      <c r="BK202" s="176">
        <f>ROUND(I202*H202,2)</f>
        <v>0</v>
      </c>
      <c r="BL202" s="18" t="s">
        <v>184</v>
      </c>
      <c r="BM202" s="18" t="s">
        <v>394</v>
      </c>
    </row>
    <row r="203" spans="2:12" s="1" customFormat="1" ht="6.75" customHeight="1">
      <c r="B203" s="50"/>
      <c r="C203" s="51"/>
      <c r="D203" s="51"/>
      <c r="E203" s="51"/>
      <c r="F203" s="51"/>
      <c r="G203" s="51"/>
      <c r="H203" s="51"/>
      <c r="I203" s="116"/>
      <c r="J203" s="51"/>
      <c r="K203" s="51"/>
      <c r="L203" s="35"/>
    </row>
    <row r="227" ht="13.5">
      <c r="AT227" s="232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</v>
      </c>
      <c r="E1" s="276"/>
      <c r="F1" s="277" t="s">
        <v>698</v>
      </c>
      <c r="G1" s="282" t="s">
        <v>699</v>
      </c>
      <c r="H1" s="282"/>
      <c r="I1" s="283"/>
      <c r="J1" s="277" t="s">
        <v>700</v>
      </c>
      <c r="K1" s="275" t="s">
        <v>89</v>
      </c>
      <c r="L1" s="277" t="s">
        <v>701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85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79</v>
      </c>
    </row>
    <row r="4" spans="2:46" ht="36.75" customHeight="1">
      <c r="B4" s="22"/>
      <c r="C4" s="23"/>
      <c r="D4" s="24" t="s">
        <v>90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69" t="str">
        <f>'Rekapitulace stavby'!K6</f>
        <v>II 191 Klatovy - Ostřetice - Petrovičky</v>
      </c>
      <c r="F7" s="238"/>
      <c r="G7" s="238"/>
      <c r="H7" s="238"/>
      <c r="I7" s="94"/>
      <c r="J7" s="23"/>
      <c r="K7" s="25"/>
    </row>
    <row r="8" spans="2:11" s="1" customFormat="1" ht="15">
      <c r="B8" s="35"/>
      <c r="C8" s="36"/>
      <c r="D8" s="31" t="s">
        <v>91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70" t="s">
        <v>395</v>
      </c>
      <c r="F9" s="245"/>
      <c r="G9" s="245"/>
      <c r="H9" s="245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27.8.2015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24</v>
      </c>
      <c r="F15" s="36"/>
      <c r="G15" s="36"/>
      <c r="H15" s="36"/>
      <c r="I15" s="96" t="s">
        <v>31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31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6" t="s">
        <v>30</v>
      </c>
      <c r="J20" s="29" t="s">
        <v>20</v>
      </c>
      <c r="K20" s="39"/>
    </row>
    <row r="21" spans="2:11" s="1" customFormat="1" ht="18" customHeight="1">
      <c r="B21" s="35"/>
      <c r="C21" s="36"/>
      <c r="D21" s="36"/>
      <c r="E21" s="29" t="s">
        <v>24</v>
      </c>
      <c r="F21" s="36"/>
      <c r="G21" s="36"/>
      <c r="H21" s="36"/>
      <c r="I21" s="96" t="s">
        <v>31</v>
      </c>
      <c r="J21" s="29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36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241" t="s">
        <v>20</v>
      </c>
      <c r="F24" s="271"/>
      <c r="G24" s="271"/>
      <c r="H24" s="271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37</v>
      </c>
      <c r="E27" s="36"/>
      <c r="F27" s="36"/>
      <c r="G27" s="36"/>
      <c r="H27" s="36"/>
      <c r="I27" s="95"/>
      <c r="J27" s="105">
        <f>ROUND(J86,2)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39</v>
      </c>
      <c r="G29" s="36"/>
      <c r="H29" s="36"/>
      <c r="I29" s="106" t="s">
        <v>38</v>
      </c>
      <c r="J29" s="40" t="s">
        <v>40</v>
      </c>
      <c r="K29" s="39"/>
    </row>
    <row r="30" spans="2:11" s="1" customFormat="1" ht="14.25" customHeight="1">
      <c r="B30" s="35"/>
      <c r="C30" s="36"/>
      <c r="D30" s="43" t="s">
        <v>41</v>
      </c>
      <c r="E30" s="43" t="s">
        <v>42</v>
      </c>
      <c r="F30" s="107">
        <f>ROUND(SUM(BE86:BE290),2)</f>
        <v>0</v>
      </c>
      <c r="G30" s="36"/>
      <c r="H30" s="36"/>
      <c r="I30" s="108">
        <v>0.21</v>
      </c>
      <c r="J30" s="107">
        <f>ROUND(ROUND((SUM(BE86:BE290)),2)*I30,2)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43</v>
      </c>
      <c r="F31" s="107">
        <f>ROUND(SUM(BF86:BF290),2)</f>
        <v>0</v>
      </c>
      <c r="G31" s="36"/>
      <c r="H31" s="36"/>
      <c r="I31" s="108">
        <v>0.15</v>
      </c>
      <c r="J31" s="107">
        <f>ROUND(ROUND((SUM(BF86:BF290)),2)*I31,2)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44</v>
      </c>
      <c r="F32" s="107">
        <f>ROUND(SUM(BG86:BG290),2)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45</v>
      </c>
      <c r="F33" s="107">
        <f>ROUND(SUM(BH86:BH290),2)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46</v>
      </c>
      <c r="F34" s="107">
        <f>ROUND(SUM(BI86:BI290),2)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47</v>
      </c>
      <c r="E36" s="65"/>
      <c r="F36" s="65"/>
      <c r="G36" s="111" t="s">
        <v>48</v>
      </c>
      <c r="H36" s="112" t="s">
        <v>49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93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69" t="str">
        <f>E7</f>
        <v>II 191 Klatovy - Ostřetice - Petrovičky</v>
      </c>
      <c r="F45" s="245"/>
      <c r="G45" s="245"/>
      <c r="H45" s="245"/>
      <c r="I45" s="95"/>
      <c r="J45" s="36"/>
      <c r="K45" s="39"/>
    </row>
    <row r="46" spans="2:11" s="1" customFormat="1" ht="14.25" customHeight="1">
      <c r="B46" s="35"/>
      <c r="C46" s="31" t="s">
        <v>91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70" t="str">
        <f>E9</f>
        <v>SO 103 - III. úsek</v>
      </c>
      <c r="F47" s="245"/>
      <c r="G47" s="245"/>
      <c r="H47" s="245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6" t="s">
        <v>25</v>
      </c>
      <c r="J49" s="97" t="str">
        <f>IF(J12="","",J12)</f>
        <v>27.8.2015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 </v>
      </c>
      <c r="G51" s="36"/>
      <c r="H51" s="36"/>
      <c r="I51" s="96" t="s">
        <v>34</v>
      </c>
      <c r="J51" s="29" t="str">
        <f>E21</f>
        <v> </v>
      </c>
      <c r="K51" s="39"/>
    </row>
    <row r="52" spans="2:11" s="1" customFormat="1" ht="14.25" customHeight="1">
      <c r="B52" s="35"/>
      <c r="C52" s="31" t="s">
        <v>32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94</v>
      </c>
      <c r="D54" s="109"/>
      <c r="E54" s="109"/>
      <c r="F54" s="109"/>
      <c r="G54" s="109"/>
      <c r="H54" s="109"/>
      <c r="I54" s="120"/>
      <c r="J54" s="121" t="s">
        <v>95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96</v>
      </c>
      <c r="D56" s="36"/>
      <c r="E56" s="36"/>
      <c r="F56" s="36"/>
      <c r="G56" s="36"/>
      <c r="H56" s="36"/>
      <c r="I56" s="95"/>
      <c r="J56" s="105">
        <f>J86</f>
        <v>0</v>
      </c>
      <c r="K56" s="39"/>
      <c r="AU56" s="18" t="s">
        <v>97</v>
      </c>
    </row>
    <row r="57" spans="2:11" s="7" customFormat="1" ht="24.75" customHeight="1">
      <c r="B57" s="124"/>
      <c r="C57" s="125"/>
      <c r="D57" s="126" t="s">
        <v>98</v>
      </c>
      <c r="E57" s="127"/>
      <c r="F57" s="127"/>
      <c r="G57" s="127"/>
      <c r="H57" s="127"/>
      <c r="I57" s="128"/>
      <c r="J57" s="129">
        <f>J87</f>
        <v>0</v>
      </c>
      <c r="K57" s="130"/>
    </row>
    <row r="58" spans="2:11" s="8" customFormat="1" ht="19.5" customHeight="1">
      <c r="B58" s="131"/>
      <c r="C58" s="132"/>
      <c r="D58" s="133" t="s">
        <v>99</v>
      </c>
      <c r="E58" s="134"/>
      <c r="F58" s="134"/>
      <c r="G58" s="134"/>
      <c r="H58" s="134"/>
      <c r="I58" s="135"/>
      <c r="J58" s="136">
        <f>J88</f>
        <v>0</v>
      </c>
      <c r="K58" s="137"/>
    </row>
    <row r="59" spans="2:11" s="8" customFormat="1" ht="19.5" customHeight="1">
      <c r="B59" s="131"/>
      <c r="C59" s="132"/>
      <c r="D59" s="133" t="s">
        <v>396</v>
      </c>
      <c r="E59" s="134"/>
      <c r="F59" s="134"/>
      <c r="G59" s="134"/>
      <c r="H59" s="134"/>
      <c r="I59" s="135"/>
      <c r="J59" s="136">
        <f>J142</f>
        <v>0</v>
      </c>
      <c r="K59" s="137"/>
    </row>
    <row r="60" spans="2:11" s="8" customFormat="1" ht="19.5" customHeight="1">
      <c r="B60" s="131"/>
      <c r="C60" s="132"/>
      <c r="D60" s="133" t="s">
        <v>397</v>
      </c>
      <c r="E60" s="134"/>
      <c r="F60" s="134"/>
      <c r="G60" s="134"/>
      <c r="H60" s="134"/>
      <c r="I60" s="135"/>
      <c r="J60" s="136">
        <f>J150</f>
        <v>0</v>
      </c>
      <c r="K60" s="137"/>
    </row>
    <row r="61" spans="2:11" s="8" customFormat="1" ht="19.5" customHeight="1">
      <c r="B61" s="131"/>
      <c r="C61" s="132"/>
      <c r="D61" s="133" t="s">
        <v>398</v>
      </c>
      <c r="E61" s="134"/>
      <c r="F61" s="134"/>
      <c r="G61" s="134"/>
      <c r="H61" s="134"/>
      <c r="I61" s="135"/>
      <c r="J61" s="136">
        <f>J152</f>
        <v>0</v>
      </c>
      <c r="K61" s="137"/>
    </row>
    <row r="62" spans="2:11" s="8" customFormat="1" ht="19.5" customHeight="1">
      <c r="B62" s="131"/>
      <c r="C62" s="132"/>
      <c r="D62" s="133" t="s">
        <v>399</v>
      </c>
      <c r="E62" s="134"/>
      <c r="F62" s="134"/>
      <c r="G62" s="134"/>
      <c r="H62" s="134"/>
      <c r="I62" s="135"/>
      <c r="J62" s="136">
        <f>J156</f>
        <v>0</v>
      </c>
      <c r="K62" s="137"/>
    </row>
    <row r="63" spans="2:11" s="8" customFormat="1" ht="19.5" customHeight="1">
      <c r="B63" s="131"/>
      <c r="C63" s="132"/>
      <c r="D63" s="133" t="s">
        <v>400</v>
      </c>
      <c r="E63" s="134"/>
      <c r="F63" s="134"/>
      <c r="G63" s="134"/>
      <c r="H63" s="134"/>
      <c r="I63" s="135"/>
      <c r="J63" s="136">
        <f>J179</f>
        <v>0</v>
      </c>
      <c r="K63" s="137"/>
    </row>
    <row r="64" spans="2:11" s="8" customFormat="1" ht="19.5" customHeight="1">
      <c r="B64" s="131"/>
      <c r="C64" s="132"/>
      <c r="D64" s="133" t="s">
        <v>101</v>
      </c>
      <c r="E64" s="134"/>
      <c r="F64" s="134"/>
      <c r="G64" s="134"/>
      <c r="H64" s="134"/>
      <c r="I64" s="135"/>
      <c r="J64" s="136">
        <f>J192</f>
        <v>0</v>
      </c>
      <c r="K64" s="137"/>
    </row>
    <row r="65" spans="2:11" s="7" customFormat="1" ht="24.75" customHeight="1">
      <c r="B65" s="124"/>
      <c r="C65" s="125"/>
      <c r="D65" s="126" t="s">
        <v>102</v>
      </c>
      <c r="E65" s="127"/>
      <c r="F65" s="127"/>
      <c r="G65" s="127"/>
      <c r="H65" s="127"/>
      <c r="I65" s="128"/>
      <c r="J65" s="129">
        <f>J284</f>
        <v>0</v>
      </c>
      <c r="K65" s="130"/>
    </row>
    <row r="66" spans="2:11" s="8" customFormat="1" ht="19.5" customHeight="1">
      <c r="B66" s="131"/>
      <c r="C66" s="132"/>
      <c r="D66" s="133" t="s">
        <v>103</v>
      </c>
      <c r="E66" s="134"/>
      <c r="F66" s="134"/>
      <c r="G66" s="134"/>
      <c r="H66" s="134"/>
      <c r="I66" s="135"/>
      <c r="J66" s="136">
        <f>J285</f>
        <v>0</v>
      </c>
      <c r="K66" s="137"/>
    </row>
    <row r="67" spans="2:11" s="1" customFormat="1" ht="21.75" customHeight="1">
      <c r="B67" s="35"/>
      <c r="C67" s="36"/>
      <c r="D67" s="36"/>
      <c r="E67" s="36"/>
      <c r="F67" s="36"/>
      <c r="G67" s="36"/>
      <c r="H67" s="36"/>
      <c r="I67" s="95"/>
      <c r="J67" s="36"/>
      <c r="K67" s="39"/>
    </row>
    <row r="68" spans="2:11" s="1" customFormat="1" ht="6.75" customHeight="1">
      <c r="B68" s="50"/>
      <c r="C68" s="51"/>
      <c r="D68" s="51"/>
      <c r="E68" s="51"/>
      <c r="F68" s="51"/>
      <c r="G68" s="51"/>
      <c r="H68" s="51"/>
      <c r="I68" s="116"/>
      <c r="J68" s="51"/>
      <c r="K68" s="52"/>
    </row>
    <row r="72" spans="2:12" s="1" customFormat="1" ht="6.75" customHeight="1">
      <c r="B72" s="53"/>
      <c r="C72" s="54"/>
      <c r="D72" s="54"/>
      <c r="E72" s="54"/>
      <c r="F72" s="54"/>
      <c r="G72" s="54"/>
      <c r="H72" s="54"/>
      <c r="I72" s="117"/>
      <c r="J72" s="54"/>
      <c r="K72" s="54"/>
      <c r="L72" s="35"/>
    </row>
    <row r="73" spans="2:12" s="1" customFormat="1" ht="36.75" customHeight="1">
      <c r="B73" s="35"/>
      <c r="C73" s="55" t="s">
        <v>104</v>
      </c>
      <c r="I73" s="138"/>
      <c r="L73" s="35"/>
    </row>
    <row r="74" spans="2:12" s="1" customFormat="1" ht="6.75" customHeight="1">
      <c r="B74" s="35"/>
      <c r="I74" s="138"/>
      <c r="L74" s="35"/>
    </row>
    <row r="75" spans="2:12" s="1" customFormat="1" ht="14.25" customHeight="1">
      <c r="B75" s="35"/>
      <c r="C75" s="57" t="s">
        <v>16</v>
      </c>
      <c r="I75" s="138"/>
      <c r="L75" s="35"/>
    </row>
    <row r="76" spans="2:12" s="1" customFormat="1" ht="22.5" customHeight="1">
      <c r="B76" s="35"/>
      <c r="E76" s="272" t="str">
        <f>E7</f>
        <v>II 191 Klatovy - Ostřetice - Petrovičky</v>
      </c>
      <c r="F76" s="235"/>
      <c r="G76" s="235"/>
      <c r="H76" s="235"/>
      <c r="I76" s="138"/>
      <c r="L76" s="35"/>
    </row>
    <row r="77" spans="2:12" s="1" customFormat="1" ht="14.25" customHeight="1">
      <c r="B77" s="35"/>
      <c r="C77" s="57" t="s">
        <v>91</v>
      </c>
      <c r="I77" s="138"/>
      <c r="L77" s="35"/>
    </row>
    <row r="78" spans="2:12" s="1" customFormat="1" ht="23.25" customHeight="1">
      <c r="B78" s="35"/>
      <c r="E78" s="253" t="str">
        <f>E9</f>
        <v>SO 103 - III. úsek</v>
      </c>
      <c r="F78" s="235"/>
      <c r="G78" s="235"/>
      <c r="H78" s="235"/>
      <c r="I78" s="138"/>
      <c r="L78" s="35"/>
    </row>
    <row r="79" spans="2:12" s="1" customFormat="1" ht="6.75" customHeight="1">
      <c r="B79" s="35"/>
      <c r="I79" s="138"/>
      <c r="L79" s="35"/>
    </row>
    <row r="80" spans="2:12" s="1" customFormat="1" ht="18" customHeight="1">
      <c r="B80" s="35"/>
      <c r="C80" s="57" t="s">
        <v>23</v>
      </c>
      <c r="F80" s="139" t="str">
        <f>F12</f>
        <v> </v>
      </c>
      <c r="I80" s="140" t="s">
        <v>25</v>
      </c>
      <c r="J80" s="61" t="str">
        <f>IF(J12="","",J12)</f>
        <v>27.8.2015</v>
      </c>
      <c r="L80" s="35"/>
    </row>
    <row r="81" spans="2:12" s="1" customFormat="1" ht="6.75" customHeight="1">
      <c r="B81" s="35"/>
      <c r="I81" s="138"/>
      <c r="L81" s="35"/>
    </row>
    <row r="82" spans="2:12" s="1" customFormat="1" ht="15">
      <c r="B82" s="35"/>
      <c r="C82" s="57" t="s">
        <v>29</v>
      </c>
      <c r="F82" s="139" t="str">
        <f>E15</f>
        <v> </v>
      </c>
      <c r="I82" s="140" t="s">
        <v>34</v>
      </c>
      <c r="J82" s="139" t="str">
        <f>E21</f>
        <v> </v>
      </c>
      <c r="L82" s="35"/>
    </row>
    <row r="83" spans="2:12" s="1" customFormat="1" ht="14.25" customHeight="1">
      <c r="B83" s="35"/>
      <c r="C83" s="57" t="s">
        <v>32</v>
      </c>
      <c r="F83" s="139">
        <f>IF(E18="","",E18)</f>
      </c>
      <c r="I83" s="138"/>
      <c r="L83" s="35"/>
    </row>
    <row r="84" spans="2:12" s="1" customFormat="1" ht="9.75" customHeight="1">
      <c r="B84" s="35"/>
      <c r="I84" s="138"/>
      <c r="L84" s="35"/>
    </row>
    <row r="85" spans="2:20" s="9" customFormat="1" ht="29.25" customHeight="1">
      <c r="B85" s="141"/>
      <c r="C85" s="142" t="s">
        <v>105</v>
      </c>
      <c r="D85" s="143" t="s">
        <v>56</v>
      </c>
      <c r="E85" s="143" t="s">
        <v>52</v>
      </c>
      <c r="F85" s="143" t="s">
        <v>106</v>
      </c>
      <c r="G85" s="143" t="s">
        <v>107</v>
      </c>
      <c r="H85" s="143" t="s">
        <v>108</v>
      </c>
      <c r="I85" s="144" t="s">
        <v>109</v>
      </c>
      <c r="J85" s="143" t="s">
        <v>95</v>
      </c>
      <c r="K85" s="145" t="s">
        <v>110</v>
      </c>
      <c r="L85" s="141"/>
      <c r="M85" s="67" t="s">
        <v>111</v>
      </c>
      <c r="N85" s="68" t="s">
        <v>41</v>
      </c>
      <c r="O85" s="68" t="s">
        <v>112</v>
      </c>
      <c r="P85" s="68" t="s">
        <v>113</v>
      </c>
      <c r="Q85" s="68" t="s">
        <v>114</v>
      </c>
      <c r="R85" s="68" t="s">
        <v>115</v>
      </c>
      <c r="S85" s="68" t="s">
        <v>116</v>
      </c>
      <c r="T85" s="69" t="s">
        <v>117</v>
      </c>
    </row>
    <row r="86" spans="2:63" s="1" customFormat="1" ht="29.25" customHeight="1">
      <c r="B86" s="35"/>
      <c r="C86" s="71" t="s">
        <v>96</v>
      </c>
      <c r="I86" s="138"/>
      <c r="J86" s="146">
        <f>BK86</f>
        <v>0</v>
      </c>
      <c r="L86" s="35"/>
      <c r="M86" s="70"/>
      <c r="N86" s="62"/>
      <c r="O86" s="62"/>
      <c r="P86" s="147">
        <f>P87+P284</f>
        <v>0</v>
      </c>
      <c r="Q86" s="62"/>
      <c r="R86" s="147">
        <f>R87+R284</f>
        <v>608.1469409000001</v>
      </c>
      <c r="S86" s="62"/>
      <c r="T86" s="148">
        <f>T87+T284</f>
        <v>4281.9515200000005</v>
      </c>
      <c r="AT86" s="18" t="s">
        <v>70</v>
      </c>
      <c r="AU86" s="18" t="s">
        <v>97</v>
      </c>
      <c r="BK86" s="149">
        <f>BK87+BK284</f>
        <v>0</v>
      </c>
    </row>
    <row r="87" spans="2:63" s="10" customFormat="1" ht="36.75" customHeight="1">
      <c r="B87" s="150"/>
      <c r="D87" s="151" t="s">
        <v>70</v>
      </c>
      <c r="E87" s="152" t="s">
        <v>118</v>
      </c>
      <c r="F87" s="152" t="s">
        <v>119</v>
      </c>
      <c r="I87" s="153"/>
      <c r="J87" s="154">
        <f>BK87</f>
        <v>0</v>
      </c>
      <c r="L87" s="150"/>
      <c r="M87" s="155"/>
      <c r="N87" s="156"/>
      <c r="O87" s="156"/>
      <c r="P87" s="157">
        <f>P88+P142+P150+P152+P156+P179+P192</f>
        <v>0</v>
      </c>
      <c r="Q87" s="156"/>
      <c r="R87" s="157">
        <f>R88+R142+R150+R152+R156+R179+R192</f>
        <v>608.1469409000001</v>
      </c>
      <c r="S87" s="156"/>
      <c r="T87" s="158">
        <f>T88+T142+T150+T152+T156+T179+T192</f>
        <v>4281.9515200000005</v>
      </c>
      <c r="AR87" s="151" t="s">
        <v>22</v>
      </c>
      <c r="AT87" s="159" t="s">
        <v>70</v>
      </c>
      <c r="AU87" s="159" t="s">
        <v>71</v>
      </c>
      <c r="AY87" s="151" t="s">
        <v>120</v>
      </c>
      <c r="BK87" s="160">
        <f>BK88+BK142+BK150+BK152+BK156+BK179+BK192</f>
        <v>0</v>
      </c>
    </row>
    <row r="88" spans="2:63" s="10" customFormat="1" ht="19.5" customHeight="1">
      <c r="B88" s="150"/>
      <c r="D88" s="161" t="s">
        <v>70</v>
      </c>
      <c r="E88" s="162" t="s">
        <v>22</v>
      </c>
      <c r="F88" s="162" t="s">
        <v>121</v>
      </c>
      <c r="I88" s="153"/>
      <c r="J88" s="163">
        <f>BK88</f>
        <v>0</v>
      </c>
      <c r="L88" s="150"/>
      <c r="M88" s="155"/>
      <c r="N88" s="156"/>
      <c r="O88" s="156"/>
      <c r="P88" s="157">
        <f>SUM(P89:P141)</f>
        <v>0</v>
      </c>
      <c r="Q88" s="156"/>
      <c r="R88" s="157">
        <f>SUM(R89:R141)</f>
        <v>1.8066304</v>
      </c>
      <c r="S88" s="156"/>
      <c r="T88" s="158">
        <f>SUM(T89:T141)</f>
        <v>3904.6115200000004</v>
      </c>
      <c r="AR88" s="151" t="s">
        <v>22</v>
      </c>
      <c r="AT88" s="159" t="s">
        <v>70</v>
      </c>
      <c r="AU88" s="159" t="s">
        <v>22</v>
      </c>
      <c r="AY88" s="151" t="s">
        <v>120</v>
      </c>
      <c r="BK88" s="160">
        <f>SUM(BK89:BK141)</f>
        <v>0</v>
      </c>
    </row>
    <row r="89" spans="2:65" s="1" customFormat="1" ht="22.5" customHeight="1">
      <c r="B89" s="164"/>
      <c r="C89" s="165" t="s">
        <v>22</v>
      </c>
      <c r="D89" s="165" t="s">
        <v>122</v>
      </c>
      <c r="E89" s="166" t="s">
        <v>123</v>
      </c>
      <c r="F89" s="167" t="s">
        <v>124</v>
      </c>
      <c r="G89" s="168" t="s">
        <v>125</v>
      </c>
      <c r="H89" s="169">
        <v>930</v>
      </c>
      <c r="I89" s="170"/>
      <c r="J89" s="171">
        <f>ROUND(I89*H89,2)</f>
        <v>0</v>
      </c>
      <c r="K89" s="167" t="s">
        <v>20</v>
      </c>
      <c r="L89" s="35"/>
      <c r="M89" s="172" t="s">
        <v>20</v>
      </c>
      <c r="N89" s="173" t="s">
        <v>42</v>
      </c>
      <c r="O89" s="36"/>
      <c r="P89" s="174">
        <f>O89*H89</f>
        <v>0</v>
      </c>
      <c r="Q89" s="174">
        <v>0</v>
      </c>
      <c r="R89" s="174">
        <f>Q89*H89</f>
        <v>0</v>
      </c>
      <c r="S89" s="174">
        <v>0.316</v>
      </c>
      <c r="T89" s="175">
        <f>S89*H89</f>
        <v>293.88</v>
      </c>
      <c r="AR89" s="18" t="s">
        <v>126</v>
      </c>
      <c r="AT89" s="18" t="s">
        <v>122</v>
      </c>
      <c r="AU89" s="18" t="s">
        <v>79</v>
      </c>
      <c r="AY89" s="18" t="s">
        <v>120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8" t="s">
        <v>22</v>
      </c>
      <c r="BK89" s="176">
        <f>ROUND(I89*H89,2)</f>
        <v>0</v>
      </c>
      <c r="BL89" s="18" t="s">
        <v>126</v>
      </c>
      <c r="BM89" s="18" t="s">
        <v>401</v>
      </c>
    </row>
    <row r="90" spans="2:65" s="1" customFormat="1" ht="22.5" customHeight="1">
      <c r="B90" s="164"/>
      <c r="C90" s="165" t="s">
        <v>79</v>
      </c>
      <c r="D90" s="165" t="s">
        <v>122</v>
      </c>
      <c r="E90" s="166" t="s">
        <v>128</v>
      </c>
      <c r="F90" s="167" t="s">
        <v>129</v>
      </c>
      <c r="G90" s="168" t="s">
        <v>125</v>
      </c>
      <c r="H90" s="169">
        <v>2930</v>
      </c>
      <c r="I90" s="170"/>
      <c r="J90" s="171">
        <f>ROUND(I90*H90,2)</f>
        <v>0</v>
      </c>
      <c r="K90" s="167" t="s">
        <v>20</v>
      </c>
      <c r="L90" s="35"/>
      <c r="M90" s="172" t="s">
        <v>20</v>
      </c>
      <c r="N90" s="173" t="s">
        <v>42</v>
      </c>
      <c r="O90" s="36"/>
      <c r="P90" s="174">
        <f>O90*H90</f>
        <v>0</v>
      </c>
      <c r="Q90" s="174">
        <v>7E-05</v>
      </c>
      <c r="R90" s="174">
        <f>Q90*H90</f>
        <v>0.20509999999999998</v>
      </c>
      <c r="S90" s="174">
        <v>0.128</v>
      </c>
      <c r="T90" s="175">
        <f>S90*H90</f>
        <v>375.04</v>
      </c>
      <c r="AR90" s="18" t="s">
        <v>126</v>
      </c>
      <c r="AT90" s="18" t="s">
        <v>122</v>
      </c>
      <c r="AU90" s="18" t="s">
        <v>79</v>
      </c>
      <c r="AY90" s="18" t="s">
        <v>120</v>
      </c>
      <c r="BE90" s="176">
        <f>IF(N90="základní",J90,0)</f>
        <v>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18" t="s">
        <v>22</v>
      </c>
      <c r="BK90" s="176">
        <f>ROUND(I90*H90,2)</f>
        <v>0</v>
      </c>
      <c r="BL90" s="18" t="s">
        <v>126</v>
      </c>
      <c r="BM90" s="18" t="s">
        <v>402</v>
      </c>
    </row>
    <row r="91" spans="2:51" s="11" customFormat="1" ht="13.5">
      <c r="B91" s="177"/>
      <c r="D91" s="178" t="s">
        <v>131</v>
      </c>
      <c r="E91" s="179" t="s">
        <v>20</v>
      </c>
      <c r="F91" s="180" t="s">
        <v>133</v>
      </c>
      <c r="H91" s="181" t="s">
        <v>20</v>
      </c>
      <c r="I91" s="182"/>
      <c r="L91" s="177"/>
      <c r="M91" s="183"/>
      <c r="N91" s="184"/>
      <c r="O91" s="184"/>
      <c r="P91" s="184"/>
      <c r="Q91" s="184"/>
      <c r="R91" s="184"/>
      <c r="S91" s="184"/>
      <c r="T91" s="185"/>
      <c r="AT91" s="181" t="s">
        <v>131</v>
      </c>
      <c r="AU91" s="181" t="s">
        <v>79</v>
      </c>
      <c r="AV91" s="11" t="s">
        <v>22</v>
      </c>
      <c r="AW91" s="11" t="s">
        <v>35</v>
      </c>
      <c r="AX91" s="11" t="s">
        <v>71</v>
      </c>
      <c r="AY91" s="181" t="s">
        <v>120</v>
      </c>
    </row>
    <row r="92" spans="2:51" s="12" customFormat="1" ht="13.5">
      <c r="B92" s="186"/>
      <c r="D92" s="178" t="s">
        <v>131</v>
      </c>
      <c r="E92" s="187" t="s">
        <v>20</v>
      </c>
      <c r="F92" s="188" t="s">
        <v>403</v>
      </c>
      <c r="H92" s="189">
        <v>680</v>
      </c>
      <c r="I92" s="190"/>
      <c r="L92" s="186"/>
      <c r="M92" s="191"/>
      <c r="N92" s="192"/>
      <c r="O92" s="192"/>
      <c r="P92" s="192"/>
      <c r="Q92" s="192"/>
      <c r="R92" s="192"/>
      <c r="S92" s="192"/>
      <c r="T92" s="193"/>
      <c r="AT92" s="187" t="s">
        <v>131</v>
      </c>
      <c r="AU92" s="187" t="s">
        <v>79</v>
      </c>
      <c r="AV92" s="12" t="s">
        <v>79</v>
      </c>
      <c r="AW92" s="12" t="s">
        <v>35</v>
      </c>
      <c r="AX92" s="12" t="s">
        <v>71</v>
      </c>
      <c r="AY92" s="187" t="s">
        <v>120</v>
      </c>
    </row>
    <row r="93" spans="2:51" s="11" customFormat="1" ht="13.5">
      <c r="B93" s="177"/>
      <c r="D93" s="178" t="s">
        <v>131</v>
      </c>
      <c r="E93" s="179" t="s">
        <v>20</v>
      </c>
      <c r="F93" s="180" t="s">
        <v>135</v>
      </c>
      <c r="H93" s="181" t="s">
        <v>20</v>
      </c>
      <c r="I93" s="182"/>
      <c r="L93" s="177"/>
      <c r="M93" s="183"/>
      <c r="N93" s="184"/>
      <c r="O93" s="184"/>
      <c r="P93" s="184"/>
      <c r="Q93" s="184"/>
      <c r="R93" s="184"/>
      <c r="S93" s="184"/>
      <c r="T93" s="185"/>
      <c r="AT93" s="181" t="s">
        <v>131</v>
      </c>
      <c r="AU93" s="181" t="s">
        <v>79</v>
      </c>
      <c r="AV93" s="11" t="s">
        <v>22</v>
      </c>
      <c r="AW93" s="11" t="s">
        <v>35</v>
      </c>
      <c r="AX93" s="11" t="s">
        <v>71</v>
      </c>
      <c r="AY93" s="181" t="s">
        <v>120</v>
      </c>
    </row>
    <row r="94" spans="2:51" s="12" customFormat="1" ht="13.5">
      <c r="B94" s="186"/>
      <c r="D94" s="178" t="s">
        <v>131</v>
      </c>
      <c r="E94" s="187" t="s">
        <v>20</v>
      </c>
      <c r="F94" s="188" t="s">
        <v>404</v>
      </c>
      <c r="H94" s="189">
        <v>2250</v>
      </c>
      <c r="I94" s="190"/>
      <c r="L94" s="186"/>
      <c r="M94" s="191"/>
      <c r="N94" s="192"/>
      <c r="O94" s="192"/>
      <c r="P94" s="192"/>
      <c r="Q94" s="192"/>
      <c r="R94" s="192"/>
      <c r="S94" s="192"/>
      <c r="T94" s="193"/>
      <c r="AT94" s="187" t="s">
        <v>131</v>
      </c>
      <c r="AU94" s="187" t="s">
        <v>79</v>
      </c>
      <c r="AV94" s="12" t="s">
        <v>79</v>
      </c>
      <c r="AW94" s="12" t="s">
        <v>35</v>
      </c>
      <c r="AX94" s="12" t="s">
        <v>71</v>
      </c>
      <c r="AY94" s="187" t="s">
        <v>120</v>
      </c>
    </row>
    <row r="95" spans="2:51" s="13" customFormat="1" ht="13.5">
      <c r="B95" s="194"/>
      <c r="D95" s="195" t="s">
        <v>131</v>
      </c>
      <c r="E95" s="196" t="s">
        <v>20</v>
      </c>
      <c r="F95" s="197" t="s">
        <v>137</v>
      </c>
      <c r="H95" s="198">
        <v>2930</v>
      </c>
      <c r="I95" s="199"/>
      <c r="L95" s="194"/>
      <c r="M95" s="200"/>
      <c r="N95" s="201"/>
      <c r="O95" s="201"/>
      <c r="P95" s="201"/>
      <c r="Q95" s="201"/>
      <c r="R95" s="201"/>
      <c r="S95" s="201"/>
      <c r="T95" s="202"/>
      <c r="AT95" s="203" t="s">
        <v>131</v>
      </c>
      <c r="AU95" s="203" t="s">
        <v>79</v>
      </c>
      <c r="AV95" s="13" t="s">
        <v>126</v>
      </c>
      <c r="AW95" s="13" t="s">
        <v>35</v>
      </c>
      <c r="AX95" s="13" t="s">
        <v>22</v>
      </c>
      <c r="AY95" s="203" t="s">
        <v>120</v>
      </c>
    </row>
    <row r="96" spans="2:65" s="1" customFormat="1" ht="22.5" customHeight="1">
      <c r="B96" s="164"/>
      <c r="C96" s="165" t="s">
        <v>138</v>
      </c>
      <c r="D96" s="165" t="s">
        <v>122</v>
      </c>
      <c r="E96" s="166" t="s">
        <v>139</v>
      </c>
      <c r="F96" s="167" t="s">
        <v>140</v>
      </c>
      <c r="G96" s="168" t="s">
        <v>125</v>
      </c>
      <c r="H96" s="169">
        <v>8480</v>
      </c>
      <c r="I96" s="170"/>
      <c r="J96" s="171">
        <f>ROUND(I96*H96,2)</f>
        <v>0</v>
      </c>
      <c r="K96" s="167" t="s">
        <v>20</v>
      </c>
      <c r="L96" s="35"/>
      <c r="M96" s="172" t="s">
        <v>20</v>
      </c>
      <c r="N96" s="173" t="s">
        <v>42</v>
      </c>
      <c r="O96" s="36"/>
      <c r="P96" s="174">
        <f>O96*H96</f>
        <v>0</v>
      </c>
      <c r="Q96" s="174">
        <v>0.00013</v>
      </c>
      <c r="R96" s="174">
        <f>Q96*H96</f>
        <v>1.1023999999999998</v>
      </c>
      <c r="S96" s="174">
        <v>0.256</v>
      </c>
      <c r="T96" s="175">
        <f>S96*H96</f>
        <v>2170.88</v>
      </c>
      <c r="AR96" s="18" t="s">
        <v>126</v>
      </c>
      <c r="AT96" s="18" t="s">
        <v>122</v>
      </c>
      <c r="AU96" s="18" t="s">
        <v>79</v>
      </c>
      <c r="AY96" s="18" t="s">
        <v>120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8" t="s">
        <v>22</v>
      </c>
      <c r="BK96" s="176">
        <f>ROUND(I96*H96,2)</f>
        <v>0</v>
      </c>
      <c r="BL96" s="18" t="s">
        <v>126</v>
      </c>
      <c r="BM96" s="18" t="s">
        <v>405</v>
      </c>
    </row>
    <row r="97" spans="2:51" s="11" customFormat="1" ht="13.5">
      <c r="B97" s="177"/>
      <c r="D97" s="178" t="s">
        <v>131</v>
      </c>
      <c r="E97" s="179" t="s">
        <v>20</v>
      </c>
      <c r="F97" s="180" t="s">
        <v>142</v>
      </c>
      <c r="H97" s="181" t="s">
        <v>20</v>
      </c>
      <c r="I97" s="182"/>
      <c r="L97" s="177"/>
      <c r="M97" s="183"/>
      <c r="N97" s="184"/>
      <c r="O97" s="184"/>
      <c r="P97" s="184"/>
      <c r="Q97" s="184"/>
      <c r="R97" s="184"/>
      <c r="S97" s="184"/>
      <c r="T97" s="185"/>
      <c r="AT97" s="181" t="s">
        <v>131</v>
      </c>
      <c r="AU97" s="181" t="s">
        <v>79</v>
      </c>
      <c r="AV97" s="11" t="s">
        <v>22</v>
      </c>
      <c r="AW97" s="11" t="s">
        <v>35</v>
      </c>
      <c r="AX97" s="11" t="s">
        <v>71</v>
      </c>
      <c r="AY97" s="181" t="s">
        <v>120</v>
      </c>
    </row>
    <row r="98" spans="2:51" s="11" customFormat="1" ht="13.5">
      <c r="B98" s="177"/>
      <c r="D98" s="178" t="s">
        <v>131</v>
      </c>
      <c r="E98" s="179" t="s">
        <v>20</v>
      </c>
      <c r="F98" s="180" t="s">
        <v>406</v>
      </c>
      <c r="H98" s="181" t="s">
        <v>20</v>
      </c>
      <c r="I98" s="182"/>
      <c r="L98" s="177"/>
      <c r="M98" s="183"/>
      <c r="N98" s="184"/>
      <c r="O98" s="184"/>
      <c r="P98" s="184"/>
      <c r="Q98" s="184"/>
      <c r="R98" s="184"/>
      <c r="S98" s="184"/>
      <c r="T98" s="185"/>
      <c r="AT98" s="181" t="s">
        <v>131</v>
      </c>
      <c r="AU98" s="181" t="s">
        <v>79</v>
      </c>
      <c r="AV98" s="11" t="s">
        <v>22</v>
      </c>
      <c r="AW98" s="11" t="s">
        <v>35</v>
      </c>
      <c r="AX98" s="11" t="s">
        <v>71</v>
      </c>
      <c r="AY98" s="181" t="s">
        <v>120</v>
      </c>
    </row>
    <row r="99" spans="2:51" s="11" customFormat="1" ht="13.5">
      <c r="B99" s="177"/>
      <c r="D99" s="178" t="s">
        <v>131</v>
      </c>
      <c r="E99" s="179" t="s">
        <v>20</v>
      </c>
      <c r="F99" s="180" t="s">
        <v>407</v>
      </c>
      <c r="H99" s="181" t="s">
        <v>20</v>
      </c>
      <c r="I99" s="182"/>
      <c r="L99" s="177"/>
      <c r="M99" s="183"/>
      <c r="N99" s="184"/>
      <c r="O99" s="184"/>
      <c r="P99" s="184"/>
      <c r="Q99" s="184"/>
      <c r="R99" s="184"/>
      <c r="S99" s="184"/>
      <c r="T99" s="185"/>
      <c r="AT99" s="181" t="s">
        <v>131</v>
      </c>
      <c r="AU99" s="181" t="s">
        <v>79</v>
      </c>
      <c r="AV99" s="11" t="s">
        <v>22</v>
      </c>
      <c r="AW99" s="11" t="s">
        <v>35</v>
      </c>
      <c r="AX99" s="11" t="s">
        <v>71</v>
      </c>
      <c r="AY99" s="181" t="s">
        <v>120</v>
      </c>
    </row>
    <row r="100" spans="2:51" s="11" customFormat="1" ht="13.5">
      <c r="B100" s="177"/>
      <c r="D100" s="178" t="s">
        <v>131</v>
      </c>
      <c r="E100" s="179" t="s">
        <v>20</v>
      </c>
      <c r="F100" s="180" t="s">
        <v>408</v>
      </c>
      <c r="H100" s="181" t="s">
        <v>20</v>
      </c>
      <c r="I100" s="182"/>
      <c r="L100" s="177"/>
      <c r="M100" s="183"/>
      <c r="N100" s="184"/>
      <c r="O100" s="184"/>
      <c r="P100" s="184"/>
      <c r="Q100" s="184"/>
      <c r="R100" s="184"/>
      <c r="S100" s="184"/>
      <c r="T100" s="185"/>
      <c r="AT100" s="181" t="s">
        <v>131</v>
      </c>
      <c r="AU100" s="181" t="s">
        <v>79</v>
      </c>
      <c r="AV100" s="11" t="s">
        <v>22</v>
      </c>
      <c r="AW100" s="11" t="s">
        <v>35</v>
      </c>
      <c r="AX100" s="11" t="s">
        <v>71</v>
      </c>
      <c r="AY100" s="181" t="s">
        <v>120</v>
      </c>
    </row>
    <row r="101" spans="2:51" s="11" customFormat="1" ht="13.5">
      <c r="B101" s="177"/>
      <c r="D101" s="178" t="s">
        <v>131</v>
      </c>
      <c r="E101" s="179" t="s">
        <v>20</v>
      </c>
      <c r="F101" s="180" t="s">
        <v>409</v>
      </c>
      <c r="H101" s="181" t="s">
        <v>20</v>
      </c>
      <c r="I101" s="182"/>
      <c r="L101" s="177"/>
      <c r="M101" s="183"/>
      <c r="N101" s="184"/>
      <c r="O101" s="184"/>
      <c r="P101" s="184"/>
      <c r="Q101" s="184"/>
      <c r="R101" s="184"/>
      <c r="S101" s="184"/>
      <c r="T101" s="185"/>
      <c r="AT101" s="181" t="s">
        <v>131</v>
      </c>
      <c r="AU101" s="181" t="s">
        <v>79</v>
      </c>
      <c r="AV101" s="11" t="s">
        <v>22</v>
      </c>
      <c r="AW101" s="11" t="s">
        <v>35</v>
      </c>
      <c r="AX101" s="11" t="s">
        <v>71</v>
      </c>
      <c r="AY101" s="181" t="s">
        <v>120</v>
      </c>
    </row>
    <row r="102" spans="2:51" s="11" customFormat="1" ht="13.5">
      <c r="B102" s="177"/>
      <c r="D102" s="178" t="s">
        <v>131</v>
      </c>
      <c r="E102" s="179" t="s">
        <v>20</v>
      </c>
      <c r="F102" s="180" t="s">
        <v>147</v>
      </c>
      <c r="H102" s="181" t="s">
        <v>20</v>
      </c>
      <c r="I102" s="182"/>
      <c r="L102" s="177"/>
      <c r="M102" s="183"/>
      <c r="N102" s="184"/>
      <c r="O102" s="184"/>
      <c r="P102" s="184"/>
      <c r="Q102" s="184"/>
      <c r="R102" s="184"/>
      <c r="S102" s="184"/>
      <c r="T102" s="185"/>
      <c r="AT102" s="181" t="s">
        <v>131</v>
      </c>
      <c r="AU102" s="181" t="s">
        <v>79</v>
      </c>
      <c r="AV102" s="11" t="s">
        <v>22</v>
      </c>
      <c r="AW102" s="11" t="s">
        <v>35</v>
      </c>
      <c r="AX102" s="11" t="s">
        <v>71</v>
      </c>
      <c r="AY102" s="181" t="s">
        <v>120</v>
      </c>
    </row>
    <row r="103" spans="2:51" s="12" customFormat="1" ht="13.5">
      <c r="B103" s="186"/>
      <c r="D103" s="195" t="s">
        <v>131</v>
      </c>
      <c r="E103" s="204" t="s">
        <v>20</v>
      </c>
      <c r="F103" s="205" t="s">
        <v>410</v>
      </c>
      <c r="H103" s="206">
        <v>8480</v>
      </c>
      <c r="I103" s="190"/>
      <c r="L103" s="186"/>
      <c r="M103" s="191"/>
      <c r="N103" s="192"/>
      <c r="O103" s="192"/>
      <c r="P103" s="192"/>
      <c r="Q103" s="192"/>
      <c r="R103" s="192"/>
      <c r="S103" s="192"/>
      <c r="T103" s="193"/>
      <c r="AT103" s="187" t="s">
        <v>131</v>
      </c>
      <c r="AU103" s="187" t="s">
        <v>79</v>
      </c>
      <c r="AV103" s="12" t="s">
        <v>79</v>
      </c>
      <c r="AW103" s="12" t="s">
        <v>35</v>
      </c>
      <c r="AX103" s="12" t="s">
        <v>22</v>
      </c>
      <c r="AY103" s="187" t="s">
        <v>120</v>
      </c>
    </row>
    <row r="104" spans="2:65" s="1" customFormat="1" ht="22.5" customHeight="1">
      <c r="B104" s="164"/>
      <c r="C104" s="165" t="s">
        <v>126</v>
      </c>
      <c r="D104" s="165" t="s">
        <v>122</v>
      </c>
      <c r="E104" s="166" t="s">
        <v>149</v>
      </c>
      <c r="F104" s="167" t="s">
        <v>140</v>
      </c>
      <c r="G104" s="168" t="s">
        <v>125</v>
      </c>
      <c r="H104" s="169">
        <v>2079.71</v>
      </c>
      <c r="I104" s="170"/>
      <c r="J104" s="171">
        <f>ROUND(I104*H104,2)</f>
        <v>0</v>
      </c>
      <c r="K104" s="167" t="s">
        <v>20</v>
      </c>
      <c r="L104" s="35"/>
      <c r="M104" s="172" t="s">
        <v>20</v>
      </c>
      <c r="N104" s="173" t="s">
        <v>42</v>
      </c>
      <c r="O104" s="36"/>
      <c r="P104" s="174">
        <f>O104*H104</f>
        <v>0</v>
      </c>
      <c r="Q104" s="174">
        <v>0.00024</v>
      </c>
      <c r="R104" s="174">
        <f>Q104*H104</f>
        <v>0.49913040000000003</v>
      </c>
      <c r="S104" s="174">
        <v>0.512</v>
      </c>
      <c r="T104" s="175">
        <f>S104*H104</f>
        <v>1064.81152</v>
      </c>
      <c r="AR104" s="18" t="s">
        <v>126</v>
      </c>
      <c r="AT104" s="18" t="s">
        <v>122</v>
      </c>
      <c r="AU104" s="18" t="s">
        <v>79</v>
      </c>
      <c r="AY104" s="18" t="s">
        <v>120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8" t="s">
        <v>22</v>
      </c>
      <c r="BK104" s="176">
        <f>ROUND(I104*H104,2)</f>
        <v>0</v>
      </c>
      <c r="BL104" s="18" t="s">
        <v>126</v>
      </c>
      <c r="BM104" s="18" t="s">
        <v>411</v>
      </c>
    </row>
    <row r="105" spans="2:51" s="11" customFormat="1" ht="13.5">
      <c r="B105" s="177"/>
      <c r="D105" s="178" t="s">
        <v>131</v>
      </c>
      <c r="E105" s="179" t="s">
        <v>20</v>
      </c>
      <c r="F105" s="180" t="s">
        <v>151</v>
      </c>
      <c r="H105" s="181" t="s">
        <v>20</v>
      </c>
      <c r="I105" s="182"/>
      <c r="L105" s="177"/>
      <c r="M105" s="183"/>
      <c r="N105" s="184"/>
      <c r="O105" s="184"/>
      <c r="P105" s="184"/>
      <c r="Q105" s="184"/>
      <c r="R105" s="184"/>
      <c r="S105" s="184"/>
      <c r="T105" s="185"/>
      <c r="AT105" s="181" t="s">
        <v>131</v>
      </c>
      <c r="AU105" s="181" t="s">
        <v>79</v>
      </c>
      <c r="AV105" s="11" t="s">
        <v>22</v>
      </c>
      <c r="AW105" s="11" t="s">
        <v>35</v>
      </c>
      <c r="AX105" s="11" t="s">
        <v>71</v>
      </c>
      <c r="AY105" s="181" t="s">
        <v>120</v>
      </c>
    </row>
    <row r="106" spans="2:51" s="12" customFormat="1" ht="13.5">
      <c r="B106" s="186"/>
      <c r="D106" s="195" t="s">
        <v>131</v>
      </c>
      <c r="E106" s="204" t="s">
        <v>20</v>
      </c>
      <c r="F106" s="205" t="s">
        <v>412</v>
      </c>
      <c r="H106" s="206">
        <v>2079.71</v>
      </c>
      <c r="I106" s="190"/>
      <c r="L106" s="186"/>
      <c r="M106" s="191"/>
      <c r="N106" s="192"/>
      <c r="O106" s="192"/>
      <c r="P106" s="192"/>
      <c r="Q106" s="192"/>
      <c r="R106" s="192"/>
      <c r="S106" s="192"/>
      <c r="T106" s="193"/>
      <c r="AT106" s="187" t="s">
        <v>131</v>
      </c>
      <c r="AU106" s="187" t="s">
        <v>79</v>
      </c>
      <c r="AV106" s="12" t="s">
        <v>79</v>
      </c>
      <c r="AW106" s="12" t="s">
        <v>35</v>
      </c>
      <c r="AX106" s="12" t="s">
        <v>22</v>
      </c>
      <c r="AY106" s="187" t="s">
        <v>120</v>
      </c>
    </row>
    <row r="107" spans="2:65" s="1" customFormat="1" ht="22.5" customHeight="1">
      <c r="B107" s="164"/>
      <c r="C107" s="165" t="s">
        <v>153</v>
      </c>
      <c r="D107" s="165" t="s">
        <v>122</v>
      </c>
      <c r="E107" s="166" t="s">
        <v>154</v>
      </c>
      <c r="F107" s="167" t="s">
        <v>155</v>
      </c>
      <c r="G107" s="168" t="s">
        <v>156</v>
      </c>
      <c r="H107" s="169">
        <v>635.1</v>
      </c>
      <c r="I107" s="170"/>
      <c r="J107" s="171">
        <f>ROUND(I107*H107,2)</f>
        <v>0</v>
      </c>
      <c r="K107" s="167" t="s">
        <v>20</v>
      </c>
      <c r="L107" s="35"/>
      <c r="M107" s="172" t="s">
        <v>20</v>
      </c>
      <c r="N107" s="173" t="s">
        <v>42</v>
      </c>
      <c r="O107" s="36"/>
      <c r="P107" s="174">
        <f>O107*H107</f>
        <v>0</v>
      </c>
      <c r="Q107" s="174">
        <v>0</v>
      </c>
      <c r="R107" s="174">
        <f>Q107*H107</f>
        <v>0</v>
      </c>
      <c r="S107" s="174">
        <v>0</v>
      </c>
      <c r="T107" s="175">
        <f>S107*H107</f>
        <v>0</v>
      </c>
      <c r="AR107" s="18" t="s">
        <v>126</v>
      </c>
      <c r="AT107" s="18" t="s">
        <v>122</v>
      </c>
      <c r="AU107" s="18" t="s">
        <v>79</v>
      </c>
      <c r="AY107" s="18" t="s">
        <v>120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8" t="s">
        <v>22</v>
      </c>
      <c r="BK107" s="176">
        <f>ROUND(I107*H107,2)</f>
        <v>0</v>
      </c>
      <c r="BL107" s="18" t="s">
        <v>126</v>
      </c>
      <c r="BM107" s="18" t="s">
        <v>413</v>
      </c>
    </row>
    <row r="108" spans="2:51" s="12" customFormat="1" ht="13.5">
      <c r="B108" s="186"/>
      <c r="D108" s="178" t="s">
        <v>131</v>
      </c>
      <c r="E108" s="187" t="s">
        <v>20</v>
      </c>
      <c r="F108" s="188" t="s">
        <v>414</v>
      </c>
      <c r="H108" s="189">
        <v>623.1</v>
      </c>
      <c r="I108" s="190"/>
      <c r="L108" s="186"/>
      <c r="M108" s="191"/>
      <c r="N108" s="192"/>
      <c r="O108" s="192"/>
      <c r="P108" s="192"/>
      <c r="Q108" s="192"/>
      <c r="R108" s="192"/>
      <c r="S108" s="192"/>
      <c r="T108" s="193"/>
      <c r="AT108" s="187" t="s">
        <v>131</v>
      </c>
      <c r="AU108" s="187" t="s">
        <v>79</v>
      </c>
      <c r="AV108" s="12" t="s">
        <v>79</v>
      </c>
      <c r="AW108" s="12" t="s">
        <v>35</v>
      </c>
      <c r="AX108" s="12" t="s">
        <v>71</v>
      </c>
      <c r="AY108" s="187" t="s">
        <v>120</v>
      </c>
    </row>
    <row r="109" spans="2:51" s="11" customFormat="1" ht="13.5">
      <c r="B109" s="177"/>
      <c r="D109" s="178" t="s">
        <v>131</v>
      </c>
      <c r="E109" s="179" t="s">
        <v>20</v>
      </c>
      <c r="F109" s="180" t="s">
        <v>415</v>
      </c>
      <c r="H109" s="181" t="s">
        <v>20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81" t="s">
        <v>131</v>
      </c>
      <c r="AU109" s="181" t="s">
        <v>79</v>
      </c>
      <c r="AV109" s="11" t="s">
        <v>22</v>
      </c>
      <c r="AW109" s="11" t="s">
        <v>35</v>
      </c>
      <c r="AX109" s="11" t="s">
        <v>71</v>
      </c>
      <c r="AY109" s="181" t="s">
        <v>120</v>
      </c>
    </row>
    <row r="110" spans="2:51" s="12" customFormat="1" ht="13.5">
      <c r="B110" s="186"/>
      <c r="D110" s="178" t="s">
        <v>131</v>
      </c>
      <c r="E110" s="187" t="s">
        <v>20</v>
      </c>
      <c r="F110" s="188" t="s">
        <v>416</v>
      </c>
      <c r="H110" s="189">
        <v>12</v>
      </c>
      <c r="I110" s="190"/>
      <c r="L110" s="186"/>
      <c r="M110" s="191"/>
      <c r="N110" s="192"/>
      <c r="O110" s="192"/>
      <c r="P110" s="192"/>
      <c r="Q110" s="192"/>
      <c r="R110" s="192"/>
      <c r="S110" s="192"/>
      <c r="T110" s="193"/>
      <c r="AT110" s="187" t="s">
        <v>131</v>
      </c>
      <c r="AU110" s="187" t="s">
        <v>79</v>
      </c>
      <c r="AV110" s="12" t="s">
        <v>79</v>
      </c>
      <c r="AW110" s="12" t="s">
        <v>35</v>
      </c>
      <c r="AX110" s="12" t="s">
        <v>71</v>
      </c>
      <c r="AY110" s="187" t="s">
        <v>120</v>
      </c>
    </row>
    <row r="111" spans="2:51" s="13" customFormat="1" ht="13.5">
      <c r="B111" s="194"/>
      <c r="D111" s="195" t="s">
        <v>131</v>
      </c>
      <c r="E111" s="196" t="s">
        <v>20</v>
      </c>
      <c r="F111" s="197" t="s">
        <v>137</v>
      </c>
      <c r="H111" s="198">
        <v>635.1</v>
      </c>
      <c r="I111" s="199"/>
      <c r="L111" s="194"/>
      <c r="M111" s="200"/>
      <c r="N111" s="201"/>
      <c r="O111" s="201"/>
      <c r="P111" s="201"/>
      <c r="Q111" s="201"/>
      <c r="R111" s="201"/>
      <c r="S111" s="201"/>
      <c r="T111" s="202"/>
      <c r="AT111" s="203" t="s">
        <v>131</v>
      </c>
      <c r="AU111" s="203" t="s">
        <v>79</v>
      </c>
      <c r="AV111" s="13" t="s">
        <v>126</v>
      </c>
      <c r="AW111" s="13" t="s">
        <v>35</v>
      </c>
      <c r="AX111" s="13" t="s">
        <v>22</v>
      </c>
      <c r="AY111" s="203" t="s">
        <v>120</v>
      </c>
    </row>
    <row r="112" spans="2:65" s="1" customFormat="1" ht="22.5" customHeight="1">
      <c r="B112" s="164"/>
      <c r="C112" s="165" t="s">
        <v>159</v>
      </c>
      <c r="D112" s="165" t="s">
        <v>122</v>
      </c>
      <c r="E112" s="166" t="s">
        <v>417</v>
      </c>
      <c r="F112" s="167" t="s">
        <v>418</v>
      </c>
      <c r="G112" s="168" t="s">
        <v>156</v>
      </c>
      <c r="H112" s="169">
        <v>15.18</v>
      </c>
      <c r="I112" s="170"/>
      <c r="J112" s="171">
        <f>ROUND(I112*H112,2)</f>
        <v>0</v>
      </c>
      <c r="K112" s="167" t="s">
        <v>20</v>
      </c>
      <c r="L112" s="35"/>
      <c r="M112" s="172" t="s">
        <v>20</v>
      </c>
      <c r="N112" s="173" t="s">
        <v>42</v>
      </c>
      <c r="O112" s="36"/>
      <c r="P112" s="174">
        <f>O112*H112</f>
        <v>0</v>
      </c>
      <c r="Q112" s="174">
        <v>0</v>
      </c>
      <c r="R112" s="174">
        <f>Q112*H112</f>
        <v>0</v>
      </c>
      <c r="S112" s="174">
        <v>0</v>
      </c>
      <c r="T112" s="175">
        <f>S112*H112</f>
        <v>0</v>
      </c>
      <c r="AR112" s="18" t="s">
        <v>126</v>
      </c>
      <c r="AT112" s="18" t="s">
        <v>122</v>
      </c>
      <c r="AU112" s="18" t="s">
        <v>79</v>
      </c>
      <c r="AY112" s="18" t="s">
        <v>120</v>
      </c>
      <c r="BE112" s="176">
        <f>IF(N112="základní",J112,0)</f>
        <v>0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8" t="s">
        <v>22</v>
      </c>
      <c r="BK112" s="176">
        <f>ROUND(I112*H112,2)</f>
        <v>0</v>
      </c>
      <c r="BL112" s="18" t="s">
        <v>126</v>
      </c>
      <c r="BM112" s="18" t="s">
        <v>419</v>
      </c>
    </row>
    <row r="113" spans="2:51" s="11" customFormat="1" ht="13.5">
      <c r="B113" s="177"/>
      <c r="D113" s="178" t="s">
        <v>131</v>
      </c>
      <c r="E113" s="179" t="s">
        <v>20</v>
      </c>
      <c r="F113" s="180" t="s">
        <v>420</v>
      </c>
      <c r="H113" s="181" t="s">
        <v>20</v>
      </c>
      <c r="I113" s="182"/>
      <c r="L113" s="177"/>
      <c r="M113" s="183"/>
      <c r="N113" s="184"/>
      <c r="O113" s="184"/>
      <c r="P113" s="184"/>
      <c r="Q113" s="184"/>
      <c r="R113" s="184"/>
      <c r="S113" s="184"/>
      <c r="T113" s="185"/>
      <c r="AT113" s="181" t="s">
        <v>131</v>
      </c>
      <c r="AU113" s="181" t="s">
        <v>79</v>
      </c>
      <c r="AV113" s="11" t="s">
        <v>22</v>
      </c>
      <c r="AW113" s="11" t="s">
        <v>35</v>
      </c>
      <c r="AX113" s="11" t="s">
        <v>71</v>
      </c>
      <c r="AY113" s="181" t="s">
        <v>120</v>
      </c>
    </row>
    <row r="114" spans="2:51" s="12" customFormat="1" ht="13.5">
      <c r="B114" s="186"/>
      <c r="D114" s="178" t="s">
        <v>131</v>
      </c>
      <c r="E114" s="187" t="s">
        <v>20</v>
      </c>
      <c r="F114" s="188" t="s">
        <v>421</v>
      </c>
      <c r="H114" s="189">
        <v>5.1</v>
      </c>
      <c r="I114" s="190"/>
      <c r="L114" s="186"/>
      <c r="M114" s="191"/>
      <c r="N114" s="192"/>
      <c r="O114" s="192"/>
      <c r="P114" s="192"/>
      <c r="Q114" s="192"/>
      <c r="R114" s="192"/>
      <c r="S114" s="192"/>
      <c r="T114" s="193"/>
      <c r="AT114" s="187" t="s">
        <v>131</v>
      </c>
      <c r="AU114" s="187" t="s">
        <v>79</v>
      </c>
      <c r="AV114" s="12" t="s">
        <v>79</v>
      </c>
      <c r="AW114" s="12" t="s">
        <v>35</v>
      </c>
      <c r="AX114" s="12" t="s">
        <v>71</v>
      </c>
      <c r="AY114" s="187" t="s">
        <v>120</v>
      </c>
    </row>
    <row r="115" spans="2:51" s="11" customFormat="1" ht="13.5">
      <c r="B115" s="177"/>
      <c r="D115" s="178" t="s">
        <v>131</v>
      </c>
      <c r="E115" s="179" t="s">
        <v>20</v>
      </c>
      <c r="F115" s="180" t="s">
        <v>422</v>
      </c>
      <c r="H115" s="181" t="s">
        <v>20</v>
      </c>
      <c r="I115" s="182"/>
      <c r="L115" s="177"/>
      <c r="M115" s="183"/>
      <c r="N115" s="184"/>
      <c r="O115" s="184"/>
      <c r="P115" s="184"/>
      <c r="Q115" s="184"/>
      <c r="R115" s="184"/>
      <c r="S115" s="184"/>
      <c r="T115" s="185"/>
      <c r="AT115" s="181" t="s">
        <v>131</v>
      </c>
      <c r="AU115" s="181" t="s">
        <v>79</v>
      </c>
      <c r="AV115" s="11" t="s">
        <v>22</v>
      </c>
      <c r="AW115" s="11" t="s">
        <v>35</v>
      </c>
      <c r="AX115" s="11" t="s">
        <v>71</v>
      </c>
      <c r="AY115" s="181" t="s">
        <v>120</v>
      </c>
    </row>
    <row r="116" spans="2:51" s="12" customFormat="1" ht="13.5">
      <c r="B116" s="186"/>
      <c r="D116" s="178" t="s">
        <v>131</v>
      </c>
      <c r="E116" s="187" t="s">
        <v>20</v>
      </c>
      <c r="F116" s="188" t="s">
        <v>423</v>
      </c>
      <c r="H116" s="189">
        <v>10.08</v>
      </c>
      <c r="I116" s="190"/>
      <c r="L116" s="186"/>
      <c r="M116" s="191"/>
      <c r="N116" s="192"/>
      <c r="O116" s="192"/>
      <c r="P116" s="192"/>
      <c r="Q116" s="192"/>
      <c r="R116" s="192"/>
      <c r="S116" s="192"/>
      <c r="T116" s="193"/>
      <c r="AT116" s="187" t="s">
        <v>131</v>
      </c>
      <c r="AU116" s="187" t="s">
        <v>79</v>
      </c>
      <c r="AV116" s="12" t="s">
        <v>79</v>
      </c>
      <c r="AW116" s="12" t="s">
        <v>35</v>
      </c>
      <c r="AX116" s="12" t="s">
        <v>71</v>
      </c>
      <c r="AY116" s="187" t="s">
        <v>120</v>
      </c>
    </row>
    <row r="117" spans="2:51" s="13" customFormat="1" ht="13.5">
      <c r="B117" s="194"/>
      <c r="D117" s="195" t="s">
        <v>131</v>
      </c>
      <c r="E117" s="196" t="s">
        <v>20</v>
      </c>
      <c r="F117" s="197" t="s">
        <v>137</v>
      </c>
      <c r="H117" s="198">
        <v>15.18</v>
      </c>
      <c r="I117" s="199"/>
      <c r="L117" s="194"/>
      <c r="M117" s="200"/>
      <c r="N117" s="201"/>
      <c r="O117" s="201"/>
      <c r="P117" s="201"/>
      <c r="Q117" s="201"/>
      <c r="R117" s="201"/>
      <c r="S117" s="201"/>
      <c r="T117" s="202"/>
      <c r="AT117" s="203" t="s">
        <v>131</v>
      </c>
      <c r="AU117" s="203" t="s">
        <v>79</v>
      </c>
      <c r="AV117" s="13" t="s">
        <v>126</v>
      </c>
      <c r="AW117" s="13" t="s">
        <v>35</v>
      </c>
      <c r="AX117" s="13" t="s">
        <v>22</v>
      </c>
      <c r="AY117" s="203" t="s">
        <v>120</v>
      </c>
    </row>
    <row r="118" spans="2:65" s="1" customFormat="1" ht="22.5" customHeight="1">
      <c r="B118" s="164"/>
      <c r="C118" s="165" t="s">
        <v>168</v>
      </c>
      <c r="D118" s="165" t="s">
        <v>122</v>
      </c>
      <c r="E118" s="166" t="s">
        <v>160</v>
      </c>
      <c r="F118" s="167" t="s">
        <v>161</v>
      </c>
      <c r="G118" s="168" t="s">
        <v>156</v>
      </c>
      <c r="H118" s="169">
        <v>2565.53</v>
      </c>
      <c r="I118" s="170"/>
      <c r="J118" s="171">
        <f>ROUND(I118*H118,2)</f>
        <v>0</v>
      </c>
      <c r="K118" s="167" t="s">
        <v>20</v>
      </c>
      <c r="L118" s="35"/>
      <c r="M118" s="172" t="s">
        <v>20</v>
      </c>
      <c r="N118" s="173" t="s">
        <v>42</v>
      </c>
      <c r="O118" s="36"/>
      <c r="P118" s="174">
        <f>O118*H118</f>
        <v>0</v>
      </c>
      <c r="Q118" s="174">
        <v>0</v>
      </c>
      <c r="R118" s="174">
        <f>Q118*H118</f>
        <v>0</v>
      </c>
      <c r="S118" s="174">
        <v>0</v>
      </c>
      <c r="T118" s="175">
        <f>S118*H118</f>
        <v>0</v>
      </c>
      <c r="AR118" s="18" t="s">
        <v>126</v>
      </c>
      <c r="AT118" s="18" t="s">
        <v>122</v>
      </c>
      <c r="AU118" s="18" t="s">
        <v>79</v>
      </c>
      <c r="AY118" s="18" t="s">
        <v>120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8" t="s">
        <v>22</v>
      </c>
      <c r="BK118" s="176">
        <f>ROUND(I118*H118,2)</f>
        <v>0</v>
      </c>
      <c r="BL118" s="18" t="s">
        <v>126</v>
      </c>
      <c r="BM118" s="18" t="s">
        <v>424</v>
      </c>
    </row>
    <row r="119" spans="2:51" s="11" customFormat="1" ht="13.5">
      <c r="B119" s="177"/>
      <c r="D119" s="178" t="s">
        <v>131</v>
      </c>
      <c r="E119" s="179" t="s">
        <v>20</v>
      </c>
      <c r="F119" s="180" t="s">
        <v>163</v>
      </c>
      <c r="H119" s="181" t="s">
        <v>20</v>
      </c>
      <c r="I119" s="182"/>
      <c r="L119" s="177"/>
      <c r="M119" s="183"/>
      <c r="N119" s="184"/>
      <c r="O119" s="184"/>
      <c r="P119" s="184"/>
      <c r="Q119" s="184"/>
      <c r="R119" s="184"/>
      <c r="S119" s="184"/>
      <c r="T119" s="185"/>
      <c r="AT119" s="181" t="s">
        <v>131</v>
      </c>
      <c r="AU119" s="181" t="s">
        <v>79</v>
      </c>
      <c r="AV119" s="11" t="s">
        <v>22</v>
      </c>
      <c r="AW119" s="11" t="s">
        <v>35</v>
      </c>
      <c r="AX119" s="11" t="s">
        <v>71</v>
      </c>
      <c r="AY119" s="181" t="s">
        <v>120</v>
      </c>
    </row>
    <row r="120" spans="2:51" s="12" customFormat="1" ht="13.5">
      <c r="B120" s="186"/>
      <c r="D120" s="178" t="s">
        <v>131</v>
      </c>
      <c r="E120" s="187" t="s">
        <v>20</v>
      </c>
      <c r="F120" s="188" t="s">
        <v>425</v>
      </c>
      <c r="H120" s="189">
        <v>650.28</v>
      </c>
      <c r="I120" s="190"/>
      <c r="L120" s="186"/>
      <c r="M120" s="191"/>
      <c r="N120" s="192"/>
      <c r="O120" s="192"/>
      <c r="P120" s="192"/>
      <c r="Q120" s="192"/>
      <c r="R120" s="192"/>
      <c r="S120" s="192"/>
      <c r="T120" s="193"/>
      <c r="AT120" s="187" t="s">
        <v>131</v>
      </c>
      <c r="AU120" s="187" t="s">
        <v>79</v>
      </c>
      <c r="AV120" s="12" t="s">
        <v>79</v>
      </c>
      <c r="AW120" s="12" t="s">
        <v>35</v>
      </c>
      <c r="AX120" s="12" t="s">
        <v>71</v>
      </c>
      <c r="AY120" s="187" t="s">
        <v>120</v>
      </c>
    </row>
    <row r="121" spans="2:51" s="11" customFormat="1" ht="13.5">
      <c r="B121" s="177"/>
      <c r="D121" s="178" t="s">
        <v>131</v>
      </c>
      <c r="E121" s="179" t="s">
        <v>20</v>
      </c>
      <c r="F121" s="180" t="s">
        <v>164</v>
      </c>
      <c r="H121" s="181" t="s">
        <v>20</v>
      </c>
      <c r="I121" s="182"/>
      <c r="L121" s="177"/>
      <c r="M121" s="183"/>
      <c r="N121" s="184"/>
      <c r="O121" s="184"/>
      <c r="P121" s="184"/>
      <c r="Q121" s="184"/>
      <c r="R121" s="184"/>
      <c r="S121" s="184"/>
      <c r="T121" s="185"/>
      <c r="AT121" s="181" t="s">
        <v>131</v>
      </c>
      <c r="AU121" s="181" t="s">
        <v>79</v>
      </c>
      <c r="AV121" s="11" t="s">
        <v>22</v>
      </c>
      <c r="AW121" s="11" t="s">
        <v>35</v>
      </c>
      <c r="AX121" s="11" t="s">
        <v>71</v>
      </c>
      <c r="AY121" s="181" t="s">
        <v>120</v>
      </c>
    </row>
    <row r="122" spans="2:51" s="12" customFormat="1" ht="13.5">
      <c r="B122" s="186"/>
      <c r="D122" s="178" t="s">
        <v>131</v>
      </c>
      <c r="E122" s="187" t="s">
        <v>20</v>
      </c>
      <c r="F122" s="188" t="s">
        <v>426</v>
      </c>
      <c r="H122" s="189">
        <v>215.25</v>
      </c>
      <c r="I122" s="190"/>
      <c r="L122" s="186"/>
      <c r="M122" s="191"/>
      <c r="N122" s="192"/>
      <c r="O122" s="192"/>
      <c r="P122" s="192"/>
      <c r="Q122" s="192"/>
      <c r="R122" s="192"/>
      <c r="S122" s="192"/>
      <c r="T122" s="193"/>
      <c r="AT122" s="187" t="s">
        <v>131</v>
      </c>
      <c r="AU122" s="187" t="s">
        <v>79</v>
      </c>
      <c r="AV122" s="12" t="s">
        <v>79</v>
      </c>
      <c r="AW122" s="12" t="s">
        <v>35</v>
      </c>
      <c r="AX122" s="12" t="s">
        <v>71</v>
      </c>
      <c r="AY122" s="187" t="s">
        <v>120</v>
      </c>
    </row>
    <row r="123" spans="2:51" s="11" customFormat="1" ht="13.5">
      <c r="B123" s="177"/>
      <c r="D123" s="178" t="s">
        <v>131</v>
      </c>
      <c r="E123" s="179" t="s">
        <v>20</v>
      </c>
      <c r="F123" s="180" t="s">
        <v>166</v>
      </c>
      <c r="H123" s="181" t="s">
        <v>20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81" t="s">
        <v>131</v>
      </c>
      <c r="AU123" s="181" t="s">
        <v>79</v>
      </c>
      <c r="AV123" s="11" t="s">
        <v>22</v>
      </c>
      <c r="AW123" s="11" t="s">
        <v>35</v>
      </c>
      <c r="AX123" s="11" t="s">
        <v>71</v>
      </c>
      <c r="AY123" s="181" t="s">
        <v>120</v>
      </c>
    </row>
    <row r="124" spans="2:51" s="12" customFormat="1" ht="13.5">
      <c r="B124" s="186"/>
      <c r="D124" s="178" t="s">
        <v>131</v>
      </c>
      <c r="E124" s="187" t="s">
        <v>20</v>
      </c>
      <c r="F124" s="188" t="s">
        <v>427</v>
      </c>
      <c r="H124" s="189">
        <v>1700</v>
      </c>
      <c r="I124" s="190"/>
      <c r="L124" s="186"/>
      <c r="M124" s="191"/>
      <c r="N124" s="192"/>
      <c r="O124" s="192"/>
      <c r="P124" s="192"/>
      <c r="Q124" s="192"/>
      <c r="R124" s="192"/>
      <c r="S124" s="192"/>
      <c r="T124" s="193"/>
      <c r="AT124" s="187" t="s">
        <v>131</v>
      </c>
      <c r="AU124" s="187" t="s">
        <v>79</v>
      </c>
      <c r="AV124" s="12" t="s">
        <v>79</v>
      </c>
      <c r="AW124" s="12" t="s">
        <v>35</v>
      </c>
      <c r="AX124" s="12" t="s">
        <v>71</v>
      </c>
      <c r="AY124" s="187" t="s">
        <v>120</v>
      </c>
    </row>
    <row r="125" spans="2:51" s="13" customFormat="1" ht="13.5">
      <c r="B125" s="194"/>
      <c r="D125" s="195" t="s">
        <v>131</v>
      </c>
      <c r="E125" s="196" t="s">
        <v>20</v>
      </c>
      <c r="F125" s="197" t="s">
        <v>137</v>
      </c>
      <c r="H125" s="198">
        <v>2565.53</v>
      </c>
      <c r="I125" s="199"/>
      <c r="L125" s="194"/>
      <c r="M125" s="200"/>
      <c r="N125" s="201"/>
      <c r="O125" s="201"/>
      <c r="P125" s="201"/>
      <c r="Q125" s="201"/>
      <c r="R125" s="201"/>
      <c r="S125" s="201"/>
      <c r="T125" s="202"/>
      <c r="AT125" s="203" t="s">
        <v>131</v>
      </c>
      <c r="AU125" s="203" t="s">
        <v>79</v>
      </c>
      <c r="AV125" s="13" t="s">
        <v>126</v>
      </c>
      <c r="AW125" s="13" t="s">
        <v>35</v>
      </c>
      <c r="AX125" s="13" t="s">
        <v>22</v>
      </c>
      <c r="AY125" s="203" t="s">
        <v>120</v>
      </c>
    </row>
    <row r="126" spans="2:65" s="1" customFormat="1" ht="22.5" customHeight="1">
      <c r="B126" s="164"/>
      <c r="C126" s="165" t="s">
        <v>172</v>
      </c>
      <c r="D126" s="165" t="s">
        <v>122</v>
      </c>
      <c r="E126" s="166" t="s">
        <v>169</v>
      </c>
      <c r="F126" s="167" t="s">
        <v>170</v>
      </c>
      <c r="G126" s="168" t="s">
        <v>156</v>
      </c>
      <c r="H126" s="169">
        <v>2565.53</v>
      </c>
      <c r="I126" s="170"/>
      <c r="J126" s="171">
        <f>ROUND(I126*H126,2)</f>
        <v>0</v>
      </c>
      <c r="K126" s="167" t="s">
        <v>20</v>
      </c>
      <c r="L126" s="35"/>
      <c r="M126" s="172" t="s">
        <v>20</v>
      </c>
      <c r="N126" s="173" t="s">
        <v>42</v>
      </c>
      <c r="O126" s="36"/>
      <c r="P126" s="174">
        <f>O126*H126</f>
        <v>0</v>
      </c>
      <c r="Q126" s="174">
        <v>0</v>
      </c>
      <c r="R126" s="174">
        <f>Q126*H126</f>
        <v>0</v>
      </c>
      <c r="S126" s="174">
        <v>0</v>
      </c>
      <c r="T126" s="175">
        <f>S126*H126</f>
        <v>0</v>
      </c>
      <c r="AR126" s="18" t="s">
        <v>126</v>
      </c>
      <c r="AT126" s="18" t="s">
        <v>122</v>
      </c>
      <c r="AU126" s="18" t="s">
        <v>79</v>
      </c>
      <c r="AY126" s="18" t="s">
        <v>120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8" t="s">
        <v>22</v>
      </c>
      <c r="BK126" s="176">
        <f>ROUND(I126*H126,2)</f>
        <v>0</v>
      </c>
      <c r="BL126" s="18" t="s">
        <v>126</v>
      </c>
      <c r="BM126" s="18" t="s">
        <v>428</v>
      </c>
    </row>
    <row r="127" spans="2:51" s="11" customFormat="1" ht="13.5">
      <c r="B127" s="177"/>
      <c r="D127" s="178" t="s">
        <v>131</v>
      </c>
      <c r="E127" s="179" t="s">
        <v>20</v>
      </c>
      <c r="F127" s="180" t="s">
        <v>163</v>
      </c>
      <c r="H127" s="181" t="s">
        <v>20</v>
      </c>
      <c r="I127" s="182"/>
      <c r="L127" s="177"/>
      <c r="M127" s="183"/>
      <c r="N127" s="184"/>
      <c r="O127" s="184"/>
      <c r="P127" s="184"/>
      <c r="Q127" s="184"/>
      <c r="R127" s="184"/>
      <c r="S127" s="184"/>
      <c r="T127" s="185"/>
      <c r="AT127" s="181" t="s">
        <v>131</v>
      </c>
      <c r="AU127" s="181" t="s">
        <v>79</v>
      </c>
      <c r="AV127" s="11" t="s">
        <v>22</v>
      </c>
      <c r="AW127" s="11" t="s">
        <v>35</v>
      </c>
      <c r="AX127" s="11" t="s">
        <v>71</v>
      </c>
      <c r="AY127" s="181" t="s">
        <v>120</v>
      </c>
    </row>
    <row r="128" spans="2:51" s="12" customFormat="1" ht="13.5">
      <c r="B128" s="186"/>
      <c r="D128" s="178" t="s">
        <v>131</v>
      </c>
      <c r="E128" s="187" t="s">
        <v>20</v>
      </c>
      <c r="F128" s="188" t="s">
        <v>425</v>
      </c>
      <c r="H128" s="189">
        <v>650.28</v>
      </c>
      <c r="I128" s="190"/>
      <c r="L128" s="186"/>
      <c r="M128" s="191"/>
      <c r="N128" s="192"/>
      <c r="O128" s="192"/>
      <c r="P128" s="192"/>
      <c r="Q128" s="192"/>
      <c r="R128" s="192"/>
      <c r="S128" s="192"/>
      <c r="T128" s="193"/>
      <c r="AT128" s="187" t="s">
        <v>131</v>
      </c>
      <c r="AU128" s="187" t="s">
        <v>79</v>
      </c>
      <c r="AV128" s="12" t="s">
        <v>79</v>
      </c>
      <c r="AW128" s="12" t="s">
        <v>35</v>
      </c>
      <c r="AX128" s="12" t="s">
        <v>71</v>
      </c>
      <c r="AY128" s="187" t="s">
        <v>120</v>
      </c>
    </row>
    <row r="129" spans="2:51" s="11" customFormat="1" ht="13.5">
      <c r="B129" s="177"/>
      <c r="D129" s="178" t="s">
        <v>131</v>
      </c>
      <c r="E129" s="179" t="s">
        <v>20</v>
      </c>
      <c r="F129" s="180" t="s">
        <v>164</v>
      </c>
      <c r="H129" s="181" t="s">
        <v>20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81" t="s">
        <v>131</v>
      </c>
      <c r="AU129" s="181" t="s">
        <v>79</v>
      </c>
      <c r="AV129" s="11" t="s">
        <v>22</v>
      </c>
      <c r="AW129" s="11" t="s">
        <v>35</v>
      </c>
      <c r="AX129" s="11" t="s">
        <v>71</v>
      </c>
      <c r="AY129" s="181" t="s">
        <v>120</v>
      </c>
    </row>
    <row r="130" spans="2:51" s="12" customFormat="1" ht="13.5">
      <c r="B130" s="186"/>
      <c r="D130" s="178" t="s">
        <v>131</v>
      </c>
      <c r="E130" s="187" t="s">
        <v>20</v>
      </c>
      <c r="F130" s="188" t="s">
        <v>426</v>
      </c>
      <c r="H130" s="189">
        <v>215.25</v>
      </c>
      <c r="I130" s="190"/>
      <c r="L130" s="186"/>
      <c r="M130" s="191"/>
      <c r="N130" s="192"/>
      <c r="O130" s="192"/>
      <c r="P130" s="192"/>
      <c r="Q130" s="192"/>
      <c r="R130" s="192"/>
      <c r="S130" s="192"/>
      <c r="T130" s="193"/>
      <c r="AT130" s="187" t="s">
        <v>131</v>
      </c>
      <c r="AU130" s="187" t="s">
        <v>79</v>
      </c>
      <c r="AV130" s="12" t="s">
        <v>79</v>
      </c>
      <c r="AW130" s="12" t="s">
        <v>35</v>
      </c>
      <c r="AX130" s="12" t="s">
        <v>71</v>
      </c>
      <c r="AY130" s="187" t="s">
        <v>120</v>
      </c>
    </row>
    <row r="131" spans="2:51" s="11" customFormat="1" ht="13.5">
      <c r="B131" s="177"/>
      <c r="D131" s="178" t="s">
        <v>131</v>
      </c>
      <c r="E131" s="179" t="s">
        <v>20</v>
      </c>
      <c r="F131" s="180" t="s">
        <v>166</v>
      </c>
      <c r="H131" s="181" t="s">
        <v>20</v>
      </c>
      <c r="I131" s="182"/>
      <c r="L131" s="177"/>
      <c r="M131" s="183"/>
      <c r="N131" s="184"/>
      <c r="O131" s="184"/>
      <c r="P131" s="184"/>
      <c r="Q131" s="184"/>
      <c r="R131" s="184"/>
      <c r="S131" s="184"/>
      <c r="T131" s="185"/>
      <c r="AT131" s="181" t="s">
        <v>131</v>
      </c>
      <c r="AU131" s="181" t="s">
        <v>79</v>
      </c>
      <c r="AV131" s="11" t="s">
        <v>22</v>
      </c>
      <c r="AW131" s="11" t="s">
        <v>35</v>
      </c>
      <c r="AX131" s="11" t="s">
        <v>71</v>
      </c>
      <c r="AY131" s="181" t="s">
        <v>120</v>
      </c>
    </row>
    <row r="132" spans="2:51" s="12" customFormat="1" ht="13.5">
      <c r="B132" s="186"/>
      <c r="D132" s="178" t="s">
        <v>131</v>
      </c>
      <c r="E132" s="187" t="s">
        <v>20</v>
      </c>
      <c r="F132" s="188" t="s">
        <v>427</v>
      </c>
      <c r="H132" s="189">
        <v>1700</v>
      </c>
      <c r="I132" s="190"/>
      <c r="L132" s="186"/>
      <c r="M132" s="191"/>
      <c r="N132" s="192"/>
      <c r="O132" s="192"/>
      <c r="P132" s="192"/>
      <c r="Q132" s="192"/>
      <c r="R132" s="192"/>
      <c r="S132" s="192"/>
      <c r="T132" s="193"/>
      <c r="AT132" s="187" t="s">
        <v>131</v>
      </c>
      <c r="AU132" s="187" t="s">
        <v>79</v>
      </c>
      <c r="AV132" s="12" t="s">
        <v>79</v>
      </c>
      <c r="AW132" s="12" t="s">
        <v>35</v>
      </c>
      <c r="AX132" s="12" t="s">
        <v>71</v>
      </c>
      <c r="AY132" s="187" t="s">
        <v>120</v>
      </c>
    </row>
    <row r="133" spans="2:51" s="13" customFormat="1" ht="13.5">
      <c r="B133" s="194"/>
      <c r="D133" s="195" t="s">
        <v>131</v>
      </c>
      <c r="E133" s="196" t="s">
        <v>20</v>
      </c>
      <c r="F133" s="197" t="s">
        <v>137</v>
      </c>
      <c r="H133" s="198">
        <v>2565.53</v>
      </c>
      <c r="I133" s="199"/>
      <c r="L133" s="194"/>
      <c r="M133" s="200"/>
      <c r="N133" s="201"/>
      <c r="O133" s="201"/>
      <c r="P133" s="201"/>
      <c r="Q133" s="201"/>
      <c r="R133" s="201"/>
      <c r="S133" s="201"/>
      <c r="T133" s="202"/>
      <c r="AT133" s="203" t="s">
        <v>131</v>
      </c>
      <c r="AU133" s="203" t="s">
        <v>79</v>
      </c>
      <c r="AV133" s="13" t="s">
        <v>126</v>
      </c>
      <c r="AW133" s="13" t="s">
        <v>35</v>
      </c>
      <c r="AX133" s="13" t="s">
        <v>22</v>
      </c>
      <c r="AY133" s="203" t="s">
        <v>120</v>
      </c>
    </row>
    <row r="134" spans="2:65" s="1" customFormat="1" ht="22.5" customHeight="1">
      <c r="B134" s="164"/>
      <c r="C134" s="165" t="s">
        <v>181</v>
      </c>
      <c r="D134" s="165" t="s">
        <v>122</v>
      </c>
      <c r="E134" s="166" t="s">
        <v>173</v>
      </c>
      <c r="F134" s="167" t="s">
        <v>174</v>
      </c>
      <c r="G134" s="168" t="s">
        <v>175</v>
      </c>
      <c r="H134" s="169">
        <v>4109.874</v>
      </c>
      <c r="I134" s="170"/>
      <c r="J134" s="171">
        <f>ROUND(I134*H134,2)</f>
        <v>0</v>
      </c>
      <c r="K134" s="167" t="s">
        <v>20</v>
      </c>
      <c r="L134" s="35"/>
      <c r="M134" s="172" t="s">
        <v>20</v>
      </c>
      <c r="N134" s="173" t="s">
        <v>42</v>
      </c>
      <c r="O134" s="36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AR134" s="18" t="s">
        <v>126</v>
      </c>
      <c r="AT134" s="18" t="s">
        <v>122</v>
      </c>
      <c r="AU134" s="18" t="s">
        <v>79</v>
      </c>
      <c r="AY134" s="18" t="s">
        <v>120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8" t="s">
        <v>22</v>
      </c>
      <c r="BK134" s="176">
        <f>ROUND(I134*H134,2)</f>
        <v>0</v>
      </c>
      <c r="BL134" s="18" t="s">
        <v>126</v>
      </c>
      <c r="BM134" s="18" t="s">
        <v>429</v>
      </c>
    </row>
    <row r="135" spans="2:51" s="11" customFormat="1" ht="13.5">
      <c r="B135" s="177"/>
      <c r="D135" s="178" t="s">
        <v>131</v>
      </c>
      <c r="E135" s="179" t="s">
        <v>20</v>
      </c>
      <c r="F135" s="180" t="s">
        <v>163</v>
      </c>
      <c r="H135" s="181" t="s">
        <v>20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81" t="s">
        <v>131</v>
      </c>
      <c r="AU135" s="181" t="s">
        <v>79</v>
      </c>
      <c r="AV135" s="11" t="s">
        <v>22</v>
      </c>
      <c r="AW135" s="11" t="s">
        <v>35</v>
      </c>
      <c r="AX135" s="11" t="s">
        <v>71</v>
      </c>
      <c r="AY135" s="181" t="s">
        <v>120</v>
      </c>
    </row>
    <row r="136" spans="2:51" s="12" customFormat="1" ht="13.5">
      <c r="B136" s="186"/>
      <c r="D136" s="178" t="s">
        <v>131</v>
      </c>
      <c r="E136" s="187" t="s">
        <v>20</v>
      </c>
      <c r="F136" s="188" t="s">
        <v>430</v>
      </c>
      <c r="H136" s="189">
        <v>662.424</v>
      </c>
      <c r="I136" s="190"/>
      <c r="L136" s="186"/>
      <c r="M136" s="191"/>
      <c r="N136" s="192"/>
      <c r="O136" s="192"/>
      <c r="P136" s="192"/>
      <c r="Q136" s="192"/>
      <c r="R136" s="192"/>
      <c r="S136" s="192"/>
      <c r="T136" s="193"/>
      <c r="AT136" s="187" t="s">
        <v>131</v>
      </c>
      <c r="AU136" s="187" t="s">
        <v>79</v>
      </c>
      <c r="AV136" s="12" t="s">
        <v>79</v>
      </c>
      <c r="AW136" s="12" t="s">
        <v>35</v>
      </c>
      <c r="AX136" s="12" t="s">
        <v>71</v>
      </c>
      <c r="AY136" s="187" t="s">
        <v>120</v>
      </c>
    </row>
    <row r="137" spans="2:51" s="11" customFormat="1" ht="13.5">
      <c r="B137" s="177"/>
      <c r="D137" s="178" t="s">
        <v>131</v>
      </c>
      <c r="E137" s="179" t="s">
        <v>20</v>
      </c>
      <c r="F137" s="180" t="s">
        <v>164</v>
      </c>
      <c r="H137" s="181" t="s">
        <v>20</v>
      </c>
      <c r="I137" s="182"/>
      <c r="L137" s="177"/>
      <c r="M137" s="183"/>
      <c r="N137" s="184"/>
      <c r="O137" s="184"/>
      <c r="P137" s="184"/>
      <c r="Q137" s="184"/>
      <c r="R137" s="184"/>
      <c r="S137" s="184"/>
      <c r="T137" s="185"/>
      <c r="AT137" s="181" t="s">
        <v>131</v>
      </c>
      <c r="AU137" s="181" t="s">
        <v>79</v>
      </c>
      <c r="AV137" s="11" t="s">
        <v>22</v>
      </c>
      <c r="AW137" s="11" t="s">
        <v>35</v>
      </c>
      <c r="AX137" s="11" t="s">
        <v>71</v>
      </c>
      <c r="AY137" s="181" t="s">
        <v>120</v>
      </c>
    </row>
    <row r="138" spans="2:51" s="12" customFormat="1" ht="13.5">
      <c r="B138" s="186"/>
      <c r="D138" s="178" t="s">
        <v>131</v>
      </c>
      <c r="E138" s="187" t="s">
        <v>20</v>
      </c>
      <c r="F138" s="188" t="s">
        <v>431</v>
      </c>
      <c r="H138" s="189">
        <v>387.45</v>
      </c>
      <c r="I138" s="190"/>
      <c r="L138" s="186"/>
      <c r="M138" s="191"/>
      <c r="N138" s="192"/>
      <c r="O138" s="192"/>
      <c r="P138" s="192"/>
      <c r="Q138" s="192"/>
      <c r="R138" s="192"/>
      <c r="S138" s="192"/>
      <c r="T138" s="193"/>
      <c r="AT138" s="187" t="s">
        <v>131</v>
      </c>
      <c r="AU138" s="187" t="s">
        <v>79</v>
      </c>
      <c r="AV138" s="12" t="s">
        <v>79</v>
      </c>
      <c r="AW138" s="12" t="s">
        <v>35</v>
      </c>
      <c r="AX138" s="12" t="s">
        <v>71</v>
      </c>
      <c r="AY138" s="187" t="s">
        <v>120</v>
      </c>
    </row>
    <row r="139" spans="2:51" s="11" customFormat="1" ht="13.5">
      <c r="B139" s="177"/>
      <c r="D139" s="178" t="s">
        <v>131</v>
      </c>
      <c r="E139" s="179" t="s">
        <v>20</v>
      </c>
      <c r="F139" s="180" t="s">
        <v>166</v>
      </c>
      <c r="H139" s="181" t="s">
        <v>20</v>
      </c>
      <c r="I139" s="182"/>
      <c r="L139" s="177"/>
      <c r="M139" s="183"/>
      <c r="N139" s="184"/>
      <c r="O139" s="184"/>
      <c r="P139" s="184"/>
      <c r="Q139" s="184"/>
      <c r="R139" s="184"/>
      <c r="S139" s="184"/>
      <c r="T139" s="185"/>
      <c r="AT139" s="181" t="s">
        <v>131</v>
      </c>
      <c r="AU139" s="181" t="s">
        <v>79</v>
      </c>
      <c r="AV139" s="11" t="s">
        <v>22</v>
      </c>
      <c r="AW139" s="11" t="s">
        <v>35</v>
      </c>
      <c r="AX139" s="11" t="s">
        <v>71</v>
      </c>
      <c r="AY139" s="181" t="s">
        <v>120</v>
      </c>
    </row>
    <row r="140" spans="2:51" s="12" customFormat="1" ht="13.5">
      <c r="B140" s="186"/>
      <c r="D140" s="178" t="s">
        <v>131</v>
      </c>
      <c r="E140" s="187" t="s">
        <v>20</v>
      </c>
      <c r="F140" s="188" t="s">
        <v>432</v>
      </c>
      <c r="H140" s="189">
        <v>3060</v>
      </c>
      <c r="I140" s="190"/>
      <c r="L140" s="186"/>
      <c r="M140" s="191"/>
      <c r="N140" s="192"/>
      <c r="O140" s="192"/>
      <c r="P140" s="192"/>
      <c r="Q140" s="192"/>
      <c r="R140" s="192"/>
      <c r="S140" s="192"/>
      <c r="T140" s="193"/>
      <c r="AT140" s="187" t="s">
        <v>131</v>
      </c>
      <c r="AU140" s="187" t="s">
        <v>79</v>
      </c>
      <c r="AV140" s="12" t="s">
        <v>79</v>
      </c>
      <c r="AW140" s="12" t="s">
        <v>35</v>
      </c>
      <c r="AX140" s="12" t="s">
        <v>71</v>
      </c>
      <c r="AY140" s="187" t="s">
        <v>120</v>
      </c>
    </row>
    <row r="141" spans="2:51" s="13" customFormat="1" ht="13.5">
      <c r="B141" s="194"/>
      <c r="D141" s="178" t="s">
        <v>131</v>
      </c>
      <c r="E141" s="207" t="s">
        <v>20</v>
      </c>
      <c r="F141" s="208" t="s">
        <v>137</v>
      </c>
      <c r="H141" s="209">
        <v>4109.874</v>
      </c>
      <c r="I141" s="199"/>
      <c r="L141" s="194"/>
      <c r="M141" s="200"/>
      <c r="N141" s="201"/>
      <c r="O141" s="201"/>
      <c r="P141" s="201"/>
      <c r="Q141" s="201"/>
      <c r="R141" s="201"/>
      <c r="S141" s="201"/>
      <c r="T141" s="202"/>
      <c r="AT141" s="203" t="s">
        <v>131</v>
      </c>
      <c r="AU141" s="203" t="s">
        <v>79</v>
      </c>
      <c r="AV141" s="13" t="s">
        <v>126</v>
      </c>
      <c r="AW141" s="13" t="s">
        <v>35</v>
      </c>
      <c r="AX141" s="13" t="s">
        <v>22</v>
      </c>
      <c r="AY141" s="203" t="s">
        <v>120</v>
      </c>
    </row>
    <row r="142" spans="2:63" s="10" customFormat="1" ht="29.25" customHeight="1">
      <c r="B142" s="150"/>
      <c r="D142" s="161" t="s">
        <v>70</v>
      </c>
      <c r="E142" s="162" t="s">
        <v>79</v>
      </c>
      <c r="F142" s="162" t="s">
        <v>433</v>
      </c>
      <c r="I142" s="153"/>
      <c r="J142" s="163">
        <f>BK142</f>
        <v>0</v>
      </c>
      <c r="L142" s="150"/>
      <c r="M142" s="155"/>
      <c r="N142" s="156"/>
      <c r="O142" s="156"/>
      <c r="P142" s="157">
        <f>SUM(P143:P149)</f>
        <v>0</v>
      </c>
      <c r="Q142" s="156"/>
      <c r="R142" s="157">
        <f>SUM(R143:R149)</f>
        <v>0.558666</v>
      </c>
      <c r="S142" s="156"/>
      <c r="T142" s="158">
        <f>SUM(T143:T149)</f>
        <v>0</v>
      </c>
      <c r="AR142" s="151" t="s">
        <v>22</v>
      </c>
      <c r="AT142" s="159" t="s">
        <v>70</v>
      </c>
      <c r="AU142" s="159" t="s">
        <v>22</v>
      </c>
      <c r="AY142" s="151" t="s">
        <v>120</v>
      </c>
      <c r="BK142" s="160">
        <f>SUM(BK143:BK149)</f>
        <v>0</v>
      </c>
    </row>
    <row r="143" spans="2:65" s="1" customFormat="1" ht="22.5" customHeight="1">
      <c r="B143" s="164"/>
      <c r="C143" s="165" t="s">
        <v>27</v>
      </c>
      <c r="D143" s="165" t="s">
        <v>122</v>
      </c>
      <c r="E143" s="166" t="s">
        <v>434</v>
      </c>
      <c r="F143" s="167" t="s">
        <v>435</v>
      </c>
      <c r="G143" s="168" t="s">
        <v>175</v>
      </c>
      <c r="H143" s="169">
        <v>0.5</v>
      </c>
      <c r="I143" s="170"/>
      <c r="J143" s="171">
        <f>ROUND(I143*H143,2)</f>
        <v>0</v>
      </c>
      <c r="K143" s="167" t="s">
        <v>20</v>
      </c>
      <c r="L143" s="35"/>
      <c r="M143" s="172" t="s">
        <v>20</v>
      </c>
      <c r="N143" s="173" t="s">
        <v>42</v>
      </c>
      <c r="O143" s="36"/>
      <c r="P143" s="174">
        <f>O143*H143</f>
        <v>0</v>
      </c>
      <c r="Q143" s="174">
        <v>1.051</v>
      </c>
      <c r="R143" s="174">
        <f>Q143*H143</f>
        <v>0.5255</v>
      </c>
      <c r="S143" s="174">
        <v>0</v>
      </c>
      <c r="T143" s="175">
        <f>S143*H143</f>
        <v>0</v>
      </c>
      <c r="AR143" s="18" t="s">
        <v>184</v>
      </c>
      <c r="AT143" s="18" t="s">
        <v>122</v>
      </c>
      <c r="AU143" s="18" t="s">
        <v>79</v>
      </c>
      <c r="AY143" s="18" t="s">
        <v>120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8" t="s">
        <v>22</v>
      </c>
      <c r="BK143" s="176">
        <f>ROUND(I143*H143,2)</f>
        <v>0</v>
      </c>
      <c r="BL143" s="18" t="s">
        <v>184</v>
      </c>
      <c r="BM143" s="18" t="s">
        <v>436</v>
      </c>
    </row>
    <row r="144" spans="2:65" s="1" customFormat="1" ht="22.5" customHeight="1">
      <c r="B144" s="164"/>
      <c r="C144" s="165" t="s">
        <v>191</v>
      </c>
      <c r="D144" s="165" t="s">
        <v>122</v>
      </c>
      <c r="E144" s="166" t="s">
        <v>437</v>
      </c>
      <c r="F144" s="167" t="s">
        <v>438</v>
      </c>
      <c r="G144" s="168" t="s">
        <v>125</v>
      </c>
      <c r="H144" s="169">
        <v>32.2</v>
      </c>
      <c r="I144" s="170"/>
      <c r="J144" s="171">
        <f>ROUND(I144*H144,2)</f>
        <v>0</v>
      </c>
      <c r="K144" s="167" t="s">
        <v>20</v>
      </c>
      <c r="L144" s="35"/>
      <c r="M144" s="172" t="s">
        <v>20</v>
      </c>
      <c r="N144" s="173" t="s">
        <v>42</v>
      </c>
      <c r="O144" s="36"/>
      <c r="P144" s="174">
        <f>O144*H144</f>
        <v>0</v>
      </c>
      <c r="Q144" s="174">
        <v>0.00103</v>
      </c>
      <c r="R144" s="174">
        <f>Q144*H144</f>
        <v>0.03316600000000001</v>
      </c>
      <c r="S144" s="174">
        <v>0</v>
      </c>
      <c r="T144" s="175">
        <f>S144*H144</f>
        <v>0</v>
      </c>
      <c r="AR144" s="18" t="s">
        <v>126</v>
      </c>
      <c r="AT144" s="18" t="s">
        <v>122</v>
      </c>
      <c r="AU144" s="18" t="s">
        <v>79</v>
      </c>
      <c r="AY144" s="18" t="s">
        <v>120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8" t="s">
        <v>22</v>
      </c>
      <c r="BK144" s="176">
        <f>ROUND(I144*H144,2)</f>
        <v>0</v>
      </c>
      <c r="BL144" s="18" t="s">
        <v>126</v>
      </c>
      <c r="BM144" s="18" t="s">
        <v>439</v>
      </c>
    </row>
    <row r="145" spans="2:51" s="11" customFormat="1" ht="13.5">
      <c r="B145" s="177"/>
      <c r="D145" s="178" t="s">
        <v>131</v>
      </c>
      <c r="E145" s="179" t="s">
        <v>20</v>
      </c>
      <c r="F145" s="180" t="s">
        <v>440</v>
      </c>
      <c r="H145" s="181" t="s">
        <v>20</v>
      </c>
      <c r="I145" s="182"/>
      <c r="L145" s="177"/>
      <c r="M145" s="183"/>
      <c r="N145" s="184"/>
      <c r="O145" s="184"/>
      <c r="P145" s="184"/>
      <c r="Q145" s="184"/>
      <c r="R145" s="184"/>
      <c r="S145" s="184"/>
      <c r="T145" s="185"/>
      <c r="AT145" s="181" t="s">
        <v>131</v>
      </c>
      <c r="AU145" s="181" t="s">
        <v>79</v>
      </c>
      <c r="AV145" s="11" t="s">
        <v>22</v>
      </c>
      <c r="AW145" s="11" t="s">
        <v>35</v>
      </c>
      <c r="AX145" s="11" t="s">
        <v>71</v>
      </c>
      <c r="AY145" s="181" t="s">
        <v>120</v>
      </c>
    </row>
    <row r="146" spans="2:51" s="12" customFormat="1" ht="13.5">
      <c r="B146" s="186"/>
      <c r="D146" s="195" t="s">
        <v>131</v>
      </c>
      <c r="E146" s="204" t="s">
        <v>20</v>
      </c>
      <c r="F146" s="205" t="s">
        <v>441</v>
      </c>
      <c r="H146" s="206">
        <v>32.2</v>
      </c>
      <c r="I146" s="190"/>
      <c r="L146" s="186"/>
      <c r="M146" s="191"/>
      <c r="N146" s="192"/>
      <c r="O146" s="192"/>
      <c r="P146" s="192"/>
      <c r="Q146" s="192"/>
      <c r="R146" s="192"/>
      <c r="S146" s="192"/>
      <c r="T146" s="193"/>
      <c r="AT146" s="187" t="s">
        <v>131</v>
      </c>
      <c r="AU146" s="187" t="s">
        <v>79</v>
      </c>
      <c r="AV146" s="12" t="s">
        <v>79</v>
      </c>
      <c r="AW146" s="12" t="s">
        <v>35</v>
      </c>
      <c r="AX146" s="12" t="s">
        <v>22</v>
      </c>
      <c r="AY146" s="187" t="s">
        <v>120</v>
      </c>
    </row>
    <row r="147" spans="2:65" s="1" customFormat="1" ht="22.5" customHeight="1">
      <c r="B147" s="164"/>
      <c r="C147" s="165" t="s">
        <v>196</v>
      </c>
      <c r="D147" s="165" t="s">
        <v>122</v>
      </c>
      <c r="E147" s="166" t="s">
        <v>442</v>
      </c>
      <c r="F147" s="167" t="s">
        <v>443</v>
      </c>
      <c r="G147" s="168" t="s">
        <v>125</v>
      </c>
      <c r="H147" s="169">
        <v>32.2</v>
      </c>
      <c r="I147" s="170"/>
      <c r="J147" s="171">
        <f>ROUND(I147*H147,2)</f>
        <v>0</v>
      </c>
      <c r="K147" s="167" t="s">
        <v>20</v>
      </c>
      <c r="L147" s="35"/>
      <c r="M147" s="172" t="s">
        <v>20</v>
      </c>
      <c r="N147" s="173" t="s">
        <v>42</v>
      </c>
      <c r="O147" s="36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AR147" s="18" t="s">
        <v>126</v>
      </c>
      <c r="AT147" s="18" t="s">
        <v>122</v>
      </c>
      <c r="AU147" s="18" t="s">
        <v>79</v>
      </c>
      <c r="AY147" s="18" t="s">
        <v>120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8" t="s">
        <v>22</v>
      </c>
      <c r="BK147" s="176">
        <f>ROUND(I147*H147,2)</f>
        <v>0</v>
      </c>
      <c r="BL147" s="18" t="s">
        <v>126</v>
      </c>
      <c r="BM147" s="18" t="s">
        <v>444</v>
      </c>
    </row>
    <row r="148" spans="2:65" s="1" customFormat="1" ht="22.5" customHeight="1">
      <c r="B148" s="164"/>
      <c r="C148" s="165" t="s">
        <v>200</v>
      </c>
      <c r="D148" s="165" t="s">
        <v>122</v>
      </c>
      <c r="E148" s="166" t="s">
        <v>445</v>
      </c>
      <c r="F148" s="167" t="s">
        <v>446</v>
      </c>
      <c r="G148" s="168" t="s">
        <v>156</v>
      </c>
      <c r="H148" s="169">
        <v>7.29</v>
      </c>
      <c r="I148" s="170"/>
      <c r="J148" s="171">
        <f>ROUND(I148*H148,2)</f>
        <v>0</v>
      </c>
      <c r="K148" s="167" t="s">
        <v>20</v>
      </c>
      <c r="L148" s="35"/>
      <c r="M148" s="172" t="s">
        <v>20</v>
      </c>
      <c r="N148" s="173" t="s">
        <v>42</v>
      </c>
      <c r="O148" s="36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AR148" s="18" t="s">
        <v>126</v>
      </c>
      <c r="AT148" s="18" t="s">
        <v>122</v>
      </c>
      <c r="AU148" s="18" t="s">
        <v>79</v>
      </c>
      <c r="AY148" s="18" t="s">
        <v>120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8" t="s">
        <v>22</v>
      </c>
      <c r="BK148" s="176">
        <f>ROUND(I148*H148,2)</f>
        <v>0</v>
      </c>
      <c r="BL148" s="18" t="s">
        <v>126</v>
      </c>
      <c r="BM148" s="18" t="s">
        <v>447</v>
      </c>
    </row>
    <row r="149" spans="2:51" s="12" customFormat="1" ht="13.5">
      <c r="B149" s="186"/>
      <c r="D149" s="178" t="s">
        <v>131</v>
      </c>
      <c r="E149" s="187" t="s">
        <v>20</v>
      </c>
      <c r="F149" s="188" t="s">
        <v>448</v>
      </c>
      <c r="H149" s="189">
        <v>7.29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131</v>
      </c>
      <c r="AU149" s="187" t="s">
        <v>79</v>
      </c>
      <c r="AV149" s="12" t="s">
        <v>79</v>
      </c>
      <c r="AW149" s="12" t="s">
        <v>35</v>
      </c>
      <c r="AX149" s="12" t="s">
        <v>22</v>
      </c>
      <c r="AY149" s="187" t="s">
        <v>120</v>
      </c>
    </row>
    <row r="150" spans="2:63" s="10" customFormat="1" ht="29.25" customHeight="1">
      <c r="B150" s="150"/>
      <c r="D150" s="161" t="s">
        <v>70</v>
      </c>
      <c r="E150" s="162" t="s">
        <v>138</v>
      </c>
      <c r="F150" s="162" t="s">
        <v>449</v>
      </c>
      <c r="I150" s="153"/>
      <c r="J150" s="163">
        <f>BK150</f>
        <v>0</v>
      </c>
      <c r="L150" s="150"/>
      <c r="M150" s="155"/>
      <c r="N150" s="156"/>
      <c r="O150" s="156"/>
      <c r="P150" s="157">
        <f>P151</f>
        <v>0</v>
      </c>
      <c r="Q150" s="156"/>
      <c r="R150" s="157">
        <f>R151</f>
        <v>1.55745</v>
      </c>
      <c r="S150" s="156"/>
      <c r="T150" s="158">
        <f>T151</f>
        <v>0</v>
      </c>
      <c r="AR150" s="151" t="s">
        <v>22</v>
      </c>
      <c r="AT150" s="159" t="s">
        <v>70</v>
      </c>
      <c r="AU150" s="159" t="s">
        <v>22</v>
      </c>
      <c r="AY150" s="151" t="s">
        <v>120</v>
      </c>
      <c r="BK150" s="160">
        <f>BK151</f>
        <v>0</v>
      </c>
    </row>
    <row r="151" spans="2:65" s="1" customFormat="1" ht="22.5" customHeight="1">
      <c r="B151" s="164"/>
      <c r="C151" s="165" t="s">
        <v>204</v>
      </c>
      <c r="D151" s="165" t="s">
        <v>122</v>
      </c>
      <c r="E151" s="166" t="s">
        <v>450</v>
      </c>
      <c r="F151" s="167" t="s">
        <v>451</v>
      </c>
      <c r="G151" s="168" t="s">
        <v>175</v>
      </c>
      <c r="H151" s="169">
        <v>1.5</v>
      </c>
      <c r="I151" s="170"/>
      <c r="J151" s="171">
        <f>ROUND(I151*H151,2)</f>
        <v>0</v>
      </c>
      <c r="K151" s="167" t="s">
        <v>20</v>
      </c>
      <c r="L151" s="35"/>
      <c r="M151" s="172" t="s">
        <v>20</v>
      </c>
      <c r="N151" s="173" t="s">
        <v>42</v>
      </c>
      <c r="O151" s="36"/>
      <c r="P151" s="174">
        <f>O151*H151</f>
        <v>0</v>
      </c>
      <c r="Q151" s="174">
        <v>1.0383</v>
      </c>
      <c r="R151" s="174">
        <f>Q151*H151</f>
        <v>1.55745</v>
      </c>
      <c r="S151" s="174">
        <v>0</v>
      </c>
      <c r="T151" s="175">
        <f>S151*H151</f>
        <v>0</v>
      </c>
      <c r="AR151" s="18" t="s">
        <v>184</v>
      </c>
      <c r="AT151" s="18" t="s">
        <v>122</v>
      </c>
      <c r="AU151" s="18" t="s">
        <v>79</v>
      </c>
      <c r="AY151" s="18" t="s">
        <v>120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8" t="s">
        <v>22</v>
      </c>
      <c r="BK151" s="176">
        <f>ROUND(I151*H151,2)</f>
        <v>0</v>
      </c>
      <c r="BL151" s="18" t="s">
        <v>184</v>
      </c>
      <c r="BM151" s="18" t="s">
        <v>452</v>
      </c>
    </row>
    <row r="152" spans="2:63" s="10" customFormat="1" ht="29.25" customHeight="1">
      <c r="B152" s="150"/>
      <c r="D152" s="161" t="s">
        <v>70</v>
      </c>
      <c r="E152" s="162" t="s">
        <v>126</v>
      </c>
      <c r="F152" s="162" t="s">
        <v>453</v>
      </c>
      <c r="I152" s="153"/>
      <c r="J152" s="163">
        <f>BK152</f>
        <v>0</v>
      </c>
      <c r="L152" s="150"/>
      <c r="M152" s="155"/>
      <c r="N152" s="156"/>
      <c r="O152" s="156"/>
      <c r="P152" s="157">
        <f>SUM(P153:P155)</f>
        <v>0</v>
      </c>
      <c r="Q152" s="156"/>
      <c r="R152" s="157">
        <f>SUM(R153:R155)</f>
        <v>1.4428800000000002</v>
      </c>
      <c r="S152" s="156"/>
      <c r="T152" s="158">
        <f>SUM(T153:T155)</f>
        <v>0</v>
      </c>
      <c r="AR152" s="151" t="s">
        <v>22</v>
      </c>
      <c r="AT152" s="159" t="s">
        <v>70</v>
      </c>
      <c r="AU152" s="159" t="s">
        <v>22</v>
      </c>
      <c r="AY152" s="151" t="s">
        <v>120</v>
      </c>
      <c r="BK152" s="160">
        <f>SUM(BK153:BK155)</f>
        <v>0</v>
      </c>
    </row>
    <row r="153" spans="2:65" s="1" customFormat="1" ht="22.5" customHeight="1">
      <c r="B153" s="164"/>
      <c r="C153" s="165" t="s">
        <v>8</v>
      </c>
      <c r="D153" s="165" t="s">
        <v>122</v>
      </c>
      <c r="E153" s="166" t="s">
        <v>454</v>
      </c>
      <c r="F153" s="167" t="s">
        <v>455</v>
      </c>
      <c r="G153" s="168" t="s">
        <v>125</v>
      </c>
      <c r="H153" s="169">
        <v>21.6</v>
      </c>
      <c r="I153" s="170"/>
      <c r="J153" s="171">
        <f>ROUND(I153*H153,2)</f>
        <v>0</v>
      </c>
      <c r="K153" s="167" t="s">
        <v>20</v>
      </c>
      <c r="L153" s="35"/>
      <c r="M153" s="172" t="s">
        <v>20</v>
      </c>
      <c r="N153" s="173" t="s">
        <v>42</v>
      </c>
      <c r="O153" s="36"/>
      <c r="P153" s="174">
        <f>O153*H153</f>
        <v>0</v>
      </c>
      <c r="Q153" s="174">
        <v>0.0668</v>
      </c>
      <c r="R153" s="174">
        <f>Q153*H153</f>
        <v>1.4428800000000002</v>
      </c>
      <c r="S153" s="174">
        <v>0</v>
      </c>
      <c r="T153" s="175">
        <f>S153*H153</f>
        <v>0</v>
      </c>
      <c r="AR153" s="18" t="s">
        <v>126</v>
      </c>
      <c r="AT153" s="18" t="s">
        <v>122</v>
      </c>
      <c r="AU153" s="18" t="s">
        <v>79</v>
      </c>
      <c r="AY153" s="18" t="s">
        <v>120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8" t="s">
        <v>22</v>
      </c>
      <c r="BK153" s="176">
        <f>ROUND(I153*H153,2)</f>
        <v>0</v>
      </c>
      <c r="BL153" s="18" t="s">
        <v>126</v>
      </c>
      <c r="BM153" s="18" t="s">
        <v>456</v>
      </c>
    </row>
    <row r="154" spans="2:51" s="12" customFormat="1" ht="13.5">
      <c r="B154" s="186"/>
      <c r="D154" s="195" t="s">
        <v>131</v>
      </c>
      <c r="E154" s="204" t="s">
        <v>20</v>
      </c>
      <c r="F154" s="205" t="s">
        <v>457</v>
      </c>
      <c r="H154" s="206">
        <v>21.6</v>
      </c>
      <c r="I154" s="190"/>
      <c r="L154" s="186"/>
      <c r="M154" s="191"/>
      <c r="N154" s="192"/>
      <c r="O154" s="192"/>
      <c r="P154" s="192"/>
      <c r="Q154" s="192"/>
      <c r="R154" s="192"/>
      <c r="S154" s="192"/>
      <c r="T154" s="193"/>
      <c r="AT154" s="187" t="s">
        <v>131</v>
      </c>
      <c r="AU154" s="187" t="s">
        <v>79</v>
      </c>
      <c r="AV154" s="12" t="s">
        <v>79</v>
      </c>
      <c r="AW154" s="12" t="s">
        <v>35</v>
      </c>
      <c r="AX154" s="12" t="s">
        <v>22</v>
      </c>
      <c r="AY154" s="187" t="s">
        <v>120</v>
      </c>
    </row>
    <row r="155" spans="2:65" s="1" customFormat="1" ht="22.5" customHeight="1">
      <c r="B155" s="164"/>
      <c r="C155" s="165" t="s">
        <v>216</v>
      </c>
      <c r="D155" s="165" t="s">
        <v>122</v>
      </c>
      <c r="E155" s="166" t="s">
        <v>458</v>
      </c>
      <c r="F155" s="167" t="s">
        <v>459</v>
      </c>
      <c r="G155" s="168" t="s">
        <v>125</v>
      </c>
      <c r="H155" s="169">
        <v>21.6</v>
      </c>
      <c r="I155" s="170"/>
      <c r="J155" s="171">
        <f>ROUND(I155*H155,2)</f>
        <v>0</v>
      </c>
      <c r="K155" s="167" t="s">
        <v>20</v>
      </c>
      <c r="L155" s="35"/>
      <c r="M155" s="172" t="s">
        <v>20</v>
      </c>
      <c r="N155" s="173" t="s">
        <v>42</v>
      </c>
      <c r="O155" s="36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AR155" s="18" t="s">
        <v>126</v>
      </c>
      <c r="AT155" s="18" t="s">
        <v>122</v>
      </c>
      <c r="AU155" s="18" t="s">
        <v>79</v>
      </c>
      <c r="AY155" s="18" t="s">
        <v>120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8" t="s">
        <v>22</v>
      </c>
      <c r="BK155" s="176">
        <f>ROUND(I155*H155,2)</f>
        <v>0</v>
      </c>
      <c r="BL155" s="18" t="s">
        <v>126</v>
      </c>
      <c r="BM155" s="18" t="s">
        <v>460</v>
      </c>
    </row>
    <row r="156" spans="2:63" s="10" customFormat="1" ht="29.25" customHeight="1">
      <c r="B156" s="150"/>
      <c r="D156" s="161" t="s">
        <v>70</v>
      </c>
      <c r="E156" s="162" t="s">
        <v>153</v>
      </c>
      <c r="F156" s="162" t="s">
        <v>461</v>
      </c>
      <c r="I156" s="153"/>
      <c r="J156" s="163">
        <f>BK156</f>
        <v>0</v>
      </c>
      <c r="L156" s="150"/>
      <c r="M156" s="155"/>
      <c r="N156" s="156"/>
      <c r="O156" s="156"/>
      <c r="P156" s="157">
        <f>SUM(P157:P178)</f>
        <v>0</v>
      </c>
      <c r="Q156" s="156"/>
      <c r="R156" s="157">
        <f>SUM(R157:R178)</f>
        <v>514.972288</v>
      </c>
      <c r="S156" s="156"/>
      <c r="T156" s="158">
        <f>SUM(T157:T178)</f>
        <v>0</v>
      </c>
      <c r="AR156" s="151" t="s">
        <v>22</v>
      </c>
      <c r="AT156" s="159" t="s">
        <v>70</v>
      </c>
      <c r="AU156" s="159" t="s">
        <v>22</v>
      </c>
      <c r="AY156" s="151" t="s">
        <v>120</v>
      </c>
      <c r="BK156" s="160">
        <f>SUM(BK157:BK178)</f>
        <v>0</v>
      </c>
    </row>
    <row r="157" spans="2:65" s="1" customFormat="1" ht="22.5" customHeight="1">
      <c r="B157" s="164"/>
      <c r="C157" s="165" t="s">
        <v>221</v>
      </c>
      <c r="D157" s="165" t="s">
        <v>122</v>
      </c>
      <c r="E157" s="166" t="s">
        <v>462</v>
      </c>
      <c r="F157" s="167" t="s">
        <v>463</v>
      </c>
      <c r="G157" s="168" t="s">
        <v>125</v>
      </c>
      <c r="H157" s="169">
        <v>4000</v>
      </c>
      <c r="I157" s="170"/>
      <c r="J157" s="171">
        <f>ROUND(I157*H157,2)</f>
        <v>0</v>
      </c>
      <c r="K157" s="167" t="s">
        <v>20</v>
      </c>
      <c r="L157" s="35"/>
      <c r="M157" s="172" t="s">
        <v>20</v>
      </c>
      <c r="N157" s="173" t="s">
        <v>42</v>
      </c>
      <c r="O157" s="36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AR157" s="18" t="s">
        <v>126</v>
      </c>
      <c r="AT157" s="18" t="s">
        <v>122</v>
      </c>
      <c r="AU157" s="18" t="s">
        <v>79</v>
      </c>
      <c r="AY157" s="18" t="s">
        <v>120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8" t="s">
        <v>22</v>
      </c>
      <c r="BK157" s="176">
        <f>ROUND(I157*H157,2)</f>
        <v>0</v>
      </c>
      <c r="BL157" s="18" t="s">
        <v>126</v>
      </c>
      <c r="BM157" s="18" t="s">
        <v>464</v>
      </c>
    </row>
    <row r="158" spans="2:65" s="1" customFormat="1" ht="22.5" customHeight="1">
      <c r="B158" s="164"/>
      <c r="C158" s="165" t="s">
        <v>228</v>
      </c>
      <c r="D158" s="165" t="s">
        <v>122</v>
      </c>
      <c r="E158" s="166" t="s">
        <v>187</v>
      </c>
      <c r="F158" s="167" t="s">
        <v>188</v>
      </c>
      <c r="G158" s="168" t="s">
        <v>125</v>
      </c>
      <c r="H158" s="169">
        <v>3180</v>
      </c>
      <c r="I158" s="170"/>
      <c r="J158" s="171">
        <f>ROUND(I158*H158,2)</f>
        <v>0</v>
      </c>
      <c r="K158" s="167" t="s">
        <v>20</v>
      </c>
      <c r="L158" s="35"/>
      <c r="M158" s="172" t="s">
        <v>20</v>
      </c>
      <c r="N158" s="173" t="s">
        <v>42</v>
      </c>
      <c r="O158" s="36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AR158" s="18" t="s">
        <v>126</v>
      </c>
      <c r="AT158" s="18" t="s">
        <v>122</v>
      </c>
      <c r="AU158" s="18" t="s">
        <v>79</v>
      </c>
      <c r="AY158" s="18" t="s">
        <v>120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8" t="s">
        <v>22</v>
      </c>
      <c r="BK158" s="176">
        <f>ROUND(I158*H158,2)</f>
        <v>0</v>
      </c>
      <c r="BL158" s="18" t="s">
        <v>126</v>
      </c>
      <c r="BM158" s="18" t="s">
        <v>465</v>
      </c>
    </row>
    <row r="159" spans="2:51" s="12" customFormat="1" ht="13.5">
      <c r="B159" s="186"/>
      <c r="D159" s="195" t="s">
        <v>131</v>
      </c>
      <c r="E159" s="204" t="s">
        <v>20</v>
      </c>
      <c r="F159" s="205" t="s">
        <v>466</v>
      </c>
      <c r="H159" s="206">
        <v>3180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7" t="s">
        <v>131</v>
      </c>
      <c r="AU159" s="187" t="s">
        <v>79</v>
      </c>
      <c r="AV159" s="12" t="s">
        <v>79</v>
      </c>
      <c r="AW159" s="12" t="s">
        <v>35</v>
      </c>
      <c r="AX159" s="12" t="s">
        <v>22</v>
      </c>
      <c r="AY159" s="187" t="s">
        <v>120</v>
      </c>
    </row>
    <row r="160" spans="2:65" s="1" customFormat="1" ht="22.5" customHeight="1">
      <c r="B160" s="164"/>
      <c r="C160" s="165" t="s">
        <v>237</v>
      </c>
      <c r="D160" s="165" t="s">
        <v>122</v>
      </c>
      <c r="E160" s="166" t="s">
        <v>192</v>
      </c>
      <c r="F160" s="167" t="s">
        <v>193</v>
      </c>
      <c r="G160" s="168" t="s">
        <v>125</v>
      </c>
      <c r="H160" s="169">
        <v>1435</v>
      </c>
      <c r="I160" s="170"/>
      <c r="J160" s="171">
        <f>ROUND(I160*H160,2)</f>
        <v>0</v>
      </c>
      <c r="K160" s="167" t="s">
        <v>20</v>
      </c>
      <c r="L160" s="35"/>
      <c r="M160" s="172" t="s">
        <v>20</v>
      </c>
      <c r="N160" s="173" t="s">
        <v>42</v>
      </c>
      <c r="O160" s="36"/>
      <c r="P160" s="174">
        <f>O160*H160</f>
        <v>0</v>
      </c>
      <c r="Q160" s="174">
        <v>0.132</v>
      </c>
      <c r="R160" s="174">
        <f>Q160*H160</f>
        <v>189.42000000000002</v>
      </c>
      <c r="S160" s="174">
        <v>0</v>
      </c>
      <c r="T160" s="175">
        <f>S160*H160</f>
        <v>0</v>
      </c>
      <c r="AR160" s="18" t="s">
        <v>126</v>
      </c>
      <c r="AT160" s="18" t="s">
        <v>122</v>
      </c>
      <c r="AU160" s="18" t="s">
        <v>79</v>
      </c>
      <c r="AY160" s="18" t="s">
        <v>120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8" t="s">
        <v>22</v>
      </c>
      <c r="BK160" s="176">
        <f>ROUND(I160*H160,2)</f>
        <v>0</v>
      </c>
      <c r="BL160" s="18" t="s">
        <v>126</v>
      </c>
      <c r="BM160" s="18" t="s">
        <v>467</v>
      </c>
    </row>
    <row r="161" spans="2:65" s="1" customFormat="1" ht="22.5" customHeight="1">
      <c r="B161" s="164"/>
      <c r="C161" s="165" t="s">
        <v>243</v>
      </c>
      <c r="D161" s="165" t="s">
        <v>122</v>
      </c>
      <c r="E161" s="166" t="s">
        <v>197</v>
      </c>
      <c r="F161" s="167" t="s">
        <v>198</v>
      </c>
      <c r="G161" s="168" t="s">
        <v>175</v>
      </c>
      <c r="H161" s="169">
        <v>287.7</v>
      </c>
      <c r="I161" s="170"/>
      <c r="J161" s="171">
        <f>ROUND(I161*H161,2)</f>
        <v>0</v>
      </c>
      <c r="K161" s="167" t="s">
        <v>20</v>
      </c>
      <c r="L161" s="35"/>
      <c r="M161" s="172" t="s">
        <v>20</v>
      </c>
      <c r="N161" s="173" t="s">
        <v>42</v>
      </c>
      <c r="O161" s="36"/>
      <c r="P161" s="174">
        <f>O161*H161</f>
        <v>0</v>
      </c>
      <c r="Q161" s="174">
        <v>1.01</v>
      </c>
      <c r="R161" s="174">
        <f>Q161*H161</f>
        <v>290.577</v>
      </c>
      <c r="S161" s="174">
        <v>0</v>
      </c>
      <c r="T161" s="175">
        <f>S161*H161</f>
        <v>0</v>
      </c>
      <c r="AR161" s="18" t="s">
        <v>184</v>
      </c>
      <c r="AT161" s="18" t="s">
        <v>122</v>
      </c>
      <c r="AU161" s="18" t="s">
        <v>79</v>
      </c>
      <c r="AY161" s="18" t="s">
        <v>120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8" t="s">
        <v>22</v>
      </c>
      <c r="BK161" s="176">
        <f>ROUND(I161*H161,2)</f>
        <v>0</v>
      </c>
      <c r="BL161" s="18" t="s">
        <v>184</v>
      </c>
      <c r="BM161" s="18" t="s">
        <v>468</v>
      </c>
    </row>
    <row r="162" spans="2:65" s="1" customFormat="1" ht="22.5" customHeight="1">
      <c r="B162" s="164"/>
      <c r="C162" s="165" t="s">
        <v>7</v>
      </c>
      <c r="D162" s="165" t="s">
        <v>122</v>
      </c>
      <c r="E162" s="166" t="s">
        <v>201</v>
      </c>
      <c r="F162" s="167" t="s">
        <v>202</v>
      </c>
      <c r="G162" s="168" t="s">
        <v>125</v>
      </c>
      <c r="H162" s="169">
        <v>3180</v>
      </c>
      <c r="I162" s="170"/>
      <c r="J162" s="171">
        <f>ROUND(I162*H162,2)</f>
        <v>0</v>
      </c>
      <c r="K162" s="167" t="s">
        <v>20</v>
      </c>
      <c r="L162" s="35"/>
      <c r="M162" s="172" t="s">
        <v>20</v>
      </c>
      <c r="N162" s="173" t="s">
        <v>42</v>
      </c>
      <c r="O162" s="36"/>
      <c r="P162" s="174">
        <f>O162*H162</f>
        <v>0</v>
      </c>
      <c r="Q162" s="174">
        <v>0.00034</v>
      </c>
      <c r="R162" s="174">
        <f>Q162*H162</f>
        <v>1.0812000000000002</v>
      </c>
      <c r="S162" s="174">
        <v>0</v>
      </c>
      <c r="T162" s="175">
        <f>S162*H162</f>
        <v>0</v>
      </c>
      <c r="AR162" s="18" t="s">
        <v>126</v>
      </c>
      <c r="AT162" s="18" t="s">
        <v>122</v>
      </c>
      <c r="AU162" s="18" t="s">
        <v>79</v>
      </c>
      <c r="AY162" s="18" t="s">
        <v>120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8" t="s">
        <v>22</v>
      </c>
      <c r="BK162" s="176">
        <f>ROUND(I162*H162,2)</f>
        <v>0</v>
      </c>
      <c r="BL162" s="18" t="s">
        <v>126</v>
      </c>
      <c r="BM162" s="18" t="s">
        <v>469</v>
      </c>
    </row>
    <row r="163" spans="2:65" s="1" customFormat="1" ht="22.5" customHeight="1">
      <c r="B163" s="164"/>
      <c r="C163" s="165" t="s">
        <v>250</v>
      </c>
      <c r="D163" s="165" t="s">
        <v>122</v>
      </c>
      <c r="E163" s="166" t="s">
        <v>205</v>
      </c>
      <c r="F163" s="167" t="s">
        <v>206</v>
      </c>
      <c r="G163" s="168" t="s">
        <v>125</v>
      </c>
      <c r="H163" s="169">
        <v>21792.8</v>
      </c>
      <c r="I163" s="170"/>
      <c r="J163" s="171">
        <f>ROUND(I163*H163,2)</f>
        <v>0</v>
      </c>
      <c r="K163" s="167" t="s">
        <v>20</v>
      </c>
      <c r="L163" s="35"/>
      <c r="M163" s="172" t="s">
        <v>20</v>
      </c>
      <c r="N163" s="173" t="s">
        <v>42</v>
      </c>
      <c r="O163" s="36"/>
      <c r="P163" s="174">
        <f>O163*H163</f>
        <v>0</v>
      </c>
      <c r="Q163" s="174">
        <v>0.00071</v>
      </c>
      <c r="R163" s="174">
        <f>Q163*H163</f>
        <v>15.472888</v>
      </c>
      <c r="S163" s="174">
        <v>0</v>
      </c>
      <c r="T163" s="175">
        <f>S163*H163</f>
        <v>0</v>
      </c>
      <c r="AR163" s="18" t="s">
        <v>126</v>
      </c>
      <c r="AT163" s="18" t="s">
        <v>122</v>
      </c>
      <c r="AU163" s="18" t="s">
        <v>79</v>
      </c>
      <c r="AY163" s="18" t="s">
        <v>120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8" t="s">
        <v>22</v>
      </c>
      <c r="BK163" s="176">
        <f>ROUND(I163*H163,2)</f>
        <v>0</v>
      </c>
      <c r="BL163" s="18" t="s">
        <v>126</v>
      </c>
      <c r="BM163" s="18" t="s">
        <v>470</v>
      </c>
    </row>
    <row r="164" spans="2:51" s="11" customFormat="1" ht="13.5">
      <c r="B164" s="177"/>
      <c r="D164" s="178" t="s">
        <v>131</v>
      </c>
      <c r="E164" s="179" t="s">
        <v>20</v>
      </c>
      <c r="F164" s="180" t="s">
        <v>208</v>
      </c>
      <c r="H164" s="181" t="s">
        <v>20</v>
      </c>
      <c r="I164" s="182"/>
      <c r="L164" s="177"/>
      <c r="M164" s="183"/>
      <c r="N164" s="184"/>
      <c r="O164" s="184"/>
      <c r="P164" s="184"/>
      <c r="Q164" s="184"/>
      <c r="R164" s="184"/>
      <c r="S164" s="184"/>
      <c r="T164" s="185"/>
      <c r="AT164" s="181" t="s">
        <v>131</v>
      </c>
      <c r="AU164" s="181" t="s">
        <v>79</v>
      </c>
      <c r="AV164" s="11" t="s">
        <v>22</v>
      </c>
      <c r="AW164" s="11" t="s">
        <v>35</v>
      </c>
      <c r="AX164" s="11" t="s">
        <v>71</v>
      </c>
      <c r="AY164" s="181" t="s">
        <v>120</v>
      </c>
    </row>
    <row r="165" spans="2:51" s="12" customFormat="1" ht="13.5">
      <c r="B165" s="186"/>
      <c r="D165" s="178" t="s">
        <v>131</v>
      </c>
      <c r="E165" s="187" t="s">
        <v>20</v>
      </c>
      <c r="F165" s="188" t="s">
        <v>471</v>
      </c>
      <c r="H165" s="189">
        <v>11236.4</v>
      </c>
      <c r="I165" s="190"/>
      <c r="L165" s="186"/>
      <c r="M165" s="191"/>
      <c r="N165" s="192"/>
      <c r="O165" s="192"/>
      <c r="P165" s="192"/>
      <c r="Q165" s="192"/>
      <c r="R165" s="192"/>
      <c r="S165" s="192"/>
      <c r="T165" s="193"/>
      <c r="AT165" s="187" t="s">
        <v>131</v>
      </c>
      <c r="AU165" s="187" t="s">
        <v>79</v>
      </c>
      <c r="AV165" s="12" t="s">
        <v>79</v>
      </c>
      <c r="AW165" s="12" t="s">
        <v>35</v>
      </c>
      <c r="AX165" s="12" t="s">
        <v>71</v>
      </c>
      <c r="AY165" s="187" t="s">
        <v>120</v>
      </c>
    </row>
    <row r="166" spans="2:51" s="11" customFormat="1" ht="13.5">
      <c r="B166" s="177"/>
      <c r="D166" s="178" t="s">
        <v>131</v>
      </c>
      <c r="E166" s="179" t="s">
        <v>20</v>
      </c>
      <c r="F166" s="180" t="s">
        <v>210</v>
      </c>
      <c r="H166" s="181" t="s">
        <v>20</v>
      </c>
      <c r="I166" s="182"/>
      <c r="L166" s="177"/>
      <c r="M166" s="183"/>
      <c r="N166" s="184"/>
      <c r="O166" s="184"/>
      <c r="P166" s="184"/>
      <c r="Q166" s="184"/>
      <c r="R166" s="184"/>
      <c r="S166" s="184"/>
      <c r="T166" s="185"/>
      <c r="AT166" s="181" t="s">
        <v>131</v>
      </c>
      <c r="AU166" s="181" t="s">
        <v>79</v>
      </c>
      <c r="AV166" s="11" t="s">
        <v>22</v>
      </c>
      <c r="AW166" s="11" t="s">
        <v>35</v>
      </c>
      <c r="AX166" s="11" t="s">
        <v>71</v>
      </c>
      <c r="AY166" s="181" t="s">
        <v>120</v>
      </c>
    </row>
    <row r="167" spans="2:51" s="12" customFormat="1" ht="13.5">
      <c r="B167" s="186"/>
      <c r="D167" s="178" t="s">
        <v>131</v>
      </c>
      <c r="E167" s="187" t="s">
        <v>20</v>
      </c>
      <c r="F167" s="188" t="s">
        <v>472</v>
      </c>
      <c r="H167" s="189">
        <v>10556.4</v>
      </c>
      <c r="I167" s="190"/>
      <c r="L167" s="186"/>
      <c r="M167" s="191"/>
      <c r="N167" s="192"/>
      <c r="O167" s="192"/>
      <c r="P167" s="192"/>
      <c r="Q167" s="192"/>
      <c r="R167" s="192"/>
      <c r="S167" s="192"/>
      <c r="T167" s="193"/>
      <c r="AT167" s="187" t="s">
        <v>131</v>
      </c>
      <c r="AU167" s="187" t="s">
        <v>79</v>
      </c>
      <c r="AV167" s="12" t="s">
        <v>79</v>
      </c>
      <c r="AW167" s="12" t="s">
        <v>35</v>
      </c>
      <c r="AX167" s="12" t="s">
        <v>71</v>
      </c>
      <c r="AY167" s="187" t="s">
        <v>120</v>
      </c>
    </row>
    <row r="168" spans="2:51" s="13" customFormat="1" ht="13.5">
      <c r="B168" s="194"/>
      <c r="D168" s="195" t="s">
        <v>131</v>
      </c>
      <c r="E168" s="196" t="s">
        <v>20</v>
      </c>
      <c r="F168" s="197" t="s">
        <v>137</v>
      </c>
      <c r="H168" s="198">
        <v>21792.8</v>
      </c>
      <c r="I168" s="199"/>
      <c r="L168" s="194"/>
      <c r="M168" s="200"/>
      <c r="N168" s="201"/>
      <c r="O168" s="201"/>
      <c r="P168" s="201"/>
      <c r="Q168" s="201"/>
      <c r="R168" s="201"/>
      <c r="S168" s="201"/>
      <c r="T168" s="202"/>
      <c r="AT168" s="203" t="s">
        <v>131</v>
      </c>
      <c r="AU168" s="203" t="s">
        <v>79</v>
      </c>
      <c r="AV168" s="13" t="s">
        <v>126</v>
      </c>
      <c r="AW168" s="13" t="s">
        <v>35</v>
      </c>
      <c r="AX168" s="13" t="s">
        <v>22</v>
      </c>
      <c r="AY168" s="203" t="s">
        <v>120</v>
      </c>
    </row>
    <row r="169" spans="2:65" s="1" customFormat="1" ht="31.5" customHeight="1">
      <c r="B169" s="164"/>
      <c r="C169" s="165" t="s">
        <v>255</v>
      </c>
      <c r="D169" s="165" t="s">
        <v>122</v>
      </c>
      <c r="E169" s="166" t="s">
        <v>212</v>
      </c>
      <c r="F169" s="167" t="s">
        <v>213</v>
      </c>
      <c r="G169" s="168" t="s">
        <v>125</v>
      </c>
      <c r="H169" s="169">
        <v>11236.4</v>
      </c>
      <c r="I169" s="170"/>
      <c r="J169" s="171">
        <f>ROUND(I169*H169,2)</f>
        <v>0</v>
      </c>
      <c r="K169" s="167" t="s">
        <v>20</v>
      </c>
      <c r="L169" s="35"/>
      <c r="M169" s="172" t="s">
        <v>20</v>
      </c>
      <c r="N169" s="173" t="s">
        <v>42</v>
      </c>
      <c r="O169" s="36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AR169" s="18" t="s">
        <v>126</v>
      </c>
      <c r="AT169" s="18" t="s">
        <v>122</v>
      </c>
      <c r="AU169" s="18" t="s">
        <v>79</v>
      </c>
      <c r="AY169" s="18" t="s">
        <v>120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8" t="s">
        <v>22</v>
      </c>
      <c r="BK169" s="176">
        <f>ROUND(I169*H169,2)</f>
        <v>0</v>
      </c>
      <c r="BL169" s="18" t="s">
        <v>126</v>
      </c>
      <c r="BM169" s="18" t="s">
        <v>473</v>
      </c>
    </row>
    <row r="170" spans="2:51" s="12" customFormat="1" ht="13.5">
      <c r="B170" s="186"/>
      <c r="D170" s="178" t="s">
        <v>131</v>
      </c>
      <c r="E170" s="187" t="s">
        <v>20</v>
      </c>
      <c r="F170" s="188" t="s">
        <v>472</v>
      </c>
      <c r="H170" s="189">
        <v>10556.4</v>
      </c>
      <c r="I170" s="190"/>
      <c r="L170" s="186"/>
      <c r="M170" s="191"/>
      <c r="N170" s="192"/>
      <c r="O170" s="192"/>
      <c r="P170" s="192"/>
      <c r="Q170" s="192"/>
      <c r="R170" s="192"/>
      <c r="S170" s="192"/>
      <c r="T170" s="193"/>
      <c r="AT170" s="187" t="s">
        <v>131</v>
      </c>
      <c r="AU170" s="187" t="s">
        <v>79</v>
      </c>
      <c r="AV170" s="12" t="s">
        <v>79</v>
      </c>
      <c r="AW170" s="12" t="s">
        <v>35</v>
      </c>
      <c r="AX170" s="12" t="s">
        <v>71</v>
      </c>
      <c r="AY170" s="187" t="s">
        <v>120</v>
      </c>
    </row>
    <row r="171" spans="2:51" s="11" customFormat="1" ht="13.5">
      <c r="B171" s="177"/>
      <c r="D171" s="178" t="s">
        <v>131</v>
      </c>
      <c r="E171" s="179" t="s">
        <v>20</v>
      </c>
      <c r="F171" s="180" t="s">
        <v>215</v>
      </c>
      <c r="H171" s="181" t="s">
        <v>20</v>
      </c>
      <c r="I171" s="182"/>
      <c r="L171" s="177"/>
      <c r="M171" s="183"/>
      <c r="N171" s="184"/>
      <c r="O171" s="184"/>
      <c r="P171" s="184"/>
      <c r="Q171" s="184"/>
      <c r="R171" s="184"/>
      <c r="S171" s="184"/>
      <c r="T171" s="185"/>
      <c r="AT171" s="181" t="s">
        <v>131</v>
      </c>
      <c r="AU171" s="181" t="s">
        <v>79</v>
      </c>
      <c r="AV171" s="11" t="s">
        <v>22</v>
      </c>
      <c r="AW171" s="11" t="s">
        <v>35</v>
      </c>
      <c r="AX171" s="11" t="s">
        <v>71</v>
      </c>
      <c r="AY171" s="181" t="s">
        <v>120</v>
      </c>
    </row>
    <row r="172" spans="2:51" s="12" customFormat="1" ht="13.5">
      <c r="B172" s="186"/>
      <c r="D172" s="178" t="s">
        <v>131</v>
      </c>
      <c r="E172" s="187" t="s">
        <v>20</v>
      </c>
      <c r="F172" s="188" t="s">
        <v>403</v>
      </c>
      <c r="H172" s="189">
        <v>680</v>
      </c>
      <c r="I172" s="190"/>
      <c r="L172" s="186"/>
      <c r="M172" s="191"/>
      <c r="N172" s="192"/>
      <c r="O172" s="192"/>
      <c r="P172" s="192"/>
      <c r="Q172" s="192"/>
      <c r="R172" s="192"/>
      <c r="S172" s="192"/>
      <c r="T172" s="193"/>
      <c r="AT172" s="187" t="s">
        <v>131</v>
      </c>
      <c r="AU172" s="187" t="s">
        <v>79</v>
      </c>
      <c r="AV172" s="12" t="s">
        <v>79</v>
      </c>
      <c r="AW172" s="12" t="s">
        <v>35</v>
      </c>
      <c r="AX172" s="12" t="s">
        <v>71</v>
      </c>
      <c r="AY172" s="187" t="s">
        <v>120</v>
      </c>
    </row>
    <row r="173" spans="2:51" s="13" customFormat="1" ht="13.5">
      <c r="B173" s="194"/>
      <c r="D173" s="195" t="s">
        <v>131</v>
      </c>
      <c r="E173" s="196" t="s">
        <v>20</v>
      </c>
      <c r="F173" s="197" t="s">
        <v>137</v>
      </c>
      <c r="H173" s="198">
        <v>11236.4</v>
      </c>
      <c r="I173" s="199"/>
      <c r="L173" s="194"/>
      <c r="M173" s="200"/>
      <c r="N173" s="201"/>
      <c r="O173" s="201"/>
      <c r="P173" s="201"/>
      <c r="Q173" s="201"/>
      <c r="R173" s="201"/>
      <c r="S173" s="201"/>
      <c r="T173" s="202"/>
      <c r="AT173" s="203" t="s">
        <v>131</v>
      </c>
      <c r="AU173" s="203" t="s">
        <v>79</v>
      </c>
      <c r="AV173" s="13" t="s">
        <v>126</v>
      </c>
      <c r="AW173" s="13" t="s">
        <v>35</v>
      </c>
      <c r="AX173" s="13" t="s">
        <v>22</v>
      </c>
      <c r="AY173" s="203" t="s">
        <v>120</v>
      </c>
    </row>
    <row r="174" spans="2:65" s="1" customFormat="1" ht="22.5" customHeight="1">
      <c r="B174" s="164"/>
      <c r="C174" s="165" t="s">
        <v>263</v>
      </c>
      <c r="D174" s="165" t="s">
        <v>122</v>
      </c>
      <c r="E174" s="166" t="s">
        <v>217</v>
      </c>
      <c r="F174" s="167" t="s">
        <v>218</v>
      </c>
      <c r="G174" s="168" t="s">
        <v>125</v>
      </c>
      <c r="H174" s="169">
        <v>10556.4</v>
      </c>
      <c r="I174" s="170"/>
      <c r="J174" s="171">
        <f>ROUND(I174*H174,2)</f>
        <v>0</v>
      </c>
      <c r="K174" s="167" t="s">
        <v>20</v>
      </c>
      <c r="L174" s="35"/>
      <c r="M174" s="172" t="s">
        <v>20</v>
      </c>
      <c r="N174" s="173" t="s">
        <v>42</v>
      </c>
      <c r="O174" s="36"/>
      <c r="P174" s="174">
        <f>O174*H174</f>
        <v>0</v>
      </c>
      <c r="Q174" s="174">
        <v>0</v>
      </c>
      <c r="R174" s="174">
        <f>Q174*H174</f>
        <v>0</v>
      </c>
      <c r="S174" s="174">
        <v>0</v>
      </c>
      <c r="T174" s="175">
        <f>S174*H174</f>
        <v>0</v>
      </c>
      <c r="AR174" s="18" t="s">
        <v>126</v>
      </c>
      <c r="AT174" s="18" t="s">
        <v>122</v>
      </c>
      <c r="AU174" s="18" t="s">
        <v>79</v>
      </c>
      <c r="AY174" s="18" t="s">
        <v>120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8" t="s">
        <v>22</v>
      </c>
      <c r="BK174" s="176">
        <f>ROUND(I174*H174,2)</f>
        <v>0</v>
      </c>
      <c r="BL174" s="18" t="s">
        <v>126</v>
      </c>
      <c r="BM174" s="18" t="s">
        <v>474</v>
      </c>
    </row>
    <row r="175" spans="2:51" s="12" customFormat="1" ht="13.5">
      <c r="B175" s="186"/>
      <c r="D175" s="195" t="s">
        <v>131</v>
      </c>
      <c r="E175" s="204" t="s">
        <v>20</v>
      </c>
      <c r="F175" s="205" t="s">
        <v>472</v>
      </c>
      <c r="H175" s="206">
        <v>10556.4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87" t="s">
        <v>131</v>
      </c>
      <c r="AU175" s="187" t="s">
        <v>79</v>
      </c>
      <c r="AV175" s="12" t="s">
        <v>79</v>
      </c>
      <c r="AW175" s="12" t="s">
        <v>35</v>
      </c>
      <c r="AX175" s="12" t="s">
        <v>22</v>
      </c>
      <c r="AY175" s="187" t="s">
        <v>120</v>
      </c>
    </row>
    <row r="176" spans="2:65" s="1" customFormat="1" ht="22.5" customHeight="1">
      <c r="B176" s="164"/>
      <c r="C176" s="165" t="s">
        <v>268</v>
      </c>
      <c r="D176" s="165" t="s">
        <v>122</v>
      </c>
      <c r="E176" s="166" t="s">
        <v>475</v>
      </c>
      <c r="F176" s="167" t="s">
        <v>476</v>
      </c>
      <c r="G176" s="168" t="s">
        <v>125</v>
      </c>
      <c r="H176" s="169">
        <v>30</v>
      </c>
      <c r="I176" s="170"/>
      <c r="J176" s="171">
        <f>ROUND(I176*H176,2)</f>
        <v>0</v>
      </c>
      <c r="K176" s="167" t="s">
        <v>20</v>
      </c>
      <c r="L176" s="35"/>
      <c r="M176" s="172" t="s">
        <v>20</v>
      </c>
      <c r="N176" s="173" t="s">
        <v>42</v>
      </c>
      <c r="O176" s="36"/>
      <c r="P176" s="174">
        <f>O176*H176</f>
        <v>0</v>
      </c>
      <c r="Q176" s="174">
        <v>0.61404</v>
      </c>
      <c r="R176" s="174">
        <f>Q176*H176</f>
        <v>18.421200000000002</v>
      </c>
      <c r="S176" s="174">
        <v>0</v>
      </c>
      <c r="T176" s="175">
        <f>S176*H176</f>
        <v>0</v>
      </c>
      <c r="AR176" s="18" t="s">
        <v>126</v>
      </c>
      <c r="AT176" s="18" t="s">
        <v>122</v>
      </c>
      <c r="AU176" s="18" t="s">
        <v>79</v>
      </c>
      <c r="AY176" s="18" t="s">
        <v>120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8" t="s">
        <v>22</v>
      </c>
      <c r="BK176" s="176">
        <f>ROUND(I176*H176,2)</f>
        <v>0</v>
      </c>
      <c r="BL176" s="18" t="s">
        <v>126</v>
      </c>
      <c r="BM176" s="18" t="s">
        <v>477</v>
      </c>
    </row>
    <row r="177" spans="2:51" s="11" customFormat="1" ht="13.5">
      <c r="B177" s="177"/>
      <c r="D177" s="178" t="s">
        <v>131</v>
      </c>
      <c r="E177" s="179" t="s">
        <v>20</v>
      </c>
      <c r="F177" s="180" t="s">
        <v>478</v>
      </c>
      <c r="H177" s="181" t="s">
        <v>20</v>
      </c>
      <c r="I177" s="182"/>
      <c r="L177" s="177"/>
      <c r="M177" s="183"/>
      <c r="N177" s="184"/>
      <c r="O177" s="184"/>
      <c r="P177" s="184"/>
      <c r="Q177" s="184"/>
      <c r="R177" s="184"/>
      <c r="S177" s="184"/>
      <c r="T177" s="185"/>
      <c r="AT177" s="181" t="s">
        <v>131</v>
      </c>
      <c r="AU177" s="181" t="s">
        <v>79</v>
      </c>
      <c r="AV177" s="11" t="s">
        <v>22</v>
      </c>
      <c r="AW177" s="11" t="s">
        <v>35</v>
      </c>
      <c r="AX177" s="11" t="s">
        <v>71</v>
      </c>
      <c r="AY177" s="181" t="s">
        <v>120</v>
      </c>
    </row>
    <row r="178" spans="2:51" s="12" customFormat="1" ht="13.5">
      <c r="B178" s="186"/>
      <c r="D178" s="178" t="s">
        <v>131</v>
      </c>
      <c r="E178" s="187" t="s">
        <v>20</v>
      </c>
      <c r="F178" s="188" t="s">
        <v>479</v>
      </c>
      <c r="H178" s="189">
        <v>30</v>
      </c>
      <c r="I178" s="190"/>
      <c r="L178" s="186"/>
      <c r="M178" s="191"/>
      <c r="N178" s="192"/>
      <c r="O178" s="192"/>
      <c r="P178" s="192"/>
      <c r="Q178" s="192"/>
      <c r="R178" s="192"/>
      <c r="S178" s="192"/>
      <c r="T178" s="193"/>
      <c r="AT178" s="187" t="s">
        <v>131</v>
      </c>
      <c r="AU178" s="187" t="s">
        <v>79</v>
      </c>
      <c r="AV178" s="12" t="s">
        <v>79</v>
      </c>
      <c r="AW178" s="12" t="s">
        <v>35</v>
      </c>
      <c r="AX178" s="12" t="s">
        <v>22</v>
      </c>
      <c r="AY178" s="187" t="s">
        <v>120</v>
      </c>
    </row>
    <row r="179" spans="2:63" s="10" customFormat="1" ht="29.25" customHeight="1">
      <c r="B179" s="150"/>
      <c r="D179" s="161" t="s">
        <v>70</v>
      </c>
      <c r="E179" s="162" t="s">
        <v>172</v>
      </c>
      <c r="F179" s="162" t="s">
        <v>480</v>
      </c>
      <c r="I179" s="153"/>
      <c r="J179" s="163">
        <f>BK179</f>
        <v>0</v>
      </c>
      <c r="L179" s="150"/>
      <c r="M179" s="155"/>
      <c r="N179" s="156"/>
      <c r="O179" s="156"/>
      <c r="P179" s="157">
        <f>SUM(P180:P191)</f>
        <v>0</v>
      </c>
      <c r="Q179" s="156"/>
      <c r="R179" s="157">
        <f>SUM(R180:R191)</f>
        <v>0.64002</v>
      </c>
      <c r="S179" s="156"/>
      <c r="T179" s="158">
        <f>SUM(T180:T191)</f>
        <v>0</v>
      </c>
      <c r="AR179" s="151" t="s">
        <v>22</v>
      </c>
      <c r="AT179" s="159" t="s">
        <v>70</v>
      </c>
      <c r="AU179" s="159" t="s">
        <v>22</v>
      </c>
      <c r="AY179" s="151" t="s">
        <v>120</v>
      </c>
      <c r="BK179" s="160">
        <f>SUM(BK180:BK191)</f>
        <v>0</v>
      </c>
    </row>
    <row r="180" spans="2:65" s="1" customFormat="1" ht="22.5" customHeight="1">
      <c r="B180" s="164"/>
      <c r="C180" s="165" t="s">
        <v>272</v>
      </c>
      <c r="D180" s="165" t="s">
        <v>122</v>
      </c>
      <c r="E180" s="166" t="s">
        <v>481</v>
      </c>
      <c r="F180" s="167" t="s">
        <v>482</v>
      </c>
      <c r="G180" s="168" t="s">
        <v>125</v>
      </c>
      <c r="H180" s="169">
        <v>2.968</v>
      </c>
      <c r="I180" s="170"/>
      <c r="J180" s="171">
        <f>ROUND(I180*H180,2)</f>
        <v>0</v>
      </c>
      <c r="K180" s="167" t="s">
        <v>20</v>
      </c>
      <c r="L180" s="35"/>
      <c r="M180" s="172" t="s">
        <v>20</v>
      </c>
      <c r="N180" s="173" t="s">
        <v>42</v>
      </c>
      <c r="O180" s="36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AR180" s="18" t="s">
        <v>126</v>
      </c>
      <c r="AT180" s="18" t="s">
        <v>122</v>
      </c>
      <c r="AU180" s="18" t="s">
        <v>79</v>
      </c>
      <c r="AY180" s="18" t="s">
        <v>120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8" t="s">
        <v>22</v>
      </c>
      <c r="BK180" s="176">
        <f>ROUND(I180*H180,2)</f>
        <v>0</v>
      </c>
      <c r="BL180" s="18" t="s">
        <v>126</v>
      </c>
      <c r="BM180" s="18" t="s">
        <v>483</v>
      </c>
    </row>
    <row r="181" spans="2:51" s="11" customFormat="1" ht="13.5">
      <c r="B181" s="177"/>
      <c r="D181" s="178" t="s">
        <v>131</v>
      </c>
      <c r="E181" s="179" t="s">
        <v>20</v>
      </c>
      <c r="F181" s="180" t="s">
        <v>484</v>
      </c>
      <c r="H181" s="181" t="s">
        <v>20</v>
      </c>
      <c r="I181" s="182"/>
      <c r="L181" s="177"/>
      <c r="M181" s="183"/>
      <c r="N181" s="184"/>
      <c r="O181" s="184"/>
      <c r="P181" s="184"/>
      <c r="Q181" s="184"/>
      <c r="R181" s="184"/>
      <c r="S181" s="184"/>
      <c r="T181" s="185"/>
      <c r="AT181" s="181" t="s">
        <v>131</v>
      </c>
      <c r="AU181" s="181" t="s">
        <v>79</v>
      </c>
      <c r="AV181" s="11" t="s">
        <v>22</v>
      </c>
      <c r="AW181" s="11" t="s">
        <v>35</v>
      </c>
      <c r="AX181" s="11" t="s">
        <v>71</v>
      </c>
      <c r="AY181" s="181" t="s">
        <v>120</v>
      </c>
    </row>
    <row r="182" spans="2:51" s="12" customFormat="1" ht="13.5">
      <c r="B182" s="186"/>
      <c r="D182" s="178" t="s">
        <v>131</v>
      </c>
      <c r="E182" s="187" t="s">
        <v>20</v>
      </c>
      <c r="F182" s="188" t="s">
        <v>485</v>
      </c>
      <c r="H182" s="189">
        <v>1.005</v>
      </c>
      <c r="I182" s="190"/>
      <c r="L182" s="186"/>
      <c r="M182" s="191"/>
      <c r="N182" s="192"/>
      <c r="O182" s="192"/>
      <c r="P182" s="192"/>
      <c r="Q182" s="192"/>
      <c r="R182" s="192"/>
      <c r="S182" s="192"/>
      <c r="T182" s="193"/>
      <c r="AT182" s="187" t="s">
        <v>131</v>
      </c>
      <c r="AU182" s="187" t="s">
        <v>79</v>
      </c>
      <c r="AV182" s="12" t="s">
        <v>79</v>
      </c>
      <c r="AW182" s="12" t="s">
        <v>35</v>
      </c>
      <c r="AX182" s="12" t="s">
        <v>71</v>
      </c>
      <c r="AY182" s="187" t="s">
        <v>120</v>
      </c>
    </row>
    <row r="183" spans="2:51" s="11" customFormat="1" ht="13.5">
      <c r="B183" s="177"/>
      <c r="D183" s="178" t="s">
        <v>131</v>
      </c>
      <c r="E183" s="179" t="s">
        <v>20</v>
      </c>
      <c r="F183" s="180" t="s">
        <v>486</v>
      </c>
      <c r="H183" s="181" t="s">
        <v>20</v>
      </c>
      <c r="I183" s="182"/>
      <c r="L183" s="177"/>
      <c r="M183" s="183"/>
      <c r="N183" s="184"/>
      <c r="O183" s="184"/>
      <c r="P183" s="184"/>
      <c r="Q183" s="184"/>
      <c r="R183" s="184"/>
      <c r="S183" s="184"/>
      <c r="T183" s="185"/>
      <c r="AT183" s="181" t="s">
        <v>131</v>
      </c>
      <c r="AU183" s="181" t="s">
        <v>79</v>
      </c>
      <c r="AV183" s="11" t="s">
        <v>22</v>
      </c>
      <c r="AW183" s="11" t="s">
        <v>35</v>
      </c>
      <c r="AX183" s="11" t="s">
        <v>71</v>
      </c>
      <c r="AY183" s="181" t="s">
        <v>120</v>
      </c>
    </row>
    <row r="184" spans="2:51" s="12" customFormat="1" ht="13.5">
      <c r="B184" s="186"/>
      <c r="D184" s="178" t="s">
        <v>131</v>
      </c>
      <c r="E184" s="187" t="s">
        <v>20</v>
      </c>
      <c r="F184" s="188" t="s">
        <v>487</v>
      </c>
      <c r="H184" s="189">
        <v>1.963</v>
      </c>
      <c r="I184" s="190"/>
      <c r="L184" s="186"/>
      <c r="M184" s="191"/>
      <c r="N184" s="192"/>
      <c r="O184" s="192"/>
      <c r="P184" s="192"/>
      <c r="Q184" s="192"/>
      <c r="R184" s="192"/>
      <c r="S184" s="192"/>
      <c r="T184" s="193"/>
      <c r="AT184" s="187" t="s">
        <v>131</v>
      </c>
      <c r="AU184" s="187" t="s">
        <v>79</v>
      </c>
      <c r="AV184" s="12" t="s">
        <v>79</v>
      </c>
      <c r="AW184" s="12" t="s">
        <v>35</v>
      </c>
      <c r="AX184" s="12" t="s">
        <v>71</v>
      </c>
      <c r="AY184" s="187" t="s">
        <v>120</v>
      </c>
    </row>
    <row r="185" spans="2:51" s="13" customFormat="1" ht="13.5">
      <c r="B185" s="194"/>
      <c r="D185" s="195" t="s">
        <v>131</v>
      </c>
      <c r="E185" s="196" t="s">
        <v>20</v>
      </c>
      <c r="F185" s="197" t="s">
        <v>137</v>
      </c>
      <c r="H185" s="198">
        <v>2.968</v>
      </c>
      <c r="I185" s="199"/>
      <c r="L185" s="194"/>
      <c r="M185" s="200"/>
      <c r="N185" s="201"/>
      <c r="O185" s="201"/>
      <c r="P185" s="201"/>
      <c r="Q185" s="201"/>
      <c r="R185" s="201"/>
      <c r="S185" s="201"/>
      <c r="T185" s="202"/>
      <c r="AT185" s="203" t="s">
        <v>131</v>
      </c>
      <c r="AU185" s="203" t="s">
        <v>79</v>
      </c>
      <c r="AV185" s="13" t="s">
        <v>126</v>
      </c>
      <c r="AW185" s="13" t="s">
        <v>35</v>
      </c>
      <c r="AX185" s="13" t="s">
        <v>22</v>
      </c>
      <c r="AY185" s="203" t="s">
        <v>120</v>
      </c>
    </row>
    <row r="186" spans="2:65" s="1" customFormat="1" ht="31.5" customHeight="1">
      <c r="B186" s="164"/>
      <c r="C186" s="165" t="s">
        <v>277</v>
      </c>
      <c r="D186" s="165" t="s">
        <v>122</v>
      </c>
      <c r="E186" s="166" t="s">
        <v>488</v>
      </c>
      <c r="F186" s="167" t="s">
        <v>489</v>
      </c>
      <c r="G186" s="168" t="s">
        <v>231</v>
      </c>
      <c r="H186" s="169">
        <v>2</v>
      </c>
      <c r="I186" s="170"/>
      <c r="J186" s="171">
        <f>ROUND(I186*H186,2)</f>
        <v>0</v>
      </c>
      <c r="K186" s="167" t="s">
        <v>20</v>
      </c>
      <c r="L186" s="35"/>
      <c r="M186" s="172" t="s">
        <v>20</v>
      </c>
      <c r="N186" s="173" t="s">
        <v>42</v>
      </c>
      <c r="O186" s="36"/>
      <c r="P186" s="174">
        <f>O186*H186</f>
        <v>0</v>
      </c>
      <c r="Q186" s="174">
        <v>1E-05</v>
      </c>
      <c r="R186" s="174">
        <f>Q186*H186</f>
        <v>2E-05</v>
      </c>
      <c r="S186" s="174">
        <v>0</v>
      </c>
      <c r="T186" s="175">
        <f>S186*H186</f>
        <v>0</v>
      </c>
      <c r="AR186" s="18" t="s">
        <v>126</v>
      </c>
      <c r="AT186" s="18" t="s">
        <v>122</v>
      </c>
      <c r="AU186" s="18" t="s">
        <v>79</v>
      </c>
      <c r="AY186" s="18" t="s">
        <v>120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8" t="s">
        <v>22</v>
      </c>
      <c r="BK186" s="176">
        <f>ROUND(I186*H186,2)</f>
        <v>0</v>
      </c>
      <c r="BL186" s="18" t="s">
        <v>126</v>
      </c>
      <c r="BM186" s="18" t="s">
        <v>490</v>
      </c>
    </row>
    <row r="187" spans="2:51" s="11" customFormat="1" ht="13.5">
      <c r="B187" s="177"/>
      <c r="D187" s="178" t="s">
        <v>131</v>
      </c>
      <c r="E187" s="179" t="s">
        <v>20</v>
      </c>
      <c r="F187" s="180" t="s">
        <v>491</v>
      </c>
      <c r="H187" s="181" t="s">
        <v>20</v>
      </c>
      <c r="I187" s="182"/>
      <c r="L187" s="177"/>
      <c r="M187" s="183"/>
      <c r="N187" s="184"/>
      <c r="O187" s="184"/>
      <c r="P187" s="184"/>
      <c r="Q187" s="184"/>
      <c r="R187" s="184"/>
      <c r="S187" s="184"/>
      <c r="T187" s="185"/>
      <c r="AT187" s="181" t="s">
        <v>131</v>
      </c>
      <c r="AU187" s="181" t="s">
        <v>79</v>
      </c>
      <c r="AV187" s="11" t="s">
        <v>22</v>
      </c>
      <c r="AW187" s="11" t="s">
        <v>35</v>
      </c>
      <c r="AX187" s="11" t="s">
        <v>71</v>
      </c>
      <c r="AY187" s="181" t="s">
        <v>120</v>
      </c>
    </row>
    <row r="188" spans="2:51" s="12" customFormat="1" ht="13.5">
      <c r="B188" s="186"/>
      <c r="D188" s="195" t="s">
        <v>131</v>
      </c>
      <c r="E188" s="204" t="s">
        <v>20</v>
      </c>
      <c r="F188" s="205" t="s">
        <v>79</v>
      </c>
      <c r="H188" s="206">
        <v>2</v>
      </c>
      <c r="I188" s="190"/>
      <c r="L188" s="186"/>
      <c r="M188" s="191"/>
      <c r="N188" s="192"/>
      <c r="O188" s="192"/>
      <c r="P188" s="192"/>
      <c r="Q188" s="192"/>
      <c r="R188" s="192"/>
      <c r="S188" s="192"/>
      <c r="T188" s="193"/>
      <c r="AT188" s="187" t="s">
        <v>131</v>
      </c>
      <c r="AU188" s="187" t="s">
        <v>79</v>
      </c>
      <c r="AV188" s="12" t="s">
        <v>79</v>
      </c>
      <c r="AW188" s="12" t="s">
        <v>35</v>
      </c>
      <c r="AX188" s="12" t="s">
        <v>22</v>
      </c>
      <c r="AY188" s="187" t="s">
        <v>120</v>
      </c>
    </row>
    <row r="189" spans="2:65" s="1" customFormat="1" ht="31.5" customHeight="1">
      <c r="B189" s="164"/>
      <c r="C189" s="210" t="s">
        <v>284</v>
      </c>
      <c r="D189" s="210" t="s">
        <v>251</v>
      </c>
      <c r="E189" s="211" t="s">
        <v>492</v>
      </c>
      <c r="F189" s="212" t="s">
        <v>493</v>
      </c>
      <c r="G189" s="213" t="s">
        <v>224</v>
      </c>
      <c r="H189" s="214">
        <v>2</v>
      </c>
      <c r="I189" s="215"/>
      <c r="J189" s="216">
        <f>ROUND(I189*H189,2)</f>
        <v>0</v>
      </c>
      <c r="K189" s="212" t="s">
        <v>20</v>
      </c>
      <c r="L189" s="217"/>
      <c r="M189" s="218" t="s">
        <v>20</v>
      </c>
      <c r="N189" s="219" t="s">
        <v>42</v>
      </c>
      <c r="O189" s="36"/>
      <c r="P189" s="174">
        <f>O189*H189</f>
        <v>0</v>
      </c>
      <c r="Q189" s="174">
        <v>0.32</v>
      </c>
      <c r="R189" s="174">
        <f>Q189*H189</f>
        <v>0.64</v>
      </c>
      <c r="S189" s="174">
        <v>0</v>
      </c>
      <c r="T189" s="175">
        <f>S189*H189</f>
        <v>0</v>
      </c>
      <c r="AR189" s="18" t="s">
        <v>172</v>
      </c>
      <c r="AT189" s="18" t="s">
        <v>251</v>
      </c>
      <c r="AU189" s="18" t="s">
        <v>79</v>
      </c>
      <c r="AY189" s="18" t="s">
        <v>120</v>
      </c>
      <c r="BE189" s="176">
        <f>IF(N189="základní",J189,0)</f>
        <v>0</v>
      </c>
      <c r="BF189" s="176">
        <f>IF(N189="snížená",J189,0)</f>
        <v>0</v>
      </c>
      <c r="BG189" s="176">
        <f>IF(N189="zákl. přenesená",J189,0)</f>
        <v>0</v>
      </c>
      <c r="BH189" s="176">
        <f>IF(N189="sníž. přenesená",J189,0)</f>
        <v>0</v>
      </c>
      <c r="BI189" s="176">
        <f>IF(N189="nulová",J189,0)</f>
        <v>0</v>
      </c>
      <c r="BJ189" s="18" t="s">
        <v>22</v>
      </c>
      <c r="BK189" s="176">
        <f>ROUND(I189*H189,2)</f>
        <v>0</v>
      </c>
      <c r="BL189" s="18" t="s">
        <v>126</v>
      </c>
      <c r="BM189" s="18" t="s">
        <v>494</v>
      </c>
    </row>
    <row r="190" spans="2:51" s="11" customFormat="1" ht="13.5">
      <c r="B190" s="177"/>
      <c r="D190" s="178" t="s">
        <v>131</v>
      </c>
      <c r="E190" s="179" t="s">
        <v>20</v>
      </c>
      <c r="F190" s="180" t="s">
        <v>491</v>
      </c>
      <c r="H190" s="181" t="s">
        <v>20</v>
      </c>
      <c r="I190" s="182"/>
      <c r="L190" s="177"/>
      <c r="M190" s="183"/>
      <c r="N190" s="184"/>
      <c r="O190" s="184"/>
      <c r="P190" s="184"/>
      <c r="Q190" s="184"/>
      <c r="R190" s="184"/>
      <c r="S190" s="184"/>
      <c r="T190" s="185"/>
      <c r="AT190" s="181" t="s">
        <v>131</v>
      </c>
      <c r="AU190" s="181" t="s">
        <v>79</v>
      </c>
      <c r="AV190" s="11" t="s">
        <v>22</v>
      </c>
      <c r="AW190" s="11" t="s">
        <v>35</v>
      </c>
      <c r="AX190" s="11" t="s">
        <v>71</v>
      </c>
      <c r="AY190" s="181" t="s">
        <v>120</v>
      </c>
    </row>
    <row r="191" spans="2:51" s="12" customFormat="1" ht="13.5">
      <c r="B191" s="186"/>
      <c r="D191" s="178" t="s">
        <v>131</v>
      </c>
      <c r="E191" s="187" t="s">
        <v>20</v>
      </c>
      <c r="F191" s="188" t="s">
        <v>79</v>
      </c>
      <c r="H191" s="189">
        <v>2</v>
      </c>
      <c r="I191" s="190"/>
      <c r="L191" s="186"/>
      <c r="M191" s="191"/>
      <c r="N191" s="192"/>
      <c r="O191" s="192"/>
      <c r="P191" s="192"/>
      <c r="Q191" s="192"/>
      <c r="R191" s="192"/>
      <c r="S191" s="192"/>
      <c r="T191" s="193"/>
      <c r="AT191" s="187" t="s">
        <v>131</v>
      </c>
      <c r="AU191" s="187" t="s">
        <v>79</v>
      </c>
      <c r="AV191" s="12" t="s">
        <v>79</v>
      </c>
      <c r="AW191" s="12" t="s">
        <v>35</v>
      </c>
      <c r="AX191" s="12" t="s">
        <v>22</v>
      </c>
      <c r="AY191" s="187" t="s">
        <v>120</v>
      </c>
    </row>
    <row r="192" spans="2:63" s="10" customFormat="1" ht="29.25" customHeight="1">
      <c r="B192" s="150"/>
      <c r="D192" s="161" t="s">
        <v>70</v>
      </c>
      <c r="E192" s="162" t="s">
        <v>181</v>
      </c>
      <c r="F192" s="162" t="s">
        <v>220</v>
      </c>
      <c r="I192" s="153"/>
      <c r="J192" s="163">
        <f>BK192</f>
        <v>0</v>
      </c>
      <c r="L192" s="150"/>
      <c r="M192" s="155"/>
      <c r="N192" s="156"/>
      <c r="O192" s="156"/>
      <c r="P192" s="157">
        <f>SUM(P193:P283)</f>
        <v>0</v>
      </c>
      <c r="Q192" s="156"/>
      <c r="R192" s="157">
        <f>SUM(R193:R283)</f>
        <v>87.16900650000001</v>
      </c>
      <c r="S192" s="156"/>
      <c r="T192" s="158">
        <f>SUM(T193:T283)</f>
        <v>377.34000000000003</v>
      </c>
      <c r="AR192" s="151" t="s">
        <v>22</v>
      </c>
      <c r="AT192" s="159" t="s">
        <v>70</v>
      </c>
      <c r="AU192" s="159" t="s">
        <v>22</v>
      </c>
      <c r="AY192" s="151" t="s">
        <v>120</v>
      </c>
      <c r="BK192" s="160">
        <f>SUM(BK193:BK283)</f>
        <v>0</v>
      </c>
    </row>
    <row r="193" spans="2:65" s="1" customFormat="1" ht="22.5" customHeight="1">
      <c r="B193" s="164"/>
      <c r="C193" s="165" t="s">
        <v>295</v>
      </c>
      <c r="D193" s="165" t="s">
        <v>122</v>
      </c>
      <c r="E193" s="166" t="s">
        <v>495</v>
      </c>
      <c r="F193" s="167" t="s">
        <v>496</v>
      </c>
      <c r="G193" s="168" t="s">
        <v>224</v>
      </c>
      <c r="H193" s="169">
        <v>35</v>
      </c>
      <c r="I193" s="170"/>
      <c r="J193" s="171">
        <f>ROUND(I193*H193,2)</f>
        <v>0</v>
      </c>
      <c r="K193" s="167" t="s">
        <v>20</v>
      </c>
      <c r="L193" s="35"/>
      <c r="M193" s="172" t="s">
        <v>20</v>
      </c>
      <c r="N193" s="173" t="s">
        <v>42</v>
      </c>
      <c r="O193" s="36"/>
      <c r="P193" s="174">
        <f>O193*H193</f>
        <v>0</v>
      </c>
      <c r="Q193" s="174">
        <v>0</v>
      </c>
      <c r="R193" s="174">
        <f>Q193*H193</f>
        <v>0</v>
      </c>
      <c r="S193" s="174">
        <v>0</v>
      </c>
      <c r="T193" s="175">
        <f>S193*H193</f>
        <v>0</v>
      </c>
      <c r="AR193" s="18" t="s">
        <v>184</v>
      </c>
      <c r="AT193" s="18" t="s">
        <v>122</v>
      </c>
      <c r="AU193" s="18" t="s">
        <v>79</v>
      </c>
      <c r="AY193" s="18" t="s">
        <v>120</v>
      </c>
      <c r="BE193" s="176">
        <f>IF(N193="základní",J193,0)</f>
        <v>0</v>
      </c>
      <c r="BF193" s="176">
        <f>IF(N193="snížená",J193,0)</f>
        <v>0</v>
      </c>
      <c r="BG193" s="176">
        <f>IF(N193="zákl. přenesená",J193,0)</f>
        <v>0</v>
      </c>
      <c r="BH193" s="176">
        <f>IF(N193="sníž. přenesená",J193,0)</f>
        <v>0</v>
      </c>
      <c r="BI193" s="176">
        <f>IF(N193="nulová",J193,0)</f>
        <v>0</v>
      </c>
      <c r="BJ193" s="18" t="s">
        <v>22</v>
      </c>
      <c r="BK193" s="176">
        <f>ROUND(I193*H193,2)</f>
        <v>0</v>
      </c>
      <c r="BL193" s="18" t="s">
        <v>184</v>
      </c>
      <c r="BM193" s="18" t="s">
        <v>497</v>
      </c>
    </row>
    <row r="194" spans="2:51" s="11" customFormat="1" ht="13.5">
      <c r="B194" s="177"/>
      <c r="D194" s="178" t="s">
        <v>131</v>
      </c>
      <c r="E194" s="179" t="s">
        <v>20</v>
      </c>
      <c r="F194" s="180" t="s">
        <v>226</v>
      </c>
      <c r="H194" s="181" t="s">
        <v>20</v>
      </c>
      <c r="I194" s="182"/>
      <c r="L194" s="177"/>
      <c r="M194" s="183"/>
      <c r="N194" s="184"/>
      <c r="O194" s="184"/>
      <c r="P194" s="184"/>
      <c r="Q194" s="184"/>
      <c r="R194" s="184"/>
      <c r="S194" s="184"/>
      <c r="T194" s="185"/>
      <c r="AT194" s="181" t="s">
        <v>131</v>
      </c>
      <c r="AU194" s="181" t="s">
        <v>79</v>
      </c>
      <c r="AV194" s="11" t="s">
        <v>22</v>
      </c>
      <c r="AW194" s="11" t="s">
        <v>35</v>
      </c>
      <c r="AX194" s="11" t="s">
        <v>71</v>
      </c>
      <c r="AY194" s="181" t="s">
        <v>120</v>
      </c>
    </row>
    <row r="195" spans="2:51" s="12" customFormat="1" ht="13.5">
      <c r="B195" s="186"/>
      <c r="D195" s="195" t="s">
        <v>131</v>
      </c>
      <c r="E195" s="204" t="s">
        <v>20</v>
      </c>
      <c r="F195" s="205" t="s">
        <v>323</v>
      </c>
      <c r="H195" s="206">
        <v>35</v>
      </c>
      <c r="I195" s="190"/>
      <c r="L195" s="186"/>
      <c r="M195" s="191"/>
      <c r="N195" s="192"/>
      <c r="O195" s="192"/>
      <c r="P195" s="192"/>
      <c r="Q195" s="192"/>
      <c r="R195" s="192"/>
      <c r="S195" s="192"/>
      <c r="T195" s="193"/>
      <c r="AT195" s="187" t="s">
        <v>131</v>
      </c>
      <c r="AU195" s="187" t="s">
        <v>79</v>
      </c>
      <c r="AV195" s="12" t="s">
        <v>79</v>
      </c>
      <c r="AW195" s="12" t="s">
        <v>35</v>
      </c>
      <c r="AX195" s="12" t="s">
        <v>22</v>
      </c>
      <c r="AY195" s="187" t="s">
        <v>120</v>
      </c>
    </row>
    <row r="196" spans="2:65" s="1" customFormat="1" ht="22.5" customHeight="1">
      <c r="B196" s="164"/>
      <c r="C196" s="210" t="s">
        <v>299</v>
      </c>
      <c r="D196" s="210" t="s">
        <v>251</v>
      </c>
      <c r="E196" s="211" t="s">
        <v>498</v>
      </c>
      <c r="F196" s="212" t="s">
        <v>499</v>
      </c>
      <c r="G196" s="213" t="s">
        <v>224</v>
      </c>
      <c r="H196" s="214">
        <v>35</v>
      </c>
      <c r="I196" s="215"/>
      <c r="J196" s="216">
        <f>ROUND(I196*H196,2)</f>
        <v>0</v>
      </c>
      <c r="K196" s="212" t="s">
        <v>20</v>
      </c>
      <c r="L196" s="217"/>
      <c r="M196" s="218" t="s">
        <v>20</v>
      </c>
      <c r="N196" s="219" t="s">
        <v>42</v>
      </c>
      <c r="O196" s="36"/>
      <c r="P196" s="174">
        <f>O196*H196</f>
        <v>0</v>
      </c>
      <c r="Q196" s="174">
        <v>0.00145</v>
      </c>
      <c r="R196" s="174">
        <f>Q196*H196</f>
        <v>0.050749999999999997</v>
      </c>
      <c r="S196" s="174">
        <v>0</v>
      </c>
      <c r="T196" s="175">
        <f>S196*H196</f>
        <v>0</v>
      </c>
      <c r="AR196" s="18" t="s">
        <v>184</v>
      </c>
      <c r="AT196" s="18" t="s">
        <v>251</v>
      </c>
      <c r="AU196" s="18" t="s">
        <v>79</v>
      </c>
      <c r="AY196" s="18" t="s">
        <v>120</v>
      </c>
      <c r="BE196" s="176">
        <f>IF(N196="základní",J196,0)</f>
        <v>0</v>
      </c>
      <c r="BF196" s="176">
        <f>IF(N196="snížená",J196,0)</f>
        <v>0</v>
      </c>
      <c r="BG196" s="176">
        <f>IF(N196="zákl. přenesená",J196,0)</f>
        <v>0</v>
      </c>
      <c r="BH196" s="176">
        <f>IF(N196="sníž. přenesená",J196,0)</f>
        <v>0</v>
      </c>
      <c r="BI196" s="176">
        <f>IF(N196="nulová",J196,0)</f>
        <v>0</v>
      </c>
      <c r="BJ196" s="18" t="s">
        <v>22</v>
      </c>
      <c r="BK196" s="176">
        <f>ROUND(I196*H196,2)</f>
        <v>0</v>
      </c>
      <c r="BL196" s="18" t="s">
        <v>184</v>
      </c>
      <c r="BM196" s="18" t="s">
        <v>500</v>
      </c>
    </row>
    <row r="197" spans="2:51" s="11" customFormat="1" ht="13.5">
      <c r="B197" s="177"/>
      <c r="D197" s="178" t="s">
        <v>131</v>
      </c>
      <c r="E197" s="179" t="s">
        <v>20</v>
      </c>
      <c r="F197" s="180" t="s">
        <v>226</v>
      </c>
      <c r="H197" s="181" t="s">
        <v>20</v>
      </c>
      <c r="I197" s="182"/>
      <c r="L197" s="177"/>
      <c r="M197" s="183"/>
      <c r="N197" s="184"/>
      <c r="O197" s="184"/>
      <c r="P197" s="184"/>
      <c r="Q197" s="184"/>
      <c r="R197" s="184"/>
      <c r="S197" s="184"/>
      <c r="T197" s="185"/>
      <c r="AT197" s="181" t="s">
        <v>131</v>
      </c>
      <c r="AU197" s="181" t="s">
        <v>79</v>
      </c>
      <c r="AV197" s="11" t="s">
        <v>22</v>
      </c>
      <c r="AW197" s="11" t="s">
        <v>35</v>
      </c>
      <c r="AX197" s="11" t="s">
        <v>71</v>
      </c>
      <c r="AY197" s="181" t="s">
        <v>120</v>
      </c>
    </row>
    <row r="198" spans="2:51" s="12" customFormat="1" ht="13.5">
      <c r="B198" s="186"/>
      <c r="D198" s="195" t="s">
        <v>131</v>
      </c>
      <c r="E198" s="204" t="s">
        <v>20</v>
      </c>
      <c r="F198" s="205" t="s">
        <v>323</v>
      </c>
      <c r="H198" s="206">
        <v>35</v>
      </c>
      <c r="I198" s="190"/>
      <c r="L198" s="186"/>
      <c r="M198" s="191"/>
      <c r="N198" s="192"/>
      <c r="O198" s="192"/>
      <c r="P198" s="192"/>
      <c r="Q198" s="192"/>
      <c r="R198" s="192"/>
      <c r="S198" s="192"/>
      <c r="T198" s="193"/>
      <c r="AT198" s="187" t="s">
        <v>131</v>
      </c>
      <c r="AU198" s="187" t="s">
        <v>79</v>
      </c>
      <c r="AV198" s="12" t="s">
        <v>79</v>
      </c>
      <c r="AW198" s="12" t="s">
        <v>35</v>
      </c>
      <c r="AX198" s="12" t="s">
        <v>22</v>
      </c>
      <c r="AY198" s="187" t="s">
        <v>120</v>
      </c>
    </row>
    <row r="199" spans="2:65" s="1" customFormat="1" ht="22.5" customHeight="1">
      <c r="B199" s="164"/>
      <c r="C199" s="165" t="s">
        <v>306</v>
      </c>
      <c r="D199" s="165" t="s">
        <v>122</v>
      </c>
      <c r="E199" s="166" t="s">
        <v>229</v>
      </c>
      <c r="F199" s="167" t="s">
        <v>368</v>
      </c>
      <c r="G199" s="168" t="s">
        <v>231</v>
      </c>
      <c r="H199" s="169">
        <v>3532</v>
      </c>
      <c r="I199" s="170"/>
      <c r="J199" s="171">
        <f>ROUND(I199*H199,2)</f>
        <v>0</v>
      </c>
      <c r="K199" s="167" t="s">
        <v>20</v>
      </c>
      <c r="L199" s="35"/>
      <c r="M199" s="172" t="s">
        <v>20</v>
      </c>
      <c r="N199" s="173" t="s">
        <v>42</v>
      </c>
      <c r="O199" s="36"/>
      <c r="P199" s="174">
        <f>O199*H199</f>
        <v>0</v>
      </c>
      <c r="Q199" s="174">
        <v>0.00033</v>
      </c>
      <c r="R199" s="174">
        <f>Q199*H199</f>
        <v>1.16556</v>
      </c>
      <c r="S199" s="174">
        <v>0</v>
      </c>
      <c r="T199" s="175">
        <f>S199*H199</f>
        <v>0</v>
      </c>
      <c r="AR199" s="18" t="s">
        <v>184</v>
      </c>
      <c r="AT199" s="18" t="s">
        <v>122</v>
      </c>
      <c r="AU199" s="18" t="s">
        <v>79</v>
      </c>
      <c r="AY199" s="18" t="s">
        <v>120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8" t="s">
        <v>22</v>
      </c>
      <c r="BK199" s="176">
        <f>ROUND(I199*H199,2)</f>
        <v>0</v>
      </c>
      <c r="BL199" s="18" t="s">
        <v>184</v>
      </c>
      <c r="BM199" s="18" t="s">
        <v>501</v>
      </c>
    </row>
    <row r="200" spans="2:51" s="11" customFormat="1" ht="13.5">
      <c r="B200" s="177"/>
      <c r="D200" s="178" t="s">
        <v>131</v>
      </c>
      <c r="E200" s="179" t="s">
        <v>20</v>
      </c>
      <c r="F200" s="180" t="s">
        <v>502</v>
      </c>
      <c r="H200" s="181" t="s">
        <v>20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81" t="s">
        <v>131</v>
      </c>
      <c r="AU200" s="181" t="s">
        <v>79</v>
      </c>
      <c r="AV200" s="11" t="s">
        <v>22</v>
      </c>
      <c r="AW200" s="11" t="s">
        <v>35</v>
      </c>
      <c r="AX200" s="11" t="s">
        <v>71</v>
      </c>
      <c r="AY200" s="181" t="s">
        <v>120</v>
      </c>
    </row>
    <row r="201" spans="2:51" s="12" customFormat="1" ht="13.5">
      <c r="B201" s="186"/>
      <c r="D201" s="178" t="s">
        <v>131</v>
      </c>
      <c r="E201" s="187" t="s">
        <v>20</v>
      </c>
      <c r="F201" s="188" t="s">
        <v>503</v>
      </c>
      <c r="H201" s="189">
        <v>3532</v>
      </c>
      <c r="I201" s="190"/>
      <c r="L201" s="186"/>
      <c r="M201" s="191"/>
      <c r="N201" s="192"/>
      <c r="O201" s="192"/>
      <c r="P201" s="192"/>
      <c r="Q201" s="192"/>
      <c r="R201" s="192"/>
      <c r="S201" s="192"/>
      <c r="T201" s="193"/>
      <c r="AT201" s="187" t="s">
        <v>131</v>
      </c>
      <c r="AU201" s="187" t="s">
        <v>79</v>
      </c>
      <c r="AV201" s="12" t="s">
        <v>79</v>
      </c>
      <c r="AW201" s="12" t="s">
        <v>35</v>
      </c>
      <c r="AX201" s="12" t="s">
        <v>71</v>
      </c>
      <c r="AY201" s="187" t="s">
        <v>120</v>
      </c>
    </row>
    <row r="202" spans="2:51" s="13" customFormat="1" ht="13.5">
      <c r="B202" s="194"/>
      <c r="D202" s="195" t="s">
        <v>131</v>
      </c>
      <c r="E202" s="196" t="s">
        <v>20</v>
      </c>
      <c r="F202" s="197" t="s">
        <v>137</v>
      </c>
      <c r="H202" s="198">
        <v>3532</v>
      </c>
      <c r="I202" s="199"/>
      <c r="L202" s="194"/>
      <c r="M202" s="200"/>
      <c r="N202" s="201"/>
      <c r="O202" s="201"/>
      <c r="P202" s="201"/>
      <c r="Q202" s="201"/>
      <c r="R202" s="201"/>
      <c r="S202" s="201"/>
      <c r="T202" s="202"/>
      <c r="AT202" s="203" t="s">
        <v>131</v>
      </c>
      <c r="AU202" s="203" t="s">
        <v>79</v>
      </c>
      <c r="AV202" s="13" t="s">
        <v>126</v>
      </c>
      <c r="AW202" s="13" t="s">
        <v>35</v>
      </c>
      <c r="AX202" s="13" t="s">
        <v>22</v>
      </c>
      <c r="AY202" s="203" t="s">
        <v>120</v>
      </c>
    </row>
    <row r="203" spans="2:65" s="1" customFormat="1" ht="22.5" customHeight="1">
      <c r="B203" s="164"/>
      <c r="C203" s="165" t="s">
        <v>311</v>
      </c>
      <c r="D203" s="165" t="s">
        <v>122</v>
      </c>
      <c r="E203" s="166" t="s">
        <v>238</v>
      </c>
      <c r="F203" s="167" t="s">
        <v>239</v>
      </c>
      <c r="G203" s="168" t="s">
        <v>231</v>
      </c>
      <c r="H203" s="169">
        <v>40.5</v>
      </c>
      <c r="I203" s="170"/>
      <c r="J203" s="171">
        <f>ROUND(I203*H203,2)</f>
        <v>0</v>
      </c>
      <c r="K203" s="167" t="s">
        <v>20</v>
      </c>
      <c r="L203" s="35"/>
      <c r="M203" s="172" t="s">
        <v>20</v>
      </c>
      <c r="N203" s="173" t="s">
        <v>42</v>
      </c>
      <c r="O203" s="36"/>
      <c r="P203" s="174">
        <f>O203*H203</f>
        <v>0</v>
      </c>
      <c r="Q203" s="174">
        <v>0.00065</v>
      </c>
      <c r="R203" s="174">
        <f>Q203*H203</f>
        <v>0.026324999999999998</v>
      </c>
      <c r="S203" s="174">
        <v>0</v>
      </c>
      <c r="T203" s="175">
        <f>S203*H203</f>
        <v>0</v>
      </c>
      <c r="AR203" s="18" t="s">
        <v>184</v>
      </c>
      <c r="AT203" s="18" t="s">
        <v>122</v>
      </c>
      <c r="AU203" s="18" t="s">
        <v>79</v>
      </c>
      <c r="AY203" s="18" t="s">
        <v>120</v>
      </c>
      <c r="BE203" s="176">
        <f>IF(N203="základní",J203,0)</f>
        <v>0</v>
      </c>
      <c r="BF203" s="176">
        <f>IF(N203="snížená",J203,0)</f>
        <v>0</v>
      </c>
      <c r="BG203" s="176">
        <f>IF(N203="zákl. přenesená",J203,0)</f>
        <v>0</v>
      </c>
      <c r="BH203" s="176">
        <f>IF(N203="sníž. přenesená",J203,0)</f>
        <v>0</v>
      </c>
      <c r="BI203" s="176">
        <f>IF(N203="nulová",J203,0)</f>
        <v>0</v>
      </c>
      <c r="BJ203" s="18" t="s">
        <v>22</v>
      </c>
      <c r="BK203" s="176">
        <f>ROUND(I203*H203,2)</f>
        <v>0</v>
      </c>
      <c r="BL203" s="18" t="s">
        <v>184</v>
      </c>
      <c r="BM203" s="18" t="s">
        <v>504</v>
      </c>
    </row>
    <row r="204" spans="2:51" s="11" customFormat="1" ht="13.5">
      <c r="B204" s="177"/>
      <c r="D204" s="178" t="s">
        <v>131</v>
      </c>
      <c r="E204" s="179" t="s">
        <v>20</v>
      </c>
      <c r="F204" s="180" t="s">
        <v>505</v>
      </c>
      <c r="H204" s="181" t="s">
        <v>20</v>
      </c>
      <c r="I204" s="182"/>
      <c r="L204" s="177"/>
      <c r="M204" s="183"/>
      <c r="N204" s="184"/>
      <c r="O204" s="184"/>
      <c r="P204" s="184"/>
      <c r="Q204" s="184"/>
      <c r="R204" s="184"/>
      <c r="S204" s="184"/>
      <c r="T204" s="185"/>
      <c r="AT204" s="181" t="s">
        <v>131</v>
      </c>
      <c r="AU204" s="181" t="s">
        <v>79</v>
      </c>
      <c r="AV204" s="11" t="s">
        <v>22</v>
      </c>
      <c r="AW204" s="11" t="s">
        <v>35</v>
      </c>
      <c r="AX204" s="11" t="s">
        <v>71</v>
      </c>
      <c r="AY204" s="181" t="s">
        <v>120</v>
      </c>
    </row>
    <row r="205" spans="2:51" s="12" customFormat="1" ht="13.5">
      <c r="B205" s="186"/>
      <c r="D205" s="195" t="s">
        <v>131</v>
      </c>
      <c r="E205" s="204" t="s">
        <v>20</v>
      </c>
      <c r="F205" s="205" t="s">
        <v>506</v>
      </c>
      <c r="H205" s="206">
        <v>40.5</v>
      </c>
      <c r="I205" s="190"/>
      <c r="L205" s="186"/>
      <c r="M205" s="191"/>
      <c r="N205" s="192"/>
      <c r="O205" s="192"/>
      <c r="P205" s="192"/>
      <c r="Q205" s="192"/>
      <c r="R205" s="192"/>
      <c r="S205" s="192"/>
      <c r="T205" s="193"/>
      <c r="AT205" s="187" t="s">
        <v>131</v>
      </c>
      <c r="AU205" s="187" t="s">
        <v>79</v>
      </c>
      <c r="AV205" s="12" t="s">
        <v>79</v>
      </c>
      <c r="AW205" s="12" t="s">
        <v>35</v>
      </c>
      <c r="AX205" s="12" t="s">
        <v>22</v>
      </c>
      <c r="AY205" s="187" t="s">
        <v>120</v>
      </c>
    </row>
    <row r="206" spans="2:65" s="1" customFormat="1" ht="22.5" customHeight="1">
      <c r="B206" s="164"/>
      <c r="C206" s="165" t="s">
        <v>315</v>
      </c>
      <c r="D206" s="165" t="s">
        <v>122</v>
      </c>
      <c r="E206" s="166" t="s">
        <v>244</v>
      </c>
      <c r="F206" s="167" t="s">
        <v>245</v>
      </c>
      <c r="G206" s="168" t="s">
        <v>125</v>
      </c>
      <c r="H206" s="169">
        <v>30</v>
      </c>
      <c r="I206" s="170"/>
      <c r="J206" s="171">
        <f>ROUND(I206*H206,2)</f>
        <v>0</v>
      </c>
      <c r="K206" s="167" t="s">
        <v>20</v>
      </c>
      <c r="L206" s="35"/>
      <c r="M206" s="172" t="s">
        <v>20</v>
      </c>
      <c r="N206" s="173" t="s">
        <v>42</v>
      </c>
      <c r="O206" s="36"/>
      <c r="P206" s="174">
        <f>O206*H206</f>
        <v>0</v>
      </c>
      <c r="Q206" s="174">
        <v>0.0016</v>
      </c>
      <c r="R206" s="174">
        <f>Q206*H206</f>
        <v>0.048</v>
      </c>
      <c r="S206" s="174">
        <v>0</v>
      </c>
      <c r="T206" s="175">
        <f>S206*H206</f>
        <v>0</v>
      </c>
      <c r="AR206" s="18" t="s">
        <v>184</v>
      </c>
      <c r="AT206" s="18" t="s">
        <v>122</v>
      </c>
      <c r="AU206" s="18" t="s">
        <v>79</v>
      </c>
      <c r="AY206" s="18" t="s">
        <v>120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8" t="s">
        <v>22</v>
      </c>
      <c r="BK206" s="176">
        <f>ROUND(I206*H206,2)</f>
        <v>0</v>
      </c>
      <c r="BL206" s="18" t="s">
        <v>184</v>
      </c>
      <c r="BM206" s="18" t="s">
        <v>507</v>
      </c>
    </row>
    <row r="207" spans="2:51" s="11" customFormat="1" ht="13.5">
      <c r="B207" s="177"/>
      <c r="D207" s="178" t="s">
        <v>131</v>
      </c>
      <c r="E207" s="179" t="s">
        <v>20</v>
      </c>
      <c r="F207" s="180" t="s">
        <v>508</v>
      </c>
      <c r="H207" s="181" t="s">
        <v>20</v>
      </c>
      <c r="I207" s="182"/>
      <c r="L207" s="177"/>
      <c r="M207" s="183"/>
      <c r="N207" s="184"/>
      <c r="O207" s="184"/>
      <c r="P207" s="184"/>
      <c r="Q207" s="184"/>
      <c r="R207" s="184"/>
      <c r="S207" s="184"/>
      <c r="T207" s="185"/>
      <c r="AT207" s="181" t="s">
        <v>131</v>
      </c>
      <c r="AU207" s="181" t="s">
        <v>79</v>
      </c>
      <c r="AV207" s="11" t="s">
        <v>22</v>
      </c>
      <c r="AW207" s="11" t="s">
        <v>35</v>
      </c>
      <c r="AX207" s="11" t="s">
        <v>71</v>
      </c>
      <c r="AY207" s="181" t="s">
        <v>120</v>
      </c>
    </row>
    <row r="208" spans="2:51" s="12" customFormat="1" ht="13.5">
      <c r="B208" s="186"/>
      <c r="D208" s="195" t="s">
        <v>131</v>
      </c>
      <c r="E208" s="204" t="s">
        <v>20</v>
      </c>
      <c r="F208" s="205" t="s">
        <v>299</v>
      </c>
      <c r="H208" s="206">
        <v>30</v>
      </c>
      <c r="I208" s="190"/>
      <c r="L208" s="186"/>
      <c r="M208" s="191"/>
      <c r="N208" s="192"/>
      <c r="O208" s="192"/>
      <c r="P208" s="192"/>
      <c r="Q208" s="192"/>
      <c r="R208" s="192"/>
      <c r="S208" s="192"/>
      <c r="T208" s="193"/>
      <c r="AT208" s="187" t="s">
        <v>131</v>
      </c>
      <c r="AU208" s="187" t="s">
        <v>79</v>
      </c>
      <c r="AV208" s="12" t="s">
        <v>79</v>
      </c>
      <c r="AW208" s="12" t="s">
        <v>35</v>
      </c>
      <c r="AX208" s="12" t="s">
        <v>22</v>
      </c>
      <c r="AY208" s="187" t="s">
        <v>120</v>
      </c>
    </row>
    <row r="209" spans="2:65" s="1" customFormat="1" ht="22.5" customHeight="1">
      <c r="B209" s="164"/>
      <c r="C209" s="165" t="s">
        <v>319</v>
      </c>
      <c r="D209" s="165" t="s">
        <v>122</v>
      </c>
      <c r="E209" s="166" t="s">
        <v>256</v>
      </c>
      <c r="F209" s="167" t="s">
        <v>257</v>
      </c>
      <c r="G209" s="168" t="s">
        <v>231</v>
      </c>
      <c r="H209" s="169">
        <v>402.9</v>
      </c>
      <c r="I209" s="170"/>
      <c r="J209" s="171">
        <f>ROUND(I209*H209,2)</f>
        <v>0</v>
      </c>
      <c r="K209" s="167" t="s">
        <v>20</v>
      </c>
      <c r="L209" s="35"/>
      <c r="M209" s="172" t="s">
        <v>20</v>
      </c>
      <c r="N209" s="173" t="s">
        <v>42</v>
      </c>
      <c r="O209" s="36"/>
      <c r="P209" s="174">
        <f>O209*H209</f>
        <v>0</v>
      </c>
      <c r="Q209" s="174">
        <v>0.00034</v>
      </c>
      <c r="R209" s="174">
        <f>Q209*H209</f>
        <v>0.136986</v>
      </c>
      <c r="S209" s="174">
        <v>0</v>
      </c>
      <c r="T209" s="175">
        <f>S209*H209</f>
        <v>0</v>
      </c>
      <c r="AR209" s="18" t="s">
        <v>184</v>
      </c>
      <c r="AT209" s="18" t="s">
        <v>122</v>
      </c>
      <c r="AU209" s="18" t="s">
        <v>79</v>
      </c>
      <c r="AY209" s="18" t="s">
        <v>120</v>
      </c>
      <c r="BE209" s="176">
        <f>IF(N209="základní",J209,0)</f>
        <v>0</v>
      </c>
      <c r="BF209" s="176">
        <f>IF(N209="snížená",J209,0)</f>
        <v>0</v>
      </c>
      <c r="BG209" s="176">
        <f>IF(N209="zákl. přenesená",J209,0)</f>
        <v>0</v>
      </c>
      <c r="BH209" s="176">
        <f>IF(N209="sníž. přenesená",J209,0)</f>
        <v>0</v>
      </c>
      <c r="BI209" s="176">
        <f>IF(N209="nulová",J209,0)</f>
        <v>0</v>
      </c>
      <c r="BJ209" s="18" t="s">
        <v>22</v>
      </c>
      <c r="BK209" s="176">
        <f>ROUND(I209*H209,2)</f>
        <v>0</v>
      </c>
      <c r="BL209" s="18" t="s">
        <v>184</v>
      </c>
      <c r="BM209" s="18" t="s">
        <v>509</v>
      </c>
    </row>
    <row r="210" spans="2:51" s="11" customFormat="1" ht="13.5">
      <c r="B210" s="177"/>
      <c r="D210" s="178" t="s">
        <v>131</v>
      </c>
      <c r="E210" s="179" t="s">
        <v>20</v>
      </c>
      <c r="F210" s="180" t="s">
        <v>259</v>
      </c>
      <c r="H210" s="181" t="s">
        <v>20</v>
      </c>
      <c r="I210" s="182"/>
      <c r="L210" s="177"/>
      <c r="M210" s="183"/>
      <c r="N210" s="184"/>
      <c r="O210" s="184"/>
      <c r="P210" s="184"/>
      <c r="Q210" s="184"/>
      <c r="R210" s="184"/>
      <c r="S210" s="184"/>
      <c r="T210" s="185"/>
      <c r="AT210" s="181" t="s">
        <v>131</v>
      </c>
      <c r="AU210" s="181" t="s">
        <v>79</v>
      </c>
      <c r="AV210" s="11" t="s">
        <v>22</v>
      </c>
      <c r="AW210" s="11" t="s">
        <v>35</v>
      </c>
      <c r="AX210" s="11" t="s">
        <v>71</v>
      </c>
      <c r="AY210" s="181" t="s">
        <v>120</v>
      </c>
    </row>
    <row r="211" spans="2:51" s="12" customFormat="1" ht="13.5">
      <c r="B211" s="186"/>
      <c r="D211" s="178" t="s">
        <v>131</v>
      </c>
      <c r="E211" s="187" t="s">
        <v>20</v>
      </c>
      <c r="F211" s="188" t="s">
        <v>510</v>
      </c>
      <c r="H211" s="189">
        <v>202.9</v>
      </c>
      <c r="I211" s="190"/>
      <c r="L211" s="186"/>
      <c r="M211" s="191"/>
      <c r="N211" s="192"/>
      <c r="O211" s="192"/>
      <c r="P211" s="192"/>
      <c r="Q211" s="192"/>
      <c r="R211" s="192"/>
      <c r="S211" s="192"/>
      <c r="T211" s="193"/>
      <c r="AT211" s="187" t="s">
        <v>131</v>
      </c>
      <c r="AU211" s="187" t="s">
        <v>79</v>
      </c>
      <c r="AV211" s="12" t="s">
        <v>79</v>
      </c>
      <c r="AW211" s="12" t="s">
        <v>35</v>
      </c>
      <c r="AX211" s="12" t="s">
        <v>71</v>
      </c>
      <c r="AY211" s="187" t="s">
        <v>120</v>
      </c>
    </row>
    <row r="212" spans="2:51" s="11" customFormat="1" ht="13.5">
      <c r="B212" s="177"/>
      <c r="D212" s="178" t="s">
        <v>131</v>
      </c>
      <c r="E212" s="179" t="s">
        <v>20</v>
      </c>
      <c r="F212" s="180" t="s">
        <v>261</v>
      </c>
      <c r="H212" s="181" t="s">
        <v>20</v>
      </c>
      <c r="I212" s="182"/>
      <c r="L212" s="177"/>
      <c r="M212" s="183"/>
      <c r="N212" s="184"/>
      <c r="O212" s="184"/>
      <c r="P212" s="184"/>
      <c r="Q212" s="184"/>
      <c r="R212" s="184"/>
      <c r="S212" s="184"/>
      <c r="T212" s="185"/>
      <c r="AT212" s="181" t="s">
        <v>131</v>
      </c>
      <c r="AU212" s="181" t="s">
        <v>79</v>
      </c>
      <c r="AV212" s="11" t="s">
        <v>22</v>
      </c>
      <c r="AW212" s="11" t="s">
        <v>35</v>
      </c>
      <c r="AX212" s="11" t="s">
        <v>71</v>
      </c>
      <c r="AY212" s="181" t="s">
        <v>120</v>
      </c>
    </row>
    <row r="213" spans="2:51" s="12" customFormat="1" ht="13.5">
      <c r="B213" s="186"/>
      <c r="D213" s="178" t="s">
        <v>131</v>
      </c>
      <c r="E213" s="187" t="s">
        <v>20</v>
      </c>
      <c r="F213" s="188" t="s">
        <v>262</v>
      </c>
      <c r="H213" s="189">
        <v>200</v>
      </c>
      <c r="I213" s="190"/>
      <c r="L213" s="186"/>
      <c r="M213" s="191"/>
      <c r="N213" s="192"/>
      <c r="O213" s="192"/>
      <c r="P213" s="192"/>
      <c r="Q213" s="192"/>
      <c r="R213" s="192"/>
      <c r="S213" s="192"/>
      <c r="T213" s="193"/>
      <c r="AT213" s="187" t="s">
        <v>131</v>
      </c>
      <c r="AU213" s="187" t="s">
        <v>79</v>
      </c>
      <c r="AV213" s="12" t="s">
        <v>79</v>
      </c>
      <c r="AW213" s="12" t="s">
        <v>35</v>
      </c>
      <c r="AX213" s="12" t="s">
        <v>71</v>
      </c>
      <c r="AY213" s="187" t="s">
        <v>120</v>
      </c>
    </row>
    <row r="214" spans="2:51" s="13" customFormat="1" ht="13.5">
      <c r="B214" s="194"/>
      <c r="D214" s="195" t="s">
        <v>131</v>
      </c>
      <c r="E214" s="196" t="s">
        <v>20</v>
      </c>
      <c r="F214" s="197" t="s">
        <v>137</v>
      </c>
      <c r="H214" s="198">
        <v>402.9</v>
      </c>
      <c r="I214" s="199"/>
      <c r="L214" s="194"/>
      <c r="M214" s="200"/>
      <c r="N214" s="201"/>
      <c r="O214" s="201"/>
      <c r="P214" s="201"/>
      <c r="Q214" s="201"/>
      <c r="R214" s="201"/>
      <c r="S214" s="201"/>
      <c r="T214" s="202"/>
      <c r="AT214" s="203" t="s">
        <v>131</v>
      </c>
      <c r="AU214" s="203" t="s">
        <v>79</v>
      </c>
      <c r="AV214" s="13" t="s">
        <v>126</v>
      </c>
      <c r="AW214" s="13" t="s">
        <v>35</v>
      </c>
      <c r="AX214" s="13" t="s">
        <v>22</v>
      </c>
      <c r="AY214" s="203" t="s">
        <v>120</v>
      </c>
    </row>
    <row r="215" spans="2:65" s="1" customFormat="1" ht="22.5" customHeight="1">
      <c r="B215" s="164"/>
      <c r="C215" s="165" t="s">
        <v>323</v>
      </c>
      <c r="D215" s="165" t="s">
        <v>122</v>
      </c>
      <c r="E215" s="166" t="s">
        <v>247</v>
      </c>
      <c r="F215" s="167" t="s">
        <v>248</v>
      </c>
      <c r="G215" s="168" t="s">
        <v>125</v>
      </c>
      <c r="H215" s="169">
        <v>3498</v>
      </c>
      <c r="I215" s="170"/>
      <c r="J215" s="171">
        <f>ROUND(I215*H215,2)</f>
        <v>0</v>
      </c>
      <c r="K215" s="167" t="s">
        <v>20</v>
      </c>
      <c r="L215" s="35"/>
      <c r="M215" s="172" t="s">
        <v>20</v>
      </c>
      <c r="N215" s="173" t="s">
        <v>42</v>
      </c>
      <c r="O215" s="36"/>
      <c r="P215" s="174">
        <f>O215*H215</f>
        <v>0</v>
      </c>
      <c r="Q215" s="174">
        <v>0.01386</v>
      </c>
      <c r="R215" s="174">
        <f>Q215*H215</f>
        <v>48.48228</v>
      </c>
      <c r="S215" s="174">
        <v>0</v>
      </c>
      <c r="T215" s="175">
        <f>S215*H215</f>
        <v>0</v>
      </c>
      <c r="AR215" s="18" t="s">
        <v>126</v>
      </c>
      <c r="AT215" s="18" t="s">
        <v>122</v>
      </c>
      <c r="AU215" s="18" t="s">
        <v>79</v>
      </c>
      <c r="AY215" s="18" t="s">
        <v>120</v>
      </c>
      <c r="BE215" s="176">
        <f>IF(N215="základní",J215,0)</f>
        <v>0</v>
      </c>
      <c r="BF215" s="176">
        <f>IF(N215="snížená",J215,0)</f>
        <v>0</v>
      </c>
      <c r="BG215" s="176">
        <f>IF(N215="zákl. přenesená",J215,0)</f>
        <v>0</v>
      </c>
      <c r="BH215" s="176">
        <f>IF(N215="sníž. přenesená",J215,0)</f>
        <v>0</v>
      </c>
      <c r="BI215" s="176">
        <f>IF(N215="nulová",J215,0)</f>
        <v>0</v>
      </c>
      <c r="BJ215" s="18" t="s">
        <v>22</v>
      </c>
      <c r="BK215" s="176">
        <f>ROUND(I215*H215,2)</f>
        <v>0</v>
      </c>
      <c r="BL215" s="18" t="s">
        <v>126</v>
      </c>
      <c r="BM215" s="18" t="s">
        <v>511</v>
      </c>
    </row>
    <row r="216" spans="2:65" s="1" customFormat="1" ht="22.5" customHeight="1">
      <c r="B216" s="164"/>
      <c r="C216" s="165" t="s">
        <v>512</v>
      </c>
      <c r="D216" s="165" t="s">
        <v>122</v>
      </c>
      <c r="E216" s="166" t="s">
        <v>264</v>
      </c>
      <c r="F216" s="167" t="s">
        <v>265</v>
      </c>
      <c r="G216" s="168" t="s">
        <v>231</v>
      </c>
      <c r="H216" s="169">
        <v>402.9</v>
      </c>
      <c r="I216" s="170"/>
      <c r="J216" s="171">
        <f>ROUND(I216*H216,2)</f>
        <v>0</v>
      </c>
      <c r="K216" s="167" t="s">
        <v>20</v>
      </c>
      <c r="L216" s="35"/>
      <c r="M216" s="172" t="s">
        <v>20</v>
      </c>
      <c r="N216" s="173" t="s">
        <v>42</v>
      </c>
      <c r="O216" s="36"/>
      <c r="P216" s="174">
        <f>O216*H216</f>
        <v>0</v>
      </c>
      <c r="Q216" s="174">
        <v>0</v>
      </c>
      <c r="R216" s="174">
        <f>Q216*H216</f>
        <v>0</v>
      </c>
      <c r="S216" s="174">
        <v>0</v>
      </c>
      <c r="T216" s="175">
        <f>S216*H216</f>
        <v>0</v>
      </c>
      <c r="AR216" s="18" t="s">
        <v>184</v>
      </c>
      <c r="AT216" s="18" t="s">
        <v>122</v>
      </c>
      <c r="AU216" s="18" t="s">
        <v>79</v>
      </c>
      <c r="AY216" s="18" t="s">
        <v>120</v>
      </c>
      <c r="BE216" s="176">
        <f>IF(N216="základní",J216,0)</f>
        <v>0</v>
      </c>
      <c r="BF216" s="176">
        <f>IF(N216="snížená",J216,0)</f>
        <v>0</v>
      </c>
      <c r="BG216" s="176">
        <f>IF(N216="zákl. přenesená",J216,0)</f>
        <v>0</v>
      </c>
      <c r="BH216" s="176">
        <f>IF(N216="sníž. přenesená",J216,0)</f>
        <v>0</v>
      </c>
      <c r="BI216" s="176">
        <f>IF(N216="nulová",J216,0)</f>
        <v>0</v>
      </c>
      <c r="BJ216" s="18" t="s">
        <v>22</v>
      </c>
      <c r="BK216" s="176">
        <f>ROUND(I216*H216,2)</f>
        <v>0</v>
      </c>
      <c r="BL216" s="18" t="s">
        <v>184</v>
      </c>
      <c r="BM216" s="18" t="s">
        <v>513</v>
      </c>
    </row>
    <row r="217" spans="2:51" s="11" customFormat="1" ht="13.5">
      <c r="B217" s="177"/>
      <c r="D217" s="178" t="s">
        <v>131</v>
      </c>
      <c r="E217" s="179" t="s">
        <v>20</v>
      </c>
      <c r="F217" s="180" t="s">
        <v>259</v>
      </c>
      <c r="H217" s="181" t="s">
        <v>20</v>
      </c>
      <c r="I217" s="182"/>
      <c r="L217" s="177"/>
      <c r="M217" s="183"/>
      <c r="N217" s="184"/>
      <c r="O217" s="184"/>
      <c r="P217" s="184"/>
      <c r="Q217" s="184"/>
      <c r="R217" s="184"/>
      <c r="S217" s="184"/>
      <c r="T217" s="185"/>
      <c r="AT217" s="181" t="s">
        <v>131</v>
      </c>
      <c r="AU217" s="181" t="s">
        <v>79</v>
      </c>
      <c r="AV217" s="11" t="s">
        <v>22</v>
      </c>
      <c r="AW217" s="11" t="s">
        <v>35</v>
      </c>
      <c r="AX217" s="11" t="s">
        <v>71</v>
      </c>
      <c r="AY217" s="181" t="s">
        <v>120</v>
      </c>
    </row>
    <row r="218" spans="2:51" s="12" customFormat="1" ht="13.5">
      <c r="B218" s="186"/>
      <c r="D218" s="178" t="s">
        <v>131</v>
      </c>
      <c r="E218" s="187" t="s">
        <v>20</v>
      </c>
      <c r="F218" s="188" t="s">
        <v>514</v>
      </c>
      <c r="H218" s="189">
        <v>202.9</v>
      </c>
      <c r="I218" s="190"/>
      <c r="L218" s="186"/>
      <c r="M218" s="191"/>
      <c r="N218" s="192"/>
      <c r="O218" s="192"/>
      <c r="P218" s="192"/>
      <c r="Q218" s="192"/>
      <c r="R218" s="192"/>
      <c r="S218" s="192"/>
      <c r="T218" s="193"/>
      <c r="AT218" s="187" t="s">
        <v>131</v>
      </c>
      <c r="AU218" s="187" t="s">
        <v>79</v>
      </c>
      <c r="AV218" s="12" t="s">
        <v>79</v>
      </c>
      <c r="AW218" s="12" t="s">
        <v>35</v>
      </c>
      <c r="AX218" s="12" t="s">
        <v>71</v>
      </c>
      <c r="AY218" s="187" t="s">
        <v>120</v>
      </c>
    </row>
    <row r="219" spans="2:51" s="11" customFormat="1" ht="13.5">
      <c r="B219" s="177"/>
      <c r="D219" s="178" t="s">
        <v>131</v>
      </c>
      <c r="E219" s="179" t="s">
        <v>20</v>
      </c>
      <c r="F219" s="180" t="s">
        <v>261</v>
      </c>
      <c r="H219" s="181" t="s">
        <v>20</v>
      </c>
      <c r="I219" s="182"/>
      <c r="L219" s="177"/>
      <c r="M219" s="183"/>
      <c r="N219" s="184"/>
      <c r="O219" s="184"/>
      <c r="P219" s="184"/>
      <c r="Q219" s="184"/>
      <c r="R219" s="184"/>
      <c r="S219" s="184"/>
      <c r="T219" s="185"/>
      <c r="AT219" s="181" t="s">
        <v>131</v>
      </c>
      <c r="AU219" s="181" t="s">
        <v>79</v>
      </c>
      <c r="AV219" s="11" t="s">
        <v>22</v>
      </c>
      <c r="AW219" s="11" t="s">
        <v>35</v>
      </c>
      <c r="AX219" s="11" t="s">
        <v>71</v>
      </c>
      <c r="AY219" s="181" t="s">
        <v>120</v>
      </c>
    </row>
    <row r="220" spans="2:51" s="12" customFormat="1" ht="13.5">
      <c r="B220" s="186"/>
      <c r="D220" s="178" t="s">
        <v>131</v>
      </c>
      <c r="E220" s="187" t="s">
        <v>20</v>
      </c>
      <c r="F220" s="188" t="s">
        <v>267</v>
      </c>
      <c r="H220" s="189">
        <v>200</v>
      </c>
      <c r="I220" s="190"/>
      <c r="L220" s="186"/>
      <c r="M220" s="191"/>
      <c r="N220" s="192"/>
      <c r="O220" s="192"/>
      <c r="P220" s="192"/>
      <c r="Q220" s="192"/>
      <c r="R220" s="192"/>
      <c r="S220" s="192"/>
      <c r="T220" s="193"/>
      <c r="AT220" s="187" t="s">
        <v>131</v>
      </c>
      <c r="AU220" s="187" t="s">
        <v>79</v>
      </c>
      <c r="AV220" s="12" t="s">
        <v>79</v>
      </c>
      <c r="AW220" s="12" t="s">
        <v>35</v>
      </c>
      <c r="AX220" s="12" t="s">
        <v>71</v>
      </c>
      <c r="AY220" s="187" t="s">
        <v>120</v>
      </c>
    </row>
    <row r="221" spans="2:51" s="13" customFormat="1" ht="13.5">
      <c r="B221" s="194"/>
      <c r="D221" s="195" t="s">
        <v>131</v>
      </c>
      <c r="E221" s="196" t="s">
        <v>20</v>
      </c>
      <c r="F221" s="197" t="s">
        <v>137</v>
      </c>
      <c r="H221" s="198">
        <v>402.9</v>
      </c>
      <c r="I221" s="199"/>
      <c r="L221" s="194"/>
      <c r="M221" s="200"/>
      <c r="N221" s="201"/>
      <c r="O221" s="201"/>
      <c r="P221" s="201"/>
      <c r="Q221" s="201"/>
      <c r="R221" s="201"/>
      <c r="S221" s="201"/>
      <c r="T221" s="202"/>
      <c r="AT221" s="203" t="s">
        <v>131</v>
      </c>
      <c r="AU221" s="203" t="s">
        <v>79</v>
      </c>
      <c r="AV221" s="13" t="s">
        <v>126</v>
      </c>
      <c r="AW221" s="13" t="s">
        <v>35</v>
      </c>
      <c r="AX221" s="13" t="s">
        <v>22</v>
      </c>
      <c r="AY221" s="203" t="s">
        <v>120</v>
      </c>
    </row>
    <row r="222" spans="2:65" s="1" customFormat="1" ht="22.5" customHeight="1">
      <c r="B222" s="164"/>
      <c r="C222" s="165" t="s">
        <v>515</v>
      </c>
      <c r="D222" s="165" t="s">
        <v>122</v>
      </c>
      <c r="E222" s="166" t="s">
        <v>516</v>
      </c>
      <c r="F222" s="167" t="s">
        <v>517</v>
      </c>
      <c r="G222" s="168" t="s">
        <v>224</v>
      </c>
      <c r="H222" s="169">
        <v>2</v>
      </c>
      <c r="I222" s="170"/>
      <c r="J222" s="171">
        <f>ROUND(I222*H222,2)</f>
        <v>0</v>
      </c>
      <c r="K222" s="167" t="s">
        <v>20</v>
      </c>
      <c r="L222" s="35"/>
      <c r="M222" s="172" t="s">
        <v>20</v>
      </c>
      <c r="N222" s="173" t="s">
        <v>42</v>
      </c>
      <c r="O222" s="36"/>
      <c r="P222" s="174">
        <f>O222*H222</f>
        <v>0</v>
      </c>
      <c r="Q222" s="174">
        <v>18.38309</v>
      </c>
      <c r="R222" s="174">
        <f>Q222*H222</f>
        <v>36.76618</v>
      </c>
      <c r="S222" s="174">
        <v>0</v>
      </c>
      <c r="T222" s="175">
        <f>S222*H222</f>
        <v>0</v>
      </c>
      <c r="AR222" s="18" t="s">
        <v>126</v>
      </c>
      <c r="AT222" s="18" t="s">
        <v>122</v>
      </c>
      <c r="AU222" s="18" t="s">
        <v>79</v>
      </c>
      <c r="AY222" s="18" t="s">
        <v>120</v>
      </c>
      <c r="BE222" s="176">
        <f>IF(N222="základní",J222,0)</f>
        <v>0</v>
      </c>
      <c r="BF222" s="176">
        <f>IF(N222="snížená",J222,0)</f>
        <v>0</v>
      </c>
      <c r="BG222" s="176">
        <f>IF(N222="zákl. přenesená",J222,0)</f>
        <v>0</v>
      </c>
      <c r="BH222" s="176">
        <f>IF(N222="sníž. přenesená",J222,0)</f>
        <v>0</v>
      </c>
      <c r="BI222" s="176">
        <f>IF(N222="nulová",J222,0)</f>
        <v>0</v>
      </c>
      <c r="BJ222" s="18" t="s">
        <v>22</v>
      </c>
      <c r="BK222" s="176">
        <f>ROUND(I222*H222,2)</f>
        <v>0</v>
      </c>
      <c r="BL222" s="18" t="s">
        <v>126</v>
      </c>
      <c r="BM222" s="18" t="s">
        <v>518</v>
      </c>
    </row>
    <row r="223" spans="2:65" s="1" customFormat="1" ht="22.5" customHeight="1">
      <c r="B223" s="164"/>
      <c r="C223" s="165" t="s">
        <v>519</v>
      </c>
      <c r="D223" s="165" t="s">
        <v>122</v>
      </c>
      <c r="E223" s="166" t="s">
        <v>269</v>
      </c>
      <c r="F223" s="167" t="s">
        <v>270</v>
      </c>
      <c r="G223" s="168" t="s">
        <v>231</v>
      </c>
      <c r="H223" s="169">
        <v>3400</v>
      </c>
      <c r="I223" s="170"/>
      <c r="J223" s="171">
        <f>ROUND(I223*H223,2)</f>
        <v>0</v>
      </c>
      <c r="K223" s="167" t="s">
        <v>20</v>
      </c>
      <c r="L223" s="35"/>
      <c r="M223" s="172" t="s">
        <v>20</v>
      </c>
      <c r="N223" s="173" t="s">
        <v>42</v>
      </c>
      <c r="O223" s="36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AR223" s="18" t="s">
        <v>126</v>
      </c>
      <c r="AT223" s="18" t="s">
        <v>122</v>
      </c>
      <c r="AU223" s="18" t="s">
        <v>79</v>
      </c>
      <c r="AY223" s="18" t="s">
        <v>120</v>
      </c>
      <c r="BE223" s="176">
        <f>IF(N223="základní",J223,0)</f>
        <v>0</v>
      </c>
      <c r="BF223" s="176">
        <f>IF(N223="snížená",J223,0)</f>
        <v>0</v>
      </c>
      <c r="BG223" s="176">
        <f>IF(N223="zákl. přenesená",J223,0)</f>
        <v>0</v>
      </c>
      <c r="BH223" s="176">
        <f>IF(N223="sníž. přenesená",J223,0)</f>
        <v>0</v>
      </c>
      <c r="BI223" s="176">
        <f>IF(N223="nulová",J223,0)</f>
        <v>0</v>
      </c>
      <c r="BJ223" s="18" t="s">
        <v>22</v>
      </c>
      <c r="BK223" s="176">
        <f>ROUND(I223*H223,2)</f>
        <v>0</v>
      </c>
      <c r="BL223" s="18" t="s">
        <v>126</v>
      </c>
      <c r="BM223" s="18" t="s">
        <v>520</v>
      </c>
    </row>
    <row r="224" spans="2:65" s="1" customFormat="1" ht="22.5" customHeight="1">
      <c r="B224" s="164"/>
      <c r="C224" s="165" t="s">
        <v>521</v>
      </c>
      <c r="D224" s="165" t="s">
        <v>122</v>
      </c>
      <c r="E224" s="166" t="s">
        <v>273</v>
      </c>
      <c r="F224" s="167" t="s">
        <v>274</v>
      </c>
      <c r="G224" s="168" t="s">
        <v>125</v>
      </c>
      <c r="H224" s="169">
        <v>1435</v>
      </c>
      <c r="I224" s="170"/>
      <c r="J224" s="171">
        <f>ROUND(I224*H224,2)</f>
        <v>0</v>
      </c>
      <c r="K224" s="167" t="s">
        <v>20</v>
      </c>
      <c r="L224" s="35"/>
      <c r="M224" s="172" t="s">
        <v>20</v>
      </c>
      <c r="N224" s="173" t="s">
        <v>42</v>
      </c>
      <c r="O224" s="36"/>
      <c r="P224" s="174">
        <f>O224*H224</f>
        <v>0</v>
      </c>
      <c r="Q224" s="174">
        <v>0</v>
      </c>
      <c r="R224" s="174">
        <f>Q224*H224</f>
        <v>0</v>
      </c>
      <c r="S224" s="174">
        <v>0.252</v>
      </c>
      <c r="T224" s="175">
        <f>S224*H224</f>
        <v>361.62</v>
      </c>
      <c r="AR224" s="18" t="s">
        <v>126</v>
      </c>
      <c r="AT224" s="18" t="s">
        <v>122</v>
      </c>
      <c r="AU224" s="18" t="s">
        <v>79</v>
      </c>
      <c r="AY224" s="18" t="s">
        <v>120</v>
      </c>
      <c r="BE224" s="176">
        <f>IF(N224="základní",J224,0)</f>
        <v>0</v>
      </c>
      <c r="BF224" s="176">
        <f>IF(N224="snížená",J224,0)</f>
        <v>0</v>
      </c>
      <c r="BG224" s="176">
        <f>IF(N224="zákl. přenesená",J224,0)</f>
        <v>0</v>
      </c>
      <c r="BH224" s="176">
        <f>IF(N224="sníž. přenesená",J224,0)</f>
        <v>0</v>
      </c>
      <c r="BI224" s="176">
        <f>IF(N224="nulová",J224,0)</f>
        <v>0</v>
      </c>
      <c r="BJ224" s="18" t="s">
        <v>22</v>
      </c>
      <c r="BK224" s="176">
        <f>ROUND(I224*H224,2)</f>
        <v>0</v>
      </c>
      <c r="BL224" s="18" t="s">
        <v>126</v>
      </c>
      <c r="BM224" s="18" t="s">
        <v>522</v>
      </c>
    </row>
    <row r="225" spans="2:51" s="11" customFormat="1" ht="13.5">
      <c r="B225" s="177"/>
      <c r="D225" s="178" t="s">
        <v>131</v>
      </c>
      <c r="E225" s="179" t="s">
        <v>20</v>
      </c>
      <c r="F225" s="180" t="s">
        <v>276</v>
      </c>
      <c r="H225" s="181" t="s">
        <v>20</v>
      </c>
      <c r="I225" s="182"/>
      <c r="L225" s="177"/>
      <c r="M225" s="183"/>
      <c r="N225" s="184"/>
      <c r="O225" s="184"/>
      <c r="P225" s="184"/>
      <c r="Q225" s="184"/>
      <c r="R225" s="184"/>
      <c r="S225" s="184"/>
      <c r="T225" s="185"/>
      <c r="AT225" s="181" t="s">
        <v>131</v>
      </c>
      <c r="AU225" s="181" t="s">
        <v>79</v>
      </c>
      <c r="AV225" s="11" t="s">
        <v>22</v>
      </c>
      <c r="AW225" s="11" t="s">
        <v>35</v>
      </c>
      <c r="AX225" s="11" t="s">
        <v>71</v>
      </c>
      <c r="AY225" s="181" t="s">
        <v>120</v>
      </c>
    </row>
    <row r="226" spans="2:51" s="12" customFormat="1" ht="13.5">
      <c r="B226" s="186"/>
      <c r="D226" s="195" t="s">
        <v>131</v>
      </c>
      <c r="E226" s="204" t="s">
        <v>20</v>
      </c>
      <c r="F226" s="205" t="s">
        <v>523</v>
      </c>
      <c r="H226" s="206">
        <v>1435</v>
      </c>
      <c r="I226" s="190"/>
      <c r="L226" s="186"/>
      <c r="M226" s="191"/>
      <c r="N226" s="192"/>
      <c r="O226" s="192"/>
      <c r="P226" s="192"/>
      <c r="Q226" s="192"/>
      <c r="R226" s="192"/>
      <c r="S226" s="192"/>
      <c r="T226" s="193"/>
      <c r="AT226" s="187" t="s">
        <v>131</v>
      </c>
      <c r="AU226" s="187" t="s">
        <v>79</v>
      </c>
      <c r="AV226" s="12" t="s">
        <v>79</v>
      </c>
      <c r="AW226" s="12" t="s">
        <v>35</v>
      </c>
      <c r="AX226" s="12" t="s">
        <v>22</v>
      </c>
      <c r="AY226" s="187" t="s">
        <v>120</v>
      </c>
    </row>
    <row r="227" spans="2:65" s="1" customFormat="1" ht="22.5" customHeight="1">
      <c r="B227" s="164"/>
      <c r="C227" s="165" t="s">
        <v>524</v>
      </c>
      <c r="D227" s="165" t="s">
        <v>122</v>
      </c>
      <c r="E227" s="166" t="s">
        <v>525</v>
      </c>
      <c r="F227" s="167" t="s">
        <v>526</v>
      </c>
      <c r="G227" s="168" t="s">
        <v>156</v>
      </c>
      <c r="H227" s="169">
        <v>3</v>
      </c>
      <c r="I227" s="170"/>
      <c r="J227" s="171">
        <f>ROUND(I227*H227,2)</f>
        <v>0</v>
      </c>
      <c r="K227" s="167" t="s">
        <v>20</v>
      </c>
      <c r="L227" s="35"/>
      <c r="M227" s="172" t="s">
        <v>20</v>
      </c>
      <c r="N227" s="173" t="s">
        <v>42</v>
      </c>
      <c r="O227" s="36"/>
      <c r="P227" s="174">
        <f>O227*H227</f>
        <v>0</v>
      </c>
      <c r="Q227" s="174">
        <v>0</v>
      </c>
      <c r="R227" s="174">
        <f>Q227*H227</f>
        <v>0</v>
      </c>
      <c r="S227" s="174">
        <v>2</v>
      </c>
      <c r="T227" s="175">
        <f>S227*H227</f>
        <v>6</v>
      </c>
      <c r="AR227" s="18" t="s">
        <v>126</v>
      </c>
      <c r="AT227" s="18" t="s">
        <v>122</v>
      </c>
      <c r="AU227" s="18" t="s">
        <v>79</v>
      </c>
      <c r="AY227" s="18" t="s">
        <v>120</v>
      </c>
      <c r="BE227" s="176">
        <f>IF(N227="základní",J227,0)</f>
        <v>0</v>
      </c>
      <c r="BF227" s="176">
        <f>IF(N227="snížená",J227,0)</f>
        <v>0</v>
      </c>
      <c r="BG227" s="176">
        <f>IF(N227="zákl. přenesená",J227,0)</f>
        <v>0</v>
      </c>
      <c r="BH227" s="176">
        <f>IF(N227="sníž. přenesená",J227,0)</f>
        <v>0</v>
      </c>
      <c r="BI227" s="176">
        <f>IF(N227="nulová",J227,0)</f>
        <v>0</v>
      </c>
      <c r="BJ227" s="18" t="s">
        <v>22</v>
      </c>
      <c r="BK227" s="176">
        <f>ROUND(I227*H227,2)</f>
        <v>0</v>
      </c>
      <c r="BL227" s="18" t="s">
        <v>126</v>
      </c>
      <c r="BM227" s="18" t="s">
        <v>527</v>
      </c>
    </row>
    <row r="228" spans="2:51" s="11" customFormat="1" ht="13.5">
      <c r="B228" s="177"/>
      <c r="D228" s="178" t="s">
        <v>131</v>
      </c>
      <c r="E228" s="179" t="s">
        <v>20</v>
      </c>
      <c r="F228" s="180" t="s">
        <v>440</v>
      </c>
      <c r="H228" s="181" t="s">
        <v>20</v>
      </c>
      <c r="I228" s="182"/>
      <c r="L228" s="177"/>
      <c r="M228" s="183"/>
      <c r="N228" s="184"/>
      <c r="O228" s="184"/>
      <c r="P228" s="184"/>
      <c r="Q228" s="184"/>
      <c r="R228" s="184"/>
      <c r="S228" s="184"/>
      <c r="T228" s="185"/>
      <c r="AT228" s="181" t="s">
        <v>131</v>
      </c>
      <c r="AU228" s="181" t="s">
        <v>79</v>
      </c>
      <c r="AV228" s="11" t="s">
        <v>22</v>
      </c>
      <c r="AW228" s="11" t="s">
        <v>35</v>
      </c>
      <c r="AX228" s="11" t="s">
        <v>71</v>
      </c>
      <c r="AY228" s="181" t="s">
        <v>120</v>
      </c>
    </row>
    <row r="229" spans="2:51" s="12" customFormat="1" ht="13.5">
      <c r="B229" s="186"/>
      <c r="D229" s="195" t="s">
        <v>131</v>
      </c>
      <c r="E229" s="204" t="s">
        <v>20</v>
      </c>
      <c r="F229" s="205" t="s">
        <v>528</v>
      </c>
      <c r="H229" s="206">
        <v>3</v>
      </c>
      <c r="I229" s="190"/>
      <c r="L229" s="186"/>
      <c r="M229" s="191"/>
      <c r="N229" s="192"/>
      <c r="O229" s="192"/>
      <c r="P229" s="192"/>
      <c r="Q229" s="192"/>
      <c r="R229" s="192"/>
      <c r="S229" s="192"/>
      <c r="T229" s="193"/>
      <c r="AT229" s="187" t="s">
        <v>131</v>
      </c>
      <c r="AU229" s="187" t="s">
        <v>79</v>
      </c>
      <c r="AV229" s="12" t="s">
        <v>79</v>
      </c>
      <c r="AW229" s="12" t="s">
        <v>35</v>
      </c>
      <c r="AX229" s="12" t="s">
        <v>22</v>
      </c>
      <c r="AY229" s="187" t="s">
        <v>120</v>
      </c>
    </row>
    <row r="230" spans="2:65" s="1" customFormat="1" ht="22.5" customHeight="1">
      <c r="B230" s="164"/>
      <c r="C230" s="165" t="s">
        <v>529</v>
      </c>
      <c r="D230" s="165" t="s">
        <v>122</v>
      </c>
      <c r="E230" s="166" t="s">
        <v>530</v>
      </c>
      <c r="F230" s="167" t="s">
        <v>531</v>
      </c>
      <c r="G230" s="168" t="s">
        <v>156</v>
      </c>
      <c r="H230" s="169">
        <v>4.05</v>
      </c>
      <c r="I230" s="170"/>
      <c r="J230" s="171">
        <f>ROUND(I230*H230,2)</f>
        <v>0</v>
      </c>
      <c r="K230" s="167" t="s">
        <v>20</v>
      </c>
      <c r="L230" s="35"/>
      <c r="M230" s="172" t="s">
        <v>20</v>
      </c>
      <c r="N230" s="173" t="s">
        <v>42</v>
      </c>
      <c r="O230" s="36"/>
      <c r="P230" s="174">
        <f>O230*H230</f>
        <v>0</v>
      </c>
      <c r="Q230" s="174">
        <v>0.12171</v>
      </c>
      <c r="R230" s="174">
        <f>Q230*H230</f>
        <v>0.49292549999999996</v>
      </c>
      <c r="S230" s="174">
        <v>2.4</v>
      </c>
      <c r="T230" s="175">
        <f>S230*H230</f>
        <v>9.719999999999999</v>
      </c>
      <c r="AR230" s="18" t="s">
        <v>126</v>
      </c>
      <c r="AT230" s="18" t="s">
        <v>122</v>
      </c>
      <c r="AU230" s="18" t="s">
        <v>79</v>
      </c>
      <c r="AY230" s="18" t="s">
        <v>120</v>
      </c>
      <c r="BE230" s="176">
        <f>IF(N230="základní",J230,0)</f>
        <v>0</v>
      </c>
      <c r="BF230" s="176">
        <f>IF(N230="snížená",J230,0)</f>
        <v>0</v>
      </c>
      <c r="BG230" s="176">
        <f>IF(N230="zákl. přenesená",J230,0)</f>
        <v>0</v>
      </c>
      <c r="BH230" s="176">
        <f>IF(N230="sníž. přenesená",J230,0)</f>
        <v>0</v>
      </c>
      <c r="BI230" s="176">
        <f>IF(N230="nulová",J230,0)</f>
        <v>0</v>
      </c>
      <c r="BJ230" s="18" t="s">
        <v>22</v>
      </c>
      <c r="BK230" s="176">
        <f>ROUND(I230*H230,2)</f>
        <v>0</v>
      </c>
      <c r="BL230" s="18" t="s">
        <v>126</v>
      </c>
      <c r="BM230" s="18" t="s">
        <v>532</v>
      </c>
    </row>
    <row r="231" spans="2:51" s="11" customFormat="1" ht="13.5">
      <c r="B231" s="177"/>
      <c r="D231" s="178" t="s">
        <v>131</v>
      </c>
      <c r="E231" s="179" t="s">
        <v>20</v>
      </c>
      <c r="F231" s="180" t="s">
        <v>533</v>
      </c>
      <c r="H231" s="181" t="s">
        <v>20</v>
      </c>
      <c r="I231" s="182"/>
      <c r="L231" s="177"/>
      <c r="M231" s="183"/>
      <c r="N231" s="184"/>
      <c r="O231" s="184"/>
      <c r="P231" s="184"/>
      <c r="Q231" s="184"/>
      <c r="R231" s="184"/>
      <c r="S231" s="184"/>
      <c r="T231" s="185"/>
      <c r="AT231" s="181" t="s">
        <v>131</v>
      </c>
      <c r="AU231" s="181" t="s">
        <v>79</v>
      </c>
      <c r="AV231" s="11" t="s">
        <v>22</v>
      </c>
      <c r="AW231" s="11" t="s">
        <v>35</v>
      </c>
      <c r="AX231" s="11" t="s">
        <v>71</v>
      </c>
      <c r="AY231" s="181" t="s">
        <v>120</v>
      </c>
    </row>
    <row r="232" spans="2:51" s="12" customFormat="1" ht="13.5">
      <c r="B232" s="186"/>
      <c r="D232" s="195" t="s">
        <v>131</v>
      </c>
      <c r="E232" s="204" t="s">
        <v>20</v>
      </c>
      <c r="F232" s="205" t="s">
        <v>534</v>
      </c>
      <c r="H232" s="206">
        <v>4.05</v>
      </c>
      <c r="I232" s="190"/>
      <c r="L232" s="186"/>
      <c r="M232" s="191"/>
      <c r="N232" s="192"/>
      <c r="O232" s="192"/>
      <c r="P232" s="192"/>
      <c r="Q232" s="192"/>
      <c r="R232" s="192"/>
      <c r="S232" s="192"/>
      <c r="T232" s="193"/>
      <c r="AT232" s="187" t="s">
        <v>131</v>
      </c>
      <c r="AU232" s="187" t="s">
        <v>79</v>
      </c>
      <c r="AV232" s="12" t="s">
        <v>79</v>
      </c>
      <c r="AW232" s="12" t="s">
        <v>35</v>
      </c>
      <c r="AX232" s="12" t="s">
        <v>22</v>
      </c>
      <c r="AY232" s="187" t="s">
        <v>120</v>
      </c>
    </row>
    <row r="233" spans="2:65" s="1" customFormat="1" ht="22.5" customHeight="1">
      <c r="B233" s="164"/>
      <c r="C233" s="165" t="s">
        <v>535</v>
      </c>
      <c r="D233" s="165" t="s">
        <v>122</v>
      </c>
      <c r="E233" s="166" t="s">
        <v>278</v>
      </c>
      <c r="F233" s="167" t="s">
        <v>279</v>
      </c>
      <c r="G233" s="168" t="s">
        <v>175</v>
      </c>
      <c r="H233" s="169">
        <v>622.6</v>
      </c>
      <c r="I233" s="170"/>
      <c r="J233" s="171">
        <f>ROUND(I233*H233,2)</f>
        <v>0</v>
      </c>
      <c r="K233" s="167" t="s">
        <v>20</v>
      </c>
      <c r="L233" s="35"/>
      <c r="M233" s="172" t="s">
        <v>20</v>
      </c>
      <c r="N233" s="173" t="s">
        <v>42</v>
      </c>
      <c r="O233" s="36"/>
      <c r="P233" s="174">
        <f>O233*H233</f>
        <v>0</v>
      </c>
      <c r="Q233" s="174">
        <v>0</v>
      </c>
      <c r="R233" s="174">
        <f>Q233*H233</f>
        <v>0</v>
      </c>
      <c r="S233" s="174">
        <v>0</v>
      </c>
      <c r="T233" s="175">
        <f>S233*H233</f>
        <v>0</v>
      </c>
      <c r="AR233" s="18" t="s">
        <v>126</v>
      </c>
      <c r="AT233" s="18" t="s">
        <v>122</v>
      </c>
      <c r="AU233" s="18" t="s">
        <v>79</v>
      </c>
      <c r="AY233" s="18" t="s">
        <v>120</v>
      </c>
      <c r="BE233" s="176">
        <f>IF(N233="základní",J233,0)</f>
        <v>0</v>
      </c>
      <c r="BF233" s="176">
        <f>IF(N233="snížená",J233,0)</f>
        <v>0</v>
      </c>
      <c r="BG233" s="176">
        <f>IF(N233="zákl. přenesená",J233,0)</f>
        <v>0</v>
      </c>
      <c r="BH233" s="176">
        <f>IF(N233="sníž. přenesená",J233,0)</f>
        <v>0</v>
      </c>
      <c r="BI233" s="176">
        <f>IF(N233="nulová",J233,0)</f>
        <v>0</v>
      </c>
      <c r="BJ233" s="18" t="s">
        <v>22</v>
      </c>
      <c r="BK233" s="176">
        <f>ROUND(I233*H233,2)</f>
        <v>0</v>
      </c>
      <c r="BL233" s="18" t="s">
        <v>126</v>
      </c>
      <c r="BM233" s="18" t="s">
        <v>536</v>
      </c>
    </row>
    <row r="234" spans="2:51" s="11" customFormat="1" ht="13.5">
      <c r="B234" s="177"/>
      <c r="D234" s="178" t="s">
        <v>131</v>
      </c>
      <c r="E234" s="179" t="s">
        <v>20</v>
      </c>
      <c r="F234" s="180" t="s">
        <v>288</v>
      </c>
      <c r="H234" s="181" t="s">
        <v>20</v>
      </c>
      <c r="I234" s="182"/>
      <c r="L234" s="177"/>
      <c r="M234" s="183"/>
      <c r="N234" s="184"/>
      <c r="O234" s="184"/>
      <c r="P234" s="184"/>
      <c r="Q234" s="184"/>
      <c r="R234" s="184"/>
      <c r="S234" s="184"/>
      <c r="T234" s="185"/>
      <c r="AT234" s="181" t="s">
        <v>131</v>
      </c>
      <c r="AU234" s="181" t="s">
        <v>79</v>
      </c>
      <c r="AV234" s="11" t="s">
        <v>22</v>
      </c>
      <c r="AW234" s="11" t="s">
        <v>35</v>
      </c>
      <c r="AX234" s="11" t="s">
        <v>71</v>
      </c>
      <c r="AY234" s="181" t="s">
        <v>120</v>
      </c>
    </row>
    <row r="235" spans="2:51" s="12" customFormat="1" ht="13.5">
      <c r="B235" s="186"/>
      <c r="D235" s="178" t="s">
        <v>131</v>
      </c>
      <c r="E235" s="187" t="s">
        <v>20</v>
      </c>
      <c r="F235" s="188" t="s">
        <v>537</v>
      </c>
      <c r="H235" s="189">
        <v>306.9</v>
      </c>
      <c r="I235" s="190"/>
      <c r="L235" s="186"/>
      <c r="M235" s="191"/>
      <c r="N235" s="192"/>
      <c r="O235" s="192"/>
      <c r="P235" s="192"/>
      <c r="Q235" s="192"/>
      <c r="R235" s="192"/>
      <c r="S235" s="192"/>
      <c r="T235" s="193"/>
      <c r="AT235" s="187" t="s">
        <v>131</v>
      </c>
      <c r="AU235" s="187" t="s">
        <v>79</v>
      </c>
      <c r="AV235" s="12" t="s">
        <v>79</v>
      </c>
      <c r="AW235" s="12" t="s">
        <v>35</v>
      </c>
      <c r="AX235" s="12" t="s">
        <v>71</v>
      </c>
      <c r="AY235" s="187" t="s">
        <v>120</v>
      </c>
    </row>
    <row r="236" spans="2:51" s="14" customFormat="1" ht="13.5">
      <c r="B236" s="220"/>
      <c r="D236" s="178" t="s">
        <v>131</v>
      </c>
      <c r="E236" s="221" t="s">
        <v>20</v>
      </c>
      <c r="F236" s="222" t="s">
        <v>290</v>
      </c>
      <c r="H236" s="223">
        <v>306.9</v>
      </c>
      <c r="I236" s="224"/>
      <c r="L236" s="220"/>
      <c r="M236" s="225"/>
      <c r="N236" s="226"/>
      <c r="O236" s="226"/>
      <c r="P236" s="226"/>
      <c r="Q236" s="226"/>
      <c r="R236" s="226"/>
      <c r="S236" s="226"/>
      <c r="T236" s="227"/>
      <c r="AT236" s="221" t="s">
        <v>131</v>
      </c>
      <c r="AU236" s="221" t="s">
        <v>79</v>
      </c>
      <c r="AV236" s="14" t="s">
        <v>138</v>
      </c>
      <c r="AW236" s="14" t="s">
        <v>35</v>
      </c>
      <c r="AX236" s="14" t="s">
        <v>71</v>
      </c>
      <c r="AY236" s="221" t="s">
        <v>120</v>
      </c>
    </row>
    <row r="237" spans="2:51" s="11" customFormat="1" ht="13.5">
      <c r="B237" s="177"/>
      <c r="D237" s="178" t="s">
        <v>131</v>
      </c>
      <c r="E237" s="179" t="s">
        <v>20</v>
      </c>
      <c r="F237" s="180" t="s">
        <v>281</v>
      </c>
      <c r="H237" s="181" t="s">
        <v>20</v>
      </c>
      <c r="I237" s="182"/>
      <c r="L237" s="177"/>
      <c r="M237" s="183"/>
      <c r="N237" s="184"/>
      <c r="O237" s="184"/>
      <c r="P237" s="184"/>
      <c r="Q237" s="184"/>
      <c r="R237" s="184"/>
      <c r="S237" s="184"/>
      <c r="T237" s="185"/>
      <c r="AT237" s="181" t="s">
        <v>131</v>
      </c>
      <c r="AU237" s="181" t="s">
        <v>79</v>
      </c>
      <c r="AV237" s="11" t="s">
        <v>22</v>
      </c>
      <c r="AW237" s="11" t="s">
        <v>35</v>
      </c>
      <c r="AX237" s="11" t="s">
        <v>71</v>
      </c>
      <c r="AY237" s="181" t="s">
        <v>120</v>
      </c>
    </row>
    <row r="238" spans="2:51" s="11" customFormat="1" ht="13.5">
      <c r="B238" s="177"/>
      <c r="D238" s="178" t="s">
        <v>131</v>
      </c>
      <c r="E238" s="179" t="s">
        <v>20</v>
      </c>
      <c r="F238" s="180" t="s">
        <v>151</v>
      </c>
      <c r="H238" s="181" t="s">
        <v>20</v>
      </c>
      <c r="I238" s="182"/>
      <c r="L238" s="177"/>
      <c r="M238" s="183"/>
      <c r="N238" s="184"/>
      <c r="O238" s="184"/>
      <c r="P238" s="184"/>
      <c r="Q238" s="184"/>
      <c r="R238" s="184"/>
      <c r="S238" s="184"/>
      <c r="T238" s="185"/>
      <c r="AT238" s="181" t="s">
        <v>131</v>
      </c>
      <c r="AU238" s="181" t="s">
        <v>79</v>
      </c>
      <c r="AV238" s="11" t="s">
        <v>22</v>
      </c>
      <c r="AW238" s="11" t="s">
        <v>35</v>
      </c>
      <c r="AX238" s="11" t="s">
        <v>71</v>
      </c>
      <c r="AY238" s="181" t="s">
        <v>120</v>
      </c>
    </row>
    <row r="239" spans="2:51" s="12" customFormat="1" ht="13.5">
      <c r="B239" s="186"/>
      <c r="D239" s="178" t="s">
        <v>131</v>
      </c>
      <c r="E239" s="187" t="s">
        <v>20</v>
      </c>
      <c r="F239" s="188" t="s">
        <v>538</v>
      </c>
      <c r="H239" s="189">
        <v>315.7</v>
      </c>
      <c r="I239" s="190"/>
      <c r="L239" s="186"/>
      <c r="M239" s="191"/>
      <c r="N239" s="192"/>
      <c r="O239" s="192"/>
      <c r="P239" s="192"/>
      <c r="Q239" s="192"/>
      <c r="R239" s="192"/>
      <c r="S239" s="192"/>
      <c r="T239" s="193"/>
      <c r="AT239" s="187" t="s">
        <v>131</v>
      </c>
      <c r="AU239" s="187" t="s">
        <v>79</v>
      </c>
      <c r="AV239" s="12" t="s">
        <v>79</v>
      </c>
      <c r="AW239" s="12" t="s">
        <v>35</v>
      </c>
      <c r="AX239" s="12" t="s">
        <v>71</v>
      </c>
      <c r="AY239" s="187" t="s">
        <v>120</v>
      </c>
    </row>
    <row r="240" spans="2:51" s="13" customFormat="1" ht="13.5">
      <c r="B240" s="194"/>
      <c r="D240" s="195" t="s">
        <v>131</v>
      </c>
      <c r="E240" s="196" t="s">
        <v>20</v>
      </c>
      <c r="F240" s="197" t="s">
        <v>137</v>
      </c>
      <c r="H240" s="198">
        <v>622.6</v>
      </c>
      <c r="I240" s="199"/>
      <c r="L240" s="194"/>
      <c r="M240" s="200"/>
      <c r="N240" s="201"/>
      <c r="O240" s="201"/>
      <c r="P240" s="201"/>
      <c r="Q240" s="201"/>
      <c r="R240" s="201"/>
      <c r="S240" s="201"/>
      <c r="T240" s="202"/>
      <c r="AT240" s="203" t="s">
        <v>131</v>
      </c>
      <c r="AU240" s="203" t="s">
        <v>79</v>
      </c>
      <c r="AV240" s="13" t="s">
        <v>126</v>
      </c>
      <c r="AW240" s="13" t="s">
        <v>35</v>
      </c>
      <c r="AX240" s="13" t="s">
        <v>22</v>
      </c>
      <c r="AY240" s="203" t="s">
        <v>120</v>
      </c>
    </row>
    <row r="241" spans="2:65" s="1" customFormat="1" ht="22.5" customHeight="1">
      <c r="B241" s="164"/>
      <c r="C241" s="165" t="s">
        <v>539</v>
      </c>
      <c r="D241" s="165" t="s">
        <v>122</v>
      </c>
      <c r="E241" s="166" t="s">
        <v>540</v>
      </c>
      <c r="F241" s="167" t="s">
        <v>541</v>
      </c>
      <c r="G241" s="168" t="s">
        <v>175</v>
      </c>
      <c r="H241" s="169">
        <v>3069</v>
      </c>
      <c r="I241" s="170"/>
      <c r="J241" s="171">
        <f>ROUND(I241*H241,2)</f>
        <v>0</v>
      </c>
      <c r="K241" s="167" t="s">
        <v>542</v>
      </c>
      <c r="L241" s="35"/>
      <c r="M241" s="172" t="s">
        <v>20</v>
      </c>
      <c r="N241" s="173" t="s">
        <v>42</v>
      </c>
      <c r="O241" s="36"/>
      <c r="P241" s="174">
        <f>O241*H241</f>
        <v>0</v>
      </c>
      <c r="Q241" s="174">
        <v>0</v>
      </c>
      <c r="R241" s="174">
        <f>Q241*H241</f>
        <v>0</v>
      </c>
      <c r="S241" s="174">
        <v>0</v>
      </c>
      <c r="T241" s="175">
        <f>S241*H241</f>
        <v>0</v>
      </c>
      <c r="AR241" s="18" t="s">
        <v>126</v>
      </c>
      <c r="AT241" s="18" t="s">
        <v>122</v>
      </c>
      <c r="AU241" s="18" t="s">
        <v>79</v>
      </c>
      <c r="AY241" s="18" t="s">
        <v>120</v>
      </c>
      <c r="BE241" s="176">
        <f>IF(N241="základní",J241,0)</f>
        <v>0</v>
      </c>
      <c r="BF241" s="176">
        <f>IF(N241="snížená",J241,0)</f>
        <v>0</v>
      </c>
      <c r="BG241" s="176">
        <f>IF(N241="zákl. přenesená",J241,0)</f>
        <v>0</v>
      </c>
      <c r="BH241" s="176">
        <f>IF(N241="sníž. přenesená",J241,0)</f>
        <v>0</v>
      </c>
      <c r="BI241" s="176">
        <f>IF(N241="nulová",J241,0)</f>
        <v>0</v>
      </c>
      <c r="BJ241" s="18" t="s">
        <v>22</v>
      </c>
      <c r="BK241" s="176">
        <f>ROUND(I241*H241,2)</f>
        <v>0</v>
      </c>
      <c r="BL241" s="18" t="s">
        <v>126</v>
      </c>
      <c r="BM241" s="18" t="s">
        <v>543</v>
      </c>
    </row>
    <row r="242" spans="2:51" s="12" customFormat="1" ht="13.5">
      <c r="B242" s="186"/>
      <c r="D242" s="195" t="s">
        <v>131</v>
      </c>
      <c r="E242" s="204" t="s">
        <v>20</v>
      </c>
      <c r="F242" s="205" t="s">
        <v>544</v>
      </c>
      <c r="H242" s="206">
        <v>3069</v>
      </c>
      <c r="I242" s="190"/>
      <c r="L242" s="186"/>
      <c r="M242" s="191"/>
      <c r="N242" s="192"/>
      <c r="O242" s="192"/>
      <c r="P242" s="192"/>
      <c r="Q242" s="192"/>
      <c r="R242" s="192"/>
      <c r="S242" s="192"/>
      <c r="T242" s="193"/>
      <c r="AT242" s="187" t="s">
        <v>131</v>
      </c>
      <c r="AU242" s="187" t="s">
        <v>79</v>
      </c>
      <c r="AV242" s="12" t="s">
        <v>79</v>
      </c>
      <c r="AW242" s="12" t="s">
        <v>35</v>
      </c>
      <c r="AX242" s="12" t="s">
        <v>22</v>
      </c>
      <c r="AY242" s="187" t="s">
        <v>120</v>
      </c>
    </row>
    <row r="243" spans="2:65" s="1" customFormat="1" ht="22.5" customHeight="1">
      <c r="B243" s="164"/>
      <c r="C243" s="165" t="s">
        <v>545</v>
      </c>
      <c r="D243" s="165" t="s">
        <v>122</v>
      </c>
      <c r="E243" s="166" t="s">
        <v>546</v>
      </c>
      <c r="F243" s="167" t="s">
        <v>547</v>
      </c>
      <c r="G243" s="168" t="s">
        <v>175</v>
      </c>
      <c r="H243" s="169">
        <v>25.425</v>
      </c>
      <c r="I243" s="170"/>
      <c r="J243" s="171">
        <f>ROUND(I243*H243,2)</f>
        <v>0</v>
      </c>
      <c r="K243" s="167" t="s">
        <v>542</v>
      </c>
      <c r="L243" s="35"/>
      <c r="M243" s="172" t="s">
        <v>20</v>
      </c>
      <c r="N243" s="173" t="s">
        <v>42</v>
      </c>
      <c r="O243" s="36"/>
      <c r="P243" s="174">
        <f>O243*H243</f>
        <v>0</v>
      </c>
      <c r="Q243" s="174">
        <v>0</v>
      </c>
      <c r="R243" s="174">
        <f>Q243*H243</f>
        <v>0</v>
      </c>
      <c r="S243" s="174">
        <v>0</v>
      </c>
      <c r="T243" s="175">
        <f>S243*H243</f>
        <v>0</v>
      </c>
      <c r="AR243" s="18" t="s">
        <v>126</v>
      </c>
      <c r="AT243" s="18" t="s">
        <v>122</v>
      </c>
      <c r="AU243" s="18" t="s">
        <v>79</v>
      </c>
      <c r="AY243" s="18" t="s">
        <v>120</v>
      </c>
      <c r="BE243" s="176">
        <f>IF(N243="základní",J243,0)</f>
        <v>0</v>
      </c>
      <c r="BF243" s="176">
        <f>IF(N243="snížená",J243,0)</f>
        <v>0</v>
      </c>
      <c r="BG243" s="176">
        <f>IF(N243="zákl. přenesená",J243,0)</f>
        <v>0</v>
      </c>
      <c r="BH243" s="176">
        <f>IF(N243="sníž. přenesená",J243,0)</f>
        <v>0</v>
      </c>
      <c r="BI243" s="176">
        <f>IF(N243="nulová",J243,0)</f>
        <v>0</v>
      </c>
      <c r="BJ243" s="18" t="s">
        <v>22</v>
      </c>
      <c r="BK243" s="176">
        <f>ROUND(I243*H243,2)</f>
        <v>0</v>
      </c>
      <c r="BL243" s="18" t="s">
        <v>126</v>
      </c>
      <c r="BM243" s="18" t="s">
        <v>548</v>
      </c>
    </row>
    <row r="244" spans="2:51" s="11" customFormat="1" ht="13.5">
      <c r="B244" s="177"/>
      <c r="D244" s="178" t="s">
        <v>131</v>
      </c>
      <c r="E244" s="179" t="s">
        <v>20</v>
      </c>
      <c r="F244" s="180" t="s">
        <v>549</v>
      </c>
      <c r="H244" s="181" t="s">
        <v>20</v>
      </c>
      <c r="I244" s="182"/>
      <c r="L244" s="177"/>
      <c r="M244" s="183"/>
      <c r="N244" s="184"/>
      <c r="O244" s="184"/>
      <c r="P244" s="184"/>
      <c r="Q244" s="184"/>
      <c r="R244" s="184"/>
      <c r="S244" s="184"/>
      <c r="T244" s="185"/>
      <c r="AT244" s="181" t="s">
        <v>131</v>
      </c>
      <c r="AU244" s="181" t="s">
        <v>79</v>
      </c>
      <c r="AV244" s="11" t="s">
        <v>22</v>
      </c>
      <c r="AW244" s="11" t="s">
        <v>35</v>
      </c>
      <c r="AX244" s="11" t="s">
        <v>71</v>
      </c>
      <c r="AY244" s="181" t="s">
        <v>120</v>
      </c>
    </row>
    <row r="245" spans="2:51" s="11" customFormat="1" ht="13.5">
      <c r="B245" s="177"/>
      <c r="D245" s="178" t="s">
        <v>131</v>
      </c>
      <c r="E245" s="179" t="s">
        <v>20</v>
      </c>
      <c r="F245" s="180" t="s">
        <v>550</v>
      </c>
      <c r="H245" s="181" t="s">
        <v>20</v>
      </c>
      <c r="I245" s="182"/>
      <c r="L245" s="177"/>
      <c r="M245" s="183"/>
      <c r="N245" s="184"/>
      <c r="O245" s="184"/>
      <c r="P245" s="184"/>
      <c r="Q245" s="184"/>
      <c r="R245" s="184"/>
      <c r="S245" s="184"/>
      <c r="T245" s="185"/>
      <c r="AT245" s="181" t="s">
        <v>131</v>
      </c>
      <c r="AU245" s="181" t="s">
        <v>79</v>
      </c>
      <c r="AV245" s="11" t="s">
        <v>22</v>
      </c>
      <c r="AW245" s="11" t="s">
        <v>35</v>
      </c>
      <c r="AX245" s="11" t="s">
        <v>71</v>
      </c>
      <c r="AY245" s="181" t="s">
        <v>120</v>
      </c>
    </row>
    <row r="246" spans="2:51" s="12" customFormat="1" ht="13.5">
      <c r="B246" s="186"/>
      <c r="D246" s="178" t="s">
        <v>131</v>
      </c>
      <c r="E246" s="187" t="s">
        <v>20</v>
      </c>
      <c r="F246" s="188" t="s">
        <v>551</v>
      </c>
      <c r="H246" s="189">
        <v>7.2</v>
      </c>
      <c r="I246" s="190"/>
      <c r="L246" s="186"/>
      <c r="M246" s="191"/>
      <c r="N246" s="192"/>
      <c r="O246" s="192"/>
      <c r="P246" s="192"/>
      <c r="Q246" s="192"/>
      <c r="R246" s="192"/>
      <c r="S246" s="192"/>
      <c r="T246" s="193"/>
      <c r="AT246" s="187" t="s">
        <v>131</v>
      </c>
      <c r="AU246" s="187" t="s">
        <v>79</v>
      </c>
      <c r="AV246" s="12" t="s">
        <v>79</v>
      </c>
      <c r="AW246" s="12" t="s">
        <v>35</v>
      </c>
      <c r="AX246" s="12" t="s">
        <v>71</v>
      </c>
      <c r="AY246" s="187" t="s">
        <v>120</v>
      </c>
    </row>
    <row r="247" spans="2:51" s="14" customFormat="1" ht="13.5">
      <c r="B247" s="220"/>
      <c r="D247" s="178" t="s">
        <v>131</v>
      </c>
      <c r="E247" s="221" t="s">
        <v>20</v>
      </c>
      <c r="F247" s="222" t="s">
        <v>290</v>
      </c>
      <c r="H247" s="223">
        <v>7.2</v>
      </c>
      <c r="I247" s="224"/>
      <c r="L247" s="220"/>
      <c r="M247" s="225"/>
      <c r="N247" s="226"/>
      <c r="O247" s="226"/>
      <c r="P247" s="226"/>
      <c r="Q247" s="226"/>
      <c r="R247" s="226"/>
      <c r="S247" s="226"/>
      <c r="T247" s="227"/>
      <c r="AT247" s="221" t="s">
        <v>131</v>
      </c>
      <c r="AU247" s="221" t="s">
        <v>79</v>
      </c>
      <c r="AV247" s="14" t="s">
        <v>138</v>
      </c>
      <c r="AW247" s="14" t="s">
        <v>35</v>
      </c>
      <c r="AX247" s="14" t="s">
        <v>71</v>
      </c>
      <c r="AY247" s="221" t="s">
        <v>120</v>
      </c>
    </row>
    <row r="248" spans="2:51" s="11" customFormat="1" ht="13.5">
      <c r="B248" s="177"/>
      <c r="D248" s="178" t="s">
        <v>131</v>
      </c>
      <c r="E248" s="179" t="s">
        <v>20</v>
      </c>
      <c r="F248" s="180" t="s">
        <v>552</v>
      </c>
      <c r="H248" s="181" t="s">
        <v>20</v>
      </c>
      <c r="I248" s="182"/>
      <c r="L248" s="177"/>
      <c r="M248" s="183"/>
      <c r="N248" s="184"/>
      <c r="O248" s="184"/>
      <c r="P248" s="184"/>
      <c r="Q248" s="184"/>
      <c r="R248" s="184"/>
      <c r="S248" s="184"/>
      <c r="T248" s="185"/>
      <c r="AT248" s="181" t="s">
        <v>131</v>
      </c>
      <c r="AU248" s="181" t="s">
        <v>79</v>
      </c>
      <c r="AV248" s="11" t="s">
        <v>22</v>
      </c>
      <c r="AW248" s="11" t="s">
        <v>35</v>
      </c>
      <c r="AX248" s="11" t="s">
        <v>71</v>
      </c>
      <c r="AY248" s="181" t="s">
        <v>120</v>
      </c>
    </row>
    <row r="249" spans="2:51" s="11" customFormat="1" ht="13.5">
      <c r="B249" s="177"/>
      <c r="D249" s="178" t="s">
        <v>131</v>
      </c>
      <c r="E249" s="179" t="s">
        <v>20</v>
      </c>
      <c r="F249" s="180" t="s">
        <v>422</v>
      </c>
      <c r="H249" s="181" t="s">
        <v>20</v>
      </c>
      <c r="I249" s="182"/>
      <c r="L249" s="177"/>
      <c r="M249" s="183"/>
      <c r="N249" s="184"/>
      <c r="O249" s="184"/>
      <c r="P249" s="184"/>
      <c r="Q249" s="184"/>
      <c r="R249" s="184"/>
      <c r="S249" s="184"/>
      <c r="T249" s="185"/>
      <c r="AT249" s="181" t="s">
        <v>131</v>
      </c>
      <c r="AU249" s="181" t="s">
        <v>79</v>
      </c>
      <c r="AV249" s="11" t="s">
        <v>22</v>
      </c>
      <c r="AW249" s="11" t="s">
        <v>35</v>
      </c>
      <c r="AX249" s="11" t="s">
        <v>71</v>
      </c>
      <c r="AY249" s="181" t="s">
        <v>120</v>
      </c>
    </row>
    <row r="250" spans="2:51" s="12" customFormat="1" ht="13.5">
      <c r="B250" s="186"/>
      <c r="D250" s="178" t="s">
        <v>131</v>
      </c>
      <c r="E250" s="187" t="s">
        <v>20</v>
      </c>
      <c r="F250" s="188" t="s">
        <v>553</v>
      </c>
      <c r="H250" s="189">
        <v>18.225</v>
      </c>
      <c r="I250" s="190"/>
      <c r="L250" s="186"/>
      <c r="M250" s="191"/>
      <c r="N250" s="192"/>
      <c r="O250" s="192"/>
      <c r="P250" s="192"/>
      <c r="Q250" s="192"/>
      <c r="R250" s="192"/>
      <c r="S250" s="192"/>
      <c r="T250" s="193"/>
      <c r="AT250" s="187" t="s">
        <v>131</v>
      </c>
      <c r="AU250" s="187" t="s">
        <v>79</v>
      </c>
      <c r="AV250" s="12" t="s">
        <v>79</v>
      </c>
      <c r="AW250" s="12" t="s">
        <v>35</v>
      </c>
      <c r="AX250" s="12" t="s">
        <v>71</v>
      </c>
      <c r="AY250" s="187" t="s">
        <v>120</v>
      </c>
    </row>
    <row r="251" spans="2:51" s="14" customFormat="1" ht="13.5">
      <c r="B251" s="220"/>
      <c r="D251" s="178" t="s">
        <v>131</v>
      </c>
      <c r="E251" s="221" t="s">
        <v>20</v>
      </c>
      <c r="F251" s="222" t="s">
        <v>290</v>
      </c>
      <c r="H251" s="223">
        <v>18.225</v>
      </c>
      <c r="I251" s="224"/>
      <c r="L251" s="220"/>
      <c r="M251" s="225"/>
      <c r="N251" s="226"/>
      <c r="O251" s="226"/>
      <c r="P251" s="226"/>
      <c r="Q251" s="226"/>
      <c r="R251" s="226"/>
      <c r="S251" s="226"/>
      <c r="T251" s="227"/>
      <c r="AT251" s="221" t="s">
        <v>131</v>
      </c>
      <c r="AU251" s="221" t="s">
        <v>79</v>
      </c>
      <c r="AV251" s="14" t="s">
        <v>138</v>
      </c>
      <c r="AW251" s="14" t="s">
        <v>35</v>
      </c>
      <c r="AX251" s="14" t="s">
        <v>71</v>
      </c>
      <c r="AY251" s="221" t="s">
        <v>120</v>
      </c>
    </row>
    <row r="252" spans="2:51" s="13" customFormat="1" ht="13.5">
      <c r="B252" s="194"/>
      <c r="D252" s="195" t="s">
        <v>131</v>
      </c>
      <c r="E252" s="196" t="s">
        <v>20</v>
      </c>
      <c r="F252" s="197" t="s">
        <v>137</v>
      </c>
      <c r="H252" s="198">
        <v>25.425</v>
      </c>
      <c r="I252" s="199"/>
      <c r="L252" s="194"/>
      <c r="M252" s="200"/>
      <c r="N252" s="201"/>
      <c r="O252" s="201"/>
      <c r="P252" s="201"/>
      <c r="Q252" s="201"/>
      <c r="R252" s="201"/>
      <c r="S252" s="201"/>
      <c r="T252" s="202"/>
      <c r="AT252" s="203" t="s">
        <v>131</v>
      </c>
      <c r="AU252" s="203" t="s">
        <v>79</v>
      </c>
      <c r="AV252" s="13" t="s">
        <v>126</v>
      </c>
      <c r="AW252" s="13" t="s">
        <v>35</v>
      </c>
      <c r="AX252" s="13" t="s">
        <v>22</v>
      </c>
      <c r="AY252" s="203" t="s">
        <v>120</v>
      </c>
    </row>
    <row r="253" spans="2:65" s="1" customFormat="1" ht="22.5" customHeight="1">
      <c r="B253" s="164"/>
      <c r="C253" s="165" t="s">
        <v>554</v>
      </c>
      <c r="D253" s="165" t="s">
        <v>122</v>
      </c>
      <c r="E253" s="166" t="s">
        <v>555</v>
      </c>
      <c r="F253" s="167" t="s">
        <v>556</v>
      </c>
      <c r="G253" s="168" t="s">
        <v>175</v>
      </c>
      <c r="H253" s="169">
        <v>254.25</v>
      </c>
      <c r="I253" s="170"/>
      <c r="J253" s="171">
        <f>ROUND(I253*H253,2)</f>
        <v>0</v>
      </c>
      <c r="K253" s="167" t="s">
        <v>20</v>
      </c>
      <c r="L253" s="35"/>
      <c r="M253" s="172" t="s">
        <v>20</v>
      </c>
      <c r="N253" s="173" t="s">
        <v>42</v>
      </c>
      <c r="O253" s="36"/>
      <c r="P253" s="174">
        <f>O253*H253</f>
        <v>0</v>
      </c>
      <c r="Q253" s="174">
        <v>0</v>
      </c>
      <c r="R253" s="174">
        <f>Q253*H253</f>
        <v>0</v>
      </c>
      <c r="S253" s="174">
        <v>0</v>
      </c>
      <c r="T253" s="175">
        <f>S253*H253</f>
        <v>0</v>
      </c>
      <c r="AR253" s="18" t="s">
        <v>126</v>
      </c>
      <c r="AT253" s="18" t="s">
        <v>122</v>
      </c>
      <c r="AU253" s="18" t="s">
        <v>79</v>
      </c>
      <c r="AY253" s="18" t="s">
        <v>120</v>
      </c>
      <c r="BE253" s="176">
        <f>IF(N253="základní",J253,0)</f>
        <v>0</v>
      </c>
      <c r="BF253" s="176">
        <f>IF(N253="snížená",J253,0)</f>
        <v>0</v>
      </c>
      <c r="BG253" s="176">
        <f>IF(N253="zákl. přenesená",J253,0)</f>
        <v>0</v>
      </c>
      <c r="BH253" s="176">
        <f>IF(N253="sníž. přenesená",J253,0)</f>
        <v>0</v>
      </c>
      <c r="BI253" s="176">
        <f>IF(N253="nulová",J253,0)</f>
        <v>0</v>
      </c>
      <c r="BJ253" s="18" t="s">
        <v>22</v>
      </c>
      <c r="BK253" s="176">
        <f>ROUND(I253*H253,2)</f>
        <v>0</v>
      </c>
      <c r="BL253" s="18" t="s">
        <v>126</v>
      </c>
      <c r="BM253" s="18" t="s">
        <v>557</v>
      </c>
    </row>
    <row r="254" spans="2:51" s="12" customFormat="1" ht="13.5">
      <c r="B254" s="186"/>
      <c r="D254" s="195" t="s">
        <v>131</v>
      </c>
      <c r="E254" s="204" t="s">
        <v>20</v>
      </c>
      <c r="F254" s="205" t="s">
        <v>558</v>
      </c>
      <c r="H254" s="206">
        <v>254.25</v>
      </c>
      <c r="I254" s="190"/>
      <c r="L254" s="186"/>
      <c r="M254" s="191"/>
      <c r="N254" s="192"/>
      <c r="O254" s="192"/>
      <c r="P254" s="192"/>
      <c r="Q254" s="192"/>
      <c r="R254" s="192"/>
      <c r="S254" s="192"/>
      <c r="T254" s="193"/>
      <c r="AT254" s="187" t="s">
        <v>131</v>
      </c>
      <c r="AU254" s="187" t="s">
        <v>79</v>
      </c>
      <c r="AV254" s="12" t="s">
        <v>79</v>
      </c>
      <c r="AW254" s="12" t="s">
        <v>35</v>
      </c>
      <c r="AX254" s="12" t="s">
        <v>22</v>
      </c>
      <c r="AY254" s="187" t="s">
        <v>120</v>
      </c>
    </row>
    <row r="255" spans="2:65" s="1" customFormat="1" ht="22.5" customHeight="1">
      <c r="B255" s="164"/>
      <c r="C255" s="165" t="s">
        <v>559</v>
      </c>
      <c r="D255" s="165" t="s">
        <v>122</v>
      </c>
      <c r="E255" s="166" t="s">
        <v>285</v>
      </c>
      <c r="F255" s="167" t="s">
        <v>286</v>
      </c>
      <c r="G255" s="168" t="s">
        <v>175</v>
      </c>
      <c r="H255" s="169">
        <v>1941.388</v>
      </c>
      <c r="I255" s="170"/>
      <c r="J255" s="171">
        <f>ROUND(I255*H255,2)</f>
        <v>0</v>
      </c>
      <c r="K255" s="167" t="s">
        <v>20</v>
      </c>
      <c r="L255" s="35"/>
      <c r="M255" s="172" t="s">
        <v>20</v>
      </c>
      <c r="N255" s="173" t="s">
        <v>42</v>
      </c>
      <c r="O255" s="36"/>
      <c r="P255" s="174">
        <f>O255*H255</f>
        <v>0</v>
      </c>
      <c r="Q255" s="174">
        <v>0</v>
      </c>
      <c r="R255" s="174">
        <f>Q255*H255</f>
        <v>0</v>
      </c>
      <c r="S255" s="174">
        <v>0</v>
      </c>
      <c r="T255" s="175">
        <f>S255*H255</f>
        <v>0</v>
      </c>
      <c r="AR255" s="18" t="s">
        <v>126</v>
      </c>
      <c r="AT255" s="18" t="s">
        <v>122</v>
      </c>
      <c r="AU255" s="18" t="s">
        <v>79</v>
      </c>
      <c r="AY255" s="18" t="s">
        <v>120</v>
      </c>
      <c r="BE255" s="176">
        <f>IF(N255="základní",J255,0)</f>
        <v>0</v>
      </c>
      <c r="BF255" s="176">
        <f>IF(N255="snížená",J255,0)</f>
        <v>0</v>
      </c>
      <c r="BG255" s="176">
        <f>IF(N255="zákl. přenesená",J255,0)</f>
        <v>0</v>
      </c>
      <c r="BH255" s="176">
        <f>IF(N255="sníž. přenesená",J255,0)</f>
        <v>0</v>
      </c>
      <c r="BI255" s="176">
        <f>IF(N255="nulová",J255,0)</f>
        <v>0</v>
      </c>
      <c r="BJ255" s="18" t="s">
        <v>22</v>
      </c>
      <c r="BK255" s="176">
        <f>ROUND(I255*H255,2)</f>
        <v>0</v>
      </c>
      <c r="BL255" s="18" t="s">
        <v>126</v>
      </c>
      <c r="BM255" s="18" t="s">
        <v>560</v>
      </c>
    </row>
    <row r="256" spans="2:51" s="11" customFormat="1" ht="13.5">
      <c r="B256" s="177"/>
      <c r="D256" s="178" t="s">
        <v>131</v>
      </c>
      <c r="E256" s="179" t="s">
        <v>20</v>
      </c>
      <c r="F256" s="180" t="s">
        <v>549</v>
      </c>
      <c r="H256" s="181" t="s">
        <v>20</v>
      </c>
      <c r="I256" s="182"/>
      <c r="L256" s="177"/>
      <c r="M256" s="183"/>
      <c r="N256" s="184"/>
      <c r="O256" s="184"/>
      <c r="P256" s="184"/>
      <c r="Q256" s="184"/>
      <c r="R256" s="184"/>
      <c r="S256" s="184"/>
      <c r="T256" s="185"/>
      <c r="AT256" s="181" t="s">
        <v>131</v>
      </c>
      <c r="AU256" s="181" t="s">
        <v>79</v>
      </c>
      <c r="AV256" s="11" t="s">
        <v>22</v>
      </c>
      <c r="AW256" s="11" t="s">
        <v>35</v>
      </c>
      <c r="AX256" s="11" t="s">
        <v>71</v>
      </c>
      <c r="AY256" s="181" t="s">
        <v>120</v>
      </c>
    </row>
    <row r="257" spans="2:51" s="11" customFormat="1" ht="13.5">
      <c r="B257" s="177"/>
      <c r="D257" s="178" t="s">
        <v>131</v>
      </c>
      <c r="E257" s="179" t="s">
        <v>20</v>
      </c>
      <c r="F257" s="180" t="s">
        <v>550</v>
      </c>
      <c r="H257" s="181" t="s">
        <v>20</v>
      </c>
      <c r="I257" s="182"/>
      <c r="L257" s="177"/>
      <c r="M257" s="183"/>
      <c r="N257" s="184"/>
      <c r="O257" s="184"/>
      <c r="P257" s="184"/>
      <c r="Q257" s="184"/>
      <c r="R257" s="184"/>
      <c r="S257" s="184"/>
      <c r="T257" s="185"/>
      <c r="AT257" s="181" t="s">
        <v>131</v>
      </c>
      <c r="AU257" s="181" t="s">
        <v>79</v>
      </c>
      <c r="AV257" s="11" t="s">
        <v>22</v>
      </c>
      <c r="AW257" s="11" t="s">
        <v>35</v>
      </c>
      <c r="AX257" s="11" t="s">
        <v>71</v>
      </c>
      <c r="AY257" s="181" t="s">
        <v>120</v>
      </c>
    </row>
    <row r="258" spans="2:51" s="12" customFormat="1" ht="13.5">
      <c r="B258" s="186"/>
      <c r="D258" s="178" t="s">
        <v>131</v>
      </c>
      <c r="E258" s="187" t="s">
        <v>20</v>
      </c>
      <c r="F258" s="188" t="s">
        <v>551</v>
      </c>
      <c r="H258" s="189">
        <v>7.2</v>
      </c>
      <c r="I258" s="190"/>
      <c r="L258" s="186"/>
      <c r="M258" s="191"/>
      <c r="N258" s="192"/>
      <c r="O258" s="192"/>
      <c r="P258" s="192"/>
      <c r="Q258" s="192"/>
      <c r="R258" s="192"/>
      <c r="S258" s="192"/>
      <c r="T258" s="193"/>
      <c r="AT258" s="187" t="s">
        <v>131</v>
      </c>
      <c r="AU258" s="187" t="s">
        <v>79</v>
      </c>
      <c r="AV258" s="12" t="s">
        <v>79</v>
      </c>
      <c r="AW258" s="12" t="s">
        <v>35</v>
      </c>
      <c r="AX258" s="12" t="s">
        <v>71</v>
      </c>
      <c r="AY258" s="187" t="s">
        <v>120</v>
      </c>
    </row>
    <row r="259" spans="2:51" s="14" customFormat="1" ht="13.5">
      <c r="B259" s="220"/>
      <c r="D259" s="178" t="s">
        <v>131</v>
      </c>
      <c r="E259" s="221" t="s">
        <v>20</v>
      </c>
      <c r="F259" s="222" t="s">
        <v>290</v>
      </c>
      <c r="H259" s="223">
        <v>7.2</v>
      </c>
      <c r="I259" s="224"/>
      <c r="L259" s="220"/>
      <c r="M259" s="225"/>
      <c r="N259" s="226"/>
      <c r="O259" s="226"/>
      <c r="P259" s="226"/>
      <c r="Q259" s="226"/>
      <c r="R259" s="226"/>
      <c r="S259" s="226"/>
      <c r="T259" s="227"/>
      <c r="AT259" s="221" t="s">
        <v>131</v>
      </c>
      <c r="AU259" s="221" t="s">
        <v>79</v>
      </c>
      <c r="AV259" s="14" t="s">
        <v>138</v>
      </c>
      <c r="AW259" s="14" t="s">
        <v>35</v>
      </c>
      <c r="AX259" s="14" t="s">
        <v>71</v>
      </c>
      <c r="AY259" s="221" t="s">
        <v>120</v>
      </c>
    </row>
    <row r="260" spans="2:51" s="11" customFormat="1" ht="13.5">
      <c r="B260" s="177"/>
      <c r="D260" s="178" t="s">
        <v>131</v>
      </c>
      <c r="E260" s="179" t="s">
        <v>20</v>
      </c>
      <c r="F260" s="180" t="s">
        <v>552</v>
      </c>
      <c r="H260" s="181" t="s">
        <v>20</v>
      </c>
      <c r="I260" s="182"/>
      <c r="L260" s="177"/>
      <c r="M260" s="183"/>
      <c r="N260" s="184"/>
      <c r="O260" s="184"/>
      <c r="P260" s="184"/>
      <c r="Q260" s="184"/>
      <c r="R260" s="184"/>
      <c r="S260" s="184"/>
      <c r="T260" s="185"/>
      <c r="AT260" s="181" t="s">
        <v>131</v>
      </c>
      <c r="AU260" s="181" t="s">
        <v>79</v>
      </c>
      <c r="AV260" s="11" t="s">
        <v>22</v>
      </c>
      <c r="AW260" s="11" t="s">
        <v>35</v>
      </c>
      <c r="AX260" s="11" t="s">
        <v>71</v>
      </c>
      <c r="AY260" s="181" t="s">
        <v>120</v>
      </c>
    </row>
    <row r="261" spans="2:51" s="11" customFormat="1" ht="13.5">
      <c r="B261" s="177"/>
      <c r="D261" s="178" t="s">
        <v>131</v>
      </c>
      <c r="E261" s="179" t="s">
        <v>20</v>
      </c>
      <c r="F261" s="180" t="s">
        <v>422</v>
      </c>
      <c r="H261" s="181" t="s">
        <v>20</v>
      </c>
      <c r="I261" s="182"/>
      <c r="L261" s="177"/>
      <c r="M261" s="183"/>
      <c r="N261" s="184"/>
      <c r="O261" s="184"/>
      <c r="P261" s="184"/>
      <c r="Q261" s="184"/>
      <c r="R261" s="184"/>
      <c r="S261" s="184"/>
      <c r="T261" s="185"/>
      <c r="AT261" s="181" t="s">
        <v>131</v>
      </c>
      <c r="AU261" s="181" t="s">
        <v>79</v>
      </c>
      <c r="AV261" s="11" t="s">
        <v>22</v>
      </c>
      <c r="AW261" s="11" t="s">
        <v>35</v>
      </c>
      <c r="AX261" s="11" t="s">
        <v>71</v>
      </c>
      <c r="AY261" s="181" t="s">
        <v>120</v>
      </c>
    </row>
    <row r="262" spans="2:51" s="12" customFormat="1" ht="13.5">
      <c r="B262" s="186"/>
      <c r="D262" s="178" t="s">
        <v>131</v>
      </c>
      <c r="E262" s="187" t="s">
        <v>20</v>
      </c>
      <c r="F262" s="188" t="s">
        <v>553</v>
      </c>
      <c r="H262" s="189">
        <v>18.225</v>
      </c>
      <c r="I262" s="190"/>
      <c r="L262" s="186"/>
      <c r="M262" s="191"/>
      <c r="N262" s="192"/>
      <c r="O262" s="192"/>
      <c r="P262" s="192"/>
      <c r="Q262" s="192"/>
      <c r="R262" s="192"/>
      <c r="S262" s="192"/>
      <c r="T262" s="193"/>
      <c r="AT262" s="187" t="s">
        <v>131</v>
      </c>
      <c r="AU262" s="187" t="s">
        <v>79</v>
      </c>
      <c r="AV262" s="12" t="s">
        <v>79</v>
      </c>
      <c r="AW262" s="12" t="s">
        <v>35</v>
      </c>
      <c r="AX262" s="12" t="s">
        <v>71</v>
      </c>
      <c r="AY262" s="187" t="s">
        <v>120</v>
      </c>
    </row>
    <row r="263" spans="2:51" s="14" customFormat="1" ht="13.5">
      <c r="B263" s="220"/>
      <c r="D263" s="178" t="s">
        <v>131</v>
      </c>
      <c r="E263" s="221" t="s">
        <v>20</v>
      </c>
      <c r="F263" s="222" t="s">
        <v>290</v>
      </c>
      <c r="H263" s="223">
        <v>18.225</v>
      </c>
      <c r="I263" s="224"/>
      <c r="L263" s="220"/>
      <c r="M263" s="225"/>
      <c r="N263" s="226"/>
      <c r="O263" s="226"/>
      <c r="P263" s="226"/>
      <c r="Q263" s="226"/>
      <c r="R263" s="226"/>
      <c r="S263" s="226"/>
      <c r="T263" s="227"/>
      <c r="AT263" s="221" t="s">
        <v>131</v>
      </c>
      <c r="AU263" s="221" t="s">
        <v>79</v>
      </c>
      <c r="AV263" s="14" t="s">
        <v>138</v>
      </c>
      <c r="AW263" s="14" t="s">
        <v>35</v>
      </c>
      <c r="AX263" s="14" t="s">
        <v>71</v>
      </c>
      <c r="AY263" s="221" t="s">
        <v>120</v>
      </c>
    </row>
    <row r="264" spans="2:51" s="11" customFormat="1" ht="13.5">
      <c r="B264" s="177"/>
      <c r="D264" s="178" t="s">
        <v>131</v>
      </c>
      <c r="E264" s="179" t="s">
        <v>20</v>
      </c>
      <c r="F264" s="180" t="s">
        <v>288</v>
      </c>
      <c r="H264" s="181" t="s">
        <v>20</v>
      </c>
      <c r="I264" s="182"/>
      <c r="L264" s="177"/>
      <c r="M264" s="183"/>
      <c r="N264" s="184"/>
      <c r="O264" s="184"/>
      <c r="P264" s="184"/>
      <c r="Q264" s="184"/>
      <c r="R264" s="184"/>
      <c r="S264" s="184"/>
      <c r="T264" s="185"/>
      <c r="AT264" s="181" t="s">
        <v>131</v>
      </c>
      <c r="AU264" s="181" t="s">
        <v>79</v>
      </c>
      <c r="AV264" s="11" t="s">
        <v>22</v>
      </c>
      <c r="AW264" s="11" t="s">
        <v>35</v>
      </c>
      <c r="AX264" s="11" t="s">
        <v>71</v>
      </c>
      <c r="AY264" s="181" t="s">
        <v>120</v>
      </c>
    </row>
    <row r="265" spans="2:51" s="12" customFormat="1" ht="13.5">
      <c r="B265" s="186"/>
      <c r="D265" s="178" t="s">
        <v>131</v>
      </c>
      <c r="E265" s="187" t="s">
        <v>20</v>
      </c>
      <c r="F265" s="188" t="s">
        <v>537</v>
      </c>
      <c r="H265" s="189">
        <v>306.9</v>
      </c>
      <c r="I265" s="190"/>
      <c r="L265" s="186"/>
      <c r="M265" s="191"/>
      <c r="N265" s="192"/>
      <c r="O265" s="192"/>
      <c r="P265" s="192"/>
      <c r="Q265" s="192"/>
      <c r="R265" s="192"/>
      <c r="S265" s="192"/>
      <c r="T265" s="193"/>
      <c r="AT265" s="187" t="s">
        <v>131</v>
      </c>
      <c r="AU265" s="187" t="s">
        <v>79</v>
      </c>
      <c r="AV265" s="12" t="s">
        <v>79</v>
      </c>
      <c r="AW265" s="12" t="s">
        <v>35</v>
      </c>
      <c r="AX265" s="12" t="s">
        <v>71</v>
      </c>
      <c r="AY265" s="187" t="s">
        <v>120</v>
      </c>
    </row>
    <row r="266" spans="2:51" s="11" customFormat="1" ht="13.5">
      <c r="B266" s="177"/>
      <c r="D266" s="178" t="s">
        <v>131</v>
      </c>
      <c r="E266" s="179" t="s">
        <v>20</v>
      </c>
      <c r="F266" s="180" t="s">
        <v>281</v>
      </c>
      <c r="H266" s="181" t="s">
        <v>20</v>
      </c>
      <c r="I266" s="182"/>
      <c r="L266" s="177"/>
      <c r="M266" s="183"/>
      <c r="N266" s="184"/>
      <c r="O266" s="184"/>
      <c r="P266" s="184"/>
      <c r="Q266" s="184"/>
      <c r="R266" s="184"/>
      <c r="S266" s="184"/>
      <c r="T266" s="185"/>
      <c r="AT266" s="181" t="s">
        <v>131</v>
      </c>
      <c r="AU266" s="181" t="s">
        <v>79</v>
      </c>
      <c r="AV266" s="11" t="s">
        <v>22</v>
      </c>
      <c r="AW266" s="11" t="s">
        <v>35</v>
      </c>
      <c r="AX266" s="11" t="s">
        <v>71</v>
      </c>
      <c r="AY266" s="181" t="s">
        <v>120</v>
      </c>
    </row>
    <row r="267" spans="2:51" s="11" customFormat="1" ht="13.5">
      <c r="B267" s="177"/>
      <c r="D267" s="178" t="s">
        <v>131</v>
      </c>
      <c r="E267" s="179" t="s">
        <v>20</v>
      </c>
      <c r="F267" s="180" t="s">
        <v>406</v>
      </c>
      <c r="H267" s="181" t="s">
        <v>20</v>
      </c>
      <c r="I267" s="182"/>
      <c r="L267" s="177"/>
      <c r="M267" s="183"/>
      <c r="N267" s="184"/>
      <c r="O267" s="184"/>
      <c r="P267" s="184"/>
      <c r="Q267" s="184"/>
      <c r="R267" s="184"/>
      <c r="S267" s="184"/>
      <c r="T267" s="185"/>
      <c r="AT267" s="181" t="s">
        <v>131</v>
      </c>
      <c r="AU267" s="181" t="s">
        <v>79</v>
      </c>
      <c r="AV267" s="11" t="s">
        <v>22</v>
      </c>
      <c r="AW267" s="11" t="s">
        <v>35</v>
      </c>
      <c r="AX267" s="11" t="s">
        <v>71</v>
      </c>
      <c r="AY267" s="181" t="s">
        <v>120</v>
      </c>
    </row>
    <row r="268" spans="2:51" s="12" customFormat="1" ht="13.5">
      <c r="B268" s="186"/>
      <c r="D268" s="178" t="s">
        <v>131</v>
      </c>
      <c r="E268" s="187" t="s">
        <v>20</v>
      </c>
      <c r="F268" s="188" t="s">
        <v>561</v>
      </c>
      <c r="H268" s="189">
        <v>1602.463</v>
      </c>
      <c r="I268" s="190"/>
      <c r="L268" s="186"/>
      <c r="M268" s="191"/>
      <c r="N268" s="192"/>
      <c r="O268" s="192"/>
      <c r="P268" s="192"/>
      <c r="Q268" s="192"/>
      <c r="R268" s="192"/>
      <c r="S268" s="192"/>
      <c r="T268" s="193"/>
      <c r="AT268" s="187" t="s">
        <v>131</v>
      </c>
      <c r="AU268" s="187" t="s">
        <v>79</v>
      </c>
      <c r="AV268" s="12" t="s">
        <v>79</v>
      </c>
      <c r="AW268" s="12" t="s">
        <v>35</v>
      </c>
      <c r="AX268" s="12" t="s">
        <v>71</v>
      </c>
      <c r="AY268" s="187" t="s">
        <v>120</v>
      </c>
    </row>
    <row r="269" spans="2:51" s="11" customFormat="1" ht="13.5">
      <c r="B269" s="177"/>
      <c r="D269" s="178" t="s">
        <v>131</v>
      </c>
      <c r="E269" s="179" t="s">
        <v>20</v>
      </c>
      <c r="F269" s="180" t="s">
        <v>133</v>
      </c>
      <c r="H269" s="181" t="s">
        <v>20</v>
      </c>
      <c r="I269" s="182"/>
      <c r="L269" s="177"/>
      <c r="M269" s="183"/>
      <c r="N269" s="184"/>
      <c r="O269" s="184"/>
      <c r="P269" s="184"/>
      <c r="Q269" s="184"/>
      <c r="R269" s="184"/>
      <c r="S269" s="184"/>
      <c r="T269" s="185"/>
      <c r="AT269" s="181" t="s">
        <v>131</v>
      </c>
      <c r="AU269" s="181" t="s">
        <v>79</v>
      </c>
      <c r="AV269" s="11" t="s">
        <v>22</v>
      </c>
      <c r="AW269" s="11" t="s">
        <v>35</v>
      </c>
      <c r="AX269" s="11" t="s">
        <v>71</v>
      </c>
      <c r="AY269" s="181" t="s">
        <v>120</v>
      </c>
    </row>
    <row r="270" spans="2:51" s="12" customFormat="1" ht="13.5">
      <c r="B270" s="186"/>
      <c r="D270" s="178" t="s">
        <v>131</v>
      </c>
      <c r="E270" s="187" t="s">
        <v>20</v>
      </c>
      <c r="F270" s="188" t="s">
        <v>562</v>
      </c>
      <c r="H270" s="189">
        <v>74.8</v>
      </c>
      <c r="I270" s="190"/>
      <c r="L270" s="186"/>
      <c r="M270" s="191"/>
      <c r="N270" s="192"/>
      <c r="O270" s="192"/>
      <c r="P270" s="192"/>
      <c r="Q270" s="192"/>
      <c r="R270" s="192"/>
      <c r="S270" s="192"/>
      <c r="T270" s="193"/>
      <c r="AT270" s="187" t="s">
        <v>131</v>
      </c>
      <c r="AU270" s="187" t="s">
        <v>79</v>
      </c>
      <c r="AV270" s="12" t="s">
        <v>79</v>
      </c>
      <c r="AW270" s="12" t="s">
        <v>35</v>
      </c>
      <c r="AX270" s="12" t="s">
        <v>71</v>
      </c>
      <c r="AY270" s="187" t="s">
        <v>120</v>
      </c>
    </row>
    <row r="271" spans="2:51" s="11" customFormat="1" ht="13.5">
      <c r="B271" s="177"/>
      <c r="D271" s="178" t="s">
        <v>131</v>
      </c>
      <c r="E271" s="179" t="s">
        <v>20</v>
      </c>
      <c r="F271" s="180" t="s">
        <v>135</v>
      </c>
      <c r="H271" s="181" t="s">
        <v>20</v>
      </c>
      <c r="I271" s="182"/>
      <c r="L271" s="177"/>
      <c r="M271" s="183"/>
      <c r="N271" s="184"/>
      <c r="O271" s="184"/>
      <c r="P271" s="184"/>
      <c r="Q271" s="184"/>
      <c r="R271" s="184"/>
      <c r="S271" s="184"/>
      <c r="T271" s="185"/>
      <c r="AT271" s="181" t="s">
        <v>131</v>
      </c>
      <c r="AU271" s="181" t="s">
        <v>79</v>
      </c>
      <c r="AV271" s="11" t="s">
        <v>22</v>
      </c>
      <c r="AW271" s="11" t="s">
        <v>35</v>
      </c>
      <c r="AX271" s="11" t="s">
        <v>71</v>
      </c>
      <c r="AY271" s="181" t="s">
        <v>120</v>
      </c>
    </row>
    <row r="272" spans="2:51" s="12" customFormat="1" ht="13.5">
      <c r="B272" s="186"/>
      <c r="D272" s="178" t="s">
        <v>131</v>
      </c>
      <c r="E272" s="187" t="s">
        <v>20</v>
      </c>
      <c r="F272" s="188" t="s">
        <v>563</v>
      </c>
      <c r="H272" s="189">
        <v>247.5</v>
      </c>
      <c r="I272" s="190"/>
      <c r="L272" s="186"/>
      <c r="M272" s="191"/>
      <c r="N272" s="192"/>
      <c r="O272" s="192"/>
      <c r="P272" s="192"/>
      <c r="Q272" s="192"/>
      <c r="R272" s="192"/>
      <c r="S272" s="192"/>
      <c r="T272" s="193"/>
      <c r="AT272" s="187" t="s">
        <v>131</v>
      </c>
      <c r="AU272" s="187" t="s">
        <v>79</v>
      </c>
      <c r="AV272" s="12" t="s">
        <v>79</v>
      </c>
      <c r="AW272" s="12" t="s">
        <v>35</v>
      </c>
      <c r="AX272" s="12" t="s">
        <v>71</v>
      </c>
      <c r="AY272" s="187" t="s">
        <v>120</v>
      </c>
    </row>
    <row r="273" spans="2:51" s="14" customFormat="1" ht="13.5">
      <c r="B273" s="220"/>
      <c r="D273" s="178" t="s">
        <v>131</v>
      </c>
      <c r="E273" s="221" t="s">
        <v>20</v>
      </c>
      <c r="F273" s="222" t="s">
        <v>290</v>
      </c>
      <c r="H273" s="223">
        <v>2231.663</v>
      </c>
      <c r="I273" s="224"/>
      <c r="L273" s="220"/>
      <c r="M273" s="225"/>
      <c r="N273" s="226"/>
      <c r="O273" s="226"/>
      <c r="P273" s="226"/>
      <c r="Q273" s="226"/>
      <c r="R273" s="226"/>
      <c r="S273" s="226"/>
      <c r="T273" s="227"/>
      <c r="AT273" s="221" t="s">
        <v>131</v>
      </c>
      <c r="AU273" s="221" t="s">
        <v>79</v>
      </c>
      <c r="AV273" s="14" t="s">
        <v>138</v>
      </c>
      <c r="AW273" s="14" t="s">
        <v>35</v>
      </c>
      <c r="AX273" s="14" t="s">
        <v>71</v>
      </c>
      <c r="AY273" s="221" t="s">
        <v>120</v>
      </c>
    </row>
    <row r="274" spans="2:51" s="11" customFormat="1" ht="13.5">
      <c r="B274" s="177"/>
      <c r="D274" s="178" t="s">
        <v>131</v>
      </c>
      <c r="E274" s="179" t="s">
        <v>20</v>
      </c>
      <c r="F274" s="180" t="s">
        <v>151</v>
      </c>
      <c r="H274" s="181" t="s">
        <v>20</v>
      </c>
      <c r="I274" s="182"/>
      <c r="L274" s="177"/>
      <c r="M274" s="183"/>
      <c r="N274" s="184"/>
      <c r="O274" s="184"/>
      <c r="P274" s="184"/>
      <c r="Q274" s="184"/>
      <c r="R274" s="184"/>
      <c r="S274" s="184"/>
      <c r="T274" s="185"/>
      <c r="AT274" s="181" t="s">
        <v>131</v>
      </c>
      <c r="AU274" s="181" t="s">
        <v>79</v>
      </c>
      <c r="AV274" s="11" t="s">
        <v>22</v>
      </c>
      <c r="AW274" s="11" t="s">
        <v>35</v>
      </c>
      <c r="AX274" s="11" t="s">
        <v>71</v>
      </c>
      <c r="AY274" s="181" t="s">
        <v>120</v>
      </c>
    </row>
    <row r="275" spans="2:51" s="12" customFormat="1" ht="13.5">
      <c r="B275" s="186"/>
      <c r="D275" s="178" t="s">
        <v>131</v>
      </c>
      <c r="E275" s="187" t="s">
        <v>20</v>
      </c>
      <c r="F275" s="188" t="s">
        <v>564</v>
      </c>
      <c r="H275" s="189">
        <v>-315.7</v>
      </c>
      <c r="I275" s="190"/>
      <c r="L275" s="186"/>
      <c r="M275" s="191"/>
      <c r="N275" s="192"/>
      <c r="O275" s="192"/>
      <c r="P275" s="192"/>
      <c r="Q275" s="192"/>
      <c r="R275" s="192"/>
      <c r="S275" s="192"/>
      <c r="T275" s="193"/>
      <c r="AT275" s="187" t="s">
        <v>131</v>
      </c>
      <c r="AU275" s="187" t="s">
        <v>79</v>
      </c>
      <c r="AV275" s="12" t="s">
        <v>79</v>
      </c>
      <c r="AW275" s="12" t="s">
        <v>35</v>
      </c>
      <c r="AX275" s="12" t="s">
        <v>71</v>
      </c>
      <c r="AY275" s="187" t="s">
        <v>120</v>
      </c>
    </row>
    <row r="276" spans="2:51" s="13" customFormat="1" ht="13.5">
      <c r="B276" s="194"/>
      <c r="D276" s="195" t="s">
        <v>131</v>
      </c>
      <c r="E276" s="196" t="s">
        <v>20</v>
      </c>
      <c r="F276" s="197" t="s">
        <v>137</v>
      </c>
      <c r="H276" s="198">
        <v>1941.388</v>
      </c>
      <c r="I276" s="199"/>
      <c r="L276" s="194"/>
      <c r="M276" s="200"/>
      <c r="N276" s="201"/>
      <c r="O276" s="201"/>
      <c r="P276" s="201"/>
      <c r="Q276" s="201"/>
      <c r="R276" s="201"/>
      <c r="S276" s="201"/>
      <c r="T276" s="202"/>
      <c r="AT276" s="203" t="s">
        <v>131</v>
      </c>
      <c r="AU276" s="203" t="s">
        <v>79</v>
      </c>
      <c r="AV276" s="13" t="s">
        <v>126</v>
      </c>
      <c r="AW276" s="13" t="s">
        <v>35</v>
      </c>
      <c r="AX276" s="13" t="s">
        <v>22</v>
      </c>
      <c r="AY276" s="203" t="s">
        <v>120</v>
      </c>
    </row>
    <row r="277" spans="2:65" s="1" customFormat="1" ht="22.5" customHeight="1">
      <c r="B277" s="164"/>
      <c r="C277" s="165" t="s">
        <v>565</v>
      </c>
      <c r="D277" s="165" t="s">
        <v>122</v>
      </c>
      <c r="E277" s="166" t="s">
        <v>566</v>
      </c>
      <c r="F277" s="167" t="s">
        <v>567</v>
      </c>
      <c r="G277" s="168" t="s">
        <v>175</v>
      </c>
      <c r="H277" s="169">
        <v>7.2</v>
      </c>
      <c r="I277" s="170"/>
      <c r="J277" s="171">
        <f>ROUND(I277*H277,2)</f>
        <v>0</v>
      </c>
      <c r="K277" s="167" t="s">
        <v>20</v>
      </c>
      <c r="L277" s="35"/>
      <c r="M277" s="172" t="s">
        <v>20</v>
      </c>
      <c r="N277" s="173" t="s">
        <v>42</v>
      </c>
      <c r="O277" s="36"/>
      <c r="P277" s="174">
        <f>O277*H277</f>
        <v>0</v>
      </c>
      <c r="Q277" s="174">
        <v>0</v>
      </c>
      <c r="R277" s="174">
        <f>Q277*H277</f>
        <v>0</v>
      </c>
      <c r="S277" s="174">
        <v>0</v>
      </c>
      <c r="T277" s="175">
        <f>S277*H277</f>
        <v>0</v>
      </c>
      <c r="AR277" s="18" t="s">
        <v>126</v>
      </c>
      <c r="AT277" s="18" t="s">
        <v>122</v>
      </c>
      <c r="AU277" s="18" t="s">
        <v>79</v>
      </c>
      <c r="AY277" s="18" t="s">
        <v>120</v>
      </c>
      <c r="BE277" s="176">
        <f>IF(N277="základní",J277,0)</f>
        <v>0</v>
      </c>
      <c r="BF277" s="176">
        <f>IF(N277="snížená",J277,0)</f>
        <v>0</v>
      </c>
      <c r="BG277" s="176">
        <f>IF(N277="zákl. přenesená",J277,0)</f>
        <v>0</v>
      </c>
      <c r="BH277" s="176">
        <f>IF(N277="sníž. přenesená",J277,0)</f>
        <v>0</v>
      </c>
      <c r="BI277" s="176">
        <f>IF(N277="nulová",J277,0)</f>
        <v>0</v>
      </c>
      <c r="BJ277" s="18" t="s">
        <v>22</v>
      </c>
      <c r="BK277" s="176">
        <f>ROUND(I277*H277,2)</f>
        <v>0</v>
      </c>
      <c r="BL277" s="18" t="s">
        <v>126</v>
      </c>
      <c r="BM277" s="18" t="s">
        <v>568</v>
      </c>
    </row>
    <row r="278" spans="2:51" s="11" customFormat="1" ht="13.5">
      <c r="B278" s="177"/>
      <c r="D278" s="178" t="s">
        <v>131</v>
      </c>
      <c r="E278" s="179" t="s">
        <v>20</v>
      </c>
      <c r="F278" s="180" t="s">
        <v>550</v>
      </c>
      <c r="H278" s="181" t="s">
        <v>20</v>
      </c>
      <c r="I278" s="182"/>
      <c r="L278" s="177"/>
      <c r="M278" s="183"/>
      <c r="N278" s="184"/>
      <c r="O278" s="184"/>
      <c r="P278" s="184"/>
      <c r="Q278" s="184"/>
      <c r="R278" s="184"/>
      <c r="S278" s="184"/>
      <c r="T278" s="185"/>
      <c r="AT278" s="181" t="s">
        <v>131</v>
      </c>
      <c r="AU278" s="181" t="s">
        <v>79</v>
      </c>
      <c r="AV278" s="11" t="s">
        <v>22</v>
      </c>
      <c r="AW278" s="11" t="s">
        <v>35</v>
      </c>
      <c r="AX278" s="11" t="s">
        <v>71</v>
      </c>
      <c r="AY278" s="181" t="s">
        <v>120</v>
      </c>
    </row>
    <row r="279" spans="2:51" s="12" customFormat="1" ht="13.5">
      <c r="B279" s="186"/>
      <c r="D279" s="195" t="s">
        <v>131</v>
      </c>
      <c r="E279" s="204" t="s">
        <v>20</v>
      </c>
      <c r="F279" s="205" t="s">
        <v>551</v>
      </c>
      <c r="H279" s="206">
        <v>7.2</v>
      </c>
      <c r="I279" s="190"/>
      <c r="L279" s="186"/>
      <c r="M279" s="191"/>
      <c r="N279" s="192"/>
      <c r="O279" s="192"/>
      <c r="P279" s="192"/>
      <c r="Q279" s="192"/>
      <c r="R279" s="192"/>
      <c r="S279" s="192"/>
      <c r="T279" s="193"/>
      <c r="AT279" s="187" t="s">
        <v>131</v>
      </c>
      <c r="AU279" s="187" t="s">
        <v>79</v>
      </c>
      <c r="AV279" s="12" t="s">
        <v>79</v>
      </c>
      <c r="AW279" s="12" t="s">
        <v>35</v>
      </c>
      <c r="AX279" s="12" t="s">
        <v>22</v>
      </c>
      <c r="AY279" s="187" t="s">
        <v>120</v>
      </c>
    </row>
    <row r="280" spans="2:65" s="1" customFormat="1" ht="22.5" customHeight="1">
      <c r="B280" s="164"/>
      <c r="C280" s="165" t="s">
        <v>569</v>
      </c>
      <c r="D280" s="165" t="s">
        <v>122</v>
      </c>
      <c r="E280" s="166" t="s">
        <v>570</v>
      </c>
      <c r="F280" s="167" t="s">
        <v>571</v>
      </c>
      <c r="G280" s="168" t="s">
        <v>175</v>
      </c>
      <c r="H280" s="169">
        <v>18.225</v>
      </c>
      <c r="I280" s="170"/>
      <c r="J280" s="171">
        <f>ROUND(I280*H280,2)</f>
        <v>0</v>
      </c>
      <c r="K280" s="167" t="s">
        <v>20</v>
      </c>
      <c r="L280" s="35"/>
      <c r="M280" s="172" t="s">
        <v>20</v>
      </c>
      <c r="N280" s="173" t="s">
        <v>42</v>
      </c>
      <c r="O280" s="36"/>
      <c r="P280" s="174">
        <f>O280*H280</f>
        <v>0</v>
      </c>
      <c r="Q280" s="174">
        <v>0</v>
      </c>
      <c r="R280" s="174">
        <f>Q280*H280</f>
        <v>0</v>
      </c>
      <c r="S280" s="174">
        <v>0</v>
      </c>
      <c r="T280" s="175">
        <f>S280*H280</f>
        <v>0</v>
      </c>
      <c r="AR280" s="18" t="s">
        <v>126</v>
      </c>
      <c r="AT280" s="18" t="s">
        <v>122</v>
      </c>
      <c r="AU280" s="18" t="s">
        <v>79</v>
      </c>
      <c r="AY280" s="18" t="s">
        <v>120</v>
      </c>
      <c r="BE280" s="176">
        <f>IF(N280="základní",J280,0)</f>
        <v>0</v>
      </c>
      <c r="BF280" s="176">
        <f>IF(N280="snížená",J280,0)</f>
        <v>0</v>
      </c>
      <c r="BG280" s="176">
        <f>IF(N280="zákl. přenesená",J280,0)</f>
        <v>0</v>
      </c>
      <c r="BH280" s="176">
        <f>IF(N280="sníž. přenesená",J280,0)</f>
        <v>0</v>
      </c>
      <c r="BI280" s="176">
        <f>IF(N280="nulová",J280,0)</f>
        <v>0</v>
      </c>
      <c r="BJ280" s="18" t="s">
        <v>22</v>
      </c>
      <c r="BK280" s="176">
        <f>ROUND(I280*H280,2)</f>
        <v>0</v>
      </c>
      <c r="BL280" s="18" t="s">
        <v>126</v>
      </c>
      <c r="BM280" s="18" t="s">
        <v>572</v>
      </c>
    </row>
    <row r="281" spans="2:51" s="11" customFormat="1" ht="13.5">
      <c r="B281" s="177"/>
      <c r="D281" s="178" t="s">
        <v>131</v>
      </c>
      <c r="E281" s="179" t="s">
        <v>20</v>
      </c>
      <c r="F281" s="180" t="s">
        <v>422</v>
      </c>
      <c r="H281" s="181" t="s">
        <v>20</v>
      </c>
      <c r="I281" s="182"/>
      <c r="L281" s="177"/>
      <c r="M281" s="183"/>
      <c r="N281" s="184"/>
      <c r="O281" s="184"/>
      <c r="P281" s="184"/>
      <c r="Q281" s="184"/>
      <c r="R281" s="184"/>
      <c r="S281" s="184"/>
      <c r="T281" s="185"/>
      <c r="AT281" s="181" t="s">
        <v>131</v>
      </c>
      <c r="AU281" s="181" t="s">
        <v>79</v>
      </c>
      <c r="AV281" s="11" t="s">
        <v>22</v>
      </c>
      <c r="AW281" s="11" t="s">
        <v>35</v>
      </c>
      <c r="AX281" s="11" t="s">
        <v>71</v>
      </c>
      <c r="AY281" s="181" t="s">
        <v>120</v>
      </c>
    </row>
    <row r="282" spans="2:51" s="12" customFormat="1" ht="13.5">
      <c r="B282" s="186"/>
      <c r="D282" s="195" t="s">
        <v>131</v>
      </c>
      <c r="E282" s="204" t="s">
        <v>20</v>
      </c>
      <c r="F282" s="205" t="s">
        <v>553</v>
      </c>
      <c r="H282" s="206">
        <v>18.225</v>
      </c>
      <c r="I282" s="190"/>
      <c r="L282" s="186"/>
      <c r="M282" s="191"/>
      <c r="N282" s="192"/>
      <c r="O282" s="192"/>
      <c r="P282" s="192"/>
      <c r="Q282" s="192"/>
      <c r="R282" s="192"/>
      <c r="S282" s="192"/>
      <c r="T282" s="193"/>
      <c r="AT282" s="187" t="s">
        <v>131</v>
      </c>
      <c r="AU282" s="187" t="s">
        <v>79</v>
      </c>
      <c r="AV282" s="12" t="s">
        <v>79</v>
      </c>
      <c r="AW282" s="12" t="s">
        <v>35</v>
      </c>
      <c r="AX282" s="12" t="s">
        <v>22</v>
      </c>
      <c r="AY282" s="187" t="s">
        <v>120</v>
      </c>
    </row>
    <row r="283" spans="2:65" s="1" customFormat="1" ht="31.5" customHeight="1">
      <c r="B283" s="164"/>
      <c r="C283" s="165" t="s">
        <v>573</v>
      </c>
      <c r="D283" s="165" t="s">
        <v>122</v>
      </c>
      <c r="E283" s="166" t="s">
        <v>300</v>
      </c>
      <c r="F283" s="167" t="s">
        <v>301</v>
      </c>
      <c r="G283" s="168" t="s">
        <v>175</v>
      </c>
      <c r="H283" s="169">
        <v>313.831</v>
      </c>
      <c r="I283" s="170"/>
      <c r="J283" s="171">
        <f>ROUND(I283*H283,2)</f>
        <v>0</v>
      </c>
      <c r="K283" s="167" t="s">
        <v>20</v>
      </c>
      <c r="L283" s="35"/>
      <c r="M283" s="172" t="s">
        <v>20</v>
      </c>
      <c r="N283" s="173" t="s">
        <v>42</v>
      </c>
      <c r="O283" s="36"/>
      <c r="P283" s="174">
        <f>O283*H283</f>
        <v>0</v>
      </c>
      <c r="Q283" s="174">
        <v>0</v>
      </c>
      <c r="R283" s="174">
        <f>Q283*H283</f>
        <v>0</v>
      </c>
      <c r="S283" s="174">
        <v>0</v>
      </c>
      <c r="T283" s="175">
        <f>S283*H283</f>
        <v>0</v>
      </c>
      <c r="AR283" s="18" t="s">
        <v>184</v>
      </c>
      <c r="AT283" s="18" t="s">
        <v>122</v>
      </c>
      <c r="AU283" s="18" t="s">
        <v>79</v>
      </c>
      <c r="AY283" s="18" t="s">
        <v>120</v>
      </c>
      <c r="BE283" s="176">
        <f>IF(N283="základní",J283,0)</f>
        <v>0</v>
      </c>
      <c r="BF283" s="176">
        <f>IF(N283="snížená",J283,0)</f>
        <v>0</v>
      </c>
      <c r="BG283" s="176">
        <f>IF(N283="zákl. přenesená",J283,0)</f>
        <v>0</v>
      </c>
      <c r="BH283" s="176">
        <f>IF(N283="sníž. přenesená",J283,0)</f>
        <v>0</v>
      </c>
      <c r="BI283" s="176">
        <f>IF(N283="nulová",J283,0)</f>
        <v>0</v>
      </c>
      <c r="BJ283" s="18" t="s">
        <v>22</v>
      </c>
      <c r="BK283" s="176">
        <f>ROUND(I283*H283,2)</f>
        <v>0</v>
      </c>
      <c r="BL283" s="18" t="s">
        <v>184</v>
      </c>
      <c r="BM283" s="18" t="s">
        <v>574</v>
      </c>
    </row>
    <row r="284" spans="2:63" s="10" customFormat="1" ht="36.75" customHeight="1">
      <c r="B284" s="150"/>
      <c r="D284" s="151" t="s">
        <v>70</v>
      </c>
      <c r="E284" s="152" t="s">
        <v>303</v>
      </c>
      <c r="F284" s="152" t="s">
        <v>304</v>
      </c>
      <c r="I284" s="153"/>
      <c r="J284" s="154">
        <f>BK284</f>
        <v>0</v>
      </c>
      <c r="L284" s="150"/>
      <c r="M284" s="155"/>
      <c r="N284" s="156"/>
      <c r="O284" s="156"/>
      <c r="P284" s="157">
        <f>P285</f>
        <v>0</v>
      </c>
      <c r="Q284" s="156"/>
      <c r="R284" s="157">
        <f>R285</f>
        <v>0</v>
      </c>
      <c r="S284" s="156"/>
      <c r="T284" s="158">
        <f>T285</f>
        <v>0</v>
      </c>
      <c r="AR284" s="151" t="s">
        <v>153</v>
      </c>
      <c r="AT284" s="159" t="s">
        <v>70</v>
      </c>
      <c r="AU284" s="159" t="s">
        <v>71</v>
      </c>
      <c r="AY284" s="151" t="s">
        <v>120</v>
      </c>
      <c r="BK284" s="160">
        <f>BK285</f>
        <v>0</v>
      </c>
    </row>
    <row r="285" spans="2:63" s="10" customFormat="1" ht="19.5" customHeight="1">
      <c r="B285" s="150"/>
      <c r="D285" s="161" t="s">
        <v>70</v>
      </c>
      <c r="E285" s="162" t="s">
        <v>71</v>
      </c>
      <c r="F285" s="162" t="s">
        <v>305</v>
      </c>
      <c r="I285" s="153"/>
      <c r="J285" s="163">
        <f>BK285</f>
        <v>0</v>
      </c>
      <c r="L285" s="150"/>
      <c r="M285" s="155"/>
      <c r="N285" s="156"/>
      <c r="O285" s="156"/>
      <c r="P285" s="157">
        <f>SUM(P286:P290)</f>
        <v>0</v>
      </c>
      <c r="Q285" s="156"/>
      <c r="R285" s="157">
        <f>SUM(R286:R290)</f>
        <v>0</v>
      </c>
      <c r="S285" s="156"/>
      <c r="T285" s="158">
        <f>SUM(T286:T290)</f>
        <v>0</v>
      </c>
      <c r="AR285" s="151" t="s">
        <v>153</v>
      </c>
      <c r="AT285" s="159" t="s">
        <v>70</v>
      </c>
      <c r="AU285" s="159" t="s">
        <v>22</v>
      </c>
      <c r="AY285" s="151" t="s">
        <v>120</v>
      </c>
      <c r="BK285" s="160">
        <f>SUM(BK286:BK290)</f>
        <v>0</v>
      </c>
    </row>
    <row r="286" spans="2:65" s="1" customFormat="1" ht="22.5" customHeight="1">
      <c r="B286" s="164"/>
      <c r="C286" s="165" t="s">
        <v>227</v>
      </c>
      <c r="D286" s="165" t="s">
        <v>122</v>
      </c>
      <c r="E286" s="166" t="s">
        <v>307</v>
      </c>
      <c r="F286" s="167" t="s">
        <v>308</v>
      </c>
      <c r="G286" s="168" t="s">
        <v>309</v>
      </c>
      <c r="H286" s="169">
        <v>1</v>
      </c>
      <c r="I286" s="170"/>
      <c r="J286" s="171">
        <f>ROUND(I286*H286,2)</f>
        <v>0</v>
      </c>
      <c r="K286" s="167" t="s">
        <v>20</v>
      </c>
      <c r="L286" s="35"/>
      <c r="M286" s="172" t="s">
        <v>20</v>
      </c>
      <c r="N286" s="173" t="s">
        <v>42</v>
      </c>
      <c r="O286" s="36"/>
      <c r="P286" s="174">
        <f>O286*H286</f>
        <v>0</v>
      </c>
      <c r="Q286" s="174">
        <v>0</v>
      </c>
      <c r="R286" s="174">
        <f>Q286*H286</f>
        <v>0</v>
      </c>
      <c r="S286" s="174">
        <v>0</v>
      </c>
      <c r="T286" s="175">
        <f>S286*H286</f>
        <v>0</v>
      </c>
      <c r="AR286" s="18" t="s">
        <v>184</v>
      </c>
      <c r="AT286" s="18" t="s">
        <v>122</v>
      </c>
      <c r="AU286" s="18" t="s">
        <v>79</v>
      </c>
      <c r="AY286" s="18" t="s">
        <v>120</v>
      </c>
      <c r="BE286" s="176">
        <f>IF(N286="základní",J286,0)</f>
        <v>0</v>
      </c>
      <c r="BF286" s="176">
        <f>IF(N286="snížená",J286,0)</f>
        <v>0</v>
      </c>
      <c r="BG286" s="176">
        <f>IF(N286="zákl. přenesená",J286,0)</f>
        <v>0</v>
      </c>
      <c r="BH286" s="176">
        <f>IF(N286="sníž. přenesená",J286,0)</f>
        <v>0</v>
      </c>
      <c r="BI286" s="176">
        <f>IF(N286="nulová",J286,0)</f>
        <v>0</v>
      </c>
      <c r="BJ286" s="18" t="s">
        <v>22</v>
      </c>
      <c r="BK286" s="176">
        <f>ROUND(I286*H286,2)</f>
        <v>0</v>
      </c>
      <c r="BL286" s="18" t="s">
        <v>184</v>
      </c>
      <c r="BM286" s="18" t="s">
        <v>575</v>
      </c>
    </row>
    <row r="287" spans="2:65" s="1" customFormat="1" ht="22.5" customHeight="1">
      <c r="B287" s="164"/>
      <c r="C287" s="165" t="s">
        <v>576</v>
      </c>
      <c r="D287" s="165" t="s">
        <v>122</v>
      </c>
      <c r="E287" s="166" t="s">
        <v>312</v>
      </c>
      <c r="F287" s="167" t="s">
        <v>313</v>
      </c>
      <c r="G287" s="168" t="s">
        <v>309</v>
      </c>
      <c r="H287" s="169">
        <v>1</v>
      </c>
      <c r="I287" s="170"/>
      <c r="J287" s="171">
        <f>ROUND(I287*H287,2)</f>
        <v>0</v>
      </c>
      <c r="K287" s="167" t="s">
        <v>20</v>
      </c>
      <c r="L287" s="35"/>
      <c r="M287" s="172" t="s">
        <v>20</v>
      </c>
      <c r="N287" s="173" t="s">
        <v>42</v>
      </c>
      <c r="O287" s="36"/>
      <c r="P287" s="174">
        <f>O287*H287</f>
        <v>0</v>
      </c>
      <c r="Q287" s="174">
        <v>0</v>
      </c>
      <c r="R287" s="174">
        <f>Q287*H287</f>
        <v>0</v>
      </c>
      <c r="S287" s="174">
        <v>0</v>
      </c>
      <c r="T287" s="175">
        <f>S287*H287</f>
        <v>0</v>
      </c>
      <c r="AR287" s="18" t="s">
        <v>184</v>
      </c>
      <c r="AT287" s="18" t="s">
        <v>122</v>
      </c>
      <c r="AU287" s="18" t="s">
        <v>79</v>
      </c>
      <c r="AY287" s="18" t="s">
        <v>120</v>
      </c>
      <c r="BE287" s="176">
        <f>IF(N287="základní",J287,0)</f>
        <v>0</v>
      </c>
      <c r="BF287" s="176">
        <f>IF(N287="snížená",J287,0)</f>
        <v>0</v>
      </c>
      <c r="BG287" s="176">
        <f>IF(N287="zákl. přenesená",J287,0)</f>
        <v>0</v>
      </c>
      <c r="BH287" s="176">
        <f>IF(N287="sníž. přenesená",J287,0)</f>
        <v>0</v>
      </c>
      <c r="BI287" s="176">
        <f>IF(N287="nulová",J287,0)</f>
        <v>0</v>
      </c>
      <c r="BJ287" s="18" t="s">
        <v>22</v>
      </c>
      <c r="BK287" s="176">
        <f>ROUND(I287*H287,2)</f>
        <v>0</v>
      </c>
      <c r="BL287" s="18" t="s">
        <v>184</v>
      </c>
      <c r="BM287" s="18" t="s">
        <v>577</v>
      </c>
    </row>
    <row r="288" spans="2:65" s="1" customFormat="1" ht="22.5" customHeight="1">
      <c r="B288" s="164"/>
      <c r="C288" s="165" t="s">
        <v>578</v>
      </c>
      <c r="D288" s="165" t="s">
        <v>122</v>
      </c>
      <c r="E288" s="166" t="s">
        <v>316</v>
      </c>
      <c r="F288" s="167" t="s">
        <v>579</v>
      </c>
      <c r="G288" s="168" t="s">
        <v>309</v>
      </c>
      <c r="H288" s="169">
        <v>1</v>
      </c>
      <c r="I288" s="170"/>
      <c r="J288" s="171">
        <f>ROUND(I288*H288,2)</f>
        <v>0</v>
      </c>
      <c r="K288" s="167" t="s">
        <v>20</v>
      </c>
      <c r="L288" s="35"/>
      <c r="M288" s="172" t="s">
        <v>20</v>
      </c>
      <c r="N288" s="173" t="s">
        <v>42</v>
      </c>
      <c r="O288" s="36"/>
      <c r="P288" s="174">
        <f>O288*H288</f>
        <v>0</v>
      </c>
      <c r="Q288" s="174">
        <v>0</v>
      </c>
      <c r="R288" s="174">
        <f>Q288*H288</f>
        <v>0</v>
      </c>
      <c r="S288" s="174">
        <v>0</v>
      </c>
      <c r="T288" s="175">
        <f>S288*H288</f>
        <v>0</v>
      </c>
      <c r="AR288" s="18" t="s">
        <v>184</v>
      </c>
      <c r="AT288" s="18" t="s">
        <v>122</v>
      </c>
      <c r="AU288" s="18" t="s">
        <v>79</v>
      </c>
      <c r="AY288" s="18" t="s">
        <v>120</v>
      </c>
      <c r="BE288" s="176">
        <f>IF(N288="základní",J288,0)</f>
        <v>0</v>
      </c>
      <c r="BF288" s="176">
        <f>IF(N288="snížená",J288,0)</f>
        <v>0</v>
      </c>
      <c r="BG288" s="176">
        <f>IF(N288="zákl. přenesená",J288,0)</f>
        <v>0</v>
      </c>
      <c r="BH288" s="176">
        <f>IF(N288="sníž. přenesená",J288,0)</f>
        <v>0</v>
      </c>
      <c r="BI288" s="176">
        <f>IF(N288="nulová",J288,0)</f>
        <v>0</v>
      </c>
      <c r="BJ288" s="18" t="s">
        <v>22</v>
      </c>
      <c r="BK288" s="176">
        <f>ROUND(I288*H288,2)</f>
        <v>0</v>
      </c>
      <c r="BL288" s="18" t="s">
        <v>184</v>
      </c>
      <c r="BM288" s="18" t="s">
        <v>580</v>
      </c>
    </row>
    <row r="289" spans="2:65" s="1" customFormat="1" ht="22.5" customHeight="1">
      <c r="B289" s="164"/>
      <c r="C289" s="165" t="s">
        <v>581</v>
      </c>
      <c r="D289" s="165" t="s">
        <v>122</v>
      </c>
      <c r="E289" s="166" t="s">
        <v>320</v>
      </c>
      <c r="F289" s="167" t="s">
        <v>321</v>
      </c>
      <c r="G289" s="168" t="s">
        <v>309</v>
      </c>
      <c r="H289" s="169">
        <v>1</v>
      </c>
      <c r="I289" s="170"/>
      <c r="J289" s="171">
        <f>ROUND(I289*H289,2)</f>
        <v>0</v>
      </c>
      <c r="K289" s="167" t="s">
        <v>20</v>
      </c>
      <c r="L289" s="35"/>
      <c r="M289" s="172" t="s">
        <v>20</v>
      </c>
      <c r="N289" s="173" t="s">
        <v>42</v>
      </c>
      <c r="O289" s="36"/>
      <c r="P289" s="174">
        <f>O289*H289</f>
        <v>0</v>
      </c>
      <c r="Q289" s="174">
        <v>0</v>
      </c>
      <c r="R289" s="174">
        <f>Q289*H289</f>
        <v>0</v>
      </c>
      <c r="S289" s="174">
        <v>0</v>
      </c>
      <c r="T289" s="175">
        <f>S289*H289</f>
        <v>0</v>
      </c>
      <c r="AR289" s="18" t="s">
        <v>184</v>
      </c>
      <c r="AT289" s="18" t="s">
        <v>122</v>
      </c>
      <c r="AU289" s="18" t="s">
        <v>79</v>
      </c>
      <c r="AY289" s="18" t="s">
        <v>120</v>
      </c>
      <c r="BE289" s="176">
        <f>IF(N289="základní",J289,0)</f>
        <v>0</v>
      </c>
      <c r="BF289" s="176">
        <f>IF(N289="snížená",J289,0)</f>
        <v>0</v>
      </c>
      <c r="BG289" s="176">
        <f>IF(N289="zákl. přenesená",J289,0)</f>
        <v>0</v>
      </c>
      <c r="BH289" s="176">
        <f>IF(N289="sníž. přenesená",J289,0)</f>
        <v>0</v>
      </c>
      <c r="BI289" s="176">
        <f>IF(N289="nulová",J289,0)</f>
        <v>0</v>
      </c>
      <c r="BJ289" s="18" t="s">
        <v>22</v>
      </c>
      <c r="BK289" s="176">
        <f>ROUND(I289*H289,2)</f>
        <v>0</v>
      </c>
      <c r="BL289" s="18" t="s">
        <v>184</v>
      </c>
      <c r="BM289" s="18" t="s">
        <v>582</v>
      </c>
    </row>
    <row r="290" spans="2:65" s="1" customFormat="1" ht="22.5" customHeight="1">
      <c r="B290" s="164"/>
      <c r="C290" s="165" t="s">
        <v>583</v>
      </c>
      <c r="D290" s="165" t="s">
        <v>122</v>
      </c>
      <c r="E290" s="166" t="s">
        <v>324</v>
      </c>
      <c r="F290" s="167" t="s">
        <v>325</v>
      </c>
      <c r="G290" s="168" t="s">
        <v>309</v>
      </c>
      <c r="H290" s="169">
        <v>1</v>
      </c>
      <c r="I290" s="170"/>
      <c r="J290" s="171">
        <f>ROUND(I290*H290,2)</f>
        <v>0</v>
      </c>
      <c r="K290" s="167" t="s">
        <v>20</v>
      </c>
      <c r="L290" s="35"/>
      <c r="M290" s="172" t="s">
        <v>20</v>
      </c>
      <c r="N290" s="228" t="s">
        <v>42</v>
      </c>
      <c r="O290" s="229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AR290" s="18" t="s">
        <v>184</v>
      </c>
      <c r="AT290" s="18" t="s">
        <v>122</v>
      </c>
      <c r="AU290" s="18" t="s">
        <v>79</v>
      </c>
      <c r="AY290" s="18" t="s">
        <v>120</v>
      </c>
      <c r="BE290" s="176">
        <f>IF(N290="základní",J290,0)</f>
        <v>0</v>
      </c>
      <c r="BF290" s="176">
        <f>IF(N290="snížená",J290,0)</f>
        <v>0</v>
      </c>
      <c r="BG290" s="176">
        <f>IF(N290="zákl. přenesená",J290,0)</f>
        <v>0</v>
      </c>
      <c r="BH290" s="176">
        <f>IF(N290="sníž. přenesená",J290,0)</f>
        <v>0</v>
      </c>
      <c r="BI290" s="176">
        <f>IF(N290="nulová",J290,0)</f>
        <v>0</v>
      </c>
      <c r="BJ290" s="18" t="s">
        <v>22</v>
      </c>
      <c r="BK290" s="176">
        <f>ROUND(I290*H290,2)</f>
        <v>0</v>
      </c>
      <c r="BL290" s="18" t="s">
        <v>184</v>
      </c>
      <c r="BM290" s="18" t="s">
        <v>584</v>
      </c>
    </row>
    <row r="291" spans="2:12" s="1" customFormat="1" ht="6.75" customHeight="1">
      <c r="B291" s="50"/>
      <c r="C291" s="51"/>
      <c r="D291" s="51"/>
      <c r="E291" s="51"/>
      <c r="F291" s="51"/>
      <c r="G291" s="51"/>
      <c r="H291" s="51"/>
      <c r="I291" s="116"/>
      <c r="J291" s="51"/>
      <c r="K291" s="51"/>
      <c r="L291" s="35"/>
    </row>
    <row r="292" ht="13.5">
      <c r="AT292" s="232"/>
    </row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6"/>
      <c r="C1" s="276"/>
      <c r="D1" s="275" t="s">
        <v>1</v>
      </c>
      <c r="E1" s="276"/>
      <c r="F1" s="277" t="s">
        <v>698</v>
      </c>
      <c r="G1" s="282" t="s">
        <v>699</v>
      </c>
      <c r="H1" s="282"/>
      <c r="I1" s="283"/>
      <c r="J1" s="277" t="s">
        <v>700</v>
      </c>
      <c r="K1" s="275" t="s">
        <v>89</v>
      </c>
      <c r="L1" s="277" t="s">
        <v>701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88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79</v>
      </c>
    </row>
    <row r="4" spans="2:46" ht="36.75" customHeight="1">
      <c r="B4" s="22"/>
      <c r="C4" s="23"/>
      <c r="D4" s="24" t="s">
        <v>90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69" t="str">
        <f>'Rekapitulace stavby'!K6</f>
        <v>II 191 Klatovy - Ostřetice - Petrovičky</v>
      </c>
      <c r="F7" s="238"/>
      <c r="G7" s="238"/>
      <c r="H7" s="238"/>
      <c r="I7" s="94"/>
      <c r="J7" s="23"/>
      <c r="K7" s="25"/>
    </row>
    <row r="8" spans="2:11" s="1" customFormat="1" ht="15">
      <c r="B8" s="35"/>
      <c r="C8" s="36"/>
      <c r="D8" s="31" t="s">
        <v>91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70" t="s">
        <v>585</v>
      </c>
      <c r="F9" s="245"/>
      <c r="G9" s="245"/>
      <c r="H9" s="245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27.8.2015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24</v>
      </c>
      <c r="F15" s="36"/>
      <c r="G15" s="36"/>
      <c r="H15" s="36"/>
      <c r="I15" s="96" t="s">
        <v>31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31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6" t="s">
        <v>30</v>
      </c>
      <c r="J20" s="29" t="s">
        <v>20</v>
      </c>
      <c r="K20" s="39"/>
    </row>
    <row r="21" spans="2:11" s="1" customFormat="1" ht="18" customHeight="1">
      <c r="B21" s="35"/>
      <c r="C21" s="36"/>
      <c r="D21" s="36"/>
      <c r="E21" s="29" t="s">
        <v>24</v>
      </c>
      <c r="F21" s="36"/>
      <c r="G21" s="36"/>
      <c r="H21" s="36"/>
      <c r="I21" s="96" t="s">
        <v>31</v>
      </c>
      <c r="J21" s="29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36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241" t="s">
        <v>20</v>
      </c>
      <c r="F24" s="271"/>
      <c r="G24" s="271"/>
      <c r="H24" s="271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37</v>
      </c>
      <c r="E27" s="36"/>
      <c r="F27" s="36"/>
      <c r="G27" s="36"/>
      <c r="H27" s="36"/>
      <c r="I27" s="95"/>
      <c r="J27" s="105">
        <f>ROUND(J83,2)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39</v>
      </c>
      <c r="G29" s="36"/>
      <c r="H29" s="36"/>
      <c r="I29" s="106" t="s">
        <v>38</v>
      </c>
      <c r="J29" s="40" t="s">
        <v>40</v>
      </c>
      <c r="K29" s="39"/>
    </row>
    <row r="30" spans="2:11" s="1" customFormat="1" ht="14.25" customHeight="1">
      <c r="B30" s="35"/>
      <c r="C30" s="36"/>
      <c r="D30" s="43" t="s">
        <v>41</v>
      </c>
      <c r="E30" s="43" t="s">
        <v>42</v>
      </c>
      <c r="F30" s="107">
        <f>ROUND(SUM(BE83:BE268),2)</f>
        <v>0</v>
      </c>
      <c r="G30" s="36"/>
      <c r="H30" s="36"/>
      <c r="I30" s="108">
        <v>0.21</v>
      </c>
      <c r="J30" s="107">
        <f>ROUND(ROUND((SUM(BE83:BE268)),2)*I30,2)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43</v>
      </c>
      <c r="F31" s="107">
        <f>ROUND(SUM(BF83:BF268),2)</f>
        <v>0</v>
      </c>
      <c r="G31" s="36"/>
      <c r="H31" s="36"/>
      <c r="I31" s="108">
        <v>0.15</v>
      </c>
      <c r="J31" s="107">
        <f>ROUND(ROUND((SUM(BF83:BF268)),2)*I31,2)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44</v>
      </c>
      <c r="F32" s="107">
        <f>ROUND(SUM(BG83:BG268),2)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45</v>
      </c>
      <c r="F33" s="107">
        <f>ROUND(SUM(BH83:BH268),2)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46</v>
      </c>
      <c r="F34" s="107">
        <f>ROUND(SUM(BI83:BI268),2)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47</v>
      </c>
      <c r="E36" s="65"/>
      <c r="F36" s="65"/>
      <c r="G36" s="111" t="s">
        <v>48</v>
      </c>
      <c r="H36" s="112" t="s">
        <v>49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93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69" t="str">
        <f>E7</f>
        <v>II 191 Klatovy - Ostřetice - Petrovičky</v>
      </c>
      <c r="F45" s="245"/>
      <c r="G45" s="245"/>
      <c r="H45" s="245"/>
      <c r="I45" s="95"/>
      <c r="J45" s="36"/>
      <c r="K45" s="39"/>
    </row>
    <row r="46" spans="2:11" s="1" customFormat="1" ht="14.25" customHeight="1">
      <c r="B46" s="35"/>
      <c r="C46" s="31" t="s">
        <v>91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70" t="str">
        <f>E9</f>
        <v>SO 104 - IV. úsek</v>
      </c>
      <c r="F47" s="245"/>
      <c r="G47" s="245"/>
      <c r="H47" s="245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6" t="s">
        <v>25</v>
      </c>
      <c r="J49" s="97" t="str">
        <f>IF(J12="","",J12)</f>
        <v>27.8.2015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 </v>
      </c>
      <c r="G51" s="36"/>
      <c r="H51" s="36"/>
      <c r="I51" s="96" t="s">
        <v>34</v>
      </c>
      <c r="J51" s="29" t="str">
        <f>E21</f>
        <v> </v>
      </c>
      <c r="K51" s="39"/>
    </row>
    <row r="52" spans="2:11" s="1" customFormat="1" ht="14.25" customHeight="1">
      <c r="B52" s="35"/>
      <c r="C52" s="31" t="s">
        <v>32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94</v>
      </c>
      <c r="D54" s="109"/>
      <c r="E54" s="109"/>
      <c r="F54" s="109"/>
      <c r="G54" s="109"/>
      <c r="H54" s="109"/>
      <c r="I54" s="120"/>
      <c r="J54" s="121" t="s">
        <v>95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96</v>
      </c>
      <c r="D56" s="36"/>
      <c r="E56" s="36"/>
      <c r="F56" s="36"/>
      <c r="G56" s="36"/>
      <c r="H56" s="36"/>
      <c r="I56" s="95"/>
      <c r="J56" s="105">
        <f>J83</f>
        <v>0</v>
      </c>
      <c r="K56" s="39"/>
      <c r="AU56" s="18" t="s">
        <v>97</v>
      </c>
    </row>
    <row r="57" spans="2:11" s="7" customFormat="1" ht="24.75" customHeight="1">
      <c r="B57" s="124"/>
      <c r="C57" s="125"/>
      <c r="D57" s="126" t="s">
        <v>98</v>
      </c>
      <c r="E57" s="127"/>
      <c r="F57" s="127"/>
      <c r="G57" s="127"/>
      <c r="H57" s="127"/>
      <c r="I57" s="128"/>
      <c r="J57" s="129">
        <f>J84</f>
        <v>0</v>
      </c>
      <c r="K57" s="130"/>
    </row>
    <row r="58" spans="2:11" s="8" customFormat="1" ht="19.5" customHeight="1">
      <c r="B58" s="131"/>
      <c r="C58" s="132"/>
      <c r="D58" s="133" t="s">
        <v>99</v>
      </c>
      <c r="E58" s="134"/>
      <c r="F58" s="134"/>
      <c r="G58" s="134"/>
      <c r="H58" s="134"/>
      <c r="I58" s="135"/>
      <c r="J58" s="136">
        <f>J85</f>
        <v>0</v>
      </c>
      <c r="K58" s="137"/>
    </row>
    <row r="59" spans="2:11" s="8" customFormat="1" ht="19.5" customHeight="1">
      <c r="B59" s="131"/>
      <c r="C59" s="132"/>
      <c r="D59" s="133" t="s">
        <v>100</v>
      </c>
      <c r="E59" s="134"/>
      <c r="F59" s="134"/>
      <c r="G59" s="134"/>
      <c r="H59" s="134"/>
      <c r="I59" s="135"/>
      <c r="J59" s="136">
        <f>J133</f>
        <v>0</v>
      </c>
      <c r="K59" s="137"/>
    </row>
    <row r="60" spans="2:11" s="8" customFormat="1" ht="19.5" customHeight="1">
      <c r="B60" s="131"/>
      <c r="C60" s="132"/>
      <c r="D60" s="133" t="s">
        <v>400</v>
      </c>
      <c r="E60" s="134"/>
      <c r="F60" s="134"/>
      <c r="G60" s="134"/>
      <c r="H60" s="134"/>
      <c r="I60" s="135"/>
      <c r="J60" s="136">
        <f>J167</f>
        <v>0</v>
      </c>
      <c r="K60" s="137"/>
    </row>
    <row r="61" spans="2:11" s="8" customFormat="1" ht="19.5" customHeight="1">
      <c r="B61" s="131"/>
      <c r="C61" s="132"/>
      <c r="D61" s="133" t="s">
        <v>101</v>
      </c>
      <c r="E61" s="134"/>
      <c r="F61" s="134"/>
      <c r="G61" s="134"/>
      <c r="H61" s="134"/>
      <c r="I61" s="135"/>
      <c r="J61" s="136">
        <f>J169</f>
        <v>0</v>
      </c>
      <c r="K61" s="137"/>
    </row>
    <row r="62" spans="2:11" s="7" customFormat="1" ht="24.75" customHeight="1">
      <c r="B62" s="124"/>
      <c r="C62" s="125"/>
      <c r="D62" s="126" t="s">
        <v>102</v>
      </c>
      <c r="E62" s="127"/>
      <c r="F62" s="127"/>
      <c r="G62" s="127"/>
      <c r="H62" s="127"/>
      <c r="I62" s="128"/>
      <c r="J62" s="129">
        <f>J262</f>
        <v>0</v>
      </c>
      <c r="K62" s="130"/>
    </row>
    <row r="63" spans="2:11" s="8" customFormat="1" ht="19.5" customHeight="1">
      <c r="B63" s="131"/>
      <c r="C63" s="132"/>
      <c r="D63" s="133" t="s">
        <v>103</v>
      </c>
      <c r="E63" s="134"/>
      <c r="F63" s="134"/>
      <c r="G63" s="134"/>
      <c r="H63" s="134"/>
      <c r="I63" s="135"/>
      <c r="J63" s="136">
        <f>J263</f>
        <v>0</v>
      </c>
      <c r="K63" s="13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95"/>
      <c r="J64" s="36"/>
      <c r="K64" s="39"/>
    </row>
    <row r="65" spans="2:11" s="1" customFormat="1" ht="6.75" customHeight="1">
      <c r="B65" s="50"/>
      <c r="C65" s="51"/>
      <c r="D65" s="51"/>
      <c r="E65" s="51"/>
      <c r="F65" s="51"/>
      <c r="G65" s="51"/>
      <c r="H65" s="51"/>
      <c r="I65" s="116"/>
      <c r="J65" s="51"/>
      <c r="K65" s="52"/>
    </row>
    <row r="69" spans="2:12" s="1" customFormat="1" ht="6.75" customHeight="1">
      <c r="B69" s="53"/>
      <c r="C69" s="54"/>
      <c r="D69" s="54"/>
      <c r="E69" s="54"/>
      <c r="F69" s="54"/>
      <c r="G69" s="54"/>
      <c r="H69" s="54"/>
      <c r="I69" s="117"/>
      <c r="J69" s="54"/>
      <c r="K69" s="54"/>
      <c r="L69" s="35"/>
    </row>
    <row r="70" spans="2:12" s="1" customFormat="1" ht="36.75" customHeight="1">
      <c r="B70" s="35"/>
      <c r="C70" s="55" t="s">
        <v>104</v>
      </c>
      <c r="I70" s="138"/>
      <c r="L70" s="35"/>
    </row>
    <row r="71" spans="2:12" s="1" customFormat="1" ht="6.75" customHeight="1">
      <c r="B71" s="35"/>
      <c r="I71" s="138"/>
      <c r="L71" s="35"/>
    </row>
    <row r="72" spans="2:12" s="1" customFormat="1" ht="14.25" customHeight="1">
      <c r="B72" s="35"/>
      <c r="C72" s="57" t="s">
        <v>16</v>
      </c>
      <c r="I72" s="138"/>
      <c r="L72" s="35"/>
    </row>
    <row r="73" spans="2:12" s="1" customFormat="1" ht="22.5" customHeight="1">
      <c r="B73" s="35"/>
      <c r="E73" s="272" t="str">
        <f>E7</f>
        <v>II 191 Klatovy - Ostřetice - Petrovičky</v>
      </c>
      <c r="F73" s="235"/>
      <c r="G73" s="235"/>
      <c r="H73" s="235"/>
      <c r="I73" s="138"/>
      <c r="L73" s="35"/>
    </row>
    <row r="74" spans="2:12" s="1" customFormat="1" ht="14.25" customHeight="1">
      <c r="B74" s="35"/>
      <c r="C74" s="57" t="s">
        <v>91</v>
      </c>
      <c r="I74" s="138"/>
      <c r="L74" s="35"/>
    </row>
    <row r="75" spans="2:12" s="1" customFormat="1" ht="23.25" customHeight="1">
      <c r="B75" s="35"/>
      <c r="E75" s="253" t="str">
        <f>E9</f>
        <v>SO 104 - IV. úsek</v>
      </c>
      <c r="F75" s="235"/>
      <c r="G75" s="235"/>
      <c r="H75" s="235"/>
      <c r="I75" s="138"/>
      <c r="L75" s="35"/>
    </row>
    <row r="76" spans="2:12" s="1" customFormat="1" ht="6.75" customHeight="1">
      <c r="B76" s="35"/>
      <c r="I76" s="138"/>
      <c r="L76" s="35"/>
    </row>
    <row r="77" spans="2:12" s="1" customFormat="1" ht="18" customHeight="1">
      <c r="B77" s="35"/>
      <c r="C77" s="57" t="s">
        <v>23</v>
      </c>
      <c r="F77" s="139" t="str">
        <f>F12</f>
        <v> </v>
      </c>
      <c r="I77" s="140" t="s">
        <v>25</v>
      </c>
      <c r="J77" s="61" t="str">
        <f>IF(J12="","",J12)</f>
        <v>27.8.2015</v>
      </c>
      <c r="L77" s="35"/>
    </row>
    <row r="78" spans="2:12" s="1" customFormat="1" ht="6.75" customHeight="1">
      <c r="B78" s="35"/>
      <c r="I78" s="138"/>
      <c r="L78" s="35"/>
    </row>
    <row r="79" spans="2:12" s="1" customFormat="1" ht="15">
      <c r="B79" s="35"/>
      <c r="C79" s="57" t="s">
        <v>29</v>
      </c>
      <c r="F79" s="139" t="str">
        <f>E15</f>
        <v> </v>
      </c>
      <c r="I79" s="140" t="s">
        <v>34</v>
      </c>
      <c r="J79" s="139" t="str">
        <f>E21</f>
        <v> </v>
      </c>
      <c r="L79" s="35"/>
    </row>
    <row r="80" spans="2:12" s="1" customFormat="1" ht="14.25" customHeight="1">
      <c r="B80" s="35"/>
      <c r="C80" s="57" t="s">
        <v>32</v>
      </c>
      <c r="F80" s="139">
        <f>IF(E18="","",E18)</f>
      </c>
      <c r="I80" s="138"/>
      <c r="L80" s="35"/>
    </row>
    <row r="81" spans="2:12" s="1" customFormat="1" ht="9.75" customHeight="1">
      <c r="B81" s="35"/>
      <c r="I81" s="138"/>
      <c r="L81" s="35"/>
    </row>
    <row r="82" spans="2:20" s="9" customFormat="1" ht="29.25" customHeight="1">
      <c r="B82" s="141"/>
      <c r="C82" s="142" t="s">
        <v>105</v>
      </c>
      <c r="D82" s="143" t="s">
        <v>56</v>
      </c>
      <c r="E82" s="143" t="s">
        <v>52</v>
      </c>
      <c r="F82" s="143" t="s">
        <v>106</v>
      </c>
      <c r="G82" s="143" t="s">
        <v>107</v>
      </c>
      <c r="H82" s="143" t="s">
        <v>108</v>
      </c>
      <c r="I82" s="144" t="s">
        <v>109</v>
      </c>
      <c r="J82" s="143" t="s">
        <v>95</v>
      </c>
      <c r="K82" s="145" t="s">
        <v>110</v>
      </c>
      <c r="L82" s="141"/>
      <c r="M82" s="67" t="s">
        <v>111</v>
      </c>
      <c r="N82" s="68" t="s">
        <v>41</v>
      </c>
      <c r="O82" s="68" t="s">
        <v>112</v>
      </c>
      <c r="P82" s="68" t="s">
        <v>113</v>
      </c>
      <c r="Q82" s="68" t="s">
        <v>114</v>
      </c>
      <c r="R82" s="68" t="s">
        <v>115</v>
      </c>
      <c r="S82" s="68" t="s">
        <v>116</v>
      </c>
      <c r="T82" s="69" t="s">
        <v>117</v>
      </c>
    </row>
    <row r="83" spans="2:63" s="1" customFormat="1" ht="29.25" customHeight="1">
      <c r="B83" s="35"/>
      <c r="C83" s="71" t="s">
        <v>96</v>
      </c>
      <c r="I83" s="138"/>
      <c r="J83" s="146">
        <f>BK83</f>
        <v>0</v>
      </c>
      <c r="L83" s="35"/>
      <c r="M83" s="70"/>
      <c r="N83" s="62"/>
      <c r="O83" s="62"/>
      <c r="P83" s="147">
        <f>P84+P262</f>
        <v>0</v>
      </c>
      <c r="Q83" s="62"/>
      <c r="R83" s="147">
        <f>R84+R262</f>
        <v>586.2911368</v>
      </c>
      <c r="S83" s="62"/>
      <c r="T83" s="148">
        <f>T84+T262</f>
        <v>3342.72812</v>
      </c>
      <c r="AT83" s="18" t="s">
        <v>70</v>
      </c>
      <c r="AU83" s="18" t="s">
        <v>97</v>
      </c>
      <c r="BK83" s="149">
        <f>BK84+BK262</f>
        <v>0</v>
      </c>
    </row>
    <row r="84" spans="2:63" s="10" customFormat="1" ht="36.75" customHeight="1">
      <c r="B84" s="150"/>
      <c r="D84" s="151" t="s">
        <v>70</v>
      </c>
      <c r="E84" s="152" t="s">
        <v>118</v>
      </c>
      <c r="F84" s="152" t="s">
        <v>119</v>
      </c>
      <c r="I84" s="153"/>
      <c r="J84" s="154">
        <f>BK84</f>
        <v>0</v>
      </c>
      <c r="L84" s="150"/>
      <c r="M84" s="155"/>
      <c r="N84" s="156"/>
      <c r="O84" s="156"/>
      <c r="P84" s="157">
        <f>P85+P133+P167+P169</f>
        <v>0</v>
      </c>
      <c r="Q84" s="156"/>
      <c r="R84" s="157">
        <f>R85+R133+R167+R169</f>
        <v>586.2911368</v>
      </c>
      <c r="S84" s="156"/>
      <c r="T84" s="158">
        <f>T85+T133+T167+T169</f>
        <v>3342.72812</v>
      </c>
      <c r="AR84" s="151" t="s">
        <v>22</v>
      </c>
      <c r="AT84" s="159" t="s">
        <v>70</v>
      </c>
      <c r="AU84" s="159" t="s">
        <v>71</v>
      </c>
      <c r="AY84" s="151" t="s">
        <v>120</v>
      </c>
      <c r="BK84" s="160">
        <f>BK85+BK133+BK167+BK169</f>
        <v>0</v>
      </c>
    </row>
    <row r="85" spans="2:63" s="10" customFormat="1" ht="19.5" customHeight="1">
      <c r="B85" s="150"/>
      <c r="D85" s="161" t="s">
        <v>70</v>
      </c>
      <c r="E85" s="162" t="s">
        <v>22</v>
      </c>
      <c r="F85" s="162" t="s">
        <v>121</v>
      </c>
      <c r="I85" s="153"/>
      <c r="J85" s="163">
        <f>BK85</f>
        <v>0</v>
      </c>
      <c r="L85" s="150"/>
      <c r="M85" s="155"/>
      <c r="N85" s="156"/>
      <c r="O85" s="156"/>
      <c r="P85" s="157">
        <f>SUM(P86:P132)</f>
        <v>0</v>
      </c>
      <c r="Q85" s="156"/>
      <c r="R85" s="157">
        <f>SUM(R86:R132)</f>
        <v>1.4445242999999999</v>
      </c>
      <c r="S85" s="156"/>
      <c r="T85" s="158">
        <f>SUM(T86:T132)</f>
        <v>3010.92812</v>
      </c>
      <c r="AR85" s="151" t="s">
        <v>22</v>
      </c>
      <c r="AT85" s="159" t="s">
        <v>70</v>
      </c>
      <c r="AU85" s="159" t="s">
        <v>22</v>
      </c>
      <c r="AY85" s="151" t="s">
        <v>120</v>
      </c>
      <c r="BK85" s="160">
        <f>SUM(BK86:BK132)</f>
        <v>0</v>
      </c>
    </row>
    <row r="86" spans="2:65" s="1" customFormat="1" ht="22.5" customHeight="1">
      <c r="B86" s="164"/>
      <c r="C86" s="165" t="s">
        <v>22</v>
      </c>
      <c r="D86" s="165" t="s">
        <v>122</v>
      </c>
      <c r="E86" s="166" t="s">
        <v>123</v>
      </c>
      <c r="F86" s="167" t="s">
        <v>124</v>
      </c>
      <c r="G86" s="168" t="s">
        <v>125</v>
      </c>
      <c r="H86" s="169">
        <v>450</v>
      </c>
      <c r="I86" s="170"/>
      <c r="J86" s="171">
        <f>ROUND(I86*H86,2)</f>
        <v>0</v>
      </c>
      <c r="K86" s="167" t="s">
        <v>20</v>
      </c>
      <c r="L86" s="35"/>
      <c r="M86" s="172" t="s">
        <v>20</v>
      </c>
      <c r="N86" s="173" t="s">
        <v>42</v>
      </c>
      <c r="O86" s="36"/>
      <c r="P86" s="174">
        <f>O86*H86</f>
        <v>0</v>
      </c>
      <c r="Q86" s="174">
        <v>0</v>
      </c>
      <c r="R86" s="174">
        <f>Q86*H86</f>
        <v>0</v>
      </c>
      <c r="S86" s="174">
        <v>0.316</v>
      </c>
      <c r="T86" s="175">
        <f>S86*H86</f>
        <v>142.2</v>
      </c>
      <c r="AR86" s="18" t="s">
        <v>126</v>
      </c>
      <c r="AT86" s="18" t="s">
        <v>122</v>
      </c>
      <c r="AU86" s="18" t="s">
        <v>79</v>
      </c>
      <c r="AY86" s="18" t="s">
        <v>120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8" t="s">
        <v>22</v>
      </c>
      <c r="BK86" s="176">
        <f>ROUND(I86*H86,2)</f>
        <v>0</v>
      </c>
      <c r="BL86" s="18" t="s">
        <v>126</v>
      </c>
      <c r="BM86" s="18" t="s">
        <v>586</v>
      </c>
    </row>
    <row r="87" spans="2:65" s="1" customFormat="1" ht="22.5" customHeight="1">
      <c r="B87" s="164"/>
      <c r="C87" s="165" t="s">
        <v>79</v>
      </c>
      <c r="D87" s="165" t="s">
        <v>122</v>
      </c>
      <c r="E87" s="166" t="s">
        <v>587</v>
      </c>
      <c r="F87" s="167" t="s">
        <v>588</v>
      </c>
      <c r="G87" s="168" t="s">
        <v>125</v>
      </c>
      <c r="H87" s="169">
        <v>3125</v>
      </c>
      <c r="I87" s="170"/>
      <c r="J87" s="171">
        <f>ROUND(I87*H87,2)</f>
        <v>0</v>
      </c>
      <c r="K87" s="167" t="s">
        <v>20</v>
      </c>
      <c r="L87" s="35"/>
      <c r="M87" s="172" t="s">
        <v>20</v>
      </c>
      <c r="N87" s="173" t="s">
        <v>42</v>
      </c>
      <c r="O87" s="36"/>
      <c r="P87" s="174">
        <f>O87*H87</f>
        <v>0</v>
      </c>
      <c r="Q87" s="174">
        <v>6E-05</v>
      </c>
      <c r="R87" s="174">
        <f>Q87*H87</f>
        <v>0.1875</v>
      </c>
      <c r="S87" s="174">
        <v>0.103</v>
      </c>
      <c r="T87" s="175">
        <f>S87*H87</f>
        <v>321.875</v>
      </c>
      <c r="AR87" s="18" t="s">
        <v>126</v>
      </c>
      <c r="AT87" s="18" t="s">
        <v>122</v>
      </c>
      <c r="AU87" s="18" t="s">
        <v>79</v>
      </c>
      <c r="AY87" s="18" t="s">
        <v>120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8" t="s">
        <v>22</v>
      </c>
      <c r="BK87" s="176">
        <f>ROUND(I87*H87,2)</f>
        <v>0</v>
      </c>
      <c r="BL87" s="18" t="s">
        <v>126</v>
      </c>
      <c r="BM87" s="18" t="s">
        <v>589</v>
      </c>
    </row>
    <row r="88" spans="2:51" s="11" customFormat="1" ht="13.5">
      <c r="B88" s="177"/>
      <c r="D88" s="178" t="s">
        <v>131</v>
      </c>
      <c r="E88" s="179" t="s">
        <v>20</v>
      </c>
      <c r="F88" s="180" t="s">
        <v>142</v>
      </c>
      <c r="H88" s="181" t="s">
        <v>20</v>
      </c>
      <c r="I88" s="182"/>
      <c r="L88" s="177"/>
      <c r="M88" s="183"/>
      <c r="N88" s="184"/>
      <c r="O88" s="184"/>
      <c r="P88" s="184"/>
      <c r="Q88" s="184"/>
      <c r="R88" s="184"/>
      <c r="S88" s="184"/>
      <c r="T88" s="185"/>
      <c r="AT88" s="181" t="s">
        <v>131</v>
      </c>
      <c r="AU88" s="181" t="s">
        <v>79</v>
      </c>
      <c r="AV88" s="11" t="s">
        <v>22</v>
      </c>
      <c r="AW88" s="11" t="s">
        <v>35</v>
      </c>
      <c r="AX88" s="11" t="s">
        <v>71</v>
      </c>
      <c r="AY88" s="181" t="s">
        <v>120</v>
      </c>
    </row>
    <row r="89" spans="2:51" s="11" customFormat="1" ht="13.5">
      <c r="B89" s="177"/>
      <c r="D89" s="178" t="s">
        <v>131</v>
      </c>
      <c r="E89" s="179" t="s">
        <v>20</v>
      </c>
      <c r="F89" s="180" t="s">
        <v>590</v>
      </c>
      <c r="H89" s="181" t="s">
        <v>20</v>
      </c>
      <c r="I89" s="182"/>
      <c r="L89" s="177"/>
      <c r="M89" s="183"/>
      <c r="N89" s="184"/>
      <c r="O89" s="184"/>
      <c r="P89" s="184"/>
      <c r="Q89" s="184"/>
      <c r="R89" s="184"/>
      <c r="S89" s="184"/>
      <c r="T89" s="185"/>
      <c r="AT89" s="181" t="s">
        <v>131</v>
      </c>
      <c r="AU89" s="181" t="s">
        <v>79</v>
      </c>
      <c r="AV89" s="11" t="s">
        <v>22</v>
      </c>
      <c r="AW89" s="11" t="s">
        <v>35</v>
      </c>
      <c r="AX89" s="11" t="s">
        <v>71</v>
      </c>
      <c r="AY89" s="181" t="s">
        <v>120</v>
      </c>
    </row>
    <row r="90" spans="2:51" s="11" customFormat="1" ht="13.5">
      <c r="B90" s="177"/>
      <c r="D90" s="178" t="s">
        <v>131</v>
      </c>
      <c r="E90" s="179" t="s">
        <v>20</v>
      </c>
      <c r="F90" s="180" t="s">
        <v>591</v>
      </c>
      <c r="H90" s="181" t="s">
        <v>20</v>
      </c>
      <c r="I90" s="182"/>
      <c r="L90" s="177"/>
      <c r="M90" s="183"/>
      <c r="N90" s="184"/>
      <c r="O90" s="184"/>
      <c r="P90" s="184"/>
      <c r="Q90" s="184"/>
      <c r="R90" s="184"/>
      <c r="S90" s="184"/>
      <c r="T90" s="185"/>
      <c r="AT90" s="181" t="s">
        <v>131</v>
      </c>
      <c r="AU90" s="181" t="s">
        <v>79</v>
      </c>
      <c r="AV90" s="11" t="s">
        <v>22</v>
      </c>
      <c r="AW90" s="11" t="s">
        <v>35</v>
      </c>
      <c r="AX90" s="11" t="s">
        <v>71</v>
      </c>
      <c r="AY90" s="181" t="s">
        <v>120</v>
      </c>
    </row>
    <row r="91" spans="2:51" s="11" customFormat="1" ht="13.5">
      <c r="B91" s="177"/>
      <c r="D91" s="178" t="s">
        <v>131</v>
      </c>
      <c r="E91" s="179" t="s">
        <v>20</v>
      </c>
      <c r="F91" s="180" t="s">
        <v>592</v>
      </c>
      <c r="H91" s="181" t="s">
        <v>20</v>
      </c>
      <c r="I91" s="182"/>
      <c r="L91" s="177"/>
      <c r="M91" s="183"/>
      <c r="N91" s="184"/>
      <c r="O91" s="184"/>
      <c r="P91" s="184"/>
      <c r="Q91" s="184"/>
      <c r="R91" s="184"/>
      <c r="S91" s="184"/>
      <c r="T91" s="185"/>
      <c r="AT91" s="181" t="s">
        <v>131</v>
      </c>
      <c r="AU91" s="181" t="s">
        <v>79</v>
      </c>
      <c r="AV91" s="11" t="s">
        <v>22</v>
      </c>
      <c r="AW91" s="11" t="s">
        <v>35</v>
      </c>
      <c r="AX91" s="11" t="s">
        <v>71</v>
      </c>
      <c r="AY91" s="181" t="s">
        <v>120</v>
      </c>
    </row>
    <row r="92" spans="2:51" s="11" customFormat="1" ht="13.5">
      <c r="B92" s="177"/>
      <c r="D92" s="178" t="s">
        <v>131</v>
      </c>
      <c r="E92" s="179" t="s">
        <v>20</v>
      </c>
      <c r="F92" s="180" t="s">
        <v>593</v>
      </c>
      <c r="H92" s="181" t="s">
        <v>20</v>
      </c>
      <c r="I92" s="182"/>
      <c r="L92" s="177"/>
      <c r="M92" s="183"/>
      <c r="N92" s="184"/>
      <c r="O92" s="184"/>
      <c r="P92" s="184"/>
      <c r="Q92" s="184"/>
      <c r="R92" s="184"/>
      <c r="S92" s="184"/>
      <c r="T92" s="185"/>
      <c r="AT92" s="181" t="s">
        <v>131</v>
      </c>
      <c r="AU92" s="181" t="s">
        <v>79</v>
      </c>
      <c r="AV92" s="11" t="s">
        <v>22</v>
      </c>
      <c r="AW92" s="11" t="s">
        <v>35</v>
      </c>
      <c r="AX92" s="11" t="s">
        <v>71</v>
      </c>
      <c r="AY92" s="181" t="s">
        <v>120</v>
      </c>
    </row>
    <row r="93" spans="2:51" s="11" customFormat="1" ht="13.5">
      <c r="B93" s="177"/>
      <c r="D93" s="178" t="s">
        <v>131</v>
      </c>
      <c r="E93" s="179" t="s">
        <v>20</v>
      </c>
      <c r="F93" s="180" t="s">
        <v>147</v>
      </c>
      <c r="H93" s="181" t="s">
        <v>20</v>
      </c>
      <c r="I93" s="182"/>
      <c r="L93" s="177"/>
      <c r="M93" s="183"/>
      <c r="N93" s="184"/>
      <c r="O93" s="184"/>
      <c r="P93" s="184"/>
      <c r="Q93" s="184"/>
      <c r="R93" s="184"/>
      <c r="S93" s="184"/>
      <c r="T93" s="185"/>
      <c r="AT93" s="181" t="s">
        <v>131</v>
      </c>
      <c r="AU93" s="181" t="s">
        <v>79</v>
      </c>
      <c r="AV93" s="11" t="s">
        <v>22</v>
      </c>
      <c r="AW93" s="11" t="s">
        <v>35</v>
      </c>
      <c r="AX93" s="11" t="s">
        <v>71</v>
      </c>
      <c r="AY93" s="181" t="s">
        <v>120</v>
      </c>
    </row>
    <row r="94" spans="2:51" s="12" customFormat="1" ht="13.5">
      <c r="B94" s="186"/>
      <c r="D94" s="195" t="s">
        <v>131</v>
      </c>
      <c r="E94" s="204" t="s">
        <v>20</v>
      </c>
      <c r="F94" s="205" t="s">
        <v>594</v>
      </c>
      <c r="H94" s="206">
        <v>3125</v>
      </c>
      <c r="I94" s="190"/>
      <c r="L94" s="186"/>
      <c r="M94" s="191"/>
      <c r="N94" s="192"/>
      <c r="O94" s="192"/>
      <c r="P94" s="192"/>
      <c r="Q94" s="192"/>
      <c r="R94" s="192"/>
      <c r="S94" s="192"/>
      <c r="T94" s="193"/>
      <c r="AT94" s="187" t="s">
        <v>131</v>
      </c>
      <c r="AU94" s="187" t="s">
        <v>79</v>
      </c>
      <c r="AV94" s="12" t="s">
        <v>79</v>
      </c>
      <c r="AW94" s="12" t="s">
        <v>35</v>
      </c>
      <c r="AX94" s="12" t="s">
        <v>22</v>
      </c>
      <c r="AY94" s="187" t="s">
        <v>120</v>
      </c>
    </row>
    <row r="95" spans="2:65" s="1" customFormat="1" ht="22.5" customHeight="1">
      <c r="B95" s="164"/>
      <c r="C95" s="165" t="s">
        <v>138</v>
      </c>
      <c r="D95" s="165" t="s">
        <v>122</v>
      </c>
      <c r="E95" s="166" t="s">
        <v>595</v>
      </c>
      <c r="F95" s="167" t="s">
        <v>588</v>
      </c>
      <c r="G95" s="168" t="s">
        <v>125</v>
      </c>
      <c r="H95" s="169">
        <v>3394.65</v>
      </c>
      <c r="I95" s="170"/>
      <c r="J95" s="171">
        <f>ROUND(I95*H95,2)</f>
        <v>0</v>
      </c>
      <c r="K95" s="167" t="s">
        <v>20</v>
      </c>
      <c r="L95" s="35"/>
      <c r="M95" s="172" t="s">
        <v>20</v>
      </c>
      <c r="N95" s="173" t="s">
        <v>42</v>
      </c>
      <c r="O95" s="36"/>
      <c r="P95" s="174">
        <f>O95*H95</f>
        <v>0</v>
      </c>
      <c r="Q95" s="174">
        <v>0.00024</v>
      </c>
      <c r="R95" s="174">
        <f>Q95*H95</f>
        <v>0.814716</v>
      </c>
      <c r="S95" s="174">
        <v>0.512</v>
      </c>
      <c r="T95" s="175">
        <f>S95*H95</f>
        <v>1738.0608</v>
      </c>
      <c r="AR95" s="18" t="s">
        <v>126</v>
      </c>
      <c r="AT95" s="18" t="s">
        <v>122</v>
      </c>
      <c r="AU95" s="18" t="s">
        <v>79</v>
      </c>
      <c r="AY95" s="18" t="s">
        <v>120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8" t="s">
        <v>22</v>
      </c>
      <c r="BK95" s="176">
        <f>ROUND(I95*H95,2)</f>
        <v>0</v>
      </c>
      <c r="BL95" s="18" t="s">
        <v>126</v>
      </c>
      <c r="BM95" s="18" t="s">
        <v>596</v>
      </c>
    </row>
    <row r="96" spans="2:51" s="11" customFormat="1" ht="13.5">
      <c r="B96" s="177"/>
      <c r="D96" s="178" t="s">
        <v>131</v>
      </c>
      <c r="E96" s="179" t="s">
        <v>20</v>
      </c>
      <c r="F96" s="180" t="s">
        <v>340</v>
      </c>
      <c r="H96" s="181" t="s">
        <v>20</v>
      </c>
      <c r="I96" s="182"/>
      <c r="L96" s="177"/>
      <c r="M96" s="183"/>
      <c r="N96" s="184"/>
      <c r="O96" s="184"/>
      <c r="P96" s="184"/>
      <c r="Q96" s="184"/>
      <c r="R96" s="184"/>
      <c r="S96" s="184"/>
      <c r="T96" s="185"/>
      <c r="AT96" s="181" t="s">
        <v>131</v>
      </c>
      <c r="AU96" s="181" t="s">
        <v>79</v>
      </c>
      <c r="AV96" s="11" t="s">
        <v>22</v>
      </c>
      <c r="AW96" s="11" t="s">
        <v>35</v>
      </c>
      <c r="AX96" s="11" t="s">
        <v>71</v>
      </c>
      <c r="AY96" s="181" t="s">
        <v>120</v>
      </c>
    </row>
    <row r="97" spans="2:51" s="12" customFormat="1" ht="13.5">
      <c r="B97" s="186"/>
      <c r="D97" s="195" t="s">
        <v>131</v>
      </c>
      <c r="E97" s="204" t="s">
        <v>20</v>
      </c>
      <c r="F97" s="205" t="s">
        <v>597</v>
      </c>
      <c r="H97" s="206">
        <v>3394.65</v>
      </c>
      <c r="I97" s="190"/>
      <c r="L97" s="186"/>
      <c r="M97" s="191"/>
      <c r="N97" s="192"/>
      <c r="O97" s="192"/>
      <c r="P97" s="192"/>
      <c r="Q97" s="192"/>
      <c r="R97" s="192"/>
      <c r="S97" s="192"/>
      <c r="T97" s="193"/>
      <c r="AT97" s="187" t="s">
        <v>131</v>
      </c>
      <c r="AU97" s="187" t="s">
        <v>79</v>
      </c>
      <c r="AV97" s="12" t="s">
        <v>79</v>
      </c>
      <c r="AW97" s="12" t="s">
        <v>35</v>
      </c>
      <c r="AX97" s="12" t="s">
        <v>22</v>
      </c>
      <c r="AY97" s="187" t="s">
        <v>120</v>
      </c>
    </row>
    <row r="98" spans="2:65" s="1" customFormat="1" ht="22.5" customHeight="1">
      <c r="B98" s="164"/>
      <c r="C98" s="165" t="s">
        <v>126</v>
      </c>
      <c r="D98" s="165" t="s">
        <v>122</v>
      </c>
      <c r="E98" s="166" t="s">
        <v>128</v>
      </c>
      <c r="F98" s="167" t="s">
        <v>129</v>
      </c>
      <c r="G98" s="168" t="s">
        <v>125</v>
      </c>
      <c r="H98" s="169">
        <v>6318.69</v>
      </c>
      <c r="I98" s="170"/>
      <c r="J98" s="171">
        <f>ROUND(I98*H98,2)</f>
        <v>0</v>
      </c>
      <c r="K98" s="167" t="s">
        <v>20</v>
      </c>
      <c r="L98" s="35"/>
      <c r="M98" s="172" t="s">
        <v>20</v>
      </c>
      <c r="N98" s="173" t="s">
        <v>42</v>
      </c>
      <c r="O98" s="36"/>
      <c r="P98" s="174">
        <f>O98*H98</f>
        <v>0</v>
      </c>
      <c r="Q98" s="174">
        <v>7E-05</v>
      </c>
      <c r="R98" s="174">
        <f>Q98*H98</f>
        <v>0.44230829999999993</v>
      </c>
      <c r="S98" s="174">
        <v>0.128</v>
      </c>
      <c r="T98" s="175">
        <f>S98*H98</f>
        <v>808.79232</v>
      </c>
      <c r="AR98" s="18" t="s">
        <v>126</v>
      </c>
      <c r="AT98" s="18" t="s">
        <v>122</v>
      </c>
      <c r="AU98" s="18" t="s">
        <v>79</v>
      </c>
      <c r="AY98" s="18" t="s">
        <v>120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8" t="s">
        <v>22</v>
      </c>
      <c r="BK98" s="176">
        <f>ROUND(I98*H98,2)</f>
        <v>0</v>
      </c>
      <c r="BL98" s="18" t="s">
        <v>126</v>
      </c>
      <c r="BM98" s="18" t="s">
        <v>598</v>
      </c>
    </row>
    <row r="99" spans="2:51" s="11" customFormat="1" ht="13.5">
      <c r="B99" s="177"/>
      <c r="D99" s="178" t="s">
        <v>131</v>
      </c>
      <c r="E99" s="179" t="s">
        <v>20</v>
      </c>
      <c r="F99" s="180" t="s">
        <v>599</v>
      </c>
      <c r="H99" s="181" t="s">
        <v>20</v>
      </c>
      <c r="I99" s="182"/>
      <c r="L99" s="177"/>
      <c r="M99" s="183"/>
      <c r="N99" s="184"/>
      <c r="O99" s="184"/>
      <c r="P99" s="184"/>
      <c r="Q99" s="184"/>
      <c r="R99" s="184"/>
      <c r="S99" s="184"/>
      <c r="T99" s="185"/>
      <c r="AT99" s="181" t="s">
        <v>131</v>
      </c>
      <c r="AU99" s="181" t="s">
        <v>79</v>
      </c>
      <c r="AV99" s="11" t="s">
        <v>22</v>
      </c>
      <c r="AW99" s="11" t="s">
        <v>35</v>
      </c>
      <c r="AX99" s="11" t="s">
        <v>71</v>
      </c>
      <c r="AY99" s="181" t="s">
        <v>120</v>
      </c>
    </row>
    <row r="100" spans="2:51" s="12" customFormat="1" ht="13.5">
      <c r="B100" s="186"/>
      <c r="D100" s="178" t="s">
        <v>131</v>
      </c>
      <c r="E100" s="187" t="s">
        <v>20</v>
      </c>
      <c r="F100" s="188" t="s">
        <v>600</v>
      </c>
      <c r="H100" s="189">
        <v>2562.19</v>
      </c>
      <c r="I100" s="190"/>
      <c r="L100" s="186"/>
      <c r="M100" s="191"/>
      <c r="N100" s="192"/>
      <c r="O100" s="192"/>
      <c r="P100" s="192"/>
      <c r="Q100" s="192"/>
      <c r="R100" s="192"/>
      <c r="S100" s="192"/>
      <c r="T100" s="193"/>
      <c r="AT100" s="187" t="s">
        <v>131</v>
      </c>
      <c r="AU100" s="187" t="s">
        <v>79</v>
      </c>
      <c r="AV100" s="12" t="s">
        <v>79</v>
      </c>
      <c r="AW100" s="12" t="s">
        <v>35</v>
      </c>
      <c r="AX100" s="12" t="s">
        <v>71</v>
      </c>
      <c r="AY100" s="187" t="s">
        <v>120</v>
      </c>
    </row>
    <row r="101" spans="2:51" s="11" customFormat="1" ht="13.5">
      <c r="B101" s="177"/>
      <c r="D101" s="178" t="s">
        <v>131</v>
      </c>
      <c r="E101" s="179" t="s">
        <v>20</v>
      </c>
      <c r="F101" s="180" t="s">
        <v>133</v>
      </c>
      <c r="H101" s="181" t="s">
        <v>20</v>
      </c>
      <c r="I101" s="182"/>
      <c r="L101" s="177"/>
      <c r="M101" s="183"/>
      <c r="N101" s="184"/>
      <c r="O101" s="184"/>
      <c r="P101" s="184"/>
      <c r="Q101" s="184"/>
      <c r="R101" s="184"/>
      <c r="S101" s="184"/>
      <c r="T101" s="185"/>
      <c r="AT101" s="181" t="s">
        <v>131</v>
      </c>
      <c r="AU101" s="181" t="s">
        <v>79</v>
      </c>
      <c r="AV101" s="11" t="s">
        <v>22</v>
      </c>
      <c r="AW101" s="11" t="s">
        <v>35</v>
      </c>
      <c r="AX101" s="11" t="s">
        <v>71</v>
      </c>
      <c r="AY101" s="181" t="s">
        <v>120</v>
      </c>
    </row>
    <row r="102" spans="2:51" s="12" customFormat="1" ht="13.5">
      <c r="B102" s="186"/>
      <c r="D102" s="178" t="s">
        <v>131</v>
      </c>
      <c r="E102" s="187" t="s">
        <v>20</v>
      </c>
      <c r="F102" s="188" t="s">
        <v>601</v>
      </c>
      <c r="H102" s="189">
        <v>786.5</v>
      </c>
      <c r="I102" s="190"/>
      <c r="L102" s="186"/>
      <c r="M102" s="191"/>
      <c r="N102" s="192"/>
      <c r="O102" s="192"/>
      <c r="P102" s="192"/>
      <c r="Q102" s="192"/>
      <c r="R102" s="192"/>
      <c r="S102" s="192"/>
      <c r="T102" s="193"/>
      <c r="AT102" s="187" t="s">
        <v>131</v>
      </c>
      <c r="AU102" s="187" t="s">
        <v>79</v>
      </c>
      <c r="AV102" s="12" t="s">
        <v>79</v>
      </c>
      <c r="AW102" s="12" t="s">
        <v>35</v>
      </c>
      <c r="AX102" s="12" t="s">
        <v>71</v>
      </c>
      <c r="AY102" s="187" t="s">
        <v>120</v>
      </c>
    </row>
    <row r="103" spans="2:51" s="11" customFormat="1" ht="13.5">
      <c r="B103" s="177"/>
      <c r="D103" s="178" t="s">
        <v>131</v>
      </c>
      <c r="E103" s="179" t="s">
        <v>20</v>
      </c>
      <c r="F103" s="180" t="s">
        <v>135</v>
      </c>
      <c r="H103" s="181" t="s">
        <v>20</v>
      </c>
      <c r="I103" s="182"/>
      <c r="L103" s="177"/>
      <c r="M103" s="183"/>
      <c r="N103" s="184"/>
      <c r="O103" s="184"/>
      <c r="P103" s="184"/>
      <c r="Q103" s="184"/>
      <c r="R103" s="184"/>
      <c r="S103" s="184"/>
      <c r="T103" s="185"/>
      <c r="AT103" s="181" t="s">
        <v>131</v>
      </c>
      <c r="AU103" s="181" t="s">
        <v>79</v>
      </c>
      <c r="AV103" s="11" t="s">
        <v>22</v>
      </c>
      <c r="AW103" s="11" t="s">
        <v>35</v>
      </c>
      <c r="AX103" s="11" t="s">
        <v>71</v>
      </c>
      <c r="AY103" s="181" t="s">
        <v>120</v>
      </c>
    </row>
    <row r="104" spans="2:51" s="12" customFormat="1" ht="13.5">
      <c r="B104" s="186"/>
      <c r="D104" s="178" t="s">
        <v>131</v>
      </c>
      <c r="E104" s="187" t="s">
        <v>20</v>
      </c>
      <c r="F104" s="188" t="s">
        <v>602</v>
      </c>
      <c r="H104" s="189">
        <v>2970</v>
      </c>
      <c r="I104" s="190"/>
      <c r="L104" s="186"/>
      <c r="M104" s="191"/>
      <c r="N104" s="192"/>
      <c r="O104" s="192"/>
      <c r="P104" s="192"/>
      <c r="Q104" s="192"/>
      <c r="R104" s="192"/>
      <c r="S104" s="192"/>
      <c r="T104" s="193"/>
      <c r="AT104" s="187" t="s">
        <v>131</v>
      </c>
      <c r="AU104" s="187" t="s">
        <v>79</v>
      </c>
      <c r="AV104" s="12" t="s">
        <v>79</v>
      </c>
      <c r="AW104" s="12" t="s">
        <v>35</v>
      </c>
      <c r="AX104" s="12" t="s">
        <v>71</v>
      </c>
      <c r="AY104" s="187" t="s">
        <v>120</v>
      </c>
    </row>
    <row r="105" spans="2:51" s="13" customFormat="1" ht="13.5">
      <c r="B105" s="194"/>
      <c r="D105" s="195" t="s">
        <v>131</v>
      </c>
      <c r="E105" s="196" t="s">
        <v>20</v>
      </c>
      <c r="F105" s="197" t="s">
        <v>137</v>
      </c>
      <c r="H105" s="198">
        <v>6318.69</v>
      </c>
      <c r="I105" s="199"/>
      <c r="L105" s="194"/>
      <c r="M105" s="200"/>
      <c r="N105" s="201"/>
      <c r="O105" s="201"/>
      <c r="P105" s="201"/>
      <c r="Q105" s="201"/>
      <c r="R105" s="201"/>
      <c r="S105" s="201"/>
      <c r="T105" s="202"/>
      <c r="AT105" s="203" t="s">
        <v>131</v>
      </c>
      <c r="AU105" s="203" t="s">
        <v>79</v>
      </c>
      <c r="AV105" s="13" t="s">
        <v>126</v>
      </c>
      <c r="AW105" s="13" t="s">
        <v>35</v>
      </c>
      <c r="AX105" s="13" t="s">
        <v>22</v>
      </c>
      <c r="AY105" s="203" t="s">
        <v>120</v>
      </c>
    </row>
    <row r="106" spans="2:65" s="1" customFormat="1" ht="22.5" customHeight="1">
      <c r="B106" s="164"/>
      <c r="C106" s="165" t="s">
        <v>153</v>
      </c>
      <c r="D106" s="165" t="s">
        <v>122</v>
      </c>
      <c r="E106" s="166" t="s">
        <v>154</v>
      </c>
      <c r="F106" s="167" t="s">
        <v>155</v>
      </c>
      <c r="G106" s="168" t="s">
        <v>156</v>
      </c>
      <c r="H106" s="169">
        <v>301.5</v>
      </c>
      <c r="I106" s="170"/>
      <c r="J106" s="171">
        <f>ROUND(I106*H106,2)</f>
        <v>0</v>
      </c>
      <c r="K106" s="167" t="s">
        <v>20</v>
      </c>
      <c r="L106" s="35"/>
      <c r="M106" s="172" t="s">
        <v>20</v>
      </c>
      <c r="N106" s="173" t="s">
        <v>42</v>
      </c>
      <c r="O106" s="36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8" t="s">
        <v>126</v>
      </c>
      <c r="AT106" s="18" t="s">
        <v>122</v>
      </c>
      <c r="AU106" s="18" t="s">
        <v>79</v>
      </c>
      <c r="AY106" s="18" t="s">
        <v>120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8" t="s">
        <v>22</v>
      </c>
      <c r="BK106" s="176">
        <f>ROUND(I106*H106,2)</f>
        <v>0</v>
      </c>
      <c r="BL106" s="18" t="s">
        <v>126</v>
      </c>
      <c r="BM106" s="18" t="s">
        <v>603</v>
      </c>
    </row>
    <row r="107" spans="2:51" s="12" customFormat="1" ht="13.5">
      <c r="B107" s="186"/>
      <c r="D107" s="195" t="s">
        <v>131</v>
      </c>
      <c r="E107" s="204" t="s">
        <v>20</v>
      </c>
      <c r="F107" s="205" t="s">
        <v>604</v>
      </c>
      <c r="H107" s="206">
        <v>301.5</v>
      </c>
      <c r="I107" s="190"/>
      <c r="L107" s="186"/>
      <c r="M107" s="191"/>
      <c r="N107" s="192"/>
      <c r="O107" s="192"/>
      <c r="P107" s="192"/>
      <c r="Q107" s="192"/>
      <c r="R107" s="192"/>
      <c r="S107" s="192"/>
      <c r="T107" s="193"/>
      <c r="AT107" s="187" t="s">
        <v>131</v>
      </c>
      <c r="AU107" s="187" t="s">
        <v>79</v>
      </c>
      <c r="AV107" s="12" t="s">
        <v>79</v>
      </c>
      <c r="AW107" s="12" t="s">
        <v>35</v>
      </c>
      <c r="AX107" s="12" t="s">
        <v>22</v>
      </c>
      <c r="AY107" s="187" t="s">
        <v>120</v>
      </c>
    </row>
    <row r="108" spans="2:65" s="1" customFormat="1" ht="22.5" customHeight="1">
      <c r="B108" s="164"/>
      <c r="C108" s="165" t="s">
        <v>159</v>
      </c>
      <c r="D108" s="165" t="s">
        <v>122</v>
      </c>
      <c r="E108" s="166" t="s">
        <v>605</v>
      </c>
      <c r="F108" s="167" t="s">
        <v>606</v>
      </c>
      <c r="G108" s="168" t="s">
        <v>231</v>
      </c>
      <c r="H108" s="169">
        <v>175</v>
      </c>
      <c r="I108" s="170"/>
      <c r="J108" s="171">
        <f>ROUND(I108*H108,2)</f>
        <v>0</v>
      </c>
      <c r="K108" s="167" t="s">
        <v>20</v>
      </c>
      <c r="L108" s="35"/>
      <c r="M108" s="172" t="s">
        <v>20</v>
      </c>
      <c r="N108" s="173" t="s">
        <v>42</v>
      </c>
      <c r="O108" s="36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AR108" s="18" t="s">
        <v>126</v>
      </c>
      <c r="AT108" s="18" t="s">
        <v>122</v>
      </c>
      <c r="AU108" s="18" t="s">
        <v>79</v>
      </c>
      <c r="AY108" s="18" t="s">
        <v>120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8" t="s">
        <v>22</v>
      </c>
      <c r="BK108" s="176">
        <f>ROUND(I108*H108,2)</f>
        <v>0</v>
      </c>
      <c r="BL108" s="18" t="s">
        <v>126</v>
      </c>
      <c r="BM108" s="18" t="s">
        <v>607</v>
      </c>
    </row>
    <row r="109" spans="2:65" s="1" customFormat="1" ht="22.5" customHeight="1">
      <c r="B109" s="164"/>
      <c r="C109" s="165" t="s">
        <v>168</v>
      </c>
      <c r="D109" s="165" t="s">
        <v>122</v>
      </c>
      <c r="E109" s="166" t="s">
        <v>160</v>
      </c>
      <c r="F109" s="167" t="s">
        <v>161</v>
      </c>
      <c r="G109" s="168" t="s">
        <v>156</v>
      </c>
      <c r="H109" s="169">
        <v>1395</v>
      </c>
      <c r="I109" s="170"/>
      <c r="J109" s="171">
        <f>ROUND(I109*H109,2)</f>
        <v>0</v>
      </c>
      <c r="K109" s="167" t="s">
        <v>20</v>
      </c>
      <c r="L109" s="35"/>
      <c r="M109" s="172" t="s">
        <v>20</v>
      </c>
      <c r="N109" s="173" t="s">
        <v>42</v>
      </c>
      <c r="O109" s="36"/>
      <c r="P109" s="174">
        <f>O109*H109</f>
        <v>0</v>
      </c>
      <c r="Q109" s="174">
        <v>0</v>
      </c>
      <c r="R109" s="174">
        <f>Q109*H109</f>
        <v>0</v>
      </c>
      <c r="S109" s="174">
        <v>0</v>
      </c>
      <c r="T109" s="175">
        <f>S109*H109</f>
        <v>0</v>
      </c>
      <c r="AR109" s="18" t="s">
        <v>126</v>
      </c>
      <c r="AT109" s="18" t="s">
        <v>122</v>
      </c>
      <c r="AU109" s="18" t="s">
        <v>79</v>
      </c>
      <c r="AY109" s="18" t="s">
        <v>120</v>
      </c>
      <c r="BE109" s="176">
        <f>IF(N109="základní",J109,0)</f>
        <v>0</v>
      </c>
      <c r="BF109" s="176">
        <f>IF(N109="snížená",J109,0)</f>
        <v>0</v>
      </c>
      <c r="BG109" s="176">
        <f>IF(N109="zákl. přenesená",J109,0)</f>
        <v>0</v>
      </c>
      <c r="BH109" s="176">
        <f>IF(N109="sníž. přenesená",J109,0)</f>
        <v>0</v>
      </c>
      <c r="BI109" s="176">
        <f>IF(N109="nulová",J109,0)</f>
        <v>0</v>
      </c>
      <c r="BJ109" s="18" t="s">
        <v>22</v>
      </c>
      <c r="BK109" s="176">
        <f>ROUND(I109*H109,2)</f>
        <v>0</v>
      </c>
      <c r="BL109" s="18" t="s">
        <v>126</v>
      </c>
      <c r="BM109" s="18" t="s">
        <v>608</v>
      </c>
    </row>
    <row r="110" spans="2:51" s="11" customFormat="1" ht="13.5">
      <c r="B110" s="177"/>
      <c r="D110" s="178" t="s">
        <v>131</v>
      </c>
      <c r="E110" s="179" t="s">
        <v>20</v>
      </c>
      <c r="F110" s="180" t="s">
        <v>163</v>
      </c>
      <c r="H110" s="181" t="s">
        <v>20</v>
      </c>
      <c r="I110" s="182"/>
      <c r="L110" s="177"/>
      <c r="M110" s="183"/>
      <c r="N110" s="184"/>
      <c r="O110" s="184"/>
      <c r="P110" s="184"/>
      <c r="Q110" s="184"/>
      <c r="R110" s="184"/>
      <c r="S110" s="184"/>
      <c r="T110" s="185"/>
      <c r="AT110" s="181" t="s">
        <v>131</v>
      </c>
      <c r="AU110" s="181" t="s">
        <v>79</v>
      </c>
      <c r="AV110" s="11" t="s">
        <v>22</v>
      </c>
      <c r="AW110" s="11" t="s">
        <v>35</v>
      </c>
      <c r="AX110" s="11" t="s">
        <v>71</v>
      </c>
      <c r="AY110" s="181" t="s">
        <v>120</v>
      </c>
    </row>
    <row r="111" spans="2:51" s="12" customFormat="1" ht="13.5">
      <c r="B111" s="186"/>
      <c r="D111" s="178" t="s">
        <v>131</v>
      </c>
      <c r="E111" s="187" t="s">
        <v>20</v>
      </c>
      <c r="F111" s="188" t="s">
        <v>604</v>
      </c>
      <c r="H111" s="189">
        <v>301.5</v>
      </c>
      <c r="I111" s="190"/>
      <c r="L111" s="186"/>
      <c r="M111" s="191"/>
      <c r="N111" s="192"/>
      <c r="O111" s="192"/>
      <c r="P111" s="192"/>
      <c r="Q111" s="192"/>
      <c r="R111" s="192"/>
      <c r="S111" s="192"/>
      <c r="T111" s="193"/>
      <c r="AT111" s="187" t="s">
        <v>131</v>
      </c>
      <c r="AU111" s="187" t="s">
        <v>79</v>
      </c>
      <c r="AV111" s="12" t="s">
        <v>79</v>
      </c>
      <c r="AW111" s="12" t="s">
        <v>35</v>
      </c>
      <c r="AX111" s="12" t="s">
        <v>71</v>
      </c>
      <c r="AY111" s="187" t="s">
        <v>120</v>
      </c>
    </row>
    <row r="112" spans="2:51" s="11" customFormat="1" ht="13.5">
      <c r="B112" s="177"/>
      <c r="D112" s="178" t="s">
        <v>131</v>
      </c>
      <c r="E112" s="179" t="s">
        <v>20</v>
      </c>
      <c r="F112" s="180" t="s">
        <v>164</v>
      </c>
      <c r="H112" s="181" t="s">
        <v>20</v>
      </c>
      <c r="I112" s="182"/>
      <c r="L112" s="177"/>
      <c r="M112" s="183"/>
      <c r="N112" s="184"/>
      <c r="O112" s="184"/>
      <c r="P112" s="184"/>
      <c r="Q112" s="184"/>
      <c r="R112" s="184"/>
      <c r="S112" s="184"/>
      <c r="T112" s="185"/>
      <c r="AT112" s="181" t="s">
        <v>131</v>
      </c>
      <c r="AU112" s="181" t="s">
        <v>79</v>
      </c>
      <c r="AV112" s="11" t="s">
        <v>22</v>
      </c>
      <c r="AW112" s="11" t="s">
        <v>35</v>
      </c>
      <c r="AX112" s="11" t="s">
        <v>71</v>
      </c>
      <c r="AY112" s="181" t="s">
        <v>120</v>
      </c>
    </row>
    <row r="113" spans="2:51" s="12" customFormat="1" ht="13.5">
      <c r="B113" s="186"/>
      <c r="D113" s="178" t="s">
        <v>131</v>
      </c>
      <c r="E113" s="187" t="s">
        <v>20</v>
      </c>
      <c r="F113" s="188" t="s">
        <v>609</v>
      </c>
      <c r="H113" s="189">
        <v>193.5</v>
      </c>
      <c r="I113" s="190"/>
      <c r="L113" s="186"/>
      <c r="M113" s="191"/>
      <c r="N113" s="192"/>
      <c r="O113" s="192"/>
      <c r="P113" s="192"/>
      <c r="Q113" s="192"/>
      <c r="R113" s="192"/>
      <c r="S113" s="192"/>
      <c r="T113" s="193"/>
      <c r="AT113" s="187" t="s">
        <v>131</v>
      </c>
      <c r="AU113" s="187" t="s">
        <v>79</v>
      </c>
      <c r="AV113" s="12" t="s">
        <v>79</v>
      </c>
      <c r="AW113" s="12" t="s">
        <v>35</v>
      </c>
      <c r="AX113" s="12" t="s">
        <v>71</v>
      </c>
      <c r="AY113" s="187" t="s">
        <v>120</v>
      </c>
    </row>
    <row r="114" spans="2:51" s="11" customFormat="1" ht="13.5">
      <c r="B114" s="177"/>
      <c r="D114" s="178" t="s">
        <v>131</v>
      </c>
      <c r="E114" s="179" t="s">
        <v>20</v>
      </c>
      <c r="F114" s="180" t="s">
        <v>166</v>
      </c>
      <c r="H114" s="181" t="s">
        <v>20</v>
      </c>
      <c r="I114" s="182"/>
      <c r="L114" s="177"/>
      <c r="M114" s="183"/>
      <c r="N114" s="184"/>
      <c r="O114" s="184"/>
      <c r="P114" s="184"/>
      <c r="Q114" s="184"/>
      <c r="R114" s="184"/>
      <c r="S114" s="184"/>
      <c r="T114" s="185"/>
      <c r="AT114" s="181" t="s">
        <v>131</v>
      </c>
      <c r="AU114" s="181" t="s">
        <v>79</v>
      </c>
      <c r="AV114" s="11" t="s">
        <v>22</v>
      </c>
      <c r="AW114" s="11" t="s">
        <v>35</v>
      </c>
      <c r="AX114" s="11" t="s">
        <v>71</v>
      </c>
      <c r="AY114" s="181" t="s">
        <v>120</v>
      </c>
    </row>
    <row r="115" spans="2:51" s="12" customFormat="1" ht="13.5">
      <c r="B115" s="186"/>
      <c r="D115" s="178" t="s">
        <v>131</v>
      </c>
      <c r="E115" s="187" t="s">
        <v>20</v>
      </c>
      <c r="F115" s="188" t="s">
        <v>610</v>
      </c>
      <c r="H115" s="189">
        <v>900</v>
      </c>
      <c r="I115" s="190"/>
      <c r="L115" s="186"/>
      <c r="M115" s="191"/>
      <c r="N115" s="192"/>
      <c r="O115" s="192"/>
      <c r="P115" s="192"/>
      <c r="Q115" s="192"/>
      <c r="R115" s="192"/>
      <c r="S115" s="192"/>
      <c r="T115" s="193"/>
      <c r="AT115" s="187" t="s">
        <v>131</v>
      </c>
      <c r="AU115" s="187" t="s">
        <v>79</v>
      </c>
      <c r="AV115" s="12" t="s">
        <v>79</v>
      </c>
      <c r="AW115" s="12" t="s">
        <v>35</v>
      </c>
      <c r="AX115" s="12" t="s">
        <v>71</v>
      </c>
      <c r="AY115" s="187" t="s">
        <v>120</v>
      </c>
    </row>
    <row r="116" spans="2:51" s="13" customFormat="1" ht="13.5">
      <c r="B116" s="194"/>
      <c r="D116" s="195" t="s">
        <v>131</v>
      </c>
      <c r="E116" s="196" t="s">
        <v>20</v>
      </c>
      <c r="F116" s="197" t="s">
        <v>137</v>
      </c>
      <c r="H116" s="198">
        <v>1395</v>
      </c>
      <c r="I116" s="199"/>
      <c r="L116" s="194"/>
      <c r="M116" s="200"/>
      <c r="N116" s="201"/>
      <c r="O116" s="201"/>
      <c r="P116" s="201"/>
      <c r="Q116" s="201"/>
      <c r="R116" s="201"/>
      <c r="S116" s="201"/>
      <c r="T116" s="202"/>
      <c r="AT116" s="203" t="s">
        <v>131</v>
      </c>
      <c r="AU116" s="203" t="s">
        <v>79</v>
      </c>
      <c r="AV116" s="13" t="s">
        <v>126</v>
      </c>
      <c r="AW116" s="13" t="s">
        <v>35</v>
      </c>
      <c r="AX116" s="13" t="s">
        <v>22</v>
      </c>
      <c r="AY116" s="203" t="s">
        <v>120</v>
      </c>
    </row>
    <row r="117" spans="2:65" s="1" customFormat="1" ht="22.5" customHeight="1">
      <c r="B117" s="164"/>
      <c r="C117" s="165" t="s">
        <v>172</v>
      </c>
      <c r="D117" s="165" t="s">
        <v>122</v>
      </c>
      <c r="E117" s="166" t="s">
        <v>169</v>
      </c>
      <c r="F117" s="167" t="s">
        <v>170</v>
      </c>
      <c r="G117" s="168" t="s">
        <v>156</v>
      </c>
      <c r="H117" s="169">
        <v>1395</v>
      </c>
      <c r="I117" s="170"/>
      <c r="J117" s="171">
        <f>ROUND(I117*H117,2)</f>
        <v>0</v>
      </c>
      <c r="K117" s="167" t="s">
        <v>20</v>
      </c>
      <c r="L117" s="35"/>
      <c r="M117" s="172" t="s">
        <v>20</v>
      </c>
      <c r="N117" s="173" t="s">
        <v>42</v>
      </c>
      <c r="O117" s="36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AR117" s="18" t="s">
        <v>126</v>
      </c>
      <c r="AT117" s="18" t="s">
        <v>122</v>
      </c>
      <c r="AU117" s="18" t="s">
        <v>79</v>
      </c>
      <c r="AY117" s="18" t="s">
        <v>120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8" t="s">
        <v>22</v>
      </c>
      <c r="BK117" s="176">
        <f>ROUND(I117*H117,2)</f>
        <v>0</v>
      </c>
      <c r="BL117" s="18" t="s">
        <v>126</v>
      </c>
      <c r="BM117" s="18" t="s">
        <v>611</v>
      </c>
    </row>
    <row r="118" spans="2:51" s="11" customFormat="1" ht="13.5">
      <c r="B118" s="177"/>
      <c r="D118" s="178" t="s">
        <v>131</v>
      </c>
      <c r="E118" s="179" t="s">
        <v>20</v>
      </c>
      <c r="F118" s="180" t="s">
        <v>163</v>
      </c>
      <c r="H118" s="181" t="s">
        <v>20</v>
      </c>
      <c r="I118" s="182"/>
      <c r="L118" s="177"/>
      <c r="M118" s="183"/>
      <c r="N118" s="184"/>
      <c r="O118" s="184"/>
      <c r="P118" s="184"/>
      <c r="Q118" s="184"/>
      <c r="R118" s="184"/>
      <c r="S118" s="184"/>
      <c r="T118" s="185"/>
      <c r="AT118" s="181" t="s">
        <v>131</v>
      </c>
      <c r="AU118" s="181" t="s">
        <v>79</v>
      </c>
      <c r="AV118" s="11" t="s">
        <v>22</v>
      </c>
      <c r="AW118" s="11" t="s">
        <v>35</v>
      </c>
      <c r="AX118" s="11" t="s">
        <v>71</v>
      </c>
      <c r="AY118" s="181" t="s">
        <v>120</v>
      </c>
    </row>
    <row r="119" spans="2:51" s="12" customFormat="1" ht="13.5">
      <c r="B119" s="186"/>
      <c r="D119" s="178" t="s">
        <v>131</v>
      </c>
      <c r="E119" s="187" t="s">
        <v>20</v>
      </c>
      <c r="F119" s="188" t="s">
        <v>604</v>
      </c>
      <c r="H119" s="189">
        <v>301.5</v>
      </c>
      <c r="I119" s="190"/>
      <c r="L119" s="186"/>
      <c r="M119" s="191"/>
      <c r="N119" s="192"/>
      <c r="O119" s="192"/>
      <c r="P119" s="192"/>
      <c r="Q119" s="192"/>
      <c r="R119" s="192"/>
      <c r="S119" s="192"/>
      <c r="T119" s="193"/>
      <c r="AT119" s="187" t="s">
        <v>131</v>
      </c>
      <c r="AU119" s="187" t="s">
        <v>79</v>
      </c>
      <c r="AV119" s="12" t="s">
        <v>79</v>
      </c>
      <c r="AW119" s="12" t="s">
        <v>35</v>
      </c>
      <c r="AX119" s="12" t="s">
        <v>71</v>
      </c>
      <c r="AY119" s="187" t="s">
        <v>120</v>
      </c>
    </row>
    <row r="120" spans="2:51" s="11" customFormat="1" ht="13.5">
      <c r="B120" s="177"/>
      <c r="D120" s="178" t="s">
        <v>131</v>
      </c>
      <c r="E120" s="179" t="s">
        <v>20</v>
      </c>
      <c r="F120" s="180" t="s">
        <v>164</v>
      </c>
      <c r="H120" s="181" t="s">
        <v>20</v>
      </c>
      <c r="I120" s="182"/>
      <c r="L120" s="177"/>
      <c r="M120" s="183"/>
      <c r="N120" s="184"/>
      <c r="O120" s="184"/>
      <c r="P120" s="184"/>
      <c r="Q120" s="184"/>
      <c r="R120" s="184"/>
      <c r="S120" s="184"/>
      <c r="T120" s="185"/>
      <c r="AT120" s="181" t="s">
        <v>131</v>
      </c>
      <c r="AU120" s="181" t="s">
        <v>79</v>
      </c>
      <c r="AV120" s="11" t="s">
        <v>22</v>
      </c>
      <c r="AW120" s="11" t="s">
        <v>35</v>
      </c>
      <c r="AX120" s="11" t="s">
        <v>71</v>
      </c>
      <c r="AY120" s="181" t="s">
        <v>120</v>
      </c>
    </row>
    <row r="121" spans="2:51" s="12" customFormat="1" ht="13.5">
      <c r="B121" s="186"/>
      <c r="D121" s="178" t="s">
        <v>131</v>
      </c>
      <c r="E121" s="187" t="s">
        <v>20</v>
      </c>
      <c r="F121" s="188" t="s">
        <v>609</v>
      </c>
      <c r="H121" s="189">
        <v>193.5</v>
      </c>
      <c r="I121" s="190"/>
      <c r="L121" s="186"/>
      <c r="M121" s="191"/>
      <c r="N121" s="192"/>
      <c r="O121" s="192"/>
      <c r="P121" s="192"/>
      <c r="Q121" s="192"/>
      <c r="R121" s="192"/>
      <c r="S121" s="192"/>
      <c r="T121" s="193"/>
      <c r="AT121" s="187" t="s">
        <v>131</v>
      </c>
      <c r="AU121" s="187" t="s">
        <v>79</v>
      </c>
      <c r="AV121" s="12" t="s">
        <v>79</v>
      </c>
      <c r="AW121" s="12" t="s">
        <v>35</v>
      </c>
      <c r="AX121" s="12" t="s">
        <v>71</v>
      </c>
      <c r="AY121" s="187" t="s">
        <v>120</v>
      </c>
    </row>
    <row r="122" spans="2:51" s="11" customFormat="1" ht="13.5">
      <c r="B122" s="177"/>
      <c r="D122" s="178" t="s">
        <v>131</v>
      </c>
      <c r="E122" s="179" t="s">
        <v>20</v>
      </c>
      <c r="F122" s="180" t="s">
        <v>166</v>
      </c>
      <c r="H122" s="181" t="s">
        <v>20</v>
      </c>
      <c r="I122" s="182"/>
      <c r="L122" s="177"/>
      <c r="M122" s="183"/>
      <c r="N122" s="184"/>
      <c r="O122" s="184"/>
      <c r="P122" s="184"/>
      <c r="Q122" s="184"/>
      <c r="R122" s="184"/>
      <c r="S122" s="184"/>
      <c r="T122" s="185"/>
      <c r="AT122" s="181" t="s">
        <v>131</v>
      </c>
      <c r="AU122" s="181" t="s">
        <v>79</v>
      </c>
      <c r="AV122" s="11" t="s">
        <v>22</v>
      </c>
      <c r="AW122" s="11" t="s">
        <v>35</v>
      </c>
      <c r="AX122" s="11" t="s">
        <v>71</v>
      </c>
      <c r="AY122" s="181" t="s">
        <v>120</v>
      </c>
    </row>
    <row r="123" spans="2:51" s="12" customFormat="1" ht="13.5">
      <c r="B123" s="186"/>
      <c r="D123" s="178" t="s">
        <v>131</v>
      </c>
      <c r="E123" s="187" t="s">
        <v>20</v>
      </c>
      <c r="F123" s="188" t="s">
        <v>610</v>
      </c>
      <c r="H123" s="189">
        <v>900</v>
      </c>
      <c r="I123" s="190"/>
      <c r="L123" s="186"/>
      <c r="M123" s="191"/>
      <c r="N123" s="192"/>
      <c r="O123" s="192"/>
      <c r="P123" s="192"/>
      <c r="Q123" s="192"/>
      <c r="R123" s="192"/>
      <c r="S123" s="192"/>
      <c r="T123" s="193"/>
      <c r="AT123" s="187" t="s">
        <v>131</v>
      </c>
      <c r="AU123" s="187" t="s">
        <v>79</v>
      </c>
      <c r="AV123" s="12" t="s">
        <v>79</v>
      </c>
      <c r="AW123" s="12" t="s">
        <v>35</v>
      </c>
      <c r="AX123" s="12" t="s">
        <v>71</v>
      </c>
      <c r="AY123" s="187" t="s">
        <v>120</v>
      </c>
    </row>
    <row r="124" spans="2:51" s="13" customFormat="1" ht="13.5">
      <c r="B124" s="194"/>
      <c r="D124" s="195" t="s">
        <v>131</v>
      </c>
      <c r="E124" s="196" t="s">
        <v>20</v>
      </c>
      <c r="F124" s="197" t="s">
        <v>137</v>
      </c>
      <c r="H124" s="198">
        <v>1395</v>
      </c>
      <c r="I124" s="199"/>
      <c r="L124" s="194"/>
      <c r="M124" s="200"/>
      <c r="N124" s="201"/>
      <c r="O124" s="201"/>
      <c r="P124" s="201"/>
      <c r="Q124" s="201"/>
      <c r="R124" s="201"/>
      <c r="S124" s="201"/>
      <c r="T124" s="202"/>
      <c r="AT124" s="203" t="s">
        <v>131</v>
      </c>
      <c r="AU124" s="203" t="s">
        <v>79</v>
      </c>
      <c r="AV124" s="13" t="s">
        <v>126</v>
      </c>
      <c r="AW124" s="13" t="s">
        <v>35</v>
      </c>
      <c r="AX124" s="13" t="s">
        <v>22</v>
      </c>
      <c r="AY124" s="203" t="s">
        <v>120</v>
      </c>
    </row>
    <row r="125" spans="2:65" s="1" customFormat="1" ht="22.5" customHeight="1">
      <c r="B125" s="164"/>
      <c r="C125" s="165" t="s">
        <v>181</v>
      </c>
      <c r="D125" s="165" t="s">
        <v>122</v>
      </c>
      <c r="E125" s="166" t="s">
        <v>173</v>
      </c>
      <c r="F125" s="167" t="s">
        <v>174</v>
      </c>
      <c r="G125" s="168" t="s">
        <v>175</v>
      </c>
      <c r="H125" s="169">
        <v>2511</v>
      </c>
      <c r="I125" s="170"/>
      <c r="J125" s="171">
        <f>ROUND(I125*H125,2)</f>
        <v>0</v>
      </c>
      <c r="K125" s="167" t="s">
        <v>20</v>
      </c>
      <c r="L125" s="35"/>
      <c r="M125" s="172" t="s">
        <v>20</v>
      </c>
      <c r="N125" s="173" t="s">
        <v>42</v>
      </c>
      <c r="O125" s="36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AR125" s="18" t="s">
        <v>126</v>
      </c>
      <c r="AT125" s="18" t="s">
        <v>122</v>
      </c>
      <c r="AU125" s="18" t="s">
        <v>79</v>
      </c>
      <c r="AY125" s="18" t="s">
        <v>120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8" t="s">
        <v>22</v>
      </c>
      <c r="BK125" s="176">
        <f>ROUND(I125*H125,2)</f>
        <v>0</v>
      </c>
      <c r="BL125" s="18" t="s">
        <v>126</v>
      </c>
      <c r="BM125" s="18" t="s">
        <v>612</v>
      </c>
    </row>
    <row r="126" spans="2:51" s="11" customFormat="1" ht="13.5">
      <c r="B126" s="177"/>
      <c r="D126" s="178" t="s">
        <v>131</v>
      </c>
      <c r="E126" s="179" t="s">
        <v>20</v>
      </c>
      <c r="F126" s="180" t="s">
        <v>163</v>
      </c>
      <c r="H126" s="181" t="s">
        <v>20</v>
      </c>
      <c r="I126" s="182"/>
      <c r="L126" s="177"/>
      <c r="M126" s="183"/>
      <c r="N126" s="184"/>
      <c r="O126" s="184"/>
      <c r="P126" s="184"/>
      <c r="Q126" s="184"/>
      <c r="R126" s="184"/>
      <c r="S126" s="184"/>
      <c r="T126" s="185"/>
      <c r="AT126" s="181" t="s">
        <v>131</v>
      </c>
      <c r="AU126" s="181" t="s">
        <v>79</v>
      </c>
      <c r="AV126" s="11" t="s">
        <v>22</v>
      </c>
      <c r="AW126" s="11" t="s">
        <v>35</v>
      </c>
      <c r="AX126" s="11" t="s">
        <v>71</v>
      </c>
      <c r="AY126" s="181" t="s">
        <v>120</v>
      </c>
    </row>
    <row r="127" spans="2:51" s="12" customFormat="1" ht="13.5">
      <c r="B127" s="186"/>
      <c r="D127" s="178" t="s">
        <v>131</v>
      </c>
      <c r="E127" s="187" t="s">
        <v>20</v>
      </c>
      <c r="F127" s="188" t="s">
        <v>613</v>
      </c>
      <c r="H127" s="189">
        <v>542.7</v>
      </c>
      <c r="I127" s="190"/>
      <c r="L127" s="186"/>
      <c r="M127" s="191"/>
      <c r="N127" s="192"/>
      <c r="O127" s="192"/>
      <c r="P127" s="192"/>
      <c r="Q127" s="192"/>
      <c r="R127" s="192"/>
      <c r="S127" s="192"/>
      <c r="T127" s="193"/>
      <c r="AT127" s="187" t="s">
        <v>131</v>
      </c>
      <c r="AU127" s="187" t="s">
        <v>79</v>
      </c>
      <c r="AV127" s="12" t="s">
        <v>79</v>
      </c>
      <c r="AW127" s="12" t="s">
        <v>35</v>
      </c>
      <c r="AX127" s="12" t="s">
        <v>71</v>
      </c>
      <c r="AY127" s="187" t="s">
        <v>120</v>
      </c>
    </row>
    <row r="128" spans="2:51" s="11" customFormat="1" ht="13.5">
      <c r="B128" s="177"/>
      <c r="D128" s="178" t="s">
        <v>131</v>
      </c>
      <c r="E128" s="179" t="s">
        <v>20</v>
      </c>
      <c r="F128" s="180" t="s">
        <v>164</v>
      </c>
      <c r="H128" s="181" t="s">
        <v>20</v>
      </c>
      <c r="I128" s="182"/>
      <c r="L128" s="177"/>
      <c r="M128" s="183"/>
      <c r="N128" s="184"/>
      <c r="O128" s="184"/>
      <c r="P128" s="184"/>
      <c r="Q128" s="184"/>
      <c r="R128" s="184"/>
      <c r="S128" s="184"/>
      <c r="T128" s="185"/>
      <c r="AT128" s="181" t="s">
        <v>131</v>
      </c>
      <c r="AU128" s="181" t="s">
        <v>79</v>
      </c>
      <c r="AV128" s="11" t="s">
        <v>22</v>
      </c>
      <c r="AW128" s="11" t="s">
        <v>35</v>
      </c>
      <c r="AX128" s="11" t="s">
        <v>71</v>
      </c>
      <c r="AY128" s="181" t="s">
        <v>120</v>
      </c>
    </row>
    <row r="129" spans="2:51" s="12" customFormat="1" ht="13.5">
      <c r="B129" s="186"/>
      <c r="D129" s="178" t="s">
        <v>131</v>
      </c>
      <c r="E129" s="187" t="s">
        <v>20</v>
      </c>
      <c r="F129" s="188" t="s">
        <v>614</v>
      </c>
      <c r="H129" s="189">
        <v>348.3</v>
      </c>
      <c r="I129" s="190"/>
      <c r="L129" s="186"/>
      <c r="M129" s="191"/>
      <c r="N129" s="192"/>
      <c r="O129" s="192"/>
      <c r="P129" s="192"/>
      <c r="Q129" s="192"/>
      <c r="R129" s="192"/>
      <c r="S129" s="192"/>
      <c r="T129" s="193"/>
      <c r="AT129" s="187" t="s">
        <v>131</v>
      </c>
      <c r="AU129" s="187" t="s">
        <v>79</v>
      </c>
      <c r="AV129" s="12" t="s">
        <v>79</v>
      </c>
      <c r="AW129" s="12" t="s">
        <v>35</v>
      </c>
      <c r="AX129" s="12" t="s">
        <v>71</v>
      </c>
      <c r="AY129" s="187" t="s">
        <v>120</v>
      </c>
    </row>
    <row r="130" spans="2:51" s="11" customFormat="1" ht="13.5">
      <c r="B130" s="177"/>
      <c r="D130" s="178" t="s">
        <v>131</v>
      </c>
      <c r="E130" s="179" t="s">
        <v>20</v>
      </c>
      <c r="F130" s="180" t="s">
        <v>166</v>
      </c>
      <c r="H130" s="181" t="s">
        <v>20</v>
      </c>
      <c r="I130" s="182"/>
      <c r="L130" s="177"/>
      <c r="M130" s="183"/>
      <c r="N130" s="184"/>
      <c r="O130" s="184"/>
      <c r="P130" s="184"/>
      <c r="Q130" s="184"/>
      <c r="R130" s="184"/>
      <c r="S130" s="184"/>
      <c r="T130" s="185"/>
      <c r="AT130" s="181" t="s">
        <v>131</v>
      </c>
      <c r="AU130" s="181" t="s">
        <v>79</v>
      </c>
      <c r="AV130" s="11" t="s">
        <v>22</v>
      </c>
      <c r="AW130" s="11" t="s">
        <v>35</v>
      </c>
      <c r="AX130" s="11" t="s">
        <v>71</v>
      </c>
      <c r="AY130" s="181" t="s">
        <v>120</v>
      </c>
    </row>
    <row r="131" spans="2:51" s="12" customFormat="1" ht="13.5">
      <c r="B131" s="186"/>
      <c r="D131" s="178" t="s">
        <v>131</v>
      </c>
      <c r="E131" s="187" t="s">
        <v>20</v>
      </c>
      <c r="F131" s="188" t="s">
        <v>615</v>
      </c>
      <c r="H131" s="189">
        <v>1620</v>
      </c>
      <c r="I131" s="190"/>
      <c r="L131" s="186"/>
      <c r="M131" s="191"/>
      <c r="N131" s="192"/>
      <c r="O131" s="192"/>
      <c r="P131" s="192"/>
      <c r="Q131" s="192"/>
      <c r="R131" s="192"/>
      <c r="S131" s="192"/>
      <c r="T131" s="193"/>
      <c r="AT131" s="187" t="s">
        <v>131</v>
      </c>
      <c r="AU131" s="187" t="s">
        <v>79</v>
      </c>
      <c r="AV131" s="12" t="s">
        <v>79</v>
      </c>
      <c r="AW131" s="12" t="s">
        <v>35</v>
      </c>
      <c r="AX131" s="12" t="s">
        <v>71</v>
      </c>
      <c r="AY131" s="187" t="s">
        <v>120</v>
      </c>
    </row>
    <row r="132" spans="2:51" s="13" customFormat="1" ht="13.5">
      <c r="B132" s="194"/>
      <c r="D132" s="178" t="s">
        <v>131</v>
      </c>
      <c r="E132" s="207" t="s">
        <v>20</v>
      </c>
      <c r="F132" s="208" t="s">
        <v>137</v>
      </c>
      <c r="H132" s="209">
        <v>2511</v>
      </c>
      <c r="I132" s="199"/>
      <c r="L132" s="194"/>
      <c r="M132" s="200"/>
      <c r="N132" s="201"/>
      <c r="O132" s="201"/>
      <c r="P132" s="201"/>
      <c r="Q132" s="201"/>
      <c r="R132" s="201"/>
      <c r="S132" s="201"/>
      <c r="T132" s="202"/>
      <c r="AT132" s="203" t="s">
        <v>131</v>
      </c>
      <c r="AU132" s="203" t="s">
        <v>79</v>
      </c>
      <c r="AV132" s="13" t="s">
        <v>126</v>
      </c>
      <c r="AW132" s="13" t="s">
        <v>35</v>
      </c>
      <c r="AX132" s="13" t="s">
        <v>22</v>
      </c>
      <c r="AY132" s="203" t="s">
        <v>120</v>
      </c>
    </row>
    <row r="133" spans="2:63" s="10" customFormat="1" ht="29.25" customHeight="1">
      <c r="B133" s="150"/>
      <c r="D133" s="161" t="s">
        <v>70</v>
      </c>
      <c r="E133" s="162" t="s">
        <v>153</v>
      </c>
      <c r="F133" s="162" t="s">
        <v>180</v>
      </c>
      <c r="I133" s="153"/>
      <c r="J133" s="163">
        <f>BK133</f>
        <v>0</v>
      </c>
      <c r="L133" s="150"/>
      <c r="M133" s="155"/>
      <c r="N133" s="156"/>
      <c r="O133" s="156"/>
      <c r="P133" s="157">
        <f>SUM(P134:P166)</f>
        <v>0</v>
      </c>
      <c r="Q133" s="156"/>
      <c r="R133" s="157">
        <f>SUM(R134:R166)</f>
        <v>520.304533</v>
      </c>
      <c r="S133" s="156"/>
      <c r="T133" s="158">
        <f>SUM(T134:T166)</f>
        <v>0</v>
      </c>
      <c r="AR133" s="151" t="s">
        <v>22</v>
      </c>
      <c r="AT133" s="159" t="s">
        <v>70</v>
      </c>
      <c r="AU133" s="159" t="s">
        <v>22</v>
      </c>
      <c r="AY133" s="151" t="s">
        <v>120</v>
      </c>
      <c r="BK133" s="160">
        <f>SUM(BK134:BK166)</f>
        <v>0</v>
      </c>
    </row>
    <row r="134" spans="2:65" s="1" customFormat="1" ht="22.5" customHeight="1">
      <c r="B134" s="164"/>
      <c r="C134" s="165" t="s">
        <v>27</v>
      </c>
      <c r="D134" s="165" t="s">
        <v>122</v>
      </c>
      <c r="E134" s="166" t="s">
        <v>462</v>
      </c>
      <c r="F134" s="167" t="s">
        <v>463</v>
      </c>
      <c r="G134" s="168" t="s">
        <v>125</v>
      </c>
      <c r="H134" s="169">
        <v>1350</v>
      </c>
      <c r="I134" s="170"/>
      <c r="J134" s="171">
        <f>ROUND(I134*H134,2)</f>
        <v>0</v>
      </c>
      <c r="K134" s="167" t="s">
        <v>20</v>
      </c>
      <c r="L134" s="35"/>
      <c r="M134" s="172" t="s">
        <v>20</v>
      </c>
      <c r="N134" s="173" t="s">
        <v>42</v>
      </c>
      <c r="O134" s="36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AR134" s="18" t="s">
        <v>126</v>
      </c>
      <c r="AT134" s="18" t="s">
        <v>122</v>
      </c>
      <c r="AU134" s="18" t="s">
        <v>79</v>
      </c>
      <c r="AY134" s="18" t="s">
        <v>120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8" t="s">
        <v>22</v>
      </c>
      <c r="BK134" s="176">
        <f>ROUND(I134*H134,2)</f>
        <v>0</v>
      </c>
      <c r="BL134" s="18" t="s">
        <v>126</v>
      </c>
      <c r="BM134" s="18" t="s">
        <v>616</v>
      </c>
    </row>
    <row r="135" spans="2:51" s="12" customFormat="1" ht="13.5">
      <c r="B135" s="186"/>
      <c r="D135" s="195" t="s">
        <v>131</v>
      </c>
      <c r="E135" s="204" t="s">
        <v>20</v>
      </c>
      <c r="F135" s="205" t="s">
        <v>617</v>
      </c>
      <c r="H135" s="206">
        <v>1350</v>
      </c>
      <c r="I135" s="190"/>
      <c r="L135" s="186"/>
      <c r="M135" s="191"/>
      <c r="N135" s="192"/>
      <c r="O135" s="192"/>
      <c r="P135" s="192"/>
      <c r="Q135" s="192"/>
      <c r="R135" s="192"/>
      <c r="S135" s="192"/>
      <c r="T135" s="193"/>
      <c r="AT135" s="187" t="s">
        <v>131</v>
      </c>
      <c r="AU135" s="187" t="s">
        <v>79</v>
      </c>
      <c r="AV135" s="12" t="s">
        <v>79</v>
      </c>
      <c r="AW135" s="12" t="s">
        <v>35</v>
      </c>
      <c r="AX135" s="12" t="s">
        <v>22</v>
      </c>
      <c r="AY135" s="187" t="s">
        <v>120</v>
      </c>
    </row>
    <row r="136" spans="2:65" s="1" customFormat="1" ht="22.5" customHeight="1">
      <c r="B136" s="164"/>
      <c r="C136" s="165" t="s">
        <v>191</v>
      </c>
      <c r="D136" s="165" t="s">
        <v>122</v>
      </c>
      <c r="E136" s="166" t="s">
        <v>187</v>
      </c>
      <c r="F136" s="167" t="s">
        <v>188</v>
      </c>
      <c r="G136" s="168" t="s">
        <v>125</v>
      </c>
      <c r="H136" s="169">
        <v>5982.2</v>
      </c>
      <c r="I136" s="170"/>
      <c r="J136" s="171">
        <f>ROUND(I136*H136,2)</f>
        <v>0</v>
      </c>
      <c r="K136" s="167" t="s">
        <v>20</v>
      </c>
      <c r="L136" s="35"/>
      <c r="M136" s="172" t="s">
        <v>20</v>
      </c>
      <c r="N136" s="173" t="s">
        <v>42</v>
      </c>
      <c r="O136" s="36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AR136" s="18" t="s">
        <v>126</v>
      </c>
      <c r="AT136" s="18" t="s">
        <v>122</v>
      </c>
      <c r="AU136" s="18" t="s">
        <v>79</v>
      </c>
      <c r="AY136" s="18" t="s">
        <v>120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8" t="s">
        <v>22</v>
      </c>
      <c r="BK136" s="176">
        <f>ROUND(I136*H136,2)</f>
        <v>0</v>
      </c>
      <c r="BL136" s="18" t="s">
        <v>126</v>
      </c>
      <c r="BM136" s="18" t="s">
        <v>618</v>
      </c>
    </row>
    <row r="137" spans="2:51" s="11" customFormat="1" ht="13.5">
      <c r="B137" s="177"/>
      <c r="D137" s="178" t="s">
        <v>131</v>
      </c>
      <c r="E137" s="179" t="s">
        <v>20</v>
      </c>
      <c r="F137" s="180" t="s">
        <v>619</v>
      </c>
      <c r="H137" s="181" t="s">
        <v>20</v>
      </c>
      <c r="I137" s="182"/>
      <c r="L137" s="177"/>
      <c r="M137" s="183"/>
      <c r="N137" s="184"/>
      <c r="O137" s="184"/>
      <c r="P137" s="184"/>
      <c r="Q137" s="184"/>
      <c r="R137" s="184"/>
      <c r="S137" s="184"/>
      <c r="T137" s="185"/>
      <c r="AT137" s="181" t="s">
        <v>131</v>
      </c>
      <c r="AU137" s="181" t="s">
        <v>79</v>
      </c>
      <c r="AV137" s="11" t="s">
        <v>22</v>
      </c>
      <c r="AW137" s="11" t="s">
        <v>35</v>
      </c>
      <c r="AX137" s="11" t="s">
        <v>71</v>
      </c>
      <c r="AY137" s="181" t="s">
        <v>120</v>
      </c>
    </row>
    <row r="138" spans="2:51" s="12" customFormat="1" ht="13.5">
      <c r="B138" s="186"/>
      <c r="D138" s="178" t="s">
        <v>131</v>
      </c>
      <c r="E138" s="187" t="s">
        <v>20</v>
      </c>
      <c r="F138" s="188" t="s">
        <v>620</v>
      </c>
      <c r="H138" s="189">
        <v>450</v>
      </c>
      <c r="I138" s="190"/>
      <c r="L138" s="186"/>
      <c r="M138" s="191"/>
      <c r="N138" s="192"/>
      <c r="O138" s="192"/>
      <c r="P138" s="192"/>
      <c r="Q138" s="192"/>
      <c r="R138" s="192"/>
      <c r="S138" s="192"/>
      <c r="T138" s="193"/>
      <c r="AT138" s="187" t="s">
        <v>131</v>
      </c>
      <c r="AU138" s="187" t="s">
        <v>79</v>
      </c>
      <c r="AV138" s="12" t="s">
        <v>79</v>
      </c>
      <c r="AW138" s="12" t="s">
        <v>35</v>
      </c>
      <c r="AX138" s="12" t="s">
        <v>71</v>
      </c>
      <c r="AY138" s="187" t="s">
        <v>120</v>
      </c>
    </row>
    <row r="139" spans="2:51" s="11" customFormat="1" ht="13.5">
      <c r="B139" s="177"/>
      <c r="D139" s="178" t="s">
        <v>131</v>
      </c>
      <c r="E139" s="179" t="s">
        <v>20</v>
      </c>
      <c r="F139" s="180" t="s">
        <v>621</v>
      </c>
      <c r="H139" s="181" t="s">
        <v>20</v>
      </c>
      <c r="I139" s="182"/>
      <c r="L139" s="177"/>
      <c r="M139" s="183"/>
      <c r="N139" s="184"/>
      <c r="O139" s="184"/>
      <c r="P139" s="184"/>
      <c r="Q139" s="184"/>
      <c r="R139" s="184"/>
      <c r="S139" s="184"/>
      <c r="T139" s="185"/>
      <c r="AT139" s="181" t="s">
        <v>131</v>
      </c>
      <c r="AU139" s="181" t="s">
        <v>79</v>
      </c>
      <c r="AV139" s="11" t="s">
        <v>22</v>
      </c>
      <c r="AW139" s="11" t="s">
        <v>35</v>
      </c>
      <c r="AX139" s="11" t="s">
        <v>71</v>
      </c>
      <c r="AY139" s="181" t="s">
        <v>120</v>
      </c>
    </row>
    <row r="140" spans="2:51" s="12" customFormat="1" ht="13.5">
      <c r="B140" s="186"/>
      <c r="D140" s="178" t="s">
        <v>131</v>
      </c>
      <c r="E140" s="187" t="s">
        <v>20</v>
      </c>
      <c r="F140" s="188" t="s">
        <v>602</v>
      </c>
      <c r="H140" s="189">
        <v>2970</v>
      </c>
      <c r="I140" s="190"/>
      <c r="L140" s="186"/>
      <c r="M140" s="191"/>
      <c r="N140" s="192"/>
      <c r="O140" s="192"/>
      <c r="P140" s="192"/>
      <c r="Q140" s="192"/>
      <c r="R140" s="192"/>
      <c r="S140" s="192"/>
      <c r="T140" s="193"/>
      <c r="AT140" s="187" t="s">
        <v>131</v>
      </c>
      <c r="AU140" s="187" t="s">
        <v>79</v>
      </c>
      <c r="AV140" s="12" t="s">
        <v>79</v>
      </c>
      <c r="AW140" s="12" t="s">
        <v>35</v>
      </c>
      <c r="AX140" s="12" t="s">
        <v>71</v>
      </c>
      <c r="AY140" s="187" t="s">
        <v>120</v>
      </c>
    </row>
    <row r="141" spans="2:51" s="11" customFormat="1" ht="13.5">
      <c r="B141" s="177"/>
      <c r="D141" s="178" t="s">
        <v>131</v>
      </c>
      <c r="E141" s="179" t="s">
        <v>20</v>
      </c>
      <c r="F141" s="180" t="s">
        <v>622</v>
      </c>
      <c r="H141" s="181" t="s">
        <v>20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81" t="s">
        <v>131</v>
      </c>
      <c r="AU141" s="181" t="s">
        <v>79</v>
      </c>
      <c r="AV141" s="11" t="s">
        <v>22</v>
      </c>
      <c r="AW141" s="11" t="s">
        <v>35</v>
      </c>
      <c r="AX141" s="11" t="s">
        <v>71</v>
      </c>
      <c r="AY141" s="181" t="s">
        <v>120</v>
      </c>
    </row>
    <row r="142" spans="2:51" s="12" customFormat="1" ht="13.5">
      <c r="B142" s="186"/>
      <c r="D142" s="178" t="s">
        <v>131</v>
      </c>
      <c r="E142" s="187" t="s">
        <v>20</v>
      </c>
      <c r="F142" s="188" t="s">
        <v>623</v>
      </c>
      <c r="H142" s="189">
        <v>2562.2</v>
      </c>
      <c r="I142" s="190"/>
      <c r="L142" s="186"/>
      <c r="M142" s="191"/>
      <c r="N142" s="192"/>
      <c r="O142" s="192"/>
      <c r="P142" s="192"/>
      <c r="Q142" s="192"/>
      <c r="R142" s="192"/>
      <c r="S142" s="192"/>
      <c r="T142" s="193"/>
      <c r="AT142" s="187" t="s">
        <v>131</v>
      </c>
      <c r="AU142" s="187" t="s">
        <v>79</v>
      </c>
      <c r="AV142" s="12" t="s">
        <v>79</v>
      </c>
      <c r="AW142" s="12" t="s">
        <v>35</v>
      </c>
      <c r="AX142" s="12" t="s">
        <v>71</v>
      </c>
      <c r="AY142" s="187" t="s">
        <v>120</v>
      </c>
    </row>
    <row r="143" spans="2:51" s="13" customFormat="1" ht="13.5">
      <c r="B143" s="194"/>
      <c r="D143" s="195" t="s">
        <v>131</v>
      </c>
      <c r="E143" s="196" t="s">
        <v>20</v>
      </c>
      <c r="F143" s="197" t="s">
        <v>137</v>
      </c>
      <c r="H143" s="198">
        <v>5982.2</v>
      </c>
      <c r="I143" s="199"/>
      <c r="L143" s="194"/>
      <c r="M143" s="200"/>
      <c r="N143" s="201"/>
      <c r="O143" s="201"/>
      <c r="P143" s="201"/>
      <c r="Q143" s="201"/>
      <c r="R143" s="201"/>
      <c r="S143" s="201"/>
      <c r="T143" s="202"/>
      <c r="AT143" s="203" t="s">
        <v>131</v>
      </c>
      <c r="AU143" s="203" t="s">
        <v>79</v>
      </c>
      <c r="AV143" s="13" t="s">
        <v>126</v>
      </c>
      <c r="AW143" s="13" t="s">
        <v>35</v>
      </c>
      <c r="AX143" s="13" t="s">
        <v>22</v>
      </c>
      <c r="AY143" s="203" t="s">
        <v>120</v>
      </c>
    </row>
    <row r="144" spans="2:65" s="1" customFormat="1" ht="22.5" customHeight="1">
      <c r="B144" s="164"/>
      <c r="C144" s="165" t="s">
        <v>196</v>
      </c>
      <c r="D144" s="165" t="s">
        <v>122</v>
      </c>
      <c r="E144" s="166" t="s">
        <v>192</v>
      </c>
      <c r="F144" s="167" t="s">
        <v>193</v>
      </c>
      <c r="G144" s="168" t="s">
        <v>125</v>
      </c>
      <c r="H144" s="169">
        <v>1290</v>
      </c>
      <c r="I144" s="170"/>
      <c r="J144" s="171">
        <f>ROUND(I144*H144,2)</f>
        <v>0</v>
      </c>
      <c r="K144" s="167" t="s">
        <v>20</v>
      </c>
      <c r="L144" s="35"/>
      <c r="M144" s="172" t="s">
        <v>20</v>
      </c>
      <c r="N144" s="173" t="s">
        <v>42</v>
      </c>
      <c r="O144" s="36"/>
      <c r="P144" s="174">
        <f>O144*H144</f>
        <v>0</v>
      </c>
      <c r="Q144" s="174">
        <v>0.132</v>
      </c>
      <c r="R144" s="174">
        <f>Q144*H144</f>
        <v>170.28</v>
      </c>
      <c r="S144" s="174">
        <v>0</v>
      </c>
      <c r="T144" s="175">
        <f>S144*H144</f>
        <v>0</v>
      </c>
      <c r="AR144" s="18" t="s">
        <v>126</v>
      </c>
      <c r="AT144" s="18" t="s">
        <v>122</v>
      </c>
      <c r="AU144" s="18" t="s">
        <v>79</v>
      </c>
      <c r="AY144" s="18" t="s">
        <v>120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8" t="s">
        <v>22</v>
      </c>
      <c r="BK144" s="176">
        <f>ROUND(I144*H144,2)</f>
        <v>0</v>
      </c>
      <c r="BL144" s="18" t="s">
        <v>126</v>
      </c>
      <c r="BM144" s="18" t="s">
        <v>624</v>
      </c>
    </row>
    <row r="145" spans="2:51" s="12" customFormat="1" ht="13.5">
      <c r="B145" s="186"/>
      <c r="D145" s="195" t="s">
        <v>131</v>
      </c>
      <c r="E145" s="204" t="s">
        <v>20</v>
      </c>
      <c r="F145" s="205" t="s">
        <v>625</v>
      </c>
      <c r="H145" s="206">
        <v>1290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7" t="s">
        <v>131</v>
      </c>
      <c r="AU145" s="187" t="s">
        <v>79</v>
      </c>
      <c r="AV145" s="12" t="s">
        <v>79</v>
      </c>
      <c r="AW145" s="12" t="s">
        <v>35</v>
      </c>
      <c r="AX145" s="12" t="s">
        <v>22</v>
      </c>
      <c r="AY145" s="187" t="s">
        <v>120</v>
      </c>
    </row>
    <row r="146" spans="2:65" s="1" customFormat="1" ht="22.5" customHeight="1">
      <c r="B146" s="164"/>
      <c r="C146" s="165" t="s">
        <v>200</v>
      </c>
      <c r="D146" s="165" t="s">
        <v>122</v>
      </c>
      <c r="E146" s="166" t="s">
        <v>197</v>
      </c>
      <c r="F146" s="167" t="s">
        <v>198</v>
      </c>
      <c r="G146" s="168" t="s">
        <v>175</v>
      </c>
      <c r="H146" s="169">
        <v>252.6</v>
      </c>
      <c r="I146" s="170"/>
      <c r="J146" s="171">
        <f>ROUND(I146*H146,2)</f>
        <v>0</v>
      </c>
      <c r="K146" s="167" t="s">
        <v>20</v>
      </c>
      <c r="L146" s="35"/>
      <c r="M146" s="172" t="s">
        <v>20</v>
      </c>
      <c r="N146" s="173" t="s">
        <v>42</v>
      </c>
      <c r="O146" s="36"/>
      <c r="P146" s="174">
        <f>O146*H146</f>
        <v>0</v>
      </c>
      <c r="Q146" s="174">
        <v>1.01</v>
      </c>
      <c r="R146" s="174">
        <f>Q146*H146</f>
        <v>255.126</v>
      </c>
      <c r="S146" s="174">
        <v>0</v>
      </c>
      <c r="T146" s="175">
        <f>S146*H146</f>
        <v>0</v>
      </c>
      <c r="AR146" s="18" t="s">
        <v>184</v>
      </c>
      <c r="AT146" s="18" t="s">
        <v>122</v>
      </c>
      <c r="AU146" s="18" t="s">
        <v>79</v>
      </c>
      <c r="AY146" s="18" t="s">
        <v>120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8" t="s">
        <v>22</v>
      </c>
      <c r="BK146" s="176">
        <f>ROUND(I146*H146,2)</f>
        <v>0</v>
      </c>
      <c r="BL146" s="18" t="s">
        <v>184</v>
      </c>
      <c r="BM146" s="18" t="s">
        <v>626</v>
      </c>
    </row>
    <row r="147" spans="2:65" s="1" customFormat="1" ht="22.5" customHeight="1">
      <c r="B147" s="164"/>
      <c r="C147" s="165" t="s">
        <v>204</v>
      </c>
      <c r="D147" s="165" t="s">
        <v>122</v>
      </c>
      <c r="E147" s="166" t="s">
        <v>201</v>
      </c>
      <c r="F147" s="167" t="s">
        <v>202</v>
      </c>
      <c r="G147" s="168" t="s">
        <v>125</v>
      </c>
      <c r="H147" s="169">
        <v>3420</v>
      </c>
      <c r="I147" s="170"/>
      <c r="J147" s="171">
        <f>ROUND(I147*H147,2)</f>
        <v>0</v>
      </c>
      <c r="K147" s="167" t="s">
        <v>20</v>
      </c>
      <c r="L147" s="35"/>
      <c r="M147" s="172" t="s">
        <v>20</v>
      </c>
      <c r="N147" s="173" t="s">
        <v>42</v>
      </c>
      <c r="O147" s="36"/>
      <c r="P147" s="174">
        <f>O147*H147</f>
        <v>0</v>
      </c>
      <c r="Q147" s="174">
        <v>0.00034</v>
      </c>
      <c r="R147" s="174">
        <f>Q147*H147</f>
        <v>1.1628</v>
      </c>
      <c r="S147" s="174">
        <v>0</v>
      </c>
      <c r="T147" s="175">
        <f>S147*H147</f>
        <v>0</v>
      </c>
      <c r="AR147" s="18" t="s">
        <v>126</v>
      </c>
      <c r="AT147" s="18" t="s">
        <v>122</v>
      </c>
      <c r="AU147" s="18" t="s">
        <v>79</v>
      </c>
      <c r="AY147" s="18" t="s">
        <v>120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8" t="s">
        <v>22</v>
      </c>
      <c r="BK147" s="176">
        <f>ROUND(I147*H147,2)</f>
        <v>0</v>
      </c>
      <c r="BL147" s="18" t="s">
        <v>126</v>
      </c>
      <c r="BM147" s="18" t="s">
        <v>627</v>
      </c>
    </row>
    <row r="148" spans="2:65" s="1" customFormat="1" ht="22.5" customHeight="1">
      <c r="B148" s="164"/>
      <c r="C148" s="165" t="s">
        <v>8</v>
      </c>
      <c r="D148" s="165" t="s">
        <v>122</v>
      </c>
      <c r="E148" s="166" t="s">
        <v>205</v>
      </c>
      <c r="F148" s="167" t="s">
        <v>206</v>
      </c>
      <c r="G148" s="168" t="s">
        <v>125</v>
      </c>
      <c r="H148" s="169">
        <v>18950.1</v>
      </c>
      <c r="I148" s="170"/>
      <c r="J148" s="171">
        <f>ROUND(I148*H148,2)</f>
        <v>0</v>
      </c>
      <c r="K148" s="167" t="s">
        <v>20</v>
      </c>
      <c r="L148" s="35"/>
      <c r="M148" s="172" t="s">
        <v>20</v>
      </c>
      <c r="N148" s="173" t="s">
        <v>42</v>
      </c>
      <c r="O148" s="36"/>
      <c r="P148" s="174">
        <f>O148*H148</f>
        <v>0</v>
      </c>
      <c r="Q148" s="174">
        <v>0.00071</v>
      </c>
      <c r="R148" s="174">
        <f>Q148*H148</f>
        <v>13.454571</v>
      </c>
      <c r="S148" s="174">
        <v>0</v>
      </c>
      <c r="T148" s="175">
        <f>S148*H148</f>
        <v>0</v>
      </c>
      <c r="AR148" s="18" t="s">
        <v>126</v>
      </c>
      <c r="AT148" s="18" t="s">
        <v>122</v>
      </c>
      <c r="AU148" s="18" t="s">
        <v>79</v>
      </c>
      <c r="AY148" s="18" t="s">
        <v>120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8" t="s">
        <v>22</v>
      </c>
      <c r="BK148" s="176">
        <f>ROUND(I148*H148,2)</f>
        <v>0</v>
      </c>
      <c r="BL148" s="18" t="s">
        <v>126</v>
      </c>
      <c r="BM148" s="18" t="s">
        <v>628</v>
      </c>
    </row>
    <row r="149" spans="2:51" s="11" customFormat="1" ht="13.5">
      <c r="B149" s="177"/>
      <c r="D149" s="178" t="s">
        <v>131</v>
      </c>
      <c r="E149" s="179" t="s">
        <v>20</v>
      </c>
      <c r="F149" s="180" t="s">
        <v>208</v>
      </c>
      <c r="H149" s="181" t="s">
        <v>20</v>
      </c>
      <c r="I149" s="182"/>
      <c r="L149" s="177"/>
      <c r="M149" s="183"/>
      <c r="N149" s="184"/>
      <c r="O149" s="184"/>
      <c r="P149" s="184"/>
      <c r="Q149" s="184"/>
      <c r="R149" s="184"/>
      <c r="S149" s="184"/>
      <c r="T149" s="185"/>
      <c r="AT149" s="181" t="s">
        <v>131</v>
      </c>
      <c r="AU149" s="181" t="s">
        <v>79</v>
      </c>
      <c r="AV149" s="11" t="s">
        <v>22</v>
      </c>
      <c r="AW149" s="11" t="s">
        <v>35</v>
      </c>
      <c r="AX149" s="11" t="s">
        <v>71</v>
      </c>
      <c r="AY149" s="181" t="s">
        <v>120</v>
      </c>
    </row>
    <row r="150" spans="2:51" s="12" customFormat="1" ht="13.5">
      <c r="B150" s="186"/>
      <c r="D150" s="178" t="s">
        <v>131</v>
      </c>
      <c r="E150" s="187" t="s">
        <v>20</v>
      </c>
      <c r="F150" s="188" t="s">
        <v>629</v>
      </c>
      <c r="H150" s="189">
        <v>9868.3</v>
      </c>
      <c r="I150" s="190"/>
      <c r="L150" s="186"/>
      <c r="M150" s="191"/>
      <c r="N150" s="192"/>
      <c r="O150" s="192"/>
      <c r="P150" s="192"/>
      <c r="Q150" s="192"/>
      <c r="R150" s="192"/>
      <c r="S150" s="192"/>
      <c r="T150" s="193"/>
      <c r="AT150" s="187" t="s">
        <v>131</v>
      </c>
      <c r="AU150" s="187" t="s">
        <v>79</v>
      </c>
      <c r="AV150" s="12" t="s">
        <v>79</v>
      </c>
      <c r="AW150" s="12" t="s">
        <v>35</v>
      </c>
      <c r="AX150" s="12" t="s">
        <v>71</v>
      </c>
      <c r="AY150" s="187" t="s">
        <v>120</v>
      </c>
    </row>
    <row r="151" spans="2:51" s="11" customFormat="1" ht="13.5">
      <c r="B151" s="177"/>
      <c r="D151" s="178" t="s">
        <v>131</v>
      </c>
      <c r="E151" s="179" t="s">
        <v>20</v>
      </c>
      <c r="F151" s="180" t="s">
        <v>210</v>
      </c>
      <c r="H151" s="181" t="s">
        <v>20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81" t="s">
        <v>131</v>
      </c>
      <c r="AU151" s="181" t="s">
        <v>79</v>
      </c>
      <c r="AV151" s="11" t="s">
        <v>22</v>
      </c>
      <c r="AW151" s="11" t="s">
        <v>35</v>
      </c>
      <c r="AX151" s="11" t="s">
        <v>71</v>
      </c>
      <c r="AY151" s="181" t="s">
        <v>120</v>
      </c>
    </row>
    <row r="152" spans="2:51" s="12" customFormat="1" ht="13.5">
      <c r="B152" s="186"/>
      <c r="D152" s="178" t="s">
        <v>131</v>
      </c>
      <c r="E152" s="187" t="s">
        <v>20</v>
      </c>
      <c r="F152" s="188" t="s">
        <v>630</v>
      </c>
      <c r="H152" s="189">
        <v>9081.8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131</v>
      </c>
      <c r="AU152" s="187" t="s">
        <v>79</v>
      </c>
      <c r="AV152" s="12" t="s">
        <v>79</v>
      </c>
      <c r="AW152" s="12" t="s">
        <v>35</v>
      </c>
      <c r="AX152" s="12" t="s">
        <v>71</v>
      </c>
      <c r="AY152" s="187" t="s">
        <v>120</v>
      </c>
    </row>
    <row r="153" spans="2:51" s="13" customFormat="1" ht="13.5">
      <c r="B153" s="194"/>
      <c r="D153" s="195" t="s">
        <v>131</v>
      </c>
      <c r="E153" s="196" t="s">
        <v>20</v>
      </c>
      <c r="F153" s="197" t="s">
        <v>137</v>
      </c>
      <c r="H153" s="198">
        <v>18950.1</v>
      </c>
      <c r="I153" s="199"/>
      <c r="L153" s="194"/>
      <c r="M153" s="200"/>
      <c r="N153" s="201"/>
      <c r="O153" s="201"/>
      <c r="P153" s="201"/>
      <c r="Q153" s="201"/>
      <c r="R153" s="201"/>
      <c r="S153" s="201"/>
      <c r="T153" s="202"/>
      <c r="AT153" s="203" t="s">
        <v>131</v>
      </c>
      <c r="AU153" s="203" t="s">
        <v>79</v>
      </c>
      <c r="AV153" s="13" t="s">
        <v>126</v>
      </c>
      <c r="AW153" s="13" t="s">
        <v>35</v>
      </c>
      <c r="AX153" s="13" t="s">
        <v>22</v>
      </c>
      <c r="AY153" s="203" t="s">
        <v>120</v>
      </c>
    </row>
    <row r="154" spans="2:65" s="1" customFormat="1" ht="31.5" customHeight="1">
      <c r="B154" s="164"/>
      <c r="C154" s="165" t="s">
        <v>216</v>
      </c>
      <c r="D154" s="165" t="s">
        <v>122</v>
      </c>
      <c r="E154" s="166" t="s">
        <v>212</v>
      </c>
      <c r="F154" s="167" t="s">
        <v>213</v>
      </c>
      <c r="G154" s="168" t="s">
        <v>125</v>
      </c>
      <c r="H154" s="169">
        <v>9868.4</v>
      </c>
      <c r="I154" s="170"/>
      <c r="J154" s="171">
        <f>ROUND(I154*H154,2)</f>
        <v>0</v>
      </c>
      <c r="K154" s="167" t="s">
        <v>20</v>
      </c>
      <c r="L154" s="35"/>
      <c r="M154" s="172" t="s">
        <v>20</v>
      </c>
      <c r="N154" s="173" t="s">
        <v>42</v>
      </c>
      <c r="O154" s="36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AR154" s="18" t="s">
        <v>126</v>
      </c>
      <c r="AT154" s="18" t="s">
        <v>122</v>
      </c>
      <c r="AU154" s="18" t="s">
        <v>79</v>
      </c>
      <c r="AY154" s="18" t="s">
        <v>120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8" t="s">
        <v>22</v>
      </c>
      <c r="BK154" s="176">
        <f>ROUND(I154*H154,2)</f>
        <v>0</v>
      </c>
      <c r="BL154" s="18" t="s">
        <v>126</v>
      </c>
      <c r="BM154" s="18" t="s">
        <v>631</v>
      </c>
    </row>
    <row r="155" spans="2:51" s="11" customFormat="1" ht="13.5">
      <c r="B155" s="177"/>
      <c r="D155" s="178" t="s">
        <v>131</v>
      </c>
      <c r="E155" s="179" t="s">
        <v>20</v>
      </c>
      <c r="F155" s="180" t="s">
        <v>632</v>
      </c>
      <c r="H155" s="181" t="s">
        <v>20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81" t="s">
        <v>131</v>
      </c>
      <c r="AU155" s="181" t="s">
        <v>79</v>
      </c>
      <c r="AV155" s="11" t="s">
        <v>22</v>
      </c>
      <c r="AW155" s="11" t="s">
        <v>35</v>
      </c>
      <c r="AX155" s="11" t="s">
        <v>71</v>
      </c>
      <c r="AY155" s="181" t="s">
        <v>120</v>
      </c>
    </row>
    <row r="156" spans="2:51" s="12" customFormat="1" ht="13.5">
      <c r="B156" s="186"/>
      <c r="D156" s="178" t="s">
        <v>131</v>
      </c>
      <c r="E156" s="187" t="s">
        <v>20</v>
      </c>
      <c r="F156" s="188" t="s">
        <v>633</v>
      </c>
      <c r="H156" s="189">
        <v>6519.7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131</v>
      </c>
      <c r="AU156" s="187" t="s">
        <v>79</v>
      </c>
      <c r="AV156" s="12" t="s">
        <v>79</v>
      </c>
      <c r="AW156" s="12" t="s">
        <v>35</v>
      </c>
      <c r="AX156" s="12" t="s">
        <v>71</v>
      </c>
      <c r="AY156" s="187" t="s">
        <v>120</v>
      </c>
    </row>
    <row r="157" spans="2:51" s="11" customFormat="1" ht="13.5">
      <c r="B157" s="177"/>
      <c r="D157" s="178" t="s">
        <v>131</v>
      </c>
      <c r="E157" s="179" t="s">
        <v>20</v>
      </c>
      <c r="F157" s="180" t="s">
        <v>622</v>
      </c>
      <c r="H157" s="181" t="s">
        <v>20</v>
      </c>
      <c r="I157" s="182"/>
      <c r="L157" s="177"/>
      <c r="M157" s="183"/>
      <c r="N157" s="184"/>
      <c r="O157" s="184"/>
      <c r="P157" s="184"/>
      <c r="Q157" s="184"/>
      <c r="R157" s="184"/>
      <c r="S157" s="184"/>
      <c r="T157" s="185"/>
      <c r="AT157" s="181" t="s">
        <v>131</v>
      </c>
      <c r="AU157" s="181" t="s">
        <v>79</v>
      </c>
      <c r="AV157" s="11" t="s">
        <v>22</v>
      </c>
      <c r="AW157" s="11" t="s">
        <v>35</v>
      </c>
      <c r="AX157" s="11" t="s">
        <v>71</v>
      </c>
      <c r="AY157" s="181" t="s">
        <v>120</v>
      </c>
    </row>
    <row r="158" spans="2:51" s="12" customFormat="1" ht="13.5">
      <c r="B158" s="186"/>
      <c r="D158" s="178" t="s">
        <v>131</v>
      </c>
      <c r="E158" s="187" t="s">
        <v>20</v>
      </c>
      <c r="F158" s="188" t="s">
        <v>623</v>
      </c>
      <c r="H158" s="189">
        <v>2562.2</v>
      </c>
      <c r="I158" s="190"/>
      <c r="L158" s="186"/>
      <c r="M158" s="191"/>
      <c r="N158" s="192"/>
      <c r="O158" s="192"/>
      <c r="P158" s="192"/>
      <c r="Q158" s="192"/>
      <c r="R158" s="192"/>
      <c r="S158" s="192"/>
      <c r="T158" s="193"/>
      <c r="AT158" s="187" t="s">
        <v>131</v>
      </c>
      <c r="AU158" s="187" t="s">
        <v>79</v>
      </c>
      <c r="AV158" s="12" t="s">
        <v>79</v>
      </c>
      <c r="AW158" s="12" t="s">
        <v>35</v>
      </c>
      <c r="AX158" s="12" t="s">
        <v>71</v>
      </c>
      <c r="AY158" s="187" t="s">
        <v>120</v>
      </c>
    </row>
    <row r="159" spans="2:51" s="11" customFormat="1" ht="13.5">
      <c r="B159" s="177"/>
      <c r="D159" s="178" t="s">
        <v>131</v>
      </c>
      <c r="E159" s="179" t="s">
        <v>20</v>
      </c>
      <c r="F159" s="180" t="s">
        <v>215</v>
      </c>
      <c r="H159" s="181" t="s">
        <v>20</v>
      </c>
      <c r="I159" s="182"/>
      <c r="L159" s="177"/>
      <c r="M159" s="183"/>
      <c r="N159" s="184"/>
      <c r="O159" s="184"/>
      <c r="P159" s="184"/>
      <c r="Q159" s="184"/>
      <c r="R159" s="184"/>
      <c r="S159" s="184"/>
      <c r="T159" s="185"/>
      <c r="AT159" s="181" t="s">
        <v>131</v>
      </c>
      <c r="AU159" s="181" t="s">
        <v>79</v>
      </c>
      <c r="AV159" s="11" t="s">
        <v>22</v>
      </c>
      <c r="AW159" s="11" t="s">
        <v>35</v>
      </c>
      <c r="AX159" s="11" t="s">
        <v>71</v>
      </c>
      <c r="AY159" s="181" t="s">
        <v>120</v>
      </c>
    </row>
    <row r="160" spans="2:51" s="12" customFormat="1" ht="13.5">
      <c r="B160" s="186"/>
      <c r="D160" s="178" t="s">
        <v>131</v>
      </c>
      <c r="E160" s="187" t="s">
        <v>20</v>
      </c>
      <c r="F160" s="188" t="s">
        <v>601</v>
      </c>
      <c r="H160" s="189">
        <v>786.5</v>
      </c>
      <c r="I160" s="190"/>
      <c r="L160" s="186"/>
      <c r="M160" s="191"/>
      <c r="N160" s="192"/>
      <c r="O160" s="192"/>
      <c r="P160" s="192"/>
      <c r="Q160" s="192"/>
      <c r="R160" s="192"/>
      <c r="S160" s="192"/>
      <c r="T160" s="193"/>
      <c r="AT160" s="187" t="s">
        <v>131</v>
      </c>
      <c r="AU160" s="187" t="s">
        <v>79</v>
      </c>
      <c r="AV160" s="12" t="s">
        <v>79</v>
      </c>
      <c r="AW160" s="12" t="s">
        <v>35</v>
      </c>
      <c r="AX160" s="12" t="s">
        <v>71</v>
      </c>
      <c r="AY160" s="187" t="s">
        <v>120</v>
      </c>
    </row>
    <row r="161" spans="2:51" s="13" customFormat="1" ht="13.5">
      <c r="B161" s="194"/>
      <c r="D161" s="195" t="s">
        <v>131</v>
      </c>
      <c r="E161" s="196" t="s">
        <v>20</v>
      </c>
      <c r="F161" s="197" t="s">
        <v>137</v>
      </c>
      <c r="H161" s="198">
        <v>9868.4</v>
      </c>
      <c r="I161" s="199"/>
      <c r="L161" s="194"/>
      <c r="M161" s="200"/>
      <c r="N161" s="201"/>
      <c r="O161" s="201"/>
      <c r="P161" s="201"/>
      <c r="Q161" s="201"/>
      <c r="R161" s="201"/>
      <c r="S161" s="201"/>
      <c r="T161" s="202"/>
      <c r="AT161" s="203" t="s">
        <v>131</v>
      </c>
      <c r="AU161" s="203" t="s">
        <v>79</v>
      </c>
      <c r="AV161" s="13" t="s">
        <v>126</v>
      </c>
      <c r="AW161" s="13" t="s">
        <v>35</v>
      </c>
      <c r="AX161" s="13" t="s">
        <v>22</v>
      </c>
      <c r="AY161" s="203" t="s">
        <v>120</v>
      </c>
    </row>
    <row r="162" spans="2:65" s="1" customFormat="1" ht="22.5" customHeight="1">
      <c r="B162" s="164"/>
      <c r="C162" s="165" t="s">
        <v>221</v>
      </c>
      <c r="D162" s="165" t="s">
        <v>122</v>
      </c>
      <c r="E162" s="166" t="s">
        <v>217</v>
      </c>
      <c r="F162" s="167" t="s">
        <v>218</v>
      </c>
      <c r="G162" s="168" t="s">
        <v>125</v>
      </c>
      <c r="H162" s="169">
        <v>6518.7</v>
      </c>
      <c r="I162" s="170"/>
      <c r="J162" s="171">
        <f>ROUND(I162*H162,2)</f>
        <v>0</v>
      </c>
      <c r="K162" s="167" t="s">
        <v>20</v>
      </c>
      <c r="L162" s="35"/>
      <c r="M162" s="172" t="s">
        <v>20</v>
      </c>
      <c r="N162" s="173" t="s">
        <v>42</v>
      </c>
      <c r="O162" s="36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AR162" s="18" t="s">
        <v>126</v>
      </c>
      <c r="AT162" s="18" t="s">
        <v>122</v>
      </c>
      <c r="AU162" s="18" t="s">
        <v>79</v>
      </c>
      <c r="AY162" s="18" t="s">
        <v>120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8" t="s">
        <v>22</v>
      </c>
      <c r="BK162" s="176">
        <f>ROUND(I162*H162,2)</f>
        <v>0</v>
      </c>
      <c r="BL162" s="18" t="s">
        <v>126</v>
      </c>
      <c r="BM162" s="18" t="s">
        <v>634</v>
      </c>
    </row>
    <row r="163" spans="2:65" s="1" customFormat="1" ht="22.5" customHeight="1">
      <c r="B163" s="164"/>
      <c r="C163" s="165" t="s">
        <v>228</v>
      </c>
      <c r="D163" s="165" t="s">
        <v>122</v>
      </c>
      <c r="E163" s="166" t="s">
        <v>635</v>
      </c>
      <c r="F163" s="167" t="s">
        <v>636</v>
      </c>
      <c r="G163" s="168" t="s">
        <v>125</v>
      </c>
      <c r="H163" s="169">
        <v>112.2</v>
      </c>
      <c r="I163" s="170"/>
      <c r="J163" s="171">
        <f>ROUND(I163*H163,2)</f>
        <v>0</v>
      </c>
      <c r="K163" s="167" t="s">
        <v>20</v>
      </c>
      <c r="L163" s="35"/>
      <c r="M163" s="172" t="s">
        <v>20</v>
      </c>
      <c r="N163" s="173" t="s">
        <v>42</v>
      </c>
      <c r="O163" s="36"/>
      <c r="P163" s="174">
        <f>O163*H163</f>
        <v>0</v>
      </c>
      <c r="Q163" s="174">
        <v>0.52321</v>
      </c>
      <c r="R163" s="174">
        <f>Q163*H163</f>
        <v>58.704162</v>
      </c>
      <c r="S163" s="174">
        <v>0</v>
      </c>
      <c r="T163" s="175">
        <f>S163*H163</f>
        <v>0</v>
      </c>
      <c r="AR163" s="18" t="s">
        <v>126</v>
      </c>
      <c r="AT163" s="18" t="s">
        <v>122</v>
      </c>
      <c r="AU163" s="18" t="s">
        <v>79</v>
      </c>
      <c r="AY163" s="18" t="s">
        <v>120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8" t="s">
        <v>22</v>
      </c>
      <c r="BK163" s="176">
        <f>ROUND(I163*H163,2)</f>
        <v>0</v>
      </c>
      <c r="BL163" s="18" t="s">
        <v>126</v>
      </c>
      <c r="BM163" s="18" t="s">
        <v>637</v>
      </c>
    </row>
    <row r="164" spans="2:51" s="12" customFormat="1" ht="13.5">
      <c r="B164" s="186"/>
      <c r="D164" s="195" t="s">
        <v>131</v>
      </c>
      <c r="E164" s="204" t="s">
        <v>20</v>
      </c>
      <c r="F164" s="205" t="s">
        <v>638</v>
      </c>
      <c r="H164" s="206">
        <v>112.2</v>
      </c>
      <c r="I164" s="190"/>
      <c r="L164" s="186"/>
      <c r="M164" s="191"/>
      <c r="N164" s="192"/>
      <c r="O164" s="192"/>
      <c r="P164" s="192"/>
      <c r="Q164" s="192"/>
      <c r="R164" s="192"/>
      <c r="S164" s="192"/>
      <c r="T164" s="193"/>
      <c r="AT164" s="187" t="s">
        <v>131</v>
      </c>
      <c r="AU164" s="187" t="s">
        <v>79</v>
      </c>
      <c r="AV164" s="12" t="s">
        <v>79</v>
      </c>
      <c r="AW164" s="12" t="s">
        <v>35</v>
      </c>
      <c r="AX164" s="12" t="s">
        <v>22</v>
      </c>
      <c r="AY164" s="187" t="s">
        <v>120</v>
      </c>
    </row>
    <row r="165" spans="2:65" s="1" customFormat="1" ht="22.5" customHeight="1">
      <c r="B165" s="164"/>
      <c r="C165" s="210" t="s">
        <v>237</v>
      </c>
      <c r="D165" s="210" t="s">
        <v>251</v>
      </c>
      <c r="E165" s="211" t="s">
        <v>639</v>
      </c>
      <c r="F165" s="212" t="s">
        <v>640</v>
      </c>
      <c r="G165" s="213" t="s">
        <v>175</v>
      </c>
      <c r="H165" s="214">
        <v>21.577</v>
      </c>
      <c r="I165" s="215"/>
      <c r="J165" s="216">
        <f>ROUND(I165*H165,2)</f>
        <v>0</v>
      </c>
      <c r="K165" s="212" t="s">
        <v>20</v>
      </c>
      <c r="L165" s="217"/>
      <c r="M165" s="218" t="s">
        <v>20</v>
      </c>
      <c r="N165" s="219" t="s">
        <v>42</v>
      </c>
      <c r="O165" s="36"/>
      <c r="P165" s="174">
        <f>O165*H165</f>
        <v>0</v>
      </c>
      <c r="Q165" s="174">
        <v>1</v>
      </c>
      <c r="R165" s="174">
        <f>Q165*H165</f>
        <v>21.577</v>
      </c>
      <c r="S165" s="174">
        <v>0</v>
      </c>
      <c r="T165" s="175">
        <f>S165*H165</f>
        <v>0</v>
      </c>
      <c r="AR165" s="18" t="s">
        <v>172</v>
      </c>
      <c r="AT165" s="18" t="s">
        <v>251</v>
      </c>
      <c r="AU165" s="18" t="s">
        <v>79</v>
      </c>
      <c r="AY165" s="18" t="s">
        <v>120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8" t="s">
        <v>22</v>
      </c>
      <c r="BK165" s="176">
        <f>ROUND(I165*H165,2)</f>
        <v>0</v>
      </c>
      <c r="BL165" s="18" t="s">
        <v>126</v>
      </c>
      <c r="BM165" s="18" t="s">
        <v>641</v>
      </c>
    </row>
    <row r="166" spans="2:51" s="12" customFormat="1" ht="13.5">
      <c r="B166" s="186"/>
      <c r="D166" s="178" t="s">
        <v>131</v>
      </c>
      <c r="E166" s="187" t="s">
        <v>20</v>
      </c>
      <c r="F166" s="188" t="s">
        <v>642</v>
      </c>
      <c r="H166" s="189">
        <v>21.577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7" t="s">
        <v>131</v>
      </c>
      <c r="AU166" s="187" t="s">
        <v>79</v>
      </c>
      <c r="AV166" s="12" t="s">
        <v>79</v>
      </c>
      <c r="AW166" s="12" t="s">
        <v>35</v>
      </c>
      <c r="AX166" s="12" t="s">
        <v>22</v>
      </c>
      <c r="AY166" s="187" t="s">
        <v>120</v>
      </c>
    </row>
    <row r="167" spans="2:63" s="10" customFormat="1" ht="29.25" customHeight="1">
      <c r="B167" s="150"/>
      <c r="D167" s="161" t="s">
        <v>70</v>
      </c>
      <c r="E167" s="162" t="s">
        <v>172</v>
      </c>
      <c r="F167" s="162" t="s">
        <v>480</v>
      </c>
      <c r="I167" s="153"/>
      <c r="J167" s="163">
        <f>BK167</f>
        <v>0</v>
      </c>
      <c r="L167" s="150"/>
      <c r="M167" s="155"/>
      <c r="N167" s="156"/>
      <c r="O167" s="156"/>
      <c r="P167" s="157">
        <f>P168</f>
        <v>0</v>
      </c>
      <c r="Q167" s="156"/>
      <c r="R167" s="157">
        <f>R168</f>
        <v>1.27104</v>
      </c>
      <c r="S167" s="156"/>
      <c r="T167" s="158">
        <f>T168</f>
        <v>0</v>
      </c>
      <c r="AR167" s="151" t="s">
        <v>22</v>
      </c>
      <c r="AT167" s="159" t="s">
        <v>70</v>
      </c>
      <c r="AU167" s="159" t="s">
        <v>22</v>
      </c>
      <c r="AY167" s="151" t="s">
        <v>120</v>
      </c>
      <c r="BK167" s="160">
        <f>BK168</f>
        <v>0</v>
      </c>
    </row>
    <row r="168" spans="2:65" s="1" customFormat="1" ht="22.5" customHeight="1">
      <c r="B168" s="164"/>
      <c r="C168" s="165" t="s">
        <v>243</v>
      </c>
      <c r="D168" s="165" t="s">
        <v>122</v>
      </c>
      <c r="E168" s="166" t="s">
        <v>643</v>
      </c>
      <c r="F168" s="167" t="s">
        <v>644</v>
      </c>
      <c r="G168" s="168" t="s">
        <v>224</v>
      </c>
      <c r="H168" s="169">
        <v>3</v>
      </c>
      <c r="I168" s="170"/>
      <c r="J168" s="171">
        <f>ROUND(I168*H168,2)</f>
        <v>0</v>
      </c>
      <c r="K168" s="167" t="s">
        <v>20</v>
      </c>
      <c r="L168" s="35"/>
      <c r="M168" s="172" t="s">
        <v>20</v>
      </c>
      <c r="N168" s="173" t="s">
        <v>42</v>
      </c>
      <c r="O168" s="36"/>
      <c r="P168" s="174">
        <f>O168*H168</f>
        <v>0</v>
      </c>
      <c r="Q168" s="174">
        <v>0.42368</v>
      </c>
      <c r="R168" s="174">
        <f>Q168*H168</f>
        <v>1.27104</v>
      </c>
      <c r="S168" s="174">
        <v>0</v>
      </c>
      <c r="T168" s="175">
        <f>S168*H168</f>
        <v>0</v>
      </c>
      <c r="AR168" s="18" t="s">
        <v>126</v>
      </c>
      <c r="AT168" s="18" t="s">
        <v>122</v>
      </c>
      <c r="AU168" s="18" t="s">
        <v>79</v>
      </c>
      <c r="AY168" s="18" t="s">
        <v>120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8" t="s">
        <v>22</v>
      </c>
      <c r="BK168" s="176">
        <f>ROUND(I168*H168,2)</f>
        <v>0</v>
      </c>
      <c r="BL168" s="18" t="s">
        <v>126</v>
      </c>
      <c r="BM168" s="18" t="s">
        <v>645</v>
      </c>
    </row>
    <row r="169" spans="2:63" s="10" customFormat="1" ht="29.25" customHeight="1">
      <c r="B169" s="150"/>
      <c r="D169" s="161" t="s">
        <v>70</v>
      </c>
      <c r="E169" s="162" t="s">
        <v>181</v>
      </c>
      <c r="F169" s="162" t="s">
        <v>220</v>
      </c>
      <c r="I169" s="153"/>
      <c r="J169" s="163">
        <f>BK169</f>
        <v>0</v>
      </c>
      <c r="L169" s="150"/>
      <c r="M169" s="155"/>
      <c r="N169" s="156"/>
      <c r="O169" s="156"/>
      <c r="P169" s="157">
        <f>SUM(P170:P261)</f>
        <v>0</v>
      </c>
      <c r="Q169" s="156"/>
      <c r="R169" s="157">
        <f>SUM(R170:R261)</f>
        <v>63.27103949999999</v>
      </c>
      <c r="S169" s="156"/>
      <c r="T169" s="158">
        <f>SUM(T170:T261)</f>
        <v>331.8</v>
      </c>
      <c r="AR169" s="151" t="s">
        <v>22</v>
      </c>
      <c r="AT169" s="159" t="s">
        <v>70</v>
      </c>
      <c r="AU169" s="159" t="s">
        <v>22</v>
      </c>
      <c r="AY169" s="151" t="s">
        <v>120</v>
      </c>
      <c r="BK169" s="160">
        <f>SUM(BK170:BK261)</f>
        <v>0</v>
      </c>
    </row>
    <row r="170" spans="2:65" s="1" customFormat="1" ht="22.5" customHeight="1">
      <c r="B170" s="164"/>
      <c r="C170" s="165" t="s">
        <v>7</v>
      </c>
      <c r="D170" s="165" t="s">
        <v>122</v>
      </c>
      <c r="E170" s="166" t="s">
        <v>222</v>
      </c>
      <c r="F170" s="167" t="s">
        <v>223</v>
      </c>
      <c r="G170" s="168" t="s">
        <v>224</v>
      </c>
      <c r="H170" s="169">
        <v>15</v>
      </c>
      <c r="I170" s="170"/>
      <c r="J170" s="171">
        <f>ROUND(I170*H170,2)</f>
        <v>0</v>
      </c>
      <c r="K170" s="167" t="s">
        <v>20</v>
      </c>
      <c r="L170" s="35"/>
      <c r="M170" s="172" t="s">
        <v>20</v>
      </c>
      <c r="N170" s="173" t="s">
        <v>42</v>
      </c>
      <c r="O170" s="36"/>
      <c r="P170" s="174">
        <f>O170*H170</f>
        <v>0</v>
      </c>
      <c r="Q170" s="174">
        <v>0</v>
      </c>
      <c r="R170" s="174">
        <f>Q170*H170</f>
        <v>0</v>
      </c>
      <c r="S170" s="174">
        <v>0</v>
      </c>
      <c r="T170" s="175">
        <f>S170*H170</f>
        <v>0</v>
      </c>
      <c r="AR170" s="18" t="s">
        <v>184</v>
      </c>
      <c r="AT170" s="18" t="s">
        <v>122</v>
      </c>
      <c r="AU170" s="18" t="s">
        <v>79</v>
      </c>
      <c r="AY170" s="18" t="s">
        <v>120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8" t="s">
        <v>22</v>
      </c>
      <c r="BK170" s="176">
        <f>ROUND(I170*H170,2)</f>
        <v>0</v>
      </c>
      <c r="BL170" s="18" t="s">
        <v>184</v>
      </c>
      <c r="BM170" s="18" t="s">
        <v>646</v>
      </c>
    </row>
    <row r="171" spans="2:51" s="11" customFormat="1" ht="13.5">
      <c r="B171" s="177"/>
      <c r="D171" s="178" t="s">
        <v>131</v>
      </c>
      <c r="E171" s="179" t="s">
        <v>20</v>
      </c>
      <c r="F171" s="180" t="s">
        <v>226</v>
      </c>
      <c r="H171" s="181" t="s">
        <v>20</v>
      </c>
      <c r="I171" s="182"/>
      <c r="L171" s="177"/>
      <c r="M171" s="183"/>
      <c r="N171" s="184"/>
      <c r="O171" s="184"/>
      <c r="P171" s="184"/>
      <c r="Q171" s="184"/>
      <c r="R171" s="184"/>
      <c r="S171" s="184"/>
      <c r="T171" s="185"/>
      <c r="AT171" s="181" t="s">
        <v>131</v>
      </c>
      <c r="AU171" s="181" t="s">
        <v>79</v>
      </c>
      <c r="AV171" s="11" t="s">
        <v>22</v>
      </c>
      <c r="AW171" s="11" t="s">
        <v>35</v>
      </c>
      <c r="AX171" s="11" t="s">
        <v>71</v>
      </c>
      <c r="AY171" s="181" t="s">
        <v>120</v>
      </c>
    </row>
    <row r="172" spans="2:51" s="12" customFormat="1" ht="13.5">
      <c r="B172" s="186"/>
      <c r="D172" s="195" t="s">
        <v>131</v>
      </c>
      <c r="E172" s="204" t="s">
        <v>20</v>
      </c>
      <c r="F172" s="205" t="s">
        <v>8</v>
      </c>
      <c r="H172" s="206">
        <v>15</v>
      </c>
      <c r="I172" s="190"/>
      <c r="L172" s="186"/>
      <c r="M172" s="191"/>
      <c r="N172" s="192"/>
      <c r="O172" s="192"/>
      <c r="P172" s="192"/>
      <c r="Q172" s="192"/>
      <c r="R172" s="192"/>
      <c r="S172" s="192"/>
      <c r="T172" s="193"/>
      <c r="AT172" s="187" t="s">
        <v>131</v>
      </c>
      <c r="AU172" s="187" t="s">
        <v>79</v>
      </c>
      <c r="AV172" s="12" t="s">
        <v>79</v>
      </c>
      <c r="AW172" s="12" t="s">
        <v>35</v>
      </c>
      <c r="AX172" s="12" t="s">
        <v>22</v>
      </c>
      <c r="AY172" s="187" t="s">
        <v>120</v>
      </c>
    </row>
    <row r="173" spans="2:65" s="1" customFormat="1" ht="22.5" customHeight="1">
      <c r="B173" s="164"/>
      <c r="C173" s="210" t="s">
        <v>250</v>
      </c>
      <c r="D173" s="210" t="s">
        <v>251</v>
      </c>
      <c r="E173" s="211" t="s">
        <v>252</v>
      </c>
      <c r="F173" s="212" t="s">
        <v>253</v>
      </c>
      <c r="G173" s="213" t="s">
        <v>224</v>
      </c>
      <c r="H173" s="214">
        <v>15</v>
      </c>
      <c r="I173" s="215"/>
      <c r="J173" s="216">
        <f>ROUND(I173*H173,2)</f>
        <v>0</v>
      </c>
      <c r="K173" s="212" t="s">
        <v>20</v>
      </c>
      <c r="L173" s="217"/>
      <c r="M173" s="218" t="s">
        <v>20</v>
      </c>
      <c r="N173" s="219" t="s">
        <v>42</v>
      </c>
      <c r="O173" s="36"/>
      <c r="P173" s="174">
        <f>O173*H173</f>
        <v>0</v>
      </c>
      <c r="Q173" s="174">
        <v>0.0021</v>
      </c>
      <c r="R173" s="174">
        <f>Q173*H173</f>
        <v>0.0315</v>
      </c>
      <c r="S173" s="174">
        <v>0</v>
      </c>
      <c r="T173" s="175">
        <f>S173*H173</f>
        <v>0</v>
      </c>
      <c r="AR173" s="18" t="s">
        <v>184</v>
      </c>
      <c r="AT173" s="18" t="s">
        <v>251</v>
      </c>
      <c r="AU173" s="18" t="s">
        <v>79</v>
      </c>
      <c r="AY173" s="18" t="s">
        <v>120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8" t="s">
        <v>22</v>
      </c>
      <c r="BK173" s="176">
        <f>ROUND(I173*H173,2)</f>
        <v>0</v>
      </c>
      <c r="BL173" s="18" t="s">
        <v>184</v>
      </c>
      <c r="BM173" s="18" t="s">
        <v>647</v>
      </c>
    </row>
    <row r="174" spans="2:51" s="11" customFormat="1" ht="13.5">
      <c r="B174" s="177"/>
      <c r="D174" s="178" t="s">
        <v>131</v>
      </c>
      <c r="E174" s="179" t="s">
        <v>20</v>
      </c>
      <c r="F174" s="180" t="s">
        <v>226</v>
      </c>
      <c r="H174" s="181" t="s">
        <v>20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81" t="s">
        <v>131</v>
      </c>
      <c r="AU174" s="181" t="s">
        <v>79</v>
      </c>
      <c r="AV174" s="11" t="s">
        <v>22</v>
      </c>
      <c r="AW174" s="11" t="s">
        <v>35</v>
      </c>
      <c r="AX174" s="11" t="s">
        <v>71</v>
      </c>
      <c r="AY174" s="181" t="s">
        <v>120</v>
      </c>
    </row>
    <row r="175" spans="2:51" s="12" customFormat="1" ht="13.5">
      <c r="B175" s="186"/>
      <c r="D175" s="195" t="s">
        <v>131</v>
      </c>
      <c r="E175" s="204" t="s">
        <v>20</v>
      </c>
      <c r="F175" s="205" t="s">
        <v>8</v>
      </c>
      <c r="H175" s="206">
        <v>15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87" t="s">
        <v>131</v>
      </c>
      <c r="AU175" s="187" t="s">
        <v>79</v>
      </c>
      <c r="AV175" s="12" t="s">
        <v>79</v>
      </c>
      <c r="AW175" s="12" t="s">
        <v>35</v>
      </c>
      <c r="AX175" s="12" t="s">
        <v>22</v>
      </c>
      <c r="AY175" s="187" t="s">
        <v>120</v>
      </c>
    </row>
    <row r="176" spans="2:65" s="1" customFormat="1" ht="22.5" customHeight="1">
      <c r="B176" s="164"/>
      <c r="C176" s="165" t="s">
        <v>255</v>
      </c>
      <c r="D176" s="165" t="s">
        <v>122</v>
      </c>
      <c r="E176" s="166" t="s">
        <v>229</v>
      </c>
      <c r="F176" s="167" t="s">
        <v>368</v>
      </c>
      <c r="G176" s="168" t="s">
        <v>231</v>
      </c>
      <c r="H176" s="169">
        <v>1510</v>
      </c>
      <c r="I176" s="170"/>
      <c r="J176" s="171">
        <f>ROUND(I176*H176,2)</f>
        <v>0</v>
      </c>
      <c r="K176" s="167" t="s">
        <v>20</v>
      </c>
      <c r="L176" s="35"/>
      <c r="M176" s="172" t="s">
        <v>20</v>
      </c>
      <c r="N176" s="173" t="s">
        <v>42</v>
      </c>
      <c r="O176" s="36"/>
      <c r="P176" s="174">
        <f>O176*H176</f>
        <v>0</v>
      </c>
      <c r="Q176" s="174">
        <v>0.00033</v>
      </c>
      <c r="R176" s="174">
        <f>Q176*H176</f>
        <v>0.4983</v>
      </c>
      <c r="S176" s="174">
        <v>0</v>
      </c>
      <c r="T176" s="175">
        <f>S176*H176</f>
        <v>0</v>
      </c>
      <c r="AR176" s="18" t="s">
        <v>184</v>
      </c>
      <c r="AT176" s="18" t="s">
        <v>122</v>
      </c>
      <c r="AU176" s="18" t="s">
        <v>79</v>
      </c>
      <c r="AY176" s="18" t="s">
        <v>120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8" t="s">
        <v>22</v>
      </c>
      <c r="BK176" s="176">
        <f>ROUND(I176*H176,2)</f>
        <v>0</v>
      </c>
      <c r="BL176" s="18" t="s">
        <v>184</v>
      </c>
      <c r="BM176" s="18" t="s">
        <v>648</v>
      </c>
    </row>
    <row r="177" spans="2:51" s="11" customFormat="1" ht="13.5">
      <c r="B177" s="177"/>
      <c r="D177" s="178" t="s">
        <v>131</v>
      </c>
      <c r="E177" s="179" t="s">
        <v>20</v>
      </c>
      <c r="F177" s="180" t="s">
        <v>235</v>
      </c>
      <c r="H177" s="181" t="s">
        <v>20</v>
      </c>
      <c r="I177" s="182"/>
      <c r="L177" s="177"/>
      <c r="M177" s="183"/>
      <c r="N177" s="184"/>
      <c r="O177" s="184"/>
      <c r="P177" s="184"/>
      <c r="Q177" s="184"/>
      <c r="R177" s="184"/>
      <c r="S177" s="184"/>
      <c r="T177" s="185"/>
      <c r="AT177" s="181" t="s">
        <v>131</v>
      </c>
      <c r="AU177" s="181" t="s">
        <v>79</v>
      </c>
      <c r="AV177" s="11" t="s">
        <v>22</v>
      </c>
      <c r="AW177" s="11" t="s">
        <v>35</v>
      </c>
      <c r="AX177" s="11" t="s">
        <v>71</v>
      </c>
      <c r="AY177" s="181" t="s">
        <v>120</v>
      </c>
    </row>
    <row r="178" spans="2:51" s="12" customFormat="1" ht="13.5">
      <c r="B178" s="186"/>
      <c r="D178" s="178" t="s">
        <v>131</v>
      </c>
      <c r="E178" s="187" t="s">
        <v>20</v>
      </c>
      <c r="F178" s="188" t="s">
        <v>649</v>
      </c>
      <c r="H178" s="189">
        <v>1510</v>
      </c>
      <c r="I178" s="190"/>
      <c r="L178" s="186"/>
      <c r="M178" s="191"/>
      <c r="N178" s="192"/>
      <c r="O178" s="192"/>
      <c r="P178" s="192"/>
      <c r="Q178" s="192"/>
      <c r="R178" s="192"/>
      <c r="S178" s="192"/>
      <c r="T178" s="193"/>
      <c r="AT178" s="187" t="s">
        <v>131</v>
      </c>
      <c r="AU178" s="187" t="s">
        <v>79</v>
      </c>
      <c r="AV178" s="12" t="s">
        <v>79</v>
      </c>
      <c r="AW178" s="12" t="s">
        <v>35</v>
      </c>
      <c r="AX178" s="12" t="s">
        <v>71</v>
      </c>
      <c r="AY178" s="187" t="s">
        <v>120</v>
      </c>
    </row>
    <row r="179" spans="2:51" s="13" customFormat="1" ht="13.5">
      <c r="B179" s="194"/>
      <c r="D179" s="195" t="s">
        <v>131</v>
      </c>
      <c r="E179" s="196" t="s">
        <v>20</v>
      </c>
      <c r="F179" s="197" t="s">
        <v>137</v>
      </c>
      <c r="H179" s="198">
        <v>1510</v>
      </c>
      <c r="I179" s="199"/>
      <c r="L179" s="194"/>
      <c r="M179" s="200"/>
      <c r="N179" s="201"/>
      <c r="O179" s="201"/>
      <c r="P179" s="201"/>
      <c r="Q179" s="201"/>
      <c r="R179" s="201"/>
      <c r="S179" s="201"/>
      <c r="T179" s="202"/>
      <c r="AT179" s="203" t="s">
        <v>131</v>
      </c>
      <c r="AU179" s="203" t="s">
        <v>79</v>
      </c>
      <c r="AV179" s="13" t="s">
        <v>126</v>
      </c>
      <c r="AW179" s="13" t="s">
        <v>35</v>
      </c>
      <c r="AX179" s="13" t="s">
        <v>22</v>
      </c>
      <c r="AY179" s="203" t="s">
        <v>120</v>
      </c>
    </row>
    <row r="180" spans="2:65" s="1" customFormat="1" ht="22.5" customHeight="1">
      <c r="B180" s="164"/>
      <c r="C180" s="165" t="s">
        <v>263</v>
      </c>
      <c r="D180" s="165" t="s">
        <v>122</v>
      </c>
      <c r="E180" s="166" t="s">
        <v>650</v>
      </c>
      <c r="F180" s="167" t="s">
        <v>239</v>
      </c>
      <c r="G180" s="168" t="s">
        <v>231</v>
      </c>
      <c r="H180" s="169">
        <v>68.75</v>
      </c>
      <c r="I180" s="170"/>
      <c r="J180" s="171">
        <f>ROUND(I180*H180,2)</f>
        <v>0</v>
      </c>
      <c r="K180" s="167" t="s">
        <v>20</v>
      </c>
      <c r="L180" s="35"/>
      <c r="M180" s="172" t="s">
        <v>20</v>
      </c>
      <c r="N180" s="173" t="s">
        <v>42</v>
      </c>
      <c r="O180" s="36"/>
      <c r="P180" s="174">
        <f>O180*H180</f>
        <v>0</v>
      </c>
      <c r="Q180" s="174">
        <v>0.00065</v>
      </c>
      <c r="R180" s="174">
        <f>Q180*H180</f>
        <v>0.0446875</v>
      </c>
      <c r="S180" s="174">
        <v>0</v>
      </c>
      <c r="T180" s="175">
        <f>S180*H180</f>
        <v>0</v>
      </c>
      <c r="AR180" s="18" t="s">
        <v>184</v>
      </c>
      <c r="AT180" s="18" t="s">
        <v>122</v>
      </c>
      <c r="AU180" s="18" t="s">
        <v>79</v>
      </c>
      <c r="AY180" s="18" t="s">
        <v>120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8" t="s">
        <v>22</v>
      </c>
      <c r="BK180" s="176">
        <f>ROUND(I180*H180,2)</f>
        <v>0</v>
      </c>
      <c r="BL180" s="18" t="s">
        <v>184</v>
      </c>
      <c r="BM180" s="18" t="s">
        <v>651</v>
      </c>
    </row>
    <row r="181" spans="2:51" s="11" customFormat="1" ht="13.5">
      <c r="B181" s="177"/>
      <c r="D181" s="178" t="s">
        <v>131</v>
      </c>
      <c r="E181" s="179" t="s">
        <v>20</v>
      </c>
      <c r="F181" s="180" t="s">
        <v>241</v>
      </c>
      <c r="H181" s="181" t="s">
        <v>20</v>
      </c>
      <c r="I181" s="182"/>
      <c r="L181" s="177"/>
      <c r="M181" s="183"/>
      <c r="N181" s="184"/>
      <c r="O181" s="184"/>
      <c r="P181" s="184"/>
      <c r="Q181" s="184"/>
      <c r="R181" s="184"/>
      <c r="S181" s="184"/>
      <c r="T181" s="185"/>
      <c r="AT181" s="181" t="s">
        <v>131</v>
      </c>
      <c r="AU181" s="181" t="s">
        <v>79</v>
      </c>
      <c r="AV181" s="11" t="s">
        <v>22</v>
      </c>
      <c r="AW181" s="11" t="s">
        <v>35</v>
      </c>
      <c r="AX181" s="11" t="s">
        <v>71</v>
      </c>
      <c r="AY181" s="181" t="s">
        <v>120</v>
      </c>
    </row>
    <row r="182" spans="2:51" s="12" customFormat="1" ht="13.5">
      <c r="B182" s="186"/>
      <c r="D182" s="178" t="s">
        <v>131</v>
      </c>
      <c r="E182" s="187" t="s">
        <v>20</v>
      </c>
      <c r="F182" s="188" t="s">
        <v>652</v>
      </c>
      <c r="H182" s="189">
        <v>68.75</v>
      </c>
      <c r="I182" s="190"/>
      <c r="L182" s="186"/>
      <c r="M182" s="191"/>
      <c r="N182" s="192"/>
      <c r="O182" s="192"/>
      <c r="P182" s="192"/>
      <c r="Q182" s="192"/>
      <c r="R182" s="192"/>
      <c r="S182" s="192"/>
      <c r="T182" s="193"/>
      <c r="AT182" s="187" t="s">
        <v>131</v>
      </c>
      <c r="AU182" s="187" t="s">
        <v>79</v>
      </c>
      <c r="AV182" s="12" t="s">
        <v>79</v>
      </c>
      <c r="AW182" s="12" t="s">
        <v>35</v>
      </c>
      <c r="AX182" s="12" t="s">
        <v>71</v>
      </c>
      <c r="AY182" s="187" t="s">
        <v>120</v>
      </c>
    </row>
    <row r="183" spans="2:51" s="13" customFormat="1" ht="13.5">
      <c r="B183" s="194"/>
      <c r="D183" s="195" t="s">
        <v>131</v>
      </c>
      <c r="E183" s="196" t="s">
        <v>20</v>
      </c>
      <c r="F183" s="197" t="s">
        <v>137</v>
      </c>
      <c r="H183" s="198">
        <v>68.75</v>
      </c>
      <c r="I183" s="199"/>
      <c r="L183" s="194"/>
      <c r="M183" s="200"/>
      <c r="N183" s="201"/>
      <c r="O183" s="201"/>
      <c r="P183" s="201"/>
      <c r="Q183" s="201"/>
      <c r="R183" s="201"/>
      <c r="S183" s="201"/>
      <c r="T183" s="202"/>
      <c r="AT183" s="203" t="s">
        <v>131</v>
      </c>
      <c r="AU183" s="203" t="s">
        <v>79</v>
      </c>
      <c r="AV183" s="13" t="s">
        <v>126</v>
      </c>
      <c r="AW183" s="13" t="s">
        <v>35</v>
      </c>
      <c r="AX183" s="13" t="s">
        <v>22</v>
      </c>
      <c r="AY183" s="203" t="s">
        <v>120</v>
      </c>
    </row>
    <row r="184" spans="2:65" s="1" customFormat="1" ht="22.5" customHeight="1">
      <c r="B184" s="164"/>
      <c r="C184" s="165" t="s">
        <v>268</v>
      </c>
      <c r="D184" s="165" t="s">
        <v>122</v>
      </c>
      <c r="E184" s="166" t="s">
        <v>247</v>
      </c>
      <c r="F184" s="167" t="s">
        <v>248</v>
      </c>
      <c r="G184" s="168" t="s">
        <v>125</v>
      </c>
      <c r="H184" s="169">
        <v>3762</v>
      </c>
      <c r="I184" s="170"/>
      <c r="J184" s="171">
        <f>ROUND(I184*H184,2)</f>
        <v>0</v>
      </c>
      <c r="K184" s="167" t="s">
        <v>20</v>
      </c>
      <c r="L184" s="35"/>
      <c r="M184" s="172" t="s">
        <v>20</v>
      </c>
      <c r="N184" s="173" t="s">
        <v>42</v>
      </c>
      <c r="O184" s="36"/>
      <c r="P184" s="174">
        <f>O184*H184</f>
        <v>0</v>
      </c>
      <c r="Q184" s="174">
        <v>0.01386</v>
      </c>
      <c r="R184" s="174">
        <f>Q184*H184</f>
        <v>52.14132</v>
      </c>
      <c r="S184" s="174">
        <v>0</v>
      </c>
      <c r="T184" s="175">
        <f>S184*H184</f>
        <v>0</v>
      </c>
      <c r="AR184" s="18" t="s">
        <v>126</v>
      </c>
      <c r="AT184" s="18" t="s">
        <v>122</v>
      </c>
      <c r="AU184" s="18" t="s">
        <v>79</v>
      </c>
      <c r="AY184" s="18" t="s">
        <v>120</v>
      </c>
      <c r="BE184" s="176">
        <f>IF(N184="základní",J184,0)</f>
        <v>0</v>
      </c>
      <c r="BF184" s="176">
        <f>IF(N184="snížená",J184,0)</f>
        <v>0</v>
      </c>
      <c r="BG184" s="176">
        <f>IF(N184="zákl. přenesená",J184,0)</f>
        <v>0</v>
      </c>
      <c r="BH184" s="176">
        <f>IF(N184="sníž. přenesená",J184,0)</f>
        <v>0</v>
      </c>
      <c r="BI184" s="176">
        <f>IF(N184="nulová",J184,0)</f>
        <v>0</v>
      </c>
      <c r="BJ184" s="18" t="s">
        <v>22</v>
      </c>
      <c r="BK184" s="176">
        <f>ROUND(I184*H184,2)</f>
        <v>0</v>
      </c>
      <c r="BL184" s="18" t="s">
        <v>126</v>
      </c>
      <c r="BM184" s="18" t="s">
        <v>653</v>
      </c>
    </row>
    <row r="185" spans="2:65" s="1" customFormat="1" ht="22.5" customHeight="1">
      <c r="B185" s="164"/>
      <c r="C185" s="165" t="s">
        <v>272</v>
      </c>
      <c r="D185" s="165" t="s">
        <v>122</v>
      </c>
      <c r="E185" s="166" t="s">
        <v>654</v>
      </c>
      <c r="F185" s="167" t="s">
        <v>655</v>
      </c>
      <c r="G185" s="168" t="s">
        <v>231</v>
      </c>
      <c r="H185" s="169">
        <v>448</v>
      </c>
      <c r="I185" s="170"/>
      <c r="J185" s="171">
        <f>ROUND(I185*H185,2)</f>
        <v>0</v>
      </c>
      <c r="K185" s="167" t="s">
        <v>20</v>
      </c>
      <c r="L185" s="35"/>
      <c r="M185" s="172" t="s">
        <v>20</v>
      </c>
      <c r="N185" s="173" t="s">
        <v>42</v>
      </c>
      <c r="O185" s="36"/>
      <c r="P185" s="174">
        <f>O185*H185</f>
        <v>0</v>
      </c>
      <c r="Q185" s="174">
        <v>0.0231</v>
      </c>
      <c r="R185" s="174">
        <f>Q185*H185</f>
        <v>10.348799999999999</v>
      </c>
      <c r="S185" s="174">
        <v>0</v>
      </c>
      <c r="T185" s="175">
        <f>S185*H185</f>
        <v>0</v>
      </c>
      <c r="AR185" s="18" t="s">
        <v>184</v>
      </c>
      <c r="AT185" s="18" t="s">
        <v>122</v>
      </c>
      <c r="AU185" s="18" t="s">
        <v>79</v>
      </c>
      <c r="AY185" s="18" t="s">
        <v>120</v>
      </c>
      <c r="BE185" s="176">
        <f>IF(N185="základní",J185,0)</f>
        <v>0</v>
      </c>
      <c r="BF185" s="176">
        <f>IF(N185="snížená",J185,0)</f>
        <v>0</v>
      </c>
      <c r="BG185" s="176">
        <f>IF(N185="zákl. přenesená",J185,0)</f>
        <v>0</v>
      </c>
      <c r="BH185" s="176">
        <f>IF(N185="sníž. přenesená",J185,0)</f>
        <v>0</v>
      </c>
      <c r="BI185" s="176">
        <f>IF(N185="nulová",J185,0)</f>
        <v>0</v>
      </c>
      <c r="BJ185" s="18" t="s">
        <v>22</v>
      </c>
      <c r="BK185" s="176">
        <f>ROUND(I185*H185,2)</f>
        <v>0</v>
      </c>
      <c r="BL185" s="18" t="s">
        <v>184</v>
      </c>
      <c r="BM185" s="18" t="s">
        <v>656</v>
      </c>
    </row>
    <row r="186" spans="2:65" s="1" customFormat="1" ht="22.5" customHeight="1">
      <c r="B186" s="164"/>
      <c r="C186" s="165" t="s">
        <v>277</v>
      </c>
      <c r="D186" s="165" t="s">
        <v>122</v>
      </c>
      <c r="E186" s="166" t="s">
        <v>256</v>
      </c>
      <c r="F186" s="167" t="s">
        <v>257</v>
      </c>
      <c r="G186" s="168" t="s">
        <v>231</v>
      </c>
      <c r="H186" s="169">
        <v>564.8</v>
      </c>
      <c r="I186" s="170"/>
      <c r="J186" s="171">
        <f>ROUND(I186*H186,2)</f>
        <v>0</v>
      </c>
      <c r="K186" s="167" t="s">
        <v>20</v>
      </c>
      <c r="L186" s="35"/>
      <c r="M186" s="172" t="s">
        <v>20</v>
      </c>
      <c r="N186" s="173" t="s">
        <v>42</v>
      </c>
      <c r="O186" s="36"/>
      <c r="P186" s="174">
        <f>O186*H186</f>
        <v>0</v>
      </c>
      <c r="Q186" s="174">
        <v>0.00034</v>
      </c>
      <c r="R186" s="174">
        <f>Q186*H186</f>
        <v>0.192032</v>
      </c>
      <c r="S186" s="174">
        <v>0</v>
      </c>
      <c r="T186" s="175">
        <f>S186*H186</f>
        <v>0</v>
      </c>
      <c r="AR186" s="18" t="s">
        <v>184</v>
      </c>
      <c r="AT186" s="18" t="s">
        <v>122</v>
      </c>
      <c r="AU186" s="18" t="s">
        <v>79</v>
      </c>
      <c r="AY186" s="18" t="s">
        <v>120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8" t="s">
        <v>22</v>
      </c>
      <c r="BK186" s="176">
        <f>ROUND(I186*H186,2)</f>
        <v>0</v>
      </c>
      <c r="BL186" s="18" t="s">
        <v>184</v>
      </c>
      <c r="BM186" s="18" t="s">
        <v>657</v>
      </c>
    </row>
    <row r="187" spans="2:51" s="11" customFormat="1" ht="13.5">
      <c r="B187" s="177"/>
      <c r="D187" s="178" t="s">
        <v>131</v>
      </c>
      <c r="E187" s="179" t="s">
        <v>20</v>
      </c>
      <c r="F187" s="180" t="s">
        <v>259</v>
      </c>
      <c r="H187" s="181" t="s">
        <v>20</v>
      </c>
      <c r="I187" s="182"/>
      <c r="L187" s="177"/>
      <c r="M187" s="183"/>
      <c r="N187" s="184"/>
      <c r="O187" s="184"/>
      <c r="P187" s="184"/>
      <c r="Q187" s="184"/>
      <c r="R187" s="184"/>
      <c r="S187" s="184"/>
      <c r="T187" s="185"/>
      <c r="AT187" s="181" t="s">
        <v>131</v>
      </c>
      <c r="AU187" s="181" t="s">
        <v>79</v>
      </c>
      <c r="AV187" s="11" t="s">
        <v>22</v>
      </c>
      <c r="AW187" s="11" t="s">
        <v>35</v>
      </c>
      <c r="AX187" s="11" t="s">
        <v>71</v>
      </c>
      <c r="AY187" s="181" t="s">
        <v>120</v>
      </c>
    </row>
    <row r="188" spans="2:51" s="12" customFormat="1" ht="13.5">
      <c r="B188" s="186"/>
      <c r="D188" s="178" t="s">
        <v>131</v>
      </c>
      <c r="E188" s="187" t="s">
        <v>20</v>
      </c>
      <c r="F188" s="188" t="s">
        <v>658</v>
      </c>
      <c r="H188" s="189">
        <v>177.8</v>
      </c>
      <c r="I188" s="190"/>
      <c r="L188" s="186"/>
      <c r="M188" s="191"/>
      <c r="N188" s="192"/>
      <c r="O188" s="192"/>
      <c r="P188" s="192"/>
      <c r="Q188" s="192"/>
      <c r="R188" s="192"/>
      <c r="S188" s="192"/>
      <c r="T188" s="193"/>
      <c r="AT188" s="187" t="s">
        <v>131</v>
      </c>
      <c r="AU188" s="187" t="s">
        <v>79</v>
      </c>
      <c r="AV188" s="12" t="s">
        <v>79</v>
      </c>
      <c r="AW188" s="12" t="s">
        <v>35</v>
      </c>
      <c r="AX188" s="12" t="s">
        <v>71</v>
      </c>
      <c r="AY188" s="187" t="s">
        <v>120</v>
      </c>
    </row>
    <row r="189" spans="2:51" s="11" customFormat="1" ht="13.5">
      <c r="B189" s="177"/>
      <c r="D189" s="178" t="s">
        <v>131</v>
      </c>
      <c r="E189" s="179" t="s">
        <v>20</v>
      </c>
      <c r="F189" s="180" t="s">
        <v>659</v>
      </c>
      <c r="H189" s="181" t="s">
        <v>20</v>
      </c>
      <c r="I189" s="182"/>
      <c r="L189" s="177"/>
      <c r="M189" s="183"/>
      <c r="N189" s="184"/>
      <c r="O189" s="184"/>
      <c r="P189" s="184"/>
      <c r="Q189" s="184"/>
      <c r="R189" s="184"/>
      <c r="S189" s="184"/>
      <c r="T189" s="185"/>
      <c r="AT189" s="181" t="s">
        <v>131</v>
      </c>
      <c r="AU189" s="181" t="s">
        <v>79</v>
      </c>
      <c r="AV189" s="11" t="s">
        <v>22</v>
      </c>
      <c r="AW189" s="11" t="s">
        <v>35</v>
      </c>
      <c r="AX189" s="11" t="s">
        <v>71</v>
      </c>
      <c r="AY189" s="181" t="s">
        <v>120</v>
      </c>
    </row>
    <row r="190" spans="2:51" s="12" customFormat="1" ht="13.5">
      <c r="B190" s="186"/>
      <c r="D190" s="178" t="s">
        <v>131</v>
      </c>
      <c r="E190" s="187" t="s">
        <v>20</v>
      </c>
      <c r="F190" s="188" t="s">
        <v>660</v>
      </c>
      <c r="H190" s="189">
        <v>187</v>
      </c>
      <c r="I190" s="190"/>
      <c r="L190" s="186"/>
      <c r="M190" s="191"/>
      <c r="N190" s="192"/>
      <c r="O190" s="192"/>
      <c r="P190" s="192"/>
      <c r="Q190" s="192"/>
      <c r="R190" s="192"/>
      <c r="S190" s="192"/>
      <c r="T190" s="193"/>
      <c r="AT190" s="187" t="s">
        <v>131</v>
      </c>
      <c r="AU190" s="187" t="s">
        <v>79</v>
      </c>
      <c r="AV190" s="12" t="s">
        <v>79</v>
      </c>
      <c r="AW190" s="12" t="s">
        <v>35</v>
      </c>
      <c r="AX190" s="12" t="s">
        <v>71</v>
      </c>
      <c r="AY190" s="187" t="s">
        <v>120</v>
      </c>
    </row>
    <row r="191" spans="2:51" s="11" customFormat="1" ht="13.5">
      <c r="B191" s="177"/>
      <c r="D191" s="178" t="s">
        <v>131</v>
      </c>
      <c r="E191" s="179" t="s">
        <v>20</v>
      </c>
      <c r="F191" s="180" t="s">
        <v>261</v>
      </c>
      <c r="H191" s="181" t="s">
        <v>20</v>
      </c>
      <c r="I191" s="182"/>
      <c r="L191" s="177"/>
      <c r="M191" s="183"/>
      <c r="N191" s="184"/>
      <c r="O191" s="184"/>
      <c r="P191" s="184"/>
      <c r="Q191" s="184"/>
      <c r="R191" s="184"/>
      <c r="S191" s="184"/>
      <c r="T191" s="185"/>
      <c r="AT191" s="181" t="s">
        <v>131</v>
      </c>
      <c r="AU191" s="181" t="s">
        <v>79</v>
      </c>
      <c r="AV191" s="11" t="s">
        <v>22</v>
      </c>
      <c r="AW191" s="11" t="s">
        <v>35</v>
      </c>
      <c r="AX191" s="11" t="s">
        <v>71</v>
      </c>
      <c r="AY191" s="181" t="s">
        <v>120</v>
      </c>
    </row>
    <row r="192" spans="2:51" s="12" customFormat="1" ht="13.5">
      <c r="B192" s="186"/>
      <c r="D192" s="178" t="s">
        <v>131</v>
      </c>
      <c r="E192" s="187" t="s">
        <v>20</v>
      </c>
      <c r="F192" s="188" t="s">
        <v>267</v>
      </c>
      <c r="H192" s="189">
        <v>200</v>
      </c>
      <c r="I192" s="190"/>
      <c r="L192" s="186"/>
      <c r="M192" s="191"/>
      <c r="N192" s="192"/>
      <c r="O192" s="192"/>
      <c r="P192" s="192"/>
      <c r="Q192" s="192"/>
      <c r="R192" s="192"/>
      <c r="S192" s="192"/>
      <c r="T192" s="193"/>
      <c r="AT192" s="187" t="s">
        <v>131</v>
      </c>
      <c r="AU192" s="187" t="s">
        <v>79</v>
      </c>
      <c r="AV192" s="12" t="s">
        <v>79</v>
      </c>
      <c r="AW192" s="12" t="s">
        <v>35</v>
      </c>
      <c r="AX192" s="12" t="s">
        <v>71</v>
      </c>
      <c r="AY192" s="187" t="s">
        <v>120</v>
      </c>
    </row>
    <row r="193" spans="2:51" s="13" customFormat="1" ht="13.5">
      <c r="B193" s="194"/>
      <c r="D193" s="195" t="s">
        <v>131</v>
      </c>
      <c r="E193" s="196" t="s">
        <v>20</v>
      </c>
      <c r="F193" s="197" t="s">
        <v>137</v>
      </c>
      <c r="H193" s="198">
        <v>564.8</v>
      </c>
      <c r="I193" s="199"/>
      <c r="L193" s="194"/>
      <c r="M193" s="200"/>
      <c r="N193" s="201"/>
      <c r="O193" s="201"/>
      <c r="P193" s="201"/>
      <c r="Q193" s="201"/>
      <c r="R193" s="201"/>
      <c r="S193" s="201"/>
      <c r="T193" s="202"/>
      <c r="AT193" s="203" t="s">
        <v>131</v>
      </c>
      <c r="AU193" s="203" t="s">
        <v>79</v>
      </c>
      <c r="AV193" s="13" t="s">
        <v>126</v>
      </c>
      <c r="AW193" s="13" t="s">
        <v>35</v>
      </c>
      <c r="AX193" s="13" t="s">
        <v>22</v>
      </c>
      <c r="AY193" s="203" t="s">
        <v>120</v>
      </c>
    </row>
    <row r="194" spans="2:65" s="1" customFormat="1" ht="22.5" customHeight="1">
      <c r="B194" s="164"/>
      <c r="C194" s="165" t="s">
        <v>284</v>
      </c>
      <c r="D194" s="165" t="s">
        <v>122</v>
      </c>
      <c r="E194" s="166" t="s">
        <v>264</v>
      </c>
      <c r="F194" s="167" t="s">
        <v>265</v>
      </c>
      <c r="G194" s="168" t="s">
        <v>231</v>
      </c>
      <c r="H194" s="169">
        <v>564.8</v>
      </c>
      <c r="I194" s="170"/>
      <c r="J194" s="171">
        <f>ROUND(I194*H194,2)</f>
        <v>0</v>
      </c>
      <c r="K194" s="167" t="s">
        <v>20</v>
      </c>
      <c r="L194" s="35"/>
      <c r="M194" s="172" t="s">
        <v>20</v>
      </c>
      <c r="N194" s="173" t="s">
        <v>42</v>
      </c>
      <c r="O194" s="36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AR194" s="18" t="s">
        <v>184</v>
      </c>
      <c r="AT194" s="18" t="s">
        <v>122</v>
      </c>
      <c r="AU194" s="18" t="s">
        <v>79</v>
      </c>
      <c r="AY194" s="18" t="s">
        <v>120</v>
      </c>
      <c r="BE194" s="176">
        <f>IF(N194="základní",J194,0)</f>
        <v>0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8" t="s">
        <v>22</v>
      </c>
      <c r="BK194" s="176">
        <f>ROUND(I194*H194,2)</f>
        <v>0</v>
      </c>
      <c r="BL194" s="18" t="s">
        <v>184</v>
      </c>
      <c r="BM194" s="18" t="s">
        <v>661</v>
      </c>
    </row>
    <row r="195" spans="2:51" s="11" customFormat="1" ht="13.5">
      <c r="B195" s="177"/>
      <c r="D195" s="178" t="s">
        <v>131</v>
      </c>
      <c r="E195" s="179" t="s">
        <v>20</v>
      </c>
      <c r="F195" s="180" t="s">
        <v>259</v>
      </c>
      <c r="H195" s="181" t="s">
        <v>20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81" t="s">
        <v>131</v>
      </c>
      <c r="AU195" s="181" t="s">
        <v>79</v>
      </c>
      <c r="AV195" s="11" t="s">
        <v>22</v>
      </c>
      <c r="AW195" s="11" t="s">
        <v>35</v>
      </c>
      <c r="AX195" s="11" t="s">
        <v>71</v>
      </c>
      <c r="AY195" s="181" t="s">
        <v>120</v>
      </c>
    </row>
    <row r="196" spans="2:51" s="12" customFormat="1" ht="13.5">
      <c r="B196" s="186"/>
      <c r="D196" s="178" t="s">
        <v>131</v>
      </c>
      <c r="E196" s="187" t="s">
        <v>20</v>
      </c>
      <c r="F196" s="188" t="s">
        <v>658</v>
      </c>
      <c r="H196" s="189">
        <v>177.8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7" t="s">
        <v>131</v>
      </c>
      <c r="AU196" s="187" t="s">
        <v>79</v>
      </c>
      <c r="AV196" s="12" t="s">
        <v>79</v>
      </c>
      <c r="AW196" s="12" t="s">
        <v>35</v>
      </c>
      <c r="AX196" s="12" t="s">
        <v>71</v>
      </c>
      <c r="AY196" s="187" t="s">
        <v>120</v>
      </c>
    </row>
    <row r="197" spans="2:51" s="11" customFormat="1" ht="13.5">
      <c r="B197" s="177"/>
      <c r="D197" s="178" t="s">
        <v>131</v>
      </c>
      <c r="E197" s="179" t="s">
        <v>20</v>
      </c>
      <c r="F197" s="180" t="s">
        <v>659</v>
      </c>
      <c r="H197" s="181" t="s">
        <v>20</v>
      </c>
      <c r="I197" s="182"/>
      <c r="L197" s="177"/>
      <c r="M197" s="183"/>
      <c r="N197" s="184"/>
      <c r="O197" s="184"/>
      <c r="P197" s="184"/>
      <c r="Q197" s="184"/>
      <c r="R197" s="184"/>
      <c r="S197" s="184"/>
      <c r="T197" s="185"/>
      <c r="AT197" s="181" t="s">
        <v>131</v>
      </c>
      <c r="AU197" s="181" t="s">
        <v>79</v>
      </c>
      <c r="AV197" s="11" t="s">
        <v>22</v>
      </c>
      <c r="AW197" s="11" t="s">
        <v>35</v>
      </c>
      <c r="AX197" s="11" t="s">
        <v>71</v>
      </c>
      <c r="AY197" s="181" t="s">
        <v>120</v>
      </c>
    </row>
    <row r="198" spans="2:51" s="12" customFormat="1" ht="13.5">
      <c r="B198" s="186"/>
      <c r="D198" s="178" t="s">
        <v>131</v>
      </c>
      <c r="E198" s="187" t="s">
        <v>20</v>
      </c>
      <c r="F198" s="188" t="s">
        <v>660</v>
      </c>
      <c r="H198" s="189">
        <v>187</v>
      </c>
      <c r="I198" s="190"/>
      <c r="L198" s="186"/>
      <c r="M198" s="191"/>
      <c r="N198" s="192"/>
      <c r="O198" s="192"/>
      <c r="P198" s="192"/>
      <c r="Q198" s="192"/>
      <c r="R198" s="192"/>
      <c r="S198" s="192"/>
      <c r="T198" s="193"/>
      <c r="AT198" s="187" t="s">
        <v>131</v>
      </c>
      <c r="AU198" s="187" t="s">
        <v>79</v>
      </c>
      <c r="AV198" s="12" t="s">
        <v>79</v>
      </c>
      <c r="AW198" s="12" t="s">
        <v>35</v>
      </c>
      <c r="AX198" s="12" t="s">
        <v>71</v>
      </c>
      <c r="AY198" s="187" t="s">
        <v>120</v>
      </c>
    </row>
    <row r="199" spans="2:51" s="11" customFormat="1" ht="13.5">
      <c r="B199" s="177"/>
      <c r="D199" s="178" t="s">
        <v>131</v>
      </c>
      <c r="E199" s="179" t="s">
        <v>20</v>
      </c>
      <c r="F199" s="180" t="s">
        <v>261</v>
      </c>
      <c r="H199" s="181" t="s">
        <v>20</v>
      </c>
      <c r="I199" s="182"/>
      <c r="L199" s="177"/>
      <c r="M199" s="183"/>
      <c r="N199" s="184"/>
      <c r="O199" s="184"/>
      <c r="P199" s="184"/>
      <c r="Q199" s="184"/>
      <c r="R199" s="184"/>
      <c r="S199" s="184"/>
      <c r="T199" s="185"/>
      <c r="AT199" s="181" t="s">
        <v>131</v>
      </c>
      <c r="AU199" s="181" t="s">
        <v>79</v>
      </c>
      <c r="AV199" s="11" t="s">
        <v>22</v>
      </c>
      <c r="AW199" s="11" t="s">
        <v>35</v>
      </c>
      <c r="AX199" s="11" t="s">
        <v>71</v>
      </c>
      <c r="AY199" s="181" t="s">
        <v>120</v>
      </c>
    </row>
    <row r="200" spans="2:51" s="12" customFormat="1" ht="13.5">
      <c r="B200" s="186"/>
      <c r="D200" s="178" t="s">
        <v>131</v>
      </c>
      <c r="E200" s="187" t="s">
        <v>20</v>
      </c>
      <c r="F200" s="188" t="s">
        <v>267</v>
      </c>
      <c r="H200" s="189">
        <v>200</v>
      </c>
      <c r="I200" s="190"/>
      <c r="L200" s="186"/>
      <c r="M200" s="191"/>
      <c r="N200" s="192"/>
      <c r="O200" s="192"/>
      <c r="P200" s="192"/>
      <c r="Q200" s="192"/>
      <c r="R200" s="192"/>
      <c r="S200" s="192"/>
      <c r="T200" s="193"/>
      <c r="AT200" s="187" t="s">
        <v>131</v>
      </c>
      <c r="AU200" s="187" t="s">
        <v>79</v>
      </c>
      <c r="AV200" s="12" t="s">
        <v>79</v>
      </c>
      <c r="AW200" s="12" t="s">
        <v>35</v>
      </c>
      <c r="AX200" s="12" t="s">
        <v>71</v>
      </c>
      <c r="AY200" s="187" t="s">
        <v>120</v>
      </c>
    </row>
    <row r="201" spans="2:51" s="13" customFormat="1" ht="13.5">
      <c r="B201" s="194"/>
      <c r="D201" s="195" t="s">
        <v>131</v>
      </c>
      <c r="E201" s="196" t="s">
        <v>20</v>
      </c>
      <c r="F201" s="197" t="s">
        <v>137</v>
      </c>
      <c r="H201" s="198">
        <v>564.8</v>
      </c>
      <c r="I201" s="199"/>
      <c r="L201" s="194"/>
      <c r="M201" s="200"/>
      <c r="N201" s="201"/>
      <c r="O201" s="201"/>
      <c r="P201" s="201"/>
      <c r="Q201" s="201"/>
      <c r="R201" s="201"/>
      <c r="S201" s="201"/>
      <c r="T201" s="202"/>
      <c r="AT201" s="203" t="s">
        <v>131</v>
      </c>
      <c r="AU201" s="203" t="s">
        <v>79</v>
      </c>
      <c r="AV201" s="13" t="s">
        <v>126</v>
      </c>
      <c r="AW201" s="13" t="s">
        <v>35</v>
      </c>
      <c r="AX201" s="13" t="s">
        <v>22</v>
      </c>
      <c r="AY201" s="203" t="s">
        <v>120</v>
      </c>
    </row>
    <row r="202" spans="2:65" s="1" customFormat="1" ht="22.5" customHeight="1">
      <c r="B202" s="164"/>
      <c r="C202" s="165" t="s">
        <v>295</v>
      </c>
      <c r="D202" s="165" t="s">
        <v>122</v>
      </c>
      <c r="E202" s="166" t="s">
        <v>269</v>
      </c>
      <c r="F202" s="167" t="s">
        <v>270</v>
      </c>
      <c r="G202" s="168" t="s">
        <v>231</v>
      </c>
      <c r="H202" s="169">
        <v>1800</v>
      </c>
      <c r="I202" s="170"/>
      <c r="J202" s="171">
        <f>ROUND(I202*H202,2)</f>
        <v>0</v>
      </c>
      <c r="K202" s="167" t="s">
        <v>20</v>
      </c>
      <c r="L202" s="35"/>
      <c r="M202" s="172" t="s">
        <v>20</v>
      </c>
      <c r="N202" s="173" t="s">
        <v>42</v>
      </c>
      <c r="O202" s="36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AR202" s="18" t="s">
        <v>126</v>
      </c>
      <c r="AT202" s="18" t="s">
        <v>122</v>
      </c>
      <c r="AU202" s="18" t="s">
        <v>79</v>
      </c>
      <c r="AY202" s="18" t="s">
        <v>120</v>
      </c>
      <c r="BE202" s="176">
        <f>IF(N202="základní",J202,0)</f>
        <v>0</v>
      </c>
      <c r="BF202" s="176">
        <f>IF(N202="snížená",J202,0)</f>
        <v>0</v>
      </c>
      <c r="BG202" s="176">
        <f>IF(N202="zákl. přenesená",J202,0)</f>
        <v>0</v>
      </c>
      <c r="BH202" s="176">
        <f>IF(N202="sníž. přenesená",J202,0)</f>
        <v>0</v>
      </c>
      <c r="BI202" s="176">
        <f>IF(N202="nulová",J202,0)</f>
        <v>0</v>
      </c>
      <c r="BJ202" s="18" t="s">
        <v>22</v>
      </c>
      <c r="BK202" s="176">
        <f>ROUND(I202*H202,2)</f>
        <v>0</v>
      </c>
      <c r="BL202" s="18" t="s">
        <v>126</v>
      </c>
      <c r="BM202" s="18" t="s">
        <v>662</v>
      </c>
    </row>
    <row r="203" spans="2:65" s="1" customFormat="1" ht="22.5" customHeight="1">
      <c r="B203" s="164"/>
      <c r="C203" s="165" t="s">
        <v>299</v>
      </c>
      <c r="D203" s="165" t="s">
        <v>122</v>
      </c>
      <c r="E203" s="166" t="s">
        <v>273</v>
      </c>
      <c r="F203" s="167" t="s">
        <v>274</v>
      </c>
      <c r="G203" s="168" t="s">
        <v>125</v>
      </c>
      <c r="H203" s="169">
        <v>1290</v>
      </c>
      <c r="I203" s="170"/>
      <c r="J203" s="171">
        <f>ROUND(I203*H203,2)</f>
        <v>0</v>
      </c>
      <c r="K203" s="167" t="s">
        <v>20</v>
      </c>
      <c r="L203" s="35"/>
      <c r="M203" s="172" t="s">
        <v>20</v>
      </c>
      <c r="N203" s="173" t="s">
        <v>42</v>
      </c>
      <c r="O203" s="36"/>
      <c r="P203" s="174">
        <f>O203*H203</f>
        <v>0</v>
      </c>
      <c r="Q203" s="174">
        <v>0</v>
      </c>
      <c r="R203" s="174">
        <f>Q203*H203</f>
        <v>0</v>
      </c>
      <c r="S203" s="174">
        <v>0.252</v>
      </c>
      <c r="T203" s="175">
        <f>S203*H203</f>
        <v>325.08</v>
      </c>
      <c r="AR203" s="18" t="s">
        <v>126</v>
      </c>
      <c r="AT203" s="18" t="s">
        <v>122</v>
      </c>
      <c r="AU203" s="18" t="s">
        <v>79</v>
      </c>
      <c r="AY203" s="18" t="s">
        <v>120</v>
      </c>
      <c r="BE203" s="176">
        <f>IF(N203="základní",J203,0)</f>
        <v>0</v>
      </c>
      <c r="BF203" s="176">
        <f>IF(N203="snížená",J203,0)</f>
        <v>0</v>
      </c>
      <c r="BG203" s="176">
        <f>IF(N203="zákl. přenesená",J203,0)</f>
        <v>0</v>
      </c>
      <c r="BH203" s="176">
        <f>IF(N203="sníž. přenesená",J203,0)</f>
        <v>0</v>
      </c>
      <c r="BI203" s="176">
        <f>IF(N203="nulová",J203,0)</f>
        <v>0</v>
      </c>
      <c r="BJ203" s="18" t="s">
        <v>22</v>
      </c>
      <c r="BK203" s="176">
        <f>ROUND(I203*H203,2)</f>
        <v>0</v>
      </c>
      <c r="BL203" s="18" t="s">
        <v>126</v>
      </c>
      <c r="BM203" s="18" t="s">
        <v>663</v>
      </c>
    </row>
    <row r="204" spans="2:51" s="11" customFormat="1" ht="13.5">
      <c r="B204" s="177"/>
      <c r="D204" s="178" t="s">
        <v>131</v>
      </c>
      <c r="E204" s="179" t="s">
        <v>20</v>
      </c>
      <c r="F204" s="180" t="s">
        <v>276</v>
      </c>
      <c r="H204" s="181" t="s">
        <v>20</v>
      </c>
      <c r="I204" s="182"/>
      <c r="L204" s="177"/>
      <c r="M204" s="183"/>
      <c r="N204" s="184"/>
      <c r="O204" s="184"/>
      <c r="P204" s="184"/>
      <c r="Q204" s="184"/>
      <c r="R204" s="184"/>
      <c r="S204" s="184"/>
      <c r="T204" s="185"/>
      <c r="AT204" s="181" t="s">
        <v>131</v>
      </c>
      <c r="AU204" s="181" t="s">
        <v>79</v>
      </c>
      <c r="AV204" s="11" t="s">
        <v>22</v>
      </c>
      <c r="AW204" s="11" t="s">
        <v>35</v>
      </c>
      <c r="AX204" s="11" t="s">
        <v>71</v>
      </c>
      <c r="AY204" s="181" t="s">
        <v>120</v>
      </c>
    </row>
    <row r="205" spans="2:51" s="12" customFormat="1" ht="13.5">
      <c r="B205" s="186"/>
      <c r="D205" s="195" t="s">
        <v>131</v>
      </c>
      <c r="E205" s="204" t="s">
        <v>20</v>
      </c>
      <c r="F205" s="205" t="s">
        <v>664</v>
      </c>
      <c r="H205" s="206">
        <v>1290</v>
      </c>
      <c r="I205" s="190"/>
      <c r="L205" s="186"/>
      <c r="M205" s="191"/>
      <c r="N205" s="192"/>
      <c r="O205" s="192"/>
      <c r="P205" s="192"/>
      <c r="Q205" s="192"/>
      <c r="R205" s="192"/>
      <c r="S205" s="192"/>
      <c r="T205" s="193"/>
      <c r="AT205" s="187" t="s">
        <v>131</v>
      </c>
      <c r="AU205" s="187" t="s">
        <v>79</v>
      </c>
      <c r="AV205" s="12" t="s">
        <v>79</v>
      </c>
      <c r="AW205" s="12" t="s">
        <v>35</v>
      </c>
      <c r="AX205" s="12" t="s">
        <v>22</v>
      </c>
      <c r="AY205" s="187" t="s">
        <v>120</v>
      </c>
    </row>
    <row r="206" spans="2:65" s="1" customFormat="1" ht="22.5" customHeight="1">
      <c r="B206" s="164"/>
      <c r="C206" s="165" t="s">
        <v>306</v>
      </c>
      <c r="D206" s="165" t="s">
        <v>122</v>
      </c>
      <c r="E206" s="166" t="s">
        <v>665</v>
      </c>
      <c r="F206" s="167" t="s">
        <v>666</v>
      </c>
      <c r="G206" s="168" t="s">
        <v>231</v>
      </c>
      <c r="H206" s="169">
        <v>160</v>
      </c>
      <c r="I206" s="170"/>
      <c r="J206" s="171">
        <f>ROUND(I206*H206,2)</f>
        <v>0</v>
      </c>
      <c r="K206" s="167" t="s">
        <v>20</v>
      </c>
      <c r="L206" s="35"/>
      <c r="M206" s="172" t="s">
        <v>20</v>
      </c>
      <c r="N206" s="173" t="s">
        <v>42</v>
      </c>
      <c r="O206" s="36"/>
      <c r="P206" s="174">
        <f>O206*H206</f>
        <v>0</v>
      </c>
      <c r="Q206" s="174">
        <v>9E-05</v>
      </c>
      <c r="R206" s="174">
        <f>Q206*H206</f>
        <v>0.014400000000000001</v>
      </c>
      <c r="S206" s="174">
        <v>0.042</v>
      </c>
      <c r="T206" s="175">
        <f>S206*H206</f>
        <v>6.720000000000001</v>
      </c>
      <c r="AR206" s="18" t="s">
        <v>126</v>
      </c>
      <c r="AT206" s="18" t="s">
        <v>122</v>
      </c>
      <c r="AU206" s="18" t="s">
        <v>79</v>
      </c>
      <c r="AY206" s="18" t="s">
        <v>120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8" t="s">
        <v>22</v>
      </c>
      <c r="BK206" s="176">
        <f>ROUND(I206*H206,2)</f>
        <v>0</v>
      </c>
      <c r="BL206" s="18" t="s">
        <v>126</v>
      </c>
      <c r="BM206" s="18" t="s">
        <v>667</v>
      </c>
    </row>
    <row r="207" spans="2:65" s="1" customFormat="1" ht="22.5" customHeight="1">
      <c r="B207" s="164"/>
      <c r="C207" s="165" t="s">
        <v>311</v>
      </c>
      <c r="D207" s="165" t="s">
        <v>122</v>
      </c>
      <c r="E207" s="166" t="s">
        <v>278</v>
      </c>
      <c r="F207" s="167" t="s">
        <v>279</v>
      </c>
      <c r="G207" s="168" t="s">
        <v>175</v>
      </c>
      <c r="H207" s="169">
        <v>432.3</v>
      </c>
      <c r="I207" s="170"/>
      <c r="J207" s="171">
        <f>ROUND(I207*H207,2)</f>
        <v>0</v>
      </c>
      <c r="K207" s="167" t="s">
        <v>20</v>
      </c>
      <c r="L207" s="35"/>
      <c r="M207" s="172" t="s">
        <v>20</v>
      </c>
      <c r="N207" s="173" t="s">
        <v>42</v>
      </c>
      <c r="O207" s="36"/>
      <c r="P207" s="174">
        <f>O207*H207</f>
        <v>0</v>
      </c>
      <c r="Q207" s="174">
        <v>0</v>
      </c>
      <c r="R207" s="174">
        <f>Q207*H207</f>
        <v>0</v>
      </c>
      <c r="S207" s="174">
        <v>0</v>
      </c>
      <c r="T207" s="175">
        <f>S207*H207</f>
        <v>0</v>
      </c>
      <c r="AR207" s="18" t="s">
        <v>126</v>
      </c>
      <c r="AT207" s="18" t="s">
        <v>122</v>
      </c>
      <c r="AU207" s="18" t="s">
        <v>79</v>
      </c>
      <c r="AY207" s="18" t="s">
        <v>120</v>
      </c>
      <c r="BE207" s="176">
        <f>IF(N207="základní",J207,0)</f>
        <v>0</v>
      </c>
      <c r="BF207" s="176">
        <f>IF(N207="snížená",J207,0)</f>
        <v>0</v>
      </c>
      <c r="BG207" s="176">
        <f>IF(N207="zákl. přenesená",J207,0)</f>
        <v>0</v>
      </c>
      <c r="BH207" s="176">
        <f>IF(N207="sníž. přenesená",J207,0)</f>
        <v>0</v>
      </c>
      <c r="BI207" s="176">
        <f>IF(N207="nulová",J207,0)</f>
        <v>0</v>
      </c>
      <c r="BJ207" s="18" t="s">
        <v>22</v>
      </c>
      <c r="BK207" s="176">
        <f>ROUND(I207*H207,2)</f>
        <v>0</v>
      </c>
      <c r="BL207" s="18" t="s">
        <v>126</v>
      </c>
      <c r="BM207" s="18" t="s">
        <v>668</v>
      </c>
    </row>
    <row r="208" spans="2:51" s="11" customFormat="1" ht="13.5">
      <c r="B208" s="177"/>
      <c r="D208" s="178" t="s">
        <v>131</v>
      </c>
      <c r="E208" s="179" t="s">
        <v>20</v>
      </c>
      <c r="F208" s="180" t="s">
        <v>281</v>
      </c>
      <c r="H208" s="181" t="s">
        <v>20</v>
      </c>
      <c r="I208" s="182"/>
      <c r="L208" s="177"/>
      <c r="M208" s="183"/>
      <c r="N208" s="184"/>
      <c r="O208" s="184"/>
      <c r="P208" s="184"/>
      <c r="Q208" s="184"/>
      <c r="R208" s="184"/>
      <c r="S208" s="184"/>
      <c r="T208" s="185"/>
      <c r="AT208" s="181" t="s">
        <v>131</v>
      </c>
      <c r="AU208" s="181" t="s">
        <v>79</v>
      </c>
      <c r="AV208" s="11" t="s">
        <v>22</v>
      </c>
      <c r="AW208" s="11" t="s">
        <v>35</v>
      </c>
      <c r="AX208" s="11" t="s">
        <v>71</v>
      </c>
      <c r="AY208" s="181" t="s">
        <v>120</v>
      </c>
    </row>
    <row r="209" spans="2:51" s="11" customFormat="1" ht="13.5">
      <c r="B209" s="177"/>
      <c r="D209" s="178" t="s">
        <v>131</v>
      </c>
      <c r="E209" s="179" t="s">
        <v>20</v>
      </c>
      <c r="F209" s="180" t="s">
        <v>151</v>
      </c>
      <c r="H209" s="181" t="s">
        <v>20</v>
      </c>
      <c r="I209" s="182"/>
      <c r="L209" s="177"/>
      <c r="M209" s="183"/>
      <c r="N209" s="184"/>
      <c r="O209" s="184"/>
      <c r="P209" s="184"/>
      <c r="Q209" s="184"/>
      <c r="R209" s="184"/>
      <c r="S209" s="184"/>
      <c r="T209" s="185"/>
      <c r="AT209" s="181" t="s">
        <v>131</v>
      </c>
      <c r="AU209" s="181" t="s">
        <v>79</v>
      </c>
      <c r="AV209" s="11" t="s">
        <v>22</v>
      </c>
      <c r="AW209" s="11" t="s">
        <v>35</v>
      </c>
      <c r="AX209" s="11" t="s">
        <v>71</v>
      </c>
      <c r="AY209" s="181" t="s">
        <v>120</v>
      </c>
    </row>
    <row r="210" spans="2:51" s="12" customFormat="1" ht="13.5">
      <c r="B210" s="186"/>
      <c r="D210" s="178" t="s">
        <v>131</v>
      </c>
      <c r="E210" s="187" t="s">
        <v>20</v>
      </c>
      <c r="F210" s="188" t="s">
        <v>669</v>
      </c>
      <c r="H210" s="189">
        <v>283.8</v>
      </c>
      <c r="I210" s="190"/>
      <c r="L210" s="186"/>
      <c r="M210" s="191"/>
      <c r="N210" s="192"/>
      <c r="O210" s="192"/>
      <c r="P210" s="192"/>
      <c r="Q210" s="192"/>
      <c r="R210" s="192"/>
      <c r="S210" s="192"/>
      <c r="T210" s="193"/>
      <c r="AT210" s="187" t="s">
        <v>131</v>
      </c>
      <c r="AU210" s="187" t="s">
        <v>79</v>
      </c>
      <c r="AV210" s="12" t="s">
        <v>79</v>
      </c>
      <c r="AW210" s="12" t="s">
        <v>35</v>
      </c>
      <c r="AX210" s="12" t="s">
        <v>71</v>
      </c>
      <c r="AY210" s="187" t="s">
        <v>120</v>
      </c>
    </row>
    <row r="211" spans="2:51" s="11" customFormat="1" ht="13.5">
      <c r="B211" s="177"/>
      <c r="D211" s="178" t="s">
        <v>131</v>
      </c>
      <c r="E211" s="179" t="s">
        <v>20</v>
      </c>
      <c r="F211" s="180" t="s">
        <v>288</v>
      </c>
      <c r="H211" s="181" t="s">
        <v>20</v>
      </c>
      <c r="I211" s="182"/>
      <c r="L211" s="177"/>
      <c r="M211" s="183"/>
      <c r="N211" s="184"/>
      <c r="O211" s="184"/>
      <c r="P211" s="184"/>
      <c r="Q211" s="184"/>
      <c r="R211" s="184"/>
      <c r="S211" s="184"/>
      <c r="T211" s="185"/>
      <c r="AT211" s="181" t="s">
        <v>131</v>
      </c>
      <c r="AU211" s="181" t="s">
        <v>79</v>
      </c>
      <c r="AV211" s="11" t="s">
        <v>22</v>
      </c>
      <c r="AW211" s="11" t="s">
        <v>35</v>
      </c>
      <c r="AX211" s="11" t="s">
        <v>71</v>
      </c>
      <c r="AY211" s="181" t="s">
        <v>120</v>
      </c>
    </row>
    <row r="212" spans="2:51" s="12" customFormat="1" ht="13.5">
      <c r="B212" s="186"/>
      <c r="D212" s="178" t="s">
        <v>131</v>
      </c>
      <c r="E212" s="187" t="s">
        <v>20</v>
      </c>
      <c r="F212" s="188" t="s">
        <v>670</v>
      </c>
      <c r="H212" s="189">
        <v>148.5</v>
      </c>
      <c r="I212" s="190"/>
      <c r="L212" s="186"/>
      <c r="M212" s="191"/>
      <c r="N212" s="192"/>
      <c r="O212" s="192"/>
      <c r="P212" s="192"/>
      <c r="Q212" s="192"/>
      <c r="R212" s="192"/>
      <c r="S212" s="192"/>
      <c r="T212" s="193"/>
      <c r="AT212" s="187" t="s">
        <v>131</v>
      </c>
      <c r="AU212" s="187" t="s">
        <v>79</v>
      </c>
      <c r="AV212" s="12" t="s">
        <v>79</v>
      </c>
      <c r="AW212" s="12" t="s">
        <v>35</v>
      </c>
      <c r="AX212" s="12" t="s">
        <v>71</v>
      </c>
      <c r="AY212" s="187" t="s">
        <v>120</v>
      </c>
    </row>
    <row r="213" spans="2:51" s="13" customFormat="1" ht="13.5">
      <c r="B213" s="194"/>
      <c r="D213" s="195" t="s">
        <v>131</v>
      </c>
      <c r="E213" s="196" t="s">
        <v>20</v>
      </c>
      <c r="F213" s="197" t="s">
        <v>137</v>
      </c>
      <c r="H213" s="198">
        <v>432.3</v>
      </c>
      <c r="I213" s="199"/>
      <c r="L213" s="194"/>
      <c r="M213" s="200"/>
      <c r="N213" s="201"/>
      <c r="O213" s="201"/>
      <c r="P213" s="201"/>
      <c r="Q213" s="201"/>
      <c r="R213" s="201"/>
      <c r="S213" s="201"/>
      <c r="T213" s="202"/>
      <c r="AT213" s="203" t="s">
        <v>131</v>
      </c>
      <c r="AU213" s="203" t="s">
        <v>79</v>
      </c>
      <c r="AV213" s="13" t="s">
        <v>126</v>
      </c>
      <c r="AW213" s="13" t="s">
        <v>35</v>
      </c>
      <c r="AX213" s="13" t="s">
        <v>22</v>
      </c>
      <c r="AY213" s="203" t="s">
        <v>120</v>
      </c>
    </row>
    <row r="214" spans="2:65" s="1" customFormat="1" ht="22.5" customHeight="1">
      <c r="B214" s="164"/>
      <c r="C214" s="165" t="s">
        <v>315</v>
      </c>
      <c r="D214" s="165" t="s">
        <v>122</v>
      </c>
      <c r="E214" s="166" t="s">
        <v>540</v>
      </c>
      <c r="F214" s="167" t="s">
        <v>541</v>
      </c>
      <c r="G214" s="168" t="s">
        <v>175</v>
      </c>
      <c r="H214" s="169">
        <v>1188</v>
      </c>
      <c r="I214" s="170"/>
      <c r="J214" s="171">
        <f>ROUND(I214*H214,2)</f>
        <v>0</v>
      </c>
      <c r="K214" s="167" t="s">
        <v>542</v>
      </c>
      <c r="L214" s="35"/>
      <c r="M214" s="172" t="s">
        <v>20</v>
      </c>
      <c r="N214" s="173" t="s">
        <v>42</v>
      </c>
      <c r="O214" s="36"/>
      <c r="P214" s="174">
        <f>O214*H214</f>
        <v>0</v>
      </c>
      <c r="Q214" s="174">
        <v>0</v>
      </c>
      <c r="R214" s="174">
        <f>Q214*H214</f>
        <v>0</v>
      </c>
      <c r="S214" s="174">
        <v>0</v>
      </c>
      <c r="T214" s="175">
        <f>S214*H214</f>
        <v>0</v>
      </c>
      <c r="AR214" s="18" t="s">
        <v>126</v>
      </c>
      <c r="AT214" s="18" t="s">
        <v>122</v>
      </c>
      <c r="AU214" s="18" t="s">
        <v>79</v>
      </c>
      <c r="AY214" s="18" t="s">
        <v>120</v>
      </c>
      <c r="BE214" s="176">
        <f>IF(N214="základní",J214,0)</f>
        <v>0</v>
      </c>
      <c r="BF214" s="176">
        <f>IF(N214="snížená",J214,0)</f>
        <v>0</v>
      </c>
      <c r="BG214" s="176">
        <f>IF(N214="zákl. přenesená",J214,0)</f>
        <v>0</v>
      </c>
      <c r="BH214" s="176">
        <f>IF(N214="sníž. přenesená",J214,0)</f>
        <v>0</v>
      </c>
      <c r="BI214" s="176">
        <f>IF(N214="nulová",J214,0)</f>
        <v>0</v>
      </c>
      <c r="BJ214" s="18" t="s">
        <v>22</v>
      </c>
      <c r="BK214" s="176">
        <f>ROUND(I214*H214,2)</f>
        <v>0</v>
      </c>
      <c r="BL214" s="18" t="s">
        <v>126</v>
      </c>
      <c r="BM214" s="18" t="s">
        <v>671</v>
      </c>
    </row>
    <row r="215" spans="2:51" s="12" customFormat="1" ht="13.5">
      <c r="B215" s="186"/>
      <c r="D215" s="195" t="s">
        <v>131</v>
      </c>
      <c r="E215" s="204" t="s">
        <v>20</v>
      </c>
      <c r="F215" s="205" t="s">
        <v>672</v>
      </c>
      <c r="H215" s="206">
        <v>1188</v>
      </c>
      <c r="I215" s="190"/>
      <c r="L215" s="186"/>
      <c r="M215" s="191"/>
      <c r="N215" s="192"/>
      <c r="O215" s="192"/>
      <c r="P215" s="192"/>
      <c r="Q215" s="192"/>
      <c r="R215" s="192"/>
      <c r="S215" s="192"/>
      <c r="T215" s="193"/>
      <c r="AT215" s="187" t="s">
        <v>131</v>
      </c>
      <c r="AU215" s="187" t="s">
        <v>79</v>
      </c>
      <c r="AV215" s="12" t="s">
        <v>79</v>
      </c>
      <c r="AW215" s="12" t="s">
        <v>35</v>
      </c>
      <c r="AX215" s="12" t="s">
        <v>22</v>
      </c>
      <c r="AY215" s="187" t="s">
        <v>120</v>
      </c>
    </row>
    <row r="216" spans="2:65" s="1" customFormat="1" ht="22.5" customHeight="1">
      <c r="B216" s="164"/>
      <c r="C216" s="165" t="s">
        <v>319</v>
      </c>
      <c r="D216" s="165" t="s">
        <v>122</v>
      </c>
      <c r="E216" s="166" t="s">
        <v>546</v>
      </c>
      <c r="F216" s="167" t="s">
        <v>547</v>
      </c>
      <c r="G216" s="168" t="s">
        <v>175</v>
      </c>
      <c r="H216" s="169">
        <v>63</v>
      </c>
      <c r="I216" s="170"/>
      <c r="J216" s="171">
        <f>ROUND(I216*H216,2)</f>
        <v>0</v>
      </c>
      <c r="K216" s="167" t="s">
        <v>20</v>
      </c>
      <c r="L216" s="35"/>
      <c r="M216" s="172" t="s">
        <v>20</v>
      </c>
      <c r="N216" s="173" t="s">
        <v>42</v>
      </c>
      <c r="O216" s="36"/>
      <c r="P216" s="174">
        <f>O216*H216</f>
        <v>0</v>
      </c>
      <c r="Q216" s="174">
        <v>0</v>
      </c>
      <c r="R216" s="174">
        <f>Q216*H216</f>
        <v>0</v>
      </c>
      <c r="S216" s="174">
        <v>0</v>
      </c>
      <c r="T216" s="175">
        <f>S216*H216</f>
        <v>0</v>
      </c>
      <c r="AR216" s="18" t="s">
        <v>184</v>
      </c>
      <c r="AT216" s="18" t="s">
        <v>122</v>
      </c>
      <c r="AU216" s="18" t="s">
        <v>79</v>
      </c>
      <c r="AY216" s="18" t="s">
        <v>120</v>
      </c>
      <c r="BE216" s="176">
        <f>IF(N216="základní",J216,0)</f>
        <v>0</v>
      </c>
      <c r="BF216" s="176">
        <f>IF(N216="snížená",J216,0)</f>
        <v>0</v>
      </c>
      <c r="BG216" s="176">
        <f>IF(N216="zákl. přenesená",J216,0)</f>
        <v>0</v>
      </c>
      <c r="BH216" s="176">
        <f>IF(N216="sníž. přenesená",J216,0)</f>
        <v>0</v>
      </c>
      <c r="BI216" s="176">
        <f>IF(N216="nulová",J216,0)</f>
        <v>0</v>
      </c>
      <c r="BJ216" s="18" t="s">
        <v>22</v>
      </c>
      <c r="BK216" s="176">
        <f>ROUND(I216*H216,2)</f>
        <v>0</v>
      </c>
      <c r="BL216" s="18" t="s">
        <v>184</v>
      </c>
      <c r="BM216" s="18" t="s">
        <v>673</v>
      </c>
    </row>
    <row r="217" spans="2:51" s="11" customFormat="1" ht="13.5">
      <c r="B217" s="177"/>
      <c r="D217" s="178" t="s">
        <v>131</v>
      </c>
      <c r="E217" s="179" t="s">
        <v>20</v>
      </c>
      <c r="F217" s="180" t="s">
        <v>549</v>
      </c>
      <c r="H217" s="181" t="s">
        <v>20</v>
      </c>
      <c r="I217" s="182"/>
      <c r="L217" s="177"/>
      <c r="M217" s="183"/>
      <c r="N217" s="184"/>
      <c r="O217" s="184"/>
      <c r="P217" s="184"/>
      <c r="Q217" s="184"/>
      <c r="R217" s="184"/>
      <c r="S217" s="184"/>
      <c r="T217" s="185"/>
      <c r="AT217" s="181" t="s">
        <v>131</v>
      </c>
      <c r="AU217" s="181" t="s">
        <v>79</v>
      </c>
      <c r="AV217" s="11" t="s">
        <v>22</v>
      </c>
      <c r="AW217" s="11" t="s">
        <v>35</v>
      </c>
      <c r="AX217" s="11" t="s">
        <v>71</v>
      </c>
      <c r="AY217" s="181" t="s">
        <v>120</v>
      </c>
    </row>
    <row r="218" spans="2:51" s="11" customFormat="1" ht="13.5">
      <c r="B218" s="177"/>
      <c r="D218" s="178" t="s">
        <v>131</v>
      </c>
      <c r="E218" s="179" t="s">
        <v>20</v>
      </c>
      <c r="F218" s="180" t="s">
        <v>674</v>
      </c>
      <c r="H218" s="181" t="s">
        <v>20</v>
      </c>
      <c r="I218" s="182"/>
      <c r="L218" s="177"/>
      <c r="M218" s="183"/>
      <c r="N218" s="184"/>
      <c r="O218" s="184"/>
      <c r="P218" s="184"/>
      <c r="Q218" s="184"/>
      <c r="R218" s="184"/>
      <c r="S218" s="184"/>
      <c r="T218" s="185"/>
      <c r="AT218" s="181" t="s">
        <v>131</v>
      </c>
      <c r="AU218" s="181" t="s">
        <v>79</v>
      </c>
      <c r="AV218" s="11" t="s">
        <v>22</v>
      </c>
      <c r="AW218" s="11" t="s">
        <v>35</v>
      </c>
      <c r="AX218" s="11" t="s">
        <v>71</v>
      </c>
      <c r="AY218" s="181" t="s">
        <v>120</v>
      </c>
    </row>
    <row r="219" spans="2:51" s="12" customFormat="1" ht="13.5">
      <c r="B219" s="186"/>
      <c r="D219" s="195" t="s">
        <v>131</v>
      </c>
      <c r="E219" s="204" t="s">
        <v>20</v>
      </c>
      <c r="F219" s="205" t="s">
        <v>675</v>
      </c>
      <c r="H219" s="206">
        <v>63</v>
      </c>
      <c r="I219" s="190"/>
      <c r="L219" s="186"/>
      <c r="M219" s="191"/>
      <c r="N219" s="192"/>
      <c r="O219" s="192"/>
      <c r="P219" s="192"/>
      <c r="Q219" s="192"/>
      <c r="R219" s="192"/>
      <c r="S219" s="192"/>
      <c r="T219" s="193"/>
      <c r="AT219" s="187" t="s">
        <v>131</v>
      </c>
      <c r="AU219" s="187" t="s">
        <v>79</v>
      </c>
      <c r="AV219" s="12" t="s">
        <v>79</v>
      </c>
      <c r="AW219" s="12" t="s">
        <v>35</v>
      </c>
      <c r="AX219" s="12" t="s">
        <v>22</v>
      </c>
      <c r="AY219" s="187" t="s">
        <v>120</v>
      </c>
    </row>
    <row r="220" spans="2:65" s="1" customFormat="1" ht="22.5" customHeight="1">
      <c r="B220" s="164"/>
      <c r="C220" s="165" t="s">
        <v>323</v>
      </c>
      <c r="D220" s="165" t="s">
        <v>122</v>
      </c>
      <c r="E220" s="166" t="s">
        <v>555</v>
      </c>
      <c r="F220" s="167" t="s">
        <v>676</v>
      </c>
      <c r="G220" s="168" t="s">
        <v>175</v>
      </c>
      <c r="H220" s="169">
        <v>441</v>
      </c>
      <c r="I220" s="170"/>
      <c r="J220" s="171">
        <f>ROUND(I220*H220,2)</f>
        <v>0</v>
      </c>
      <c r="K220" s="167" t="s">
        <v>20</v>
      </c>
      <c r="L220" s="35"/>
      <c r="M220" s="172" t="s">
        <v>20</v>
      </c>
      <c r="N220" s="173" t="s">
        <v>42</v>
      </c>
      <c r="O220" s="36"/>
      <c r="P220" s="174">
        <f>O220*H220</f>
        <v>0</v>
      </c>
      <c r="Q220" s="174">
        <v>0</v>
      </c>
      <c r="R220" s="174">
        <f>Q220*H220</f>
        <v>0</v>
      </c>
      <c r="S220" s="174">
        <v>0</v>
      </c>
      <c r="T220" s="175">
        <f>S220*H220</f>
        <v>0</v>
      </c>
      <c r="AR220" s="18" t="s">
        <v>184</v>
      </c>
      <c r="AT220" s="18" t="s">
        <v>122</v>
      </c>
      <c r="AU220" s="18" t="s">
        <v>79</v>
      </c>
      <c r="AY220" s="18" t="s">
        <v>120</v>
      </c>
      <c r="BE220" s="176">
        <f>IF(N220="základní",J220,0)</f>
        <v>0</v>
      </c>
      <c r="BF220" s="176">
        <f>IF(N220="snížená",J220,0)</f>
        <v>0</v>
      </c>
      <c r="BG220" s="176">
        <f>IF(N220="zákl. přenesená",J220,0)</f>
        <v>0</v>
      </c>
      <c r="BH220" s="176">
        <f>IF(N220="sníž. přenesená",J220,0)</f>
        <v>0</v>
      </c>
      <c r="BI220" s="176">
        <f>IF(N220="nulová",J220,0)</f>
        <v>0</v>
      </c>
      <c r="BJ220" s="18" t="s">
        <v>22</v>
      </c>
      <c r="BK220" s="176">
        <f>ROUND(I220*H220,2)</f>
        <v>0</v>
      </c>
      <c r="BL220" s="18" t="s">
        <v>184</v>
      </c>
      <c r="BM220" s="18" t="s">
        <v>677</v>
      </c>
    </row>
    <row r="221" spans="2:51" s="11" customFormat="1" ht="13.5">
      <c r="B221" s="177"/>
      <c r="D221" s="178" t="s">
        <v>131</v>
      </c>
      <c r="E221" s="179" t="s">
        <v>20</v>
      </c>
      <c r="F221" s="180" t="s">
        <v>678</v>
      </c>
      <c r="H221" s="181" t="s">
        <v>20</v>
      </c>
      <c r="I221" s="182"/>
      <c r="L221" s="177"/>
      <c r="M221" s="183"/>
      <c r="N221" s="184"/>
      <c r="O221" s="184"/>
      <c r="P221" s="184"/>
      <c r="Q221" s="184"/>
      <c r="R221" s="184"/>
      <c r="S221" s="184"/>
      <c r="T221" s="185"/>
      <c r="AT221" s="181" t="s">
        <v>131</v>
      </c>
      <c r="AU221" s="181" t="s">
        <v>79</v>
      </c>
      <c r="AV221" s="11" t="s">
        <v>22</v>
      </c>
      <c r="AW221" s="11" t="s">
        <v>35</v>
      </c>
      <c r="AX221" s="11" t="s">
        <v>71</v>
      </c>
      <c r="AY221" s="181" t="s">
        <v>120</v>
      </c>
    </row>
    <row r="222" spans="2:51" s="12" customFormat="1" ht="13.5">
      <c r="B222" s="186"/>
      <c r="D222" s="195" t="s">
        <v>131</v>
      </c>
      <c r="E222" s="204" t="s">
        <v>20</v>
      </c>
      <c r="F222" s="205" t="s">
        <v>679</v>
      </c>
      <c r="H222" s="206">
        <v>441</v>
      </c>
      <c r="I222" s="190"/>
      <c r="L222" s="186"/>
      <c r="M222" s="191"/>
      <c r="N222" s="192"/>
      <c r="O222" s="192"/>
      <c r="P222" s="192"/>
      <c r="Q222" s="192"/>
      <c r="R222" s="192"/>
      <c r="S222" s="192"/>
      <c r="T222" s="193"/>
      <c r="AT222" s="187" t="s">
        <v>131</v>
      </c>
      <c r="AU222" s="187" t="s">
        <v>79</v>
      </c>
      <c r="AV222" s="12" t="s">
        <v>79</v>
      </c>
      <c r="AW222" s="12" t="s">
        <v>35</v>
      </c>
      <c r="AX222" s="12" t="s">
        <v>22</v>
      </c>
      <c r="AY222" s="187" t="s">
        <v>120</v>
      </c>
    </row>
    <row r="223" spans="2:65" s="1" customFormat="1" ht="22.5" customHeight="1">
      <c r="B223" s="164"/>
      <c r="C223" s="165" t="s">
        <v>512</v>
      </c>
      <c r="D223" s="165" t="s">
        <v>122</v>
      </c>
      <c r="E223" s="166" t="s">
        <v>285</v>
      </c>
      <c r="F223" s="167" t="s">
        <v>286</v>
      </c>
      <c r="G223" s="168" t="s">
        <v>175</v>
      </c>
      <c r="H223" s="169">
        <v>1156.525</v>
      </c>
      <c r="I223" s="170"/>
      <c r="J223" s="171">
        <f>ROUND(I223*H223,2)</f>
        <v>0</v>
      </c>
      <c r="K223" s="167" t="s">
        <v>20</v>
      </c>
      <c r="L223" s="35"/>
      <c r="M223" s="172" t="s">
        <v>20</v>
      </c>
      <c r="N223" s="173" t="s">
        <v>42</v>
      </c>
      <c r="O223" s="36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AR223" s="18" t="s">
        <v>126</v>
      </c>
      <c r="AT223" s="18" t="s">
        <v>122</v>
      </c>
      <c r="AU223" s="18" t="s">
        <v>79</v>
      </c>
      <c r="AY223" s="18" t="s">
        <v>120</v>
      </c>
      <c r="BE223" s="176">
        <f>IF(N223="základní",J223,0)</f>
        <v>0</v>
      </c>
      <c r="BF223" s="176">
        <f>IF(N223="snížená",J223,0)</f>
        <v>0</v>
      </c>
      <c r="BG223" s="176">
        <f>IF(N223="zákl. přenesená",J223,0)</f>
        <v>0</v>
      </c>
      <c r="BH223" s="176">
        <f>IF(N223="sníž. přenesená",J223,0)</f>
        <v>0</v>
      </c>
      <c r="BI223" s="176">
        <f>IF(N223="nulová",J223,0)</f>
        <v>0</v>
      </c>
      <c r="BJ223" s="18" t="s">
        <v>22</v>
      </c>
      <c r="BK223" s="176">
        <f>ROUND(I223*H223,2)</f>
        <v>0</v>
      </c>
      <c r="BL223" s="18" t="s">
        <v>126</v>
      </c>
      <c r="BM223" s="18" t="s">
        <v>680</v>
      </c>
    </row>
    <row r="224" spans="2:51" s="11" customFormat="1" ht="13.5">
      <c r="B224" s="177"/>
      <c r="D224" s="178" t="s">
        <v>131</v>
      </c>
      <c r="E224" s="179" t="s">
        <v>20</v>
      </c>
      <c r="F224" s="180" t="s">
        <v>549</v>
      </c>
      <c r="H224" s="181" t="s">
        <v>20</v>
      </c>
      <c r="I224" s="182"/>
      <c r="L224" s="177"/>
      <c r="M224" s="183"/>
      <c r="N224" s="184"/>
      <c r="O224" s="184"/>
      <c r="P224" s="184"/>
      <c r="Q224" s="184"/>
      <c r="R224" s="184"/>
      <c r="S224" s="184"/>
      <c r="T224" s="185"/>
      <c r="AT224" s="181" t="s">
        <v>131</v>
      </c>
      <c r="AU224" s="181" t="s">
        <v>79</v>
      </c>
      <c r="AV224" s="11" t="s">
        <v>22</v>
      </c>
      <c r="AW224" s="11" t="s">
        <v>35</v>
      </c>
      <c r="AX224" s="11" t="s">
        <v>71</v>
      </c>
      <c r="AY224" s="181" t="s">
        <v>120</v>
      </c>
    </row>
    <row r="225" spans="2:51" s="11" customFormat="1" ht="13.5">
      <c r="B225" s="177"/>
      <c r="D225" s="178" t="s">
        <v>131</v>
      </c>
      <c r="E225" s="179" t="s">
        <v>20</v>
      </c>
      <c r="F225" s="180" t="s">
        <v>674</v>
      </c>
      <c r="H225" s="181" t="s">
        <v>20</v>
      </c>
      <c r="I225" s="182"/>
      <c r="L225" s="177"/>
      <c r="M225" s="183"/>
      <c r="N225" s="184"/>
      <c r="O225" s="184"/>
      <c r="P225" s="184"/>
      <c r="Q225" s="184"/>
      <c r="R225" s="184"/>
      <c r="S225" s="184"/>
      <c r="T225" s="185"/>
      <c r="AT225" s="181" t="s">
        <v>131</v>
      </c>
      <c r="AU225" s="181" t="s">
        <v>79</v>
      </c>
      <c r="AV225" s="11" t="s">
        <v>22</v>
      </c>
      <c r="AW225" s="11" t="s">
        <v>35</v>
      </c>
      <c r="AX225" s="11" t="s">
        <v>71</v>
      </c>
      <c r="AY225" s="181" t="s">
        <v>120</v>
      </c>
    </row>
    <row r="226" spans="2:51" s="12" customFormat="1" ht="13.5">
      <c r="B226" s="186"/>
      <c r="D226" s="178" t="s">
        <v>131</v>
      </c>
      <c r="E226" s="187" t="s">
        <v>20</v>
      </c>
      <c r="F226" s="188" t="s">
        <v>675</v>
      </c>
      <c r="H226" s="189">
        <v>63</v>
      </c>
      <c r="I226" s="190"/>
      <c r="L226" s="186"/>
      <c r="M226" s="191"/>
      <c r="N226" s="192"/>
      <c r="O226" s="192"/>
      <c r="P226" s="192"/>
      <c r="Q226" s="192"/>
      <c r="R226" s="192"/>
      <c r="S226" s="192"/>
      <c r="T226" s="193"/>
      <c r="AT226" s="187" t="s">
        <v>131</v>
      </c>
      <c r="AU226" s="187" t="s">
        <v>79</v>
      </c>
      <c r="AV226" s="12" t="s">
        <v>79</v>
      </c>
      <c r="AW226" s="12" t="s">
        <v>35</v>
      </c>
      <c r="AX226" s="12" t="s">
        <v>71</v>
      </c>
      <c r="AY226" s="187" t="s">
        <v>120</v>
      </c>
    </row>
    <row r="227" spans="2:51" s="11" customFormat="1" ht="13.5">
      <c r="B227" s="177"/>
      <c r="D227" s="178" t="s">
        <v>131</v>
      </c>
      <c r="E227" s="179" t="s">
        <v>20</v>
      </c>
      <c r="F227" s="180" t="s">
        <v>288</v>
      </c>
      <c r="H227" s="181" t="s">
        <v>20</v>
      </c>
      <c r="I227" s="182"/>
      <c r="L227" s="177"/>
      <c r="M227" s="183"/>
      <c r="N227" s="184"/>
      <c r="O227" s="184"/>
      <c r="P227" s="184"/>
      <c r="Q227" s="184"/>
      <c r="R227" s="184"/>
      <c r="S227" s="184"/>
      <c r="T227" s="185"/>
      <c r="AT227" s="181" t="s">
        <v>131</v>
      </c>
      <c r="AU227" s="181" t="s">
        <v>79</v>
      </c>
      <c r="AV227" s="11" t="s">
        <v>22</v>
      </c>
      <c r="AW227" s="11" t="s">
        <v>35</v>
      </c>
      <c r="AX227" s="11" t="s">
        <v>71</v>
      </c>
      <c r="AY227" s="181" t="s">
        <v>120</v>
      </c>
    </row>
    <row r="228" spans="2:51" s="12" customFormat="1" ht="13.5">
      <c r="B228" s="186"/>
      <c r="D228" s="178" t="s">
        <v>131</v>
      </c>
      <c r="E228" s="187" t="s">
        <v>20</v>
      </c>
      <c r="F228" s="188" t="s">
        <v>670</v>
      </c>
      <c r="H228" s="189">
        <v>148.5</v>
      </c>
      <c r="I228" s="190"/>
      <c r="L228" s="186"/>
      <c r="M228" s="191"/>
      <c r="N228" s="192"/>
      <c r="O228" s="192"/>
      <c r="P228" s="192"/>
      <c r="Q228" s="192"/>
      <c r="R228" s="192"/>
      <c r="S228" s="192"/>
      <c r="T228" s="193"/>
      <c r="AT228" s="187" t="s">
        <v>131</v>
      </c>
      <c r="AU228" s="187" t="s">
        <v>79</v>
      </c>
      <c r="AV228" s="12" t="s">
        <v>79</v>
      </c>
      <c r="AW228" s="12" t="s">
        <v>35</v>
      </c>
      <c r="AX228" s="12" t="s">
        <v>71</v>
      </c>
      <c r="AY228" s="187" t="s">
        <v>120</v>
      </c>
    </row>
    <row r="229" spans="2:51" s="11" customFormat="1" ht="13.5">
      <c r="B229" s="177"/>
      <c r="D229" s="178" t="s">
        <v>131</v>
      </c>
      <c r="E229" s="179" t="s">
        <v>20</v>
      </c>
      <c r="F229" s="180" t="s">
        <v>281</v>
      </c>
      <c r="H229" s="181" t="s">
        <v>20</v>
      </c>
      <c r="I229" s="182"/>
      <c r="L229" s="177"/>
      <c r="M229" s="183"/>
      <c r="N229" s="184"/>
      <c r="O229" s="184"/>
      <c r="P229" s="184"/>
      <c r="Q229" s="184"/>
      <c r="R229" s="184"/>
      <c r="S229" s="184"/>
      <c r="T229" s="185"/>
      <c r="AT229" s="181" t="s">
        <v>131</v>
      </c>
      <c r="AU229" s="181" t="s">
        <v>79</v>
      </c>
      <c r="AV229" s="11" t="s">
        <v>22</v>
      </c>
      <c r="AW229" s="11" t="s">
        <v>35</v>
      </c>
      <c r="AX229" s="11" t="s">
        <v>71</v>
      </c>
      <c r="AY229" s="181" t="s">
        <v>120</v>
      </c>
    </row>
    <row r="230" spans="2:51" s="11" customFormat="1" ht="13.5">
      <c r="B230" s="177"/>
      <c r="D230" s="178" t="s">
        <v>131</v>
      </c>
      <c r="E230" s="179" t="s">
        <v>20</v>
      </c>
      <c r="F230" s="180" t="s">
        <v>681</v>
      </c>
      <c r="H230" s="181" t="s">
        <v>20</v>
      </c>
      <c r="I230" s="182"/>
      <c r="L230" s="177"/>
      <c r="M230" s="183"/>
      <c r="N230" s="184"/>
      <c r="O230" s="184"/>
      <c r="P230" s="184"/>
      <c r="Q230" s="184"/>
      <c r="R230" s="184"/>
      <c r="S230" s="184"/>
      <c r="T230" s="185"/>
      <c r="AT230" s="181" t="s">
        <v>131</v>
      </c>
      <c r="AU230" s="181" t="s">
        <v>79</v>
      </c>
      <c r="AV230" s="11" t="s">
        <v>22</v>
      </c>
      <c r="AW230" s="11" t="s">
        <v>35</v>
      </c>
      <c r="AX230" s="11" t="s">
        <v>71</v>
      </c>
      <c r="AY230" s="181" t="s">
        <v>120</v>
      </c>
    </row>
    <row r="231" spans="2:51" s="11" customFormat="1" ht="13.5">
      <c r="B231" s="177"/>
      <c r="D231" s="178" t="s">
        <v>131</v>
      </c>
      <c r="E231" s="179" t="s">
        <v>20</v>
      </c>
      <c r="F231" s="180" t="s">
        <v>590</v>
      </c>
      <c r="H231" s="181" t="s">
        <v>20</v>
      </c>
      <c r="I231" s="182"/>
      <c r="L231" s="177"/>
      <c r="M231" s="183"/>
      <c r="N231" s="184"/>
      <c r="O231" s="184"/>
      <c r="P231" s="184"/>
      <c r="Q231" s="184"/>
      <c r="R231" s="184"/>
      <c r="S231" s="184"/>
      <c r="T231" s="185"/>
      <c r="AT231" s="181" t="s">
        <v>131</v>
      </c>
      <c r="AU231" s="181" t="s">
        <v>79</v>
      </c>
      <c r="AV231" s="11" t="s">
        <v>22</v>
      </c>
      <c r="AW231" s="11" t="s">
        <v>35</v>
      </c>
      <c r="AX231" s="11" t="s">
        <v>71</v>
      </c>
      <c r="AY231" s="181" t="s">
        <v>120</v>
      </c>
    </row>
    <row r="232" spans="2:51" s="12" customFormat="1" ht="13.5">
      <c r="B232" s="186"/>
      <c r="D232" s="178" t="s">
        <v>131</v>
      </c>
      <c r="E232" s="187" t="s">
        <v>20</v>
      </c>
      <c r="F232" s="188" t="s">
        <v>682</v>
      </c>
      <c r="H232" s="189">
        <v>545.043</v>
      </c>
      <c r="I232" s="190"/>
      <c r="L232" s="186"/>
      <c r="M232" s="191"/>
      <c r="N232" s="192"/>
      <c r="O232" s="192"/>
      <c r="P232" s="192"/>
      <c r="Q232" s="192"/>
      <c r="R232" s="192"/>
      <c r="S232" s="192"/>
      <c r="T232" s="193"/>
      <c r="AT232" s="187" t="s">
        <v>131</v>
      </c>
      <c r="AU232" s="187" t="s">
        <v>79</v>
      </c>
      <c r="AV232" s="12" t="s">
        <v>79</v>
      </c>
      <c r="AW232" s="12" t="s">
        <v>35</v>
      </c>
      <c r="AX232" s="12" t="s">
        <v>71</v>
      </c>
      <c r="AY232" s="187" t="s">
        <v>120</v>
      </c>
    </row>
    <row r="233" spans="2:51" s="11" customFormat="1" ht="13.5">
      <c r="B233" s="177"/>
      <c r="D233" s="178" t="s">
        <v>131</v>
      </c>
      <c r="E233" s="179" t="s">
        <v>20</v>
      </c>
      <c r="F233" s="180" t="s">
        <v>599</v>
      </c>
      <c r="H233" s="181" t="s">
        <v>20</v>
      </c>
      <c r="I233" s="182"/>
      <c r="L233" s="177"/>
      <c r="M233" s="183"/>
      <c r="N233" s="184"/>
      <c r="O233" s="184"/>
      <c r="P233" s="184"/>
      <c r="Q233" s="184"/>
      <c r="R233" s="184"/>
      <c r="S233" s="184"/>
      <c r="T233" s="185"/>
      <c r="AT233" s="181" t="s">
        <v>131</v>
      </c>
      <c r="AU233" s="181" t="s">
        <v>79</v>
      </c>
      <c r="AV233" s="11" t="s">
        <v>22</v>
      </c>
      <c r="AW233" s="11" t="s">
        <v>35</v>
      </c>
      <c r="AX233" s="11" t="s">
        <v>71</v>
      </c>
      <c r="AY233" s="181" t="s">
        <v>120</v>
      </c>
    </row>
    <row r="234" spans="2:51" s="12" customFormat="1" ht="13.5">
      <c r="B234" s="186"/>
      <c r="D234" s="178" t="s">
        <v>131</v>
      </c>
      <c r="E234" s="187" t="s">
        <v>20</v>
      </c>
      <c r="F234" s="188" t="s">
        <v>683</v>
      </c>
      <c r="H234" s="189">
        <v>270.567</v>
      </c>
      <c r="I234" s="190"/>
      <c r="L234" s="186"/>
      <c r="M234" s="191"/>
      <c r="N234" s="192"/>
      <c r="O234" s="192"/>
      <c r="P234" s="192"/>
      <c r="Q234" s="192"/>
      <c r="R234" s="192"/>
      <c r="S234" s="192"/>
      <c r="T234" s="193"/>
      <c r="AT234" s="187" t="s">
        <v>131</v>
      </c>
      <c r="AU234" s="187" t="s">
        <v>79</v>
      </c>
      <c r="AV234" s="12" t="s">
        <v>79</v>
      </c>
      <c r="AW234" s="12" t="s">
        <v>35</v>
      </c>
      <c r="AX234" s="12" t="s">
        <v>71</v>
      </c>
      <c r="AY234" s="187" t="s">
        <v>120</v>
      </c>
    </row>
    <row r="235" spans="2:51" s="11" customFormat="1" ht="13.5">
      <c r="B235" s="177"/>
      <c r="D235" s="178" t="s">
        <v>131</v>
      </c>
      <c r="E235" s="179" t="s">
        <v>20</v>
      </c>
      <c r="F235" s="180" t="s">
        <v>133</v>
      </c>
      <c r="H235" s="181" t="s">
        <v>20</v>
      </c>
      <c r="I235" s="182"/>
      <c r="L235" s="177"/>
      <c r="M235" s="183"/>
      <c r="N235" s="184"/>
      <c r="O235" s="184"/>
      <c r="P235" s="184"/>
      <c r="Q235" s="184"/>
      <c r="R235" s="184"/>
      <c r="S235" s="184"/>
      <c r="T235" s="185"/>
      <c r="AT235" s="181" t="s">
        <v>131</v>
      </c>
      <c r="AU235" s="181" t="s">
        <v>79</v>
      </c>
      <c r="AV235" s="11" t="s">
        <v>22</v>
      </c>
      <c r="AW235" s="11" t="s">
        <v>35</v>
      </c>
      <c r="AX235" s="11" t="s">
        <v>71</v>
      </c>
      <c r="AY235" s="181" t="s">
        <v>120</v>
      </c>
    </row>
    <row r="236" spans="2:51" s="12" customFormat="1" ht="13.5">
      <c r="B236" s="186"/>
      <c r="D236" s="178" t="s">
        <v>131</v>
      </c>
      <c r="E236" s="187" t="s">
        <v>20</v>
      </c>
      <c r="F236" s="188" t="s">
        <v>684</v>
      </c>
      <c r="H236" s="189">
        <v>86.515</v>
      </c>
      <c r="I236" s="190"/>
      <c r="L236" s="186"/>
      <c r="M236" s="191"/>
      <c r="N236" s="192"/>
      <c r="O236" s="192"/>
      <c r="P236" s="192"/>
      <c r="Q236" s="192"/>
      <c r="R236" s="192"/>
      <c r="S236" s="192"/>
      <c r="T236" s="193"/>
      <c r="AT236" s="187" t="s">
        <v>131</v>
      </c>
      <c r="AU236" s="187" t="s">
        <v>79</v>
      </c>
      <c r="AV236" s="12" t="s">
        <v>79</v>
      </c>
      <c r="AW236" s="12" t="s">
        <v>35</v>
      </c>
      <c r="AX236" s="12" t="s">
        <v>71</v>
      </c>
      <c r="AY236" s="187" t="s">
        <v>120</v>
      </c>
    </row>
    <row r="237" spans="2:51" s="11" customFormat="1" ht="13.5">
      <c r="B237" s="177"/>
      <c r="D237" s="178" t="s">
        <v>131</v>
      </c>
      <c r="E237" s="179" t="s">
        <v>20</v>
      </c>
      <c r="F237" s="180" t="s">
        <v>135</v>
      </c>
      <c r="H237" s="181" t="s">
        <v>20</v>
      </c>
      <c r="I237" s="182"/>
      <c r="L237" s="177"/>
      <c r="M237" s="183"/>
      <c r="N237" s="184"/>
      <c r="O237" s="184"/>
      <c r="P237" s="184"/>
      <c r="Q237" s="184"/>
      <c r="R237" s="184"/>
      <c r="S237" s="184"/>
      <c r="T237" s="185"/>
      <c r="AT237" s="181" t="s">
        <v>131</v>
      </c>
      <c r="AU237" s="181" t="s">
        <v>79</v>
      </c>
      <c r="AV237" s="11" t="s">
        <v>22</v>
      </c>
      <c r="AW237" s="11" t="s">
        <v>35</v>
      </c>
      <c r="AX237" s="11" t="s">
        <v>71</v>
      </c>
      <c r="AY237" s="181" t="s">
        <v>120</v>
      </c>
    </row>
    <row r="238" spans="2:51" s="12" customFormat="1" ht="13.5">
      <c r="B238" s="186"/>
      <c r="D238" s="178" t="s">
        <v>131</v>
      </c>
      <c r="E238" s="187" t="s">
        <v>20</v>
      </c>
      <c r="F238" s="188" t="s">
        <v>685</v>
      </c>
      <c r="H238" s="189">
        <v>326.7</v>
      </c>
      <c r="I238" s="190"/>
      <c r="L238" s="186"/>
      <c r="M238" s="191"/>
      <c r="N238" s="192"/>
      <c r="O238" s="192"/>
      <c r="P238" s="192"/>
      <c r="Q238" s="192"/>
      <c r="R238" s="192"/>
      <c r="S238" s="192"/>
      <c r="T238" s="193"/>
      <c r="AT238" s="187" t="s">
        <v>131</v>
      </c>
      <c r="AU238" s="187" t="s">
        <v>79</v>
      </c>
      <c r="AV238" s="12" t="s">
        <v>79</v>
      </c>
      <c r="AW238" s="12" t="s">
        <v>35</v>
      </c>
      <c r="AX238" s="12" t="s">
        <v>71</v>
      </c>
      <c r="AY238" s="187" t="s">
        <v>120</v>
      </c>
    </row>
    <row r="239" spans="2:51" s="14" customFormat="1" ht="13.5">
      <c r="B239" s="220"/>
      <c r="D239" s="178" t="s">
        <v>131</v>
      </c>
      <c r="E239" s="221" t="s">
        <v>20</v>
      </c>
      <c r="F239" s="222" t="s">
        <v>290</v>
      </c>
      <c r="H239" s="223">
        <v>1440.325</v>
      </c>
      <c r="I239" s="224"/>
      <c r="L239" s="220"/>
      <c r="M239" s="225"/>
      <c r="N239" s="226"/>
      <c r="O239" s="226"/>
      <c r="P239" s="226"/>
      <c r="Q239" s="226"/>
      <c r="R239" s="226"/>
      <c r="S239" s="226"/>
      <c r="T239" s="227"/>
      <c r="AT239" s="221" t="s">
        <v>131</v>
      </c>
      <c r="AU239" s="221" t="s">
        <v>79</v>
      </c>
      <c r="AV239" s="14" t="s">
        <v>138</v>
      </c>
      <c r="AW239" s="14" t="s">
        <v>35</v>
      </c>
      <c r="AX239" s="14" t="s">
        <v>71</v>
      </c>
      <c r="AY239" s="221" t="s">
        <v>120</v>
      </c>
    </row>
    <row r="240" spans="2:51" s="11" customFormat="1" ht="13.5">
      <c r="B240" s="177"/>
      <c r="D240" s="178" t="s">
        <v>131</v>
      </c>
      <c r="E240" s="179" t="s">
        <v>20</v>
      </c>
      <c r="F240" s="180" t="s">
        <v>151</v>
      </c>
      <c r="H240" s="181" t="s">
        <v>20</v>
      </c>
      <c r="I240" s="182"/>
      <c r="L240" s="177"/>
      <c r="M240" s="183"/>
      <c r="N240" s="184"/>
      <c r="O240" s="184"/>
      <c r="P240" s="184"/>
      <c r="Q240" s="184"/>
      <c r="R240" s="184"/>
      <c r="S240" s="184"/>
      <c r="T240" s="185"/>
      <c r="AT240" s="181" t="s">
        <v>131</v>
      </c>
      <c r="AU240" s="181" t="s">
        <v>79</v>
      </c>
      <c r="AV240" s="11" t="s">
        <v>22</v>
      </c>
      <c r="AW240" s="11" t="s">
        <v>35</v>
      </c>
      <c r="AX240" s="11" t="s">
        <v>71</v>
      </c>
      <c r="AY240" s="181" t="s">
        <v>120</v>
      </c>
    </row>
    <row r="241" spans="2:51" s="12" customFormat="1" ht="13.5">
      <c r="B241" s="186"/>
      <c r="D241" s="178" t="s">
        <v>131</v>
      </c>
      <c r="E241" s="187" t="s">
        <v>20</v>
      </c>
      <c r="F241" s="188" t="s">
        <v>686</v>
      </c>
      <c r="H241" s="189">
        <v>-283.8</v>
      </c>
      <c r="I241" s="190"/>
      <c r="L241" s="186"/>
      <c r="M241" s="191"/>
      <c r="N241" s="192"/>
      <c r="O241" s="192"/>
      <c r="P241" s="192"/>
      <c r="Q241" s="192"/>
      <c r="R241" s="192"/>
      <c r="S241" s="192"/>
      <c r="T241" s="193"/>
      <c r="AT241" s="187" t="s">
        <v>131</v>
      </c>
      <c r="AU241" s="187" t="s">
        <v>79</v>
      </c>
      <c r="AV241" s="12" t="s">
        <v>79</v>
      </c>
      <c r="AW241" s="12" t="s">
        <v>35</v>
      </c>
      <c r="AX241" s="12" t="s">
        <v>71</v>
      </c>
      <c r="AY241" s="187" t="s">
        <v>120</v>
      </c>
    </row>
    <row r="242" spans="2:51" s="13" customFormat="1" ht="13.5">
      <c r="B242" s="194"/>
      <c r="D242" s="195" t="s">
        <v>131</v>
      </c>
      <c r="E242" s="196" t="s">
        <v>20</v>
      </c>
      <c r="F242" s="197" t="s">
        <v>137</v>
      </c>
      <c r="H242" s="198">
        <v>1156.525</v>
      </c>
      <c r="I242" s="199"/>
      <c r="L242" s="194"/>
      <c r="M242" s="200"/>
      <c r="N242" s="201"/>
      <c r="O242" s="201"/>
      <c r="P242" s="201"/>
      <c r="Q242" s="201"/>
      <c r="R242" s="201"/>
      <c r="S242" s="201"/>
      <c r="T242" s="202"/>
      <c r="AT242" s="203" t="s">
        <v>131</v>
      </c>
      <c r="AU242" s="203" t="s">
        <v>79</v>
      </c>
      <c r="AV242" s="13" t="s">
        <v>126</v>
      </c>
      <c r="AW242" s="13" t="s">
        <v>35</v>
      </c>
      <c r="AX242" s="13" t="s">
        <v>22</v>
      </c>
      <c r="AY242" s="203" t="s">
        <v>120</v>
      </c>
    </row>
    <row r="243" spans="2:65" s="1" customFormat="1" ht="22.5" customHeight="1">
      <c r="B243" s="164"/>
      <c r="C243" s="165" t="s">
        <v>515</v>
      </c>
      <c r="D243" s="165" t="s">
        <v>122</v>
      </c>
      <c r="E243" s="166" t="s">
        <v>566</v>
      </c>
      <c r="F243" s="167" t="s">
        <v>567</v>
      </c>
      <c r="G243" s="168" t="s">
        <v>175</v>
      </c>
      <c r="H243" s="169">
        <v>63</v>
      </c>
      <c r="I243" s="170"/>
      <c r="J243" s="171">
        <f>ROUND(I243*H243,2)</f>
        <v>0</v>
      </c>
      <c r="K243" s="167" t="s">
        <v>20</v>
      </c>
      <c r="L243" s="35"/>
      <c r="M243" s="172" t="s">
        <v>20</v>
      </c>
      <c r="N243" s="173" t="s">
        <v>42</v>
      </c>
      <c r="O243" s="36"/>
      <c r="P243" s="174">
        <f>O243*H243</f>
        <v>0</v>
      </c>
      <c r="Q243" s="174">
        <v>0</v>
      </c>
      <c r="R243" s="174">
        <f>Q243*H243</f>
        <v>0</v>
      </c>
      <c r="S243" s="174">
        <v>0</v>
      </c>
      <c r="T243" s="175">
        <f>S243*H243</f>
        <v>0</v>
      </c>
      <c r="AR243" s="18" t="s">
        <v>126</v>
      </c>
      <c r="AT243" s="18" t="s">
        <v>122</v>
      </c>
      <c r="AU243" s="18" t="s">
        <v>79</v>
      </c>
      <c r="AY243" s="18" t="s">
        <v>120</v>
      </c>
      <c r="BE243" s="176">
        <f>IF(N243="základní",J243,0)</f>
        <v>0</v>
      </c>
      <c r="BF243" s="176">
        <f>IF(N243="snížená",J243,0)</f>
        <v>0</v>
      </c>
      <c r="BG243" s="176">
        <f>IF(N243="zákl. přenesená",J243,0)</f>
        <v>0</v>
      </c>
      <c r="BH243" s="176">
        <f>IF(N243="sníž. přenesená",J243,0)</f>
        <v>0</v>
      </c>
      <c r="BI243" s="176">
        <f>IF(N243="nulová",J243,0)</f>
        <v>0</v>
      </c>
      <c r="BJ243" s="18" t="s">
        <v>22</v>
      </c>
      <c r="BK243" s="176">
        <f>ROUND(I243*H243,2)</f>
        <v>0</v>
      </c>
      <c r="BL243" s="18" t="s">
        <v>126</v>
      </c>
      <c r="BM243" s="18" t="s">
        <v>687</v>
      </c>
    </row>
    <row r="244" spans="2:51" s="11" customFormat="1" ht="13.5">
      <c r="B244" s="177"/>
      <c r="D244" s="178" t="s">
        <v>131</v>
      </c>
      <c r="E244" s="179" t="s">
        <v>20</v>
      </c>
      <c r="F244" s="180" t="s">
        <v>674</v>
      </c>
      <c r="H244" s="181" t="s">
        <v>20</v>
      </c>
      <c r="I244" s="182"/>
      <c r="L244" s="177"/>
      <c r="M244" s="183"/>
      <c r="N244" s="184"/>
      <c r="O244" s="184"/>
      <c r="P244" s="184"/>
      <c r="Q244" s="184"/>
      <c r="R244" s="184"/>
      <c r="S244" s="184"/>
      <c r="T244" s="185"/>
      <c r="AT244" s="181" t="s">
        <v>131</v>
      </c>
      <c r="AU244" s="181" t="s">
        <v>79</v>
      </c>
      <c r="AV244" s="11" t="s">
        <v>22</v>
      </c>
      <c r="AW244" s="11" t="s">
        <v>35</v>
      </c>
      <c r="AX244" s="11" t="s">
        <v>71</v>
      </c>
      <c r="AY244" s="181" t="s">
        <v>120</v>
      </c>
    </row>
    <row r="245" spans="2:51" s="12" customFormat="1" ht="13.5">
      <c r="B245" s="186"/>
      <c r="D245" s="195" t="s">
        <v>131</v>
      </c>
      <c r="E245" s="204" t="s">
        <v>20</v>
      </c>
      <c r="F245" s="205" t="s">
        <v>675</v>
      </c>
      <c r="H245" s="206">
        <v>63</v>
      </c>
      <c r="I245" s="190"/>
      <c r="L245" s="186"/>
      <c r="M245" s="191"/>
      <c r="N245" s="192"/>
      <c r="O245" s="192"/>
      <c r="P245" s="192"/>
      <c r="Q245" s="192"/>
      <c r="R245" s="192"/>
      <c r="S245" s="192"/>
      <c r="T245" s="193"/>
      <c r="AT245" s="187" t="s">
        <v>131</v>
      </c>
      <c r="AU245" s="187" t="s">
        <v>79</v>
      </c>
      <c r="AV245" s="12" t="s">
        <v>79</v>
      </c>
      <c r="AW245" s="12" t="s">
        <v>35</v>
      </c>
      <c r="AX245" s="12" t="s">
        <v>22</v>
      </c>
      <c r="AY245" s="187" t="s">
        <v>120</v>
      </c>
    </row>
    <row r="246" spans="2:65" s="1" customFormat="1" ht="22.5" customHeight="1">
      <c r="B246" s="164"/>
      <c r="C246" s="165" t="s">
        <v>519</v>
      </c>
      <c r="D246" s="165" t="s">
        <v>122</v>
      </c>
      <c r="E246" s="166" t="s">
        <v>296</v>
      </c>
      <c r="F246" s="167" t="s">
        <v>297</v>
      </c>
      <c r="G246" s="168" t="s">
        <v>175</v>
      </c>
      <c r="H246" s="169">
        <v>945.025</v>
      </c>
      <c r="I246" s="170"/>
      <c r="J246" s="171">
        <f>ROUND(I246*H246,2)</f>
        <v>0</v>
      </c>
      <c r="K246" s="167" t="s">
        <v>20</v>
      </c>
      <c r="L246" s="35"/>
      <c r="M246" s="172" t="s">
        <v>20</v>
      </c>
      <c r="N246" s="173" t="s">
        <v>42</v>
      </c>
      <c r="O246" s="36"/>
      <c r="P246" s="174">
        <f>O246*H246</f>
        <v>0</v>
      </c>
      <c r="Q246" s="174">
        <v>0</v>
      </c>
      <c r="R246" s="174">
        <f>Q246*H246</f>
        <v>0</v>
      </c>
      <c r="S246" s="174">
        <v>0</v>
      </c>
      <c r="T246" s="175">
        <f>S246*H246</f>
        <v>0</v>
      </c>
      <c r="AR246" s="18" t="s">
        <v>126</v>
      </c>
      <c r="AT246" s="18" t="s">
        <v>122</v>
      </c>
      <c r="AU246" s="18" t="s">
        <v>79</v>
      </c>
      <c r="AY246" s="18" t="s">
        <v>120</v>
      </c>
      <c r="BE246" s="176">
        <f>IF(N246="základní",J246,0)</f>
        <v>0</v>
      </c>
      <c r="BF246" s="176">
        <f>IF(N246="snížená",J246,0)</f>
        <v>0</v>
      </c>
      <c r="BG246" s="176">
        <f>IF(N246="zákl. přenesená",J246,0)</f>
        <v>0</v>
      </c>
      <c r="BH246" s="176">
        <f>IF(N246="sníž. přenesená",J246,0)</f>
        <v>0</v>
      </c>
      <c r="BI246" s="176">
        <f>IF(N246="nulová",J246,0)</f>
        <v>0</v>
      </c>
      <c r="BJ246" s="18" t="s">
        <v>22</v>
      </c>
      <c r="BK246" s="176">
        <f>ROUND(I246*H246,2)</f>
        <v>0</v>
      </c>
      <c r="BL246" s="18" t="s">
        <v>126</v>
      </c>
      <c r="BM246" s="18" t="s">
        <v>688</v>
      </c>
    </row>
    <row r="247" spans="2:51" s="11" customFormat="1" ht="13.5">
      <c r="B247" s="177"/>
      <c r="D247" s="178" t="s">
        <v>131</v>
      </c>
      <c r="E247" s="179" t="s">
        <v>20</v>
      </c>
      <c r="F247" s="180" t="s">
        <v>281</v>
      </c>
      <c r="H247" s="181" t="s">
        <v>20</v>
      </c>
      <c r="I247" s="182"/>
      <c r="L247" s="177"/>
      <c r="M247" s="183"/>
      <c r="N247" s="184"/>
      <c r="O247" s="184"/>
      <c r="P247" s="184"/>
      <c r="Q247" s="184"/>
      <c r="R247" s="184"/>
      <c r="S247" s="184"/>
      <c r="T247" s="185"/>
      <c r="AT247" s="181" t="s">
        <v>131</v>
      </c>
      <c r="AU247" s="181" t="s">
        <v>79</v>
      </c>
      <c r="AV247" s="11" t="s">
        <v>22</v>
      </c>
      <c r="AW247" s="11" t="s">
        <v>35</v>
      </c>
      <c r="AX247" s="11" t="s">
        <v>71</v>
      </c>
      <c r="AY247" s="181" t="s">
        <v>120</v>
      </c>
    </row>
    <row r="248" spans="2:51" s="11" customFormat="1" ht="13.5">
      <c r="B248" s="177"/>
      <c r="D248" s="178" t="s">
        <v>131</v>
      </c>
      <c r="E248" s="179" t="s">
        <v>20</v>
      </c>
      <c r="F248" s="180" t="s">
        <v>681</v>
      </c>
      <c r="H248" s="181" t="s">
        <v>20</v>
      </c>
      <c r="I248" s="182"/>
      <c r="L248" s="177"/>
      <c r="M248" s="183"/>
      <c r="N248" s="184"/>
      <c r="O248" s="184"/>
      <c r="P248" s="184"/>
      <c r="Q248" s="184"/>
      <c r="R248" s="184"/>
      <c r="S248" s="184"/>
      <c r="T248" s="185"/>
      <c r="AT248" s="181" t="s">
        <v>131</v>
      </c>
      <c r="AU248" s="181" t="s">
        <v>79</v>
      </c>
      <c r="AV248" s="11" t="s">
        <v>22</v>
      </c>
      <c r="AW248" s="11" t="s">
        <v>35</v>
      </c>
      <c r="AX248" s="11" t="s">
        <v>71</v>
      </c>
      <c r="AY248" s="181" t="s">
        <v>120</v>
      </c>
    </row>
    <row r="249" spans="2:51" s="11" customFormat="1" ht="13.5">
      <c r="B249" s="177"/>
      <c r="D249" s="178" t="s">
        <v>131</v>
      </c>
      <c r="E249" s="179" t="s">
        <v>20</v>
      </c>
      <c r="F249" s="180" t="s">
        <v>590</v>
      </c>
      <c r="H249" s="181" t="s">
        <v>20</v>
      </c>
      <c r="I249" s="182"/>
      <c r="L249" s="177"/>
      <c r="M249" s="183"/>
      <c r="N249" s="184"/>
      <c r="O249" s="184"/>
      <c r="P249" s="184"/>
      <c r="Q249" s="184"/>
      <c r="R249" s="184"/>
      <c r="S249" s="184"/>
      <c r="T249" s="185"/>
      <c r="AT249" s="181" t="s">
        <v>131</v>
      </c>
      <c r="AU249" s="181" t="s">
        <v>79</v>
      </c>
      <c r="AV249" s="11" t="s">
        <v>22</v>
      </c>
      <c r="AW249" s="11" t="s">
        <v>35</v>
      </c>
      <c r="AX249" s="11" t="s">
        <v>71</v>
      </c>
      <c r="AY249" s="181" t="s">
        <v>120</v>
      </c>
    </row>
    <row r="250" spans="2:51" s="12" customFormat="1" ht="13.5">
      <c r="B250" s="186"/>
      <c r="D250" s="178" t="s">
        <v>131</v>
      </c>
      <c r="E250" s="187" t="s">
        <v>20</v>
      </c>
      <c r="F250" s="188" t="s">
        <v>682</v>
      </c>
      <c r="H250" s="189">
        <v>545.043</v>
      </c>
      <c r="I250" s="190"/>
      <c r="L250" s="186"/>
      <c r="M250" s="191"/>
      <c r="N250" s="192"/>
      <c r="O250" s="192"/>
      <c r="P250" s="192"/>
      <c r="Q250" s="192"/>
      <c r="R250" s="192"/>
      <c r="S250" s="192"/>
      <c r="T250" s="193"/>
      <c r="AT250" s="187" t="s">
        <v>131</v>
      </c>
      <c r="AU250" s="187" t="s">
        <v>79</v>
      </c>
      <c r="AV250" s="12" t="s">
        <v>79</v>
      </c>
      <c r="AW250" s="12" t="s">
        <v>35</v>
      </c>
      <c r="AX250" s="12" t="s">
        <v>71</v>
      </c>
      <c r="AY250" s="187" t="s">
        <v>120</v>
      </c>
    </row>
    <row r="251" spans="2:51" s="11" customFormat="1" ht="13.5">
      <c r="B251" s="177"/>
      <c r="D251" s="178" t="s">
        <v>131</v>
      </c>
      <c r="E251" s="179" t="s">
        <v>20</v>
      </c>
      <c r="F251" s="180" t="s">
        <v>599</v>
      </c>
      <c r="H251" s="181" t="s">
        <v>20</v>
      </c>
      <c r="I251" s="182"/>
      <c r="L251" s="177"/>
      <c r="M251" s="183"/>
      <c r="N251" s="184"/>
      <c r="O251" s="184"/>
      <c r="P251" s="184"/>
      <c r="Q251" s="184"/>
      <c r="R251" s="184"/>
      <c r="S251" s="184"/>
      <c r="T251" s="185"/>
      <c r="AT251" s="181" t="s">
        <v>131</v>
      </c>
      <c r="AU251" s="181" t="s">
        <v>79</v>
      </c>
      <c r="AV251" s="11" t="s">
        <v>22</v>
      </c>
      <c r="AW251" s="11" t="s">
        <v>35</v>
      </c>
      <c r="AX251" s="11" t="s">
        <v>71</v>
      </c>
      <c r="AY251" s="181" t="s">
        <v>120</v>
      </c>
    </row>
    <row r="252" spans="2:51" s="12" customFormat="1" ht="13.5">
      <c r="B252" s="186"/>
      <c r="D252" s="178" t="s">
        <v>131</v>
      </c>
      <c r="E252" s="187" t="s">
        <v>20</v>
      </c>
      <c r="F252" s="188" t="s">
        <v>683</v>
      </c>
      <c r="H252" s="189">
        <v>270.567</v>
      </c>
      <c r="I252" s="190"/>
      <c r="L252" s="186"/>
      <c r="M252" s="191"/>
      <c r="N252" s="192"/>
      <c r="O252" s="192"/>
      <c r="P252" s="192"/>
      <c r="Q252" s="192"/>
      <c r="R252" s="192"/>
      <c r="S252" s="192"/>
      <c r="T252" s="193"/>
      <c r="AT252" s="187" t="s">
        <v>131</v>
      </c>
      <c r="AU252" s="187" t="s">
        <v>79</v>
      </c>
      <c r="AV252" s="12" t="s">
        <v>79</v>
      </c>
      <c r="AW252" s="12" t="s">
        <v>35</v>
      </c>
      <c r="AX252" s="12" t="s">
        <v>71</v>
      </c>
      <c r="AY252" s="187" t="s">
        <v>120</v>
      </c>
    </row>
    <row r="253" spans="2:51" s="11" customFormat="1" ht="13.5">
      <c r="B253" s="177"/>
      <c r="D253" s="178" t="s">
        <v>131</v>
      </c>
      <c r="E253" s="179" t="s">
        <v>20</v>
      </c>
      <c r="F253" s="180" t="s">
        <v>133</v>
      </c>
      <c r="H253" s="181" t="s">
        <v>20</v>
      </c>
      <c r="I253" s="182"/>
      <c r="L253" s="177"/>
      <c r="M253" s="183"/>
      <c r="N253" s="184"/>
      <c r="O253" s="184"/>
      <c r="P253" s="184"/>
      <c r="Q253" s="184"/>
      <c r="R253" s="184"/>
      <c r="S253" s="184"/>
      <c r="T253" s="185"/>
      <c r="AT253" s="181" t="s">
        <v>131</v>
      </c>
      <c r="AU253" s="181" t="s">
        <v>79</v>
      </c>
      <c r="AV253" s="11" t="s">
        <v>22</v>
      </c>
      <c r="AW253" s="11" t="s">
        <v>35</v>
      </c>
      <c r="AX253" s="11" t="s">
        <v>71</v>
      </c>
      <c r="AY253" s="181" t="s">
        <v>120</v>
      </c>
    </row>
    <row r="254" spans="2:51" s="12" customFormat="1" ht="13.5">
      <c r="B254" s="186"/>
      <c r="D254" s="178" t="s">
        <v>131</v>
      </c>
      <c r="E254" s="187" t="s">
        <v>20</v>
      </c>
      <c r="F254" s="188" t="s">
        <v>684</v>
      </c>
      <c r="H254" s="189">
        <v>86.515</v>
      </c>
      <c r="I254" s="190"/>
      <c r="L254" s="186"/>
      <c r="M254" s="191"/>
      <c r="N254" s="192"/>
      <c r="O254" s="192"/>
      <c r="P254" s="192"/>
      <c r="Q254" s="192"/>
      <c r="R254" s="192"/>
      <c r="S254" s="192"/>
      <c r="T254" s="193"/>
      <c r="AT254" s="187" t="s">
        <v>131</v>
      </c>
      <c r="AU254" s="187" t="s">
        <v>79</v>
      </c>
      <c r="AV254" s="12" t="s">
        <v>79</v>
      </c>
      <c r="AW254" s="12" t="s">
        <v>35</v>
      </c>
      <c r="AX254" s="12" t="s">
        <v>71</v>
      </c>
      <c r="AY254" s="187" t="s">
        <v>120</v>
      </c>
    </row>
    <row r="255" spans="2:51" s="11" customFormat="1" ht="13.5">
      <c r="B255" s="177"/>
      <c r="D255" s="178" t="s">
        <v>131</v>
      </c>
      <c r="E255" s="179" t="s">
        <v>20</v>
      </c>
      <c r="F255" s="180" t="s">
        <v>135</v>
      </c>
      <c r="H255" s="181" t="s">
        <v>20</v>
      </c>
      <c r="I255" s="182"/>
      <c r="L255" s="177"/>
      <c r="M255" s="183"/>
      <c r="N255" s="184"/>
      <c r="O255" s="184"/>
      <c r="P255" s="184"/>
      <c r="Q255" s="184"/>
      <c r="R255" s="184"/>
      <c r="S255" s="184"/>
      <c r="T255" s="185"/>
      <c r="AT255" s="181" t="s">
        <v>131</v>
      </c>
      <c r="AU255" s="181" t="s">
        <v>79</v>
      </c>
      <c r="AV255" s="11" t="s">
        <v>22</v>
      </c>
      <c r="AW255" s="11" t="s">
        <v>35</v>
      </c>
      <c r="AX255" s="11" t="s">
        <v>71</v>
      </c>
      <c r="AY255" s="181" t="s">
        <v>120</v>
      </c>
    </row>
    <row r="256" spans="2:51" s="12" customFormat="1" ht="13.5">
      <c r="B256" s="186"/>
      <c r="D256" s="178" t="s">
        <v>131</v>
      </c>
      <c r="E256" s="187" t="s">
        <v>20</v>
      </c>
      <c r="F256" s="188" t="s">
        <v>685</v>
      </c>
      <c r="H256" s="189">
        <v>326.7</v>
      </c>
      <c r="I256" s="190"/>
      <c r="L256" s="186"/>
      <c r="M256" s="191"/>
      <c r="N256" s="192"/>
      <c r="O256" s="192"/>
      <c r="P256" s="192"/>
      <c r="Q256" s="192"/>
      <c r="R256" s="192"/>
      <c r="S256" s="192"/>
      <c r="T256" s="193"/>
      <c r="AT256" s="187" t="s">
        <v>131</v>
      </c>
      <c r="AU256" s="187" t="s">
        <v>79</v>
      </c>
      <c r="AV256" s="12" t="s">
        <v>79</v>
      </c>
      <c r="AW256" s="12" t="s">
        <v>35</v>
      </c>
      <c r="AX256" s="12" t="s">
        <v>71</v>
      </c>
      <c r="AY256" s="187" t="s">
        <v>120</v>
      </c>
    </row>
    <row r="257" spans="2:51" s="14" customFormat="1" ht="13.5">
      <c r="B257" s="220"/>
      <c r="D257" s="178" t="s">
        <v>131</v>
      </c>
      <c r="E257" s="221" t="s">
        <v>20</v>
      </c>
      <c r="F257" s="222" t="s">
        <v>290</v>
      </c>
      <c r="H257" s="223">
        <v>1228.825</v>
      </c>
      <c r="I257" s="224"/>
      <c r="L257" s="220"/>
      <c r="M257" s="225"/>
      <c r="N257" s="226"/>
      <c r="O257" s="226"/>
      <c r="P257" s="226"/>
      <c r="Q257" s="226"/>
      <c r="R257" s="226"/>
      <c r="S257" s="226"/>
      <c r="T257" s="227"/>
      <c r="AT257" s="221" t="s">
        <v>131</v>
      </c>
      <c r="AU257" s="221" t="s">
        <v>79</v>
      </c>
      <c r="AV257" s="14" t="s">
        <v>138</v>
      </c>
      <c r="AW257" s="14" t="s">
        <v>35</v>
      </c>
      <c r="AX257" s="14" t="s">
        <v>71</v>
      </c>
      <c r="AY257" s="221" t="s">
        <v>120</v>
      </c>
    </row>
    <row r="258" spans="2:51" s="11" customFormat="1" ht="13.5">
      <c r="B258" s="177"/>
      <c r="D258" s="178" t="s">
        <v>131</v>
      </c>
      <c r="E258" s="179" t="s">
        <v>20</v>
      </c>
      <c r="F258" s="180" t="s">
        <v>151</v>
      </c>
      <c r="H258" s="181" t="s">
        <v>20</v>
      </c>
      <c r="I258" s="182"/>
      <c r="L258" s="177"/>
      <c r="M258" s="183"/>
      <c r="N258" s="184"/>
      <c r="O258" s="184"/>
      <c r="P258" s="184"/>
      <c r="Q258" s="184"/>
      <c r="R258" s="184"/>
      <c r="S258" s="184"/>
      <c r="T258" s="185"/>
      <c r="AT258" s="181" t="s">
        <v>131</v>
      </c>
      <c r="AU258" s="181" t="s">
        <v>79</v>
      </c>
      <c r="AV258" s="11" t="s">
        <v>22</v>
      </c>
      <c r="AW258" s="11" t="s">
        <v>35</v>
      </c>
      <c r="AX258" s="11" t="s">
        <v>71</v>
      </c>
      <c r="AY258" s="181" t="s">
        <v>120</v>
      </c>
    </row>
    <row r="259" spans="2:51" s="12" customFormat="1" ht="13.5">
      <c r="B259" s="186"/>
      <c r="D259" s="178" t="s">
        <v>131</v>
      </c>
      <c r="E259" s="187" t="s">
        <v>20</v>
      </c>
      <c r="F259" s="188" t="s">
        <v>686</v>
      </c>
      <c r="H259" s="189">
        <v>-283.8</v>
      </c>
      <c r="I259" s="190"/>
      <c r="L259" s="186"/>
      <c r="M259" s="191"/>
      <c r="N259" s="192"/>
      <c r="O259" s="192"/>
      <c r="P259" s="192"/>
      <c r="Q259" s="192"/>
      <c r="R259" s="192"/>
      <c r="S259" s="192"/>
      <c r="T259" s="193"/>
      <c r="AT259" s="187" t="s">
        <v>131</v>
      </c>
      <c r="AU259" s="187" t="s">
        <v>79</v>
      </c>
      <c r="AV259" s="12" t="s">
        <v>79</v>
      </c>
      <c r="AW259" s="12" t="s">
        <v>35</v>
      </c>
      <c r="AX259" s="12" t="s">
        <v>71</v>
      </c>
      <c r="AY259" s="187" t="s">
        <v>120</v>
      </c>
    </row>
    <row r="260" spans="2:51" s="13" customFormat="1" ht="13.5">
      <c r="B260" s="194"/>
      <c r="D260" s="195" t="s">
        <v>131</v>
      </c>
      <c r="E260" s="196" t="s">
        <v>20</v>
      </c>
      <c r="F260" s="197" t="s">
        <v>137</v>
      </c>
      <c r="H260" s="198">
        <v>945.025</v>
      </c>
      <c r="I260" s="199"/>
      <c r="L260" s="194"/>
      <c r="M260" s="200"/>
      <c r="N260" s="201"/>
      <c r="O260" s="201"/>
      <c r="P260" s="201"/>
      <c r="Q260" s="201"/>
      <c r="R260" s="201"/>
      <c r="S260" s="201"/>
      <c r="T260" s="202"/>
      <c r="AT260" s="203" t="s">
        <v>131</v>
      </c>
      <c r="AU260" s="203" t="s">
        <v>79</v>
      </c>
      <c r="AV260" s="13" t="s">
        <v>126</v>
      </c>
      <c r="AW260" s="13" t="s">
        <v>35</v>
      </c>
      <c r="AX260" s="13" t="s">
        <v>22</v>
      </c>
      <c r="AY260" s="203" t="s">
        <v>120</v>
      </c>
    </row>
    <row r="261" spans="2:65" s="1" customFormat="1" ht="31.5" customHeight="1">
      <c r="B261" s="164"/>
      <c r="C261" s="165" t="s">
        <v>521</v>
      </c>
      <c r="D261" s="165" t="s">
        <v>122</v>
      </c>
      <c r="E261" s="166" t="s">
        <v>300</v>
      </c>
      <c r="F261" s="167" t="s">
        <v>301</v>
      </c>
      <c r="G261" s="168" t="s">
        <v>175</v>
      </c>
      <c r="H261" s="169">
        <v>319.439</v>
      </c>
      <c r="I261" s="170"/>
      <c r="J261" s="171">
        <f>ROUND(I261*H261,2)</f>
        <v>0</v>
      </c>
      <c r="K261" s="167" t="s">
        <v>20</v>
      </c>
      <c r="L261" s="35"/>
      <c r="M261" s="172" t="s">
        <v>20</v>
      </c>
      <c r="N261" s="173" t="s">
        <v>42</v>
      </c>
      <c r="O261" s="36"/>
      <c r="P261" s="174">
        <f>O261*H261</f>
        <v>0</v>
      </c>
      <c r="Q261" s="174">
        <v>0</v>
      </c>
      <c r="R261" s="174">
        <f>Q261*H261</f>
        <v>0</v>
      </c>
      <c r="S261" s="174">
        <v>0</v>
      </c>
      <c r="T261" s="175">
        <f>S261*H261</f>
        <v>0</v>
      </c>
      <c r="AR261" s="18" t="s">
        <v>184</v>
      </c>
      <c r="AT261" s="18" t="s">
        <v>122</v>
      </c>
      <c r="AU261" s="18" t="s">
        <v>79</v>
      </c>
      <c r="AY261" s="18" t="s">
        <v>120</v>
      </c>
      <c r="BE261" s="176">
        <f>IF(N261="základní",J261,0)</f>
        <v>0</v>
      </c>
      <c r="BF261" s="176">
        <f>IF(N261="snížená",J261,0)</f>
        <v>0</v>
      </c>
      <c r="BG261" s="176">
        <f>IF(N261="zákl. přenesená",J261,0)</f>
        <v>0</v>
      </c>
      <c r="BH261" s="176">
        <f>IF(N261="sníž. přenesená",J261,0)</f>
        <v>0</v>
      </c>
      <c r="BI261" s="176">
        <f>IF(N261="nulová",J261,0)</f>
        <v>0</v>
      </c>
      <c r="BJ261" s="18" t="s">
        <v>22</v>
      </c>
      <c r="BK261" s="176">
        <f>ROUND(I261*H261,2)</f>
        <v>0</v>
      </c>
      <c r="BL261" s="18" t="s">
        <v>184</v>
      </c>
      <c r="BM261" s="18" t="s">
        <v>689</v>
      </c>
    </row>
    <row r="262" spans="2:63" s="10" customFormat="1" ht="36.75" customHeight="1">
      <c r="B262" s="150"/>
      <c r="D262" s="151" t="s">
        <v>70</v>
      </c>
      <c r="E262" s="152" t="s">
        <v>303</v>
      </c>
      <c r="F262" s="152" t="s">
        <v>304</v>
      </c>
      <c r="I262" s="153"/>
      <c r="J262" s="154">
        <f>BK262</f>
        <v>0</v>
      </c>
      <c r="L262" s="150"/>
      <c r="M262" s="155"/>
      <c r="N262" s="156"/>
      <c r="O262" s="156"/>
      <c r="P262" s="157">
        <f>P263</f>
        <v>0</v>
      </c>
      <c r="Q262" s="156"/>
      <c r="R262" s="157">
        <f>R263</f>
        <v>0</v>
      </c>
      <c r="S262" s="156"/>
      <c r="T262" s="158">
        <f>T263</f>
        <v>0</v>
      </c>
      <c r="AR262" s="151" t="s">
        <v>153</v>
      </c>
      <c r="AT262" s="159" t="s">
        <v>70</v>
      </c>
      <c r="AU262" s="159" t="s">
        <v>71</v>
      </c>
      <c r="AY262" s="151" t="s">
        <v>120</v>
      </c>
      <c r="BK262" s="160">
        <f>BK263</f>
        <v>0</v>
      </c>
    </row>
    <row r="263" spans="2:63" s="10" customFormat="1" ht="19.5" customHeight="1">
      <c r="B263" s="150"/>
      <c r="D263" s="161" t="s">
        <v>70</v>
      </c>
      <c r="E263" s="162" t="s">
        <v>71</v>
      </c>
      <c r="F263" s="162" t="s">
        <v>305</v>
      </c>
      <c r="I263" s="153"/>
      <c r="J263" s="163">
        <f>BK263</f>
        <v>0</v>
      </c>
      <c r="L263" s="150"/>
      <c r="M263" s="155"/>
      <c r="N263" s="156"/>
      <c r="O263" s="156"/>
      <c r="P263" s="157">
        <f>SUM(P264:P268)</f>
        <v>0</v>
      </c>
      <c r="Q263" s="156"/>
      <c r="R263" s="157">
        <f>SUM(R264:R268)</f>
        <v>0</v>
      </c>
      <c r="S263" s="156"/>
      <c r="T263" s="158">
        <f>SUM(T264:T268)</f>
        <v>0</v>
      </c>
      <c r="AR263" s="151" t="s">
        <v>153</v>
      </c>
      <c r="AT263" s="159" t="s">
        <v>70</v>
      </c>
      <c r="AU263" s="159" t="s">
        <v>22</v>
      </c>
      <c r="AY263" s="151" t="s">
        <v>120</v>
      </c>
      <c r="BK263" s="160">
        <f>SUM(BK264:BK268)</f>
        <v>0</v>
      </c>
    </row>
    <row r="264" spans="2:65" s="1" customFormat="1" ht="22.5" customHeight="1">
      <c r="B264" s="164"/>
      <c r="C264" s="165" t="s">
        <v>524</v>
      </c>
      <c r="D264" s="165" t="s">
        <v>122</v>
      </c>
      <c r="E264" s="166" t="s">
        <v>307</v>
      </c>
      <c r="F264" s="167" t="s">
        <v>308</v>
      </c>
      <c r="G264" s="168" t="s">
        <v>309</v>
      </c>
      <c r="H264" s="169">
        <v>1</v>
      </c>
      <c r="I264" s="170"/>
      <c r="J264" s="171">
        <f>ROUND(I264*H264,2)</f>
        <v>0</v>
      </c>
      <c r="K264" s="167" t="s">
        <v>20</v>
      </c>
      <c r="L264" s="35"/>
      <c r="M264" s="172" t="s">
        <v>20</v>
      </c>
      <c r="N264" s="173" t="s">
        <v>42</v>
      </c>
      <c r="O264" s="36"/>
      <c r="P264" s="174">
        <f>O264*H264</f>
        <v>0</v>
      </c>
      <c r="Q264" s="174">
        <v>0</v>
      </c>
      <c r="R264" s="174">
        <f>Q264*H264</f>
        <v>0</v>
      </c>
      <c r="S264" s="174">
        <v>0</v>
      </c>
      <c r="T264" s="175">
        <f>S264*H264</f>
        <v>0</v>
      </c>
      <c r="AR264" s="18" t="s">
        <v>184</v>
      </c>
      <c r="AT264" s="18" t="s">
        <v>122</v>
      </c>
      <c r="AU264" s="18" t="s">
        <v>79</v>
      </c>
      <c r="AY264" s="18" t="s">
        <v>120</v>
      </c>
      <c r="BE264" s="176">
        <f>IF(N264="základní",J264,0)</f>
        <v>0</v>
      </c>
      <c r="BF264" s="176">
        <f>IF(N264="snížená",J264,0)</f>
        <v>0</v>
      </c>
      <c r="BG264" s="176">
        <f>IF(N264="zákl. přenesená",J264,0)</f>
        <v>0</v>
      </c>
      <c r="BH264" s="176">
        <f>IF(N264="sníž. přenesená",J264,0)</f>
        <v>0</v>
      </c>
      <c r="BI264" s="176">
        <f>IF(N264="nulová",J264,0)</f>
        <v>0</v>
      </c>
      <c r="BJ264" s="18" t="s">
        <v>22</v>
      </c>
      <c r="BK264" s="176">
        <f>ROUND(I264*H264,2)</f>
        <v>0</v>
      </c>
      <c r="BL264" s="18" t="s">
        <v>184</v>
      </c>
      <c r="BM264" s="18" t="s">
        <v>690</v>
      </c>
    </row>
    <row r="265" spans="2:65" s="1" customFormat="1" ht="22.5" customHeight="1">
      <c r="B265" s="164"/>
      <c r="C265" s="165" t="s">
        <v>529</v>
      </c>
      <c r="D265" s="165" t="s">
        <v>122</v>
      </c>
      <c r="E265" s="166" t="s">
        <v>312</v>
      </c>
      <c r="F265" s="167" t="s">
        <v>313</v>
      </c>
      <c r="G265" s="168" t="s">
        <v>309</v>
      </c>
      <c r="H265" s="169">
        <v>1</v>
      </c>
      <c r="I265" s="170"/>
      <c r="J265" s="171">
        <f>ROUND(I265*H265,2)</f>
        <v>0</v>
      </c>
      <c r="K265" s="167" t="s">
        <v>20</v>
      </c>
      <c r="L265" s="35"/>
      <c r="M265" s="172" t="s">
        <v>20</v>
      </c>
      <c r="N265" s="173" t="s">
        <v>42</v>
      </c>
      <c r="O265" s="36"/>
      <c r="P265" s="174">
        <f>O265*H265</f>
        <v>0</v>
      </c>
      <c r="Q265" s="174">
        <v>0</v>
      </c>
      <c r="R265" s="174">
        <f>Q265*H265</f>
        <v>0</v>
      </c>
      <c r="S265" s="174">
        <v>0</v>
      </c>
      <c r="T265" s="175">
        <f>S265*H265</f>
        <v>0</v>
      </c>
      <c r="AR265" s="18" t="s">
        <v>184</v>
      </c>
      <c r="AT265" s="18" t="s">
        <v>122</v>
      </c>
      <c r="AU265" s="18" t="s">
        <v>79</v>
      </c>
      <c r="AY265" s="18" t="s">
        <v>120</v>
      </c>
      <c r="BE265" s="176">
        <f>IF(N265="základní",J265,0)</f>
        <v>0</v>
      </c>
      <c r="BF265" s="176">
        <f>IF(N265="snížená",J265,0)</f>
        <v>0</v>
      </c>
      <c r="BG265" s="176">
        <f>IF(N265="zákl. přenesená",J265,0)</f>
        <v>0</v>
      </c>
      <c r="BH265" s="176">
        <f>IF(N265="sníž. přenesená",J265,0)</f>
        <v>0</v>
      </c>
      <c r="BI265" s="176">
        <f>IF(N265="nulová",J265,0)</f>
        <v>0</v>
      </c>
      <c r="BJ265" s="18" t="s">
        <v>22</v>
      </c>
      <c r="BK265" s="176">
        <f>ROUND(I265*H265,2)</f>
        <v>0</v>
      </c>
      <c r="BL265" s="18" t="s">
        <v>184</v>
      </c>
      <c r="BM265" s="18" t="s">
        <v>691</v>
      </c>
    </row>
    <row r="266" spans="2:65" s="1" customFormat="1" ht="22.5" customHeight="1">
      <c r="B266" s="164"/>
      <c r="C266" s="165" t="s">
        <v>535</v>
      </c>
      <c r="D266" s="165" t="s">
        <v>122</v>
      </c>
      <c r="E266" s="166" t="s">
        <v>316</v>
      </c>
      <c r="F266" s="167" t="s">
        <v>317</v>
      </c>
      <c r="G266" s="168" t="s">
        <v>309</v>
      </c>
      <c r="H266" s="169">
        <v>1</v>
      </c>
      <c r="I266" s="170"/>
      <c r="J266" s="171">
        <f>ROUND(I266*H266,2)</f>
        <v>0</v>
      </c>
      <c r="K266" s="167" t="s">
        <v>20</v>
      </c>
      <c r="L266" s="35"/>
      <c r="M266" s="172" t="s">
        <v>20</v>
      </c>
      <c r="N266" s="173" t="s">
        <v>42</v>
      </c>
      <c r="O266" s="36"/>
      <c r="P266" s="174">
        <f>O266*H266</f>
        <v>0</v>
      </c>
      <c r="Q266" s="174">
        <v>0</v>
      </c>
      <c r="R266" s="174">
        <f>Q266*H266</f>
        <v>0</v>
      </c>
      <c r="S266" s="174">
        <v>0</v>
      </c>
      <c r="T266" s="175">
        <f>S266*H266</f>
        <v>0</v>
      </c>
      <c r="AR266" s="18" t="s">
        <v>184</v>
      </c>
      <c r="AT266" s="18" t="s">
        <v>122</v>
      </c>
      <c r="AU266" s="18" t="s">
        <v>79</v>
      </c>
      <c r="AY266" s="18" t="s">
        <v>120</v>
      </c>
      <c r="BE266" s="176">
        <f>IF(N266="základní",J266,0)</f>
        <v>0</v>
      </c>
      <c r="BF266" s="176">
        <f>IF(N266="snížená",J266,0)</f>
        <v>0</v>
      </c>
      <c r="BG266" s="176">
        <f>IF(N266="zákl. přenesená",J266,0)</f>
        <v>0</v>
      </c>
      <c r="BH266" s="176">
        <f>IF(N266="sníž. přenesená",J266,0)</f>
        <v>0</v>
      </c>
      <c r="BI266" s="176">
        <f>IF(N266="nulová",J266,0)</f>
        <v>0</v>
      </c>
      <c r="BJ266" s="18" t="s">
        <v>22</v>
      </c>
      <c r="BK266" s="176">
        <f>ROUND(I266*H266,2)</f>
        <v>0</v>
      </c>
      <c r="BL266" s="18" t="s">
        <v>184</v>
      </c>
      <c r="BM266" s="18" t="s">
        <v>692</v>
      </c>
    </row>
    <row r="267" spans="2:65" s="1" customFormat="1" ht="22.5" customHeight="1">
      <c r="B267" s="164"/>
      <c r="C267" s="165" t="s">
        <v>539</v>
      </c>
      <c r="D267" s="165" t="s">
        <v>122</v>
      </c>
      <c r="E267" s="166" t="s">
        <v>320</v>
      </c>
      <c r="F267" s="167" t="s">
        <v>321</v>
      </c>
      <c r="G267" s="168" t="s">
        <v>309</v>
      </c>
      <c r="H267" s="169">
        <v>1</v>
      </c>
      <c r="I267" s="170"/>
      <c r="J267" s="171">
        <f>ROUND(I267*H267,2)</f>
        <v>0</v>
      </c>
      <c r="K267" s="167" t="s">
        <v>20</v>
      </c>
      <c r="L267" s="35"/>
      <c r="M267" s="172" t="s">
        <v>20</v>
      </c>
      <c r="N267" s="173" t="s">
        <v>42</v>
      </c>
      <c r="O267" s="36"/>
      <c r="P267" s="174">
        <f>O267*H267</f>
        <v>0</v>
      </c>
      <c r="Q267" s="174">
        <v>0</v>
      </c>
      <c r="R267" s="174">
        <f>Q267*H267</f>
        <v>0</v>
      </c>
      <c r="S267" s="174">
        <v>0</v>
      </c>
      <c r="T267" s="175">
        <f>S267*H267</f>
        <v>0</v>
      </c>
      <c r="AR267" s="18" t="s">
        <v>184</v>
      </c>
      <c r="AT267" s="18" t="s">
        <v>122</v>
      </c>
      <c r="AU267" s="18" t="s">
        <v>79</v>
      </c>
      <c r="AY267" s="18" t="s">
        <v>120</v>
      </c>
      <c r="BE267" s="176">
        <f>IF(N267="základní",J267,0)</f>
        <v>0</v>
      </c>
      <c r="BF267" s="176">
        <f>IF(N267="snížená",J267,0)</f>
        <v>0</v>
      </c>
      <c r="BG267" s="176">
        <f>IF(N267="zákl. přenesená",J267,0)</f>
        <v>0</v>
      </c>
      <c r="BH267" s="176">
        <f>IF(N267="sníž. přenesená",J267,0)</f>
        <v>0</v>
      </c>
      <c r="BI267" s="176">
        <f>IF(N267="nulová",J267,0)</f>
        <v>0</v>
      </c>
      <c r="BJ267" s="18" t="s">
        <v>22</v>
      </c>
      <c r="BK267" s="176">
        <f>ROUND(I267*H267,2)</f>
        <v>0</v>
      </c>
      <c r="BL267" s="18" t="s">
        <v>184</v>
      </c>
      <c r="BM267" s="18" t="s">
        <v>693</v>
      </c>
    </row>
    <row r="268" spans="2:65" s="1" customFormat="1" ht="22.5" customHeight="1">
      <c r="B268" s="164"/>
      <c r="C268" s="165" t="s">
        <v>545</v>
      </c>
      <c r="D268" s="165" t="s">
        <v>122</v>
      </c>
      <c r="E268" s="166" t="s">
        <v>324</v>
      </c>
      <c r="F268" s="167" t="s">
        <v>325</v>
      </c>
      <c r="G268" s="168" t="s">
        <v>309</v>
      </c>
      <c r="H268" s="169">
        <v>1</v>
      </c>
      <c r="I268" s="170"/>
      <c r="J268" s="171">
        <f>ROUND(I268*H268,2)</f>
        <v>0</v>
      </c>
      <c r="K268" s="167" t="s">
        <v>20</v>
      </c>
      <c r="L268" s="35"/>
      <c r="M268" s="172" t="s">
        <v>20</v>
      </c>
      <c r="N268" s="228" t="s">
        <v>42</v>
      </c>
      <c r="O268" s="229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AR268" s="18" t="s">
        <v>184</v>
      </c>
      <c r="AT268" s="18" t="s">
        <v>122</v>
      </c>
      <c r="AU268" s="18" t="s">
        <v>79</v>
      </c>
      <c r="AY268" s="18" t="s">
        <v>120</v>
      </c>
      <c r="BE268" s="176">
        <f>IF(N268="základní",J268,0)</f>
        <v>0</v>
      </c>
      <c r="BF268" s="176">
        <f>IF(N268="snížená",J268,0)</f>
        <v>0</v>
      </c>
      <c r="BG268" s="176">
        <f>IF(N268="zákl. přenesená",J268,0)</f>
        <v>0</v>
      </c>
      <c r="BH268" s="176">
        <f>IF(N268="sníž. přenesená",J268,0)</f>
        <v>0</v>
      </c>
      <c r="BI268" s="176">
        <f>IF(N268="nulová",J268,0)</f>
        <v>0</v>
      </c>
      <c r="BJ268" s="18" t="s">
        <v>22</v>
      </c>
      <c r="BK268" s="176">
        <f>ROUND(I268*H268,2)</f>
        <v>0</v>
      </c>
      <c r="BL268" s="18" t="s">
        <v>184</v>
      </c>
      <c r="BM268" s="18" t="s">
        <v>694</v>
      </c>
    </row>
    <row r="269" spans="2:12" s="1" customFormat="1" ht="6.75" customHeight="1">
      <c r="B269" s="50"/>
      <c r="C269" s="51"/>
      <c r="D269" s="51"/>
      <c r="E269" s="51"/>
      <c r="F269" s="51"/>
      <c r="G269" s="51"/>
      <c r="H269" s="51"/>
      <c r="I269" s="116"/>
      <c r="J269" s="51"/>
      <c r="K269" s="51"/>
      <c r="L269" s="35"/>
    </row>
    <row r="292" ht="13.5">
      <c r="AT292" s="232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  <col min="12" max="16384" width="9.3320312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291" customFormat="1" ht="45" customHeight="1">
      <c r="B3" s="288"/>
      <c r="C3" s="289" t="s">
        <v>702</v>
      </c>
      <c r="D3" s="289"/>
      <c r="E3" s="289"/>
      <c r="F3" s="289"/>
      <c r="G3" s="289"/>
      <c r="H3" s="289"/>
      <c r="I3" s="289"/>
      <c r="J3" s="289"/>
      <c r="K3" s="290"/>
    </row>
    <row r="4" spans="2:11" ht="25.5" customHeight="1">
      <c r="B4" s="292"/>
      <c r="C4" s="293" t="s">
        <v>703</v>
      </c>
      <c r="D4" s="293"/>
      <c r="E4" s="293"/>
      <c r="F4" s="293"/>
      <c r="G4" s="293"/>
      <c r="H4" s="293"/>
      <c r="I4" s="293"/>
      <c r="J4" s="293"/>
      <c r="K4" s="294"/>
    </row>
    <row r="5" spans="2:1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ht="15" customHeight="1">
      <c r="B6" s="292"/>
      <c r="C6" s="296" t="s">
        <v>704</v>
      </c>
      <c r="D6" s="296"/>
      <c r="E6" s="296"/>
      <c r="F6" s="296"/>
      <c r="G6" s="296"/>
      <c r="H6" s="296"/>
      <c r="I6" s="296"/>
      <c r="J6" s="296"/>
      <c r="K6" s="294"/>
    </row>
    <row r="7" spans="2:11" ht="15" customHeight="1">
      <c r="B7" s="297"/>
      <c r="C7" s="296" t="s">
        <v>705</v>
      </c>
      <c r="D7" s="296"/>
      <c r="E7" s="296"/>
      <c r="F7" s="296"/>
      <c r="G7" s="296"/>
      <c r="H7" s="296"/>
      <c r="I7" s="296"/>
      <c r="J7" s="296"/>
      <c r="K7" s="294"/>
    </row>
    <row r="8" spans="2:11" ht="12.75" customHeight="1">
      <c r="B8" s="297"/>
      <c r="C8" s="298"/>
      <c r="D8" s="298"/>
      <c r="E8" s="298"/>
      <c r="F8" s="298"/>
      <c r="G8" s="298"/>
      <c r="H8" s="298"/>
      <c r="I8" s="298"/>
      <c r="J8" s="298"/>
      <c r="K8" s="294"/>
    </row>
    <row r="9" spans="2:11" ht="15" customHeight="1">
      <c r="B9" s="297"/>
      <c r="C9" s="296" t="s">
        <v>706</v>
      </c>
      <c r="D9" s="296"/>
      <c r="E9" s="296"/>
      <c r="F9" s="296"/>
      <c r="G9" s="296"/>
      <c r="H9" s="296"/>
      <c r="I9" s="296"/>
      <c r="J9" s="296"/>
      <c r="K9" s="294"/>
    </row>
    <row r="10" spans="2:11" ht="15" customHeight="1">
      <c r="B10" s="297"/>
      <c r="C10" s="298"/>
      <c r="D10" s="296" t="s">
        <v>707</v>
      </c>
      <c r="E10" s="296"/>
      <c r="F10" s="296"/>
      <c r="G10" s="296"/>
      <c r="H10" s="296"/>
      <c r="I10" s="296"/>
      <c r="J10" s="296"/>
      <c r="K10" s="294"/>
    </row>
    <row r="11" spans="2:11" ht="15" customHeight="1">
      <c r="B11" s="297"/>
      <c r="C11" s="299"/>
      <c r="D11" s="296" t="s">
        <v>708</v>
      </c>
      <c r="E11" s="296"/>
      <c r="F11" s="296"/>
      <c r="G11" s="296"/>
      <c r="H11" s="296"/>
      <c r="I11" s="296"/>
      <c r="J11" s="296"/>
      <c r="K11" s="294"/>
    </row>
    <row r="12" spans="2:11" ht="12.75" customHeight="1">
      <c r="B12" s="297"/>
      <c r="C12" s="299"/>
      <c r="D12" s="299"/>
      <c r="E12" s="299"/>
      <c r="F12" s="299"/>
      <c r="G12" s="299"/>
      <c r="H12" s="299"/>
      <c r="I12" s="299"/>
      <c r="J12" s="299"/>
      <c r="K12" s="294"/>
    </row>
    <row r="13" spans="2:11" ht="15" customHeight="1">
      <c r="B13" s="297"/>
      <c r="C13" s="299"/>
      <c r="D13" s="296" t="s">
        <v>709</v>
      </c>
      <c r="E13" s="296"/>
      <c r="F13" s="296"/>
      <c r="G13" s="296"/>
      <c r="H13" s="296"/>
      <c r="I13" s="296"/>
      <c r="J13" s="296"/>
      <c r="K13" s="294"/>
    </row>
    <row r="14" spans="2:11" ht="15" customHeight="1">
      <c r="B14" s="297"/>
      <c r="C14" s="299"/>
      <c r="D14" s="296" t="s">
        <v>710</v>
      </c>
      <c r="E14" s="296"/>
      <c r="F14" s="296"/>
      <c r="G14" s="296"/>
      <c r="H14" s="296"/>
      <c r="I14" s="296"/>
      <c r="J14" s="296"/>
      <c r="K14" s="294"/>
    </row>
    <row r="15" spans="2:11" ht="15" customHeight="1">
      <c r="B15" s="297"/>
      <c r="C15" s="299"/>
      <c r="D15" s="296" t="s">
        <v>711</v>
      </c>
      <c r="E15" s="296"/>
      <c r="F15" s="296"/>
      <c r="G15" s="296"/>
      <c r="H15" s="296"/>
      <c r="I15" s="296"/>
      <c r="J15" s="296"/>
      <c r="K15" s="294"/>
    </row>
    <row r="16" spans="2:11" ht="15" customHeight="1">
      <c r="B16" s="297"/>
      <c r="C16" s="299"/>
      <c r="D16" s="299"/>
      <c r="E16" s="300" t="s">
        <v>77</v>
      </c>
      <c r="F16" s="296" t="s">
        <v>712</v>
      </c>
      <c r="G16" s="296"/>
      <c r="H16" s="296"/>
      <c r="I16" s="296"/>
      <c r="J16" s="296"/>
      <c r="K16" s="294"/>
    </row>
    <row r="17" spans="2:11" ht="15" customHeight="1">
      <c r="B17" s="297"/>
      <c r="C17" s="299"/>
      <c r="D17" s="299"/>
      <c r="E17" s="300" t="s">
        <v>713</v>
      </c>
      <c r="F17" s="296" t="s">
        <v>714</v>
      </c>
      <c r="G17" s="296"/>
      <c r="H17" s="296"/>
      <c r="I17" s="296"/>
      <c r="J17" s="296"/>
      <c r="K17" s="294"/>
    </row>
    <row r="18" spans="2:11" ht="15" customHeight="1">
      <c r="B18" s="297"/>
      <c r="C18" s="299"/>
      <c r="D18" s="299"/>
      <c r="E18" s="300" t="s">
        <v>715</v>
      </c>
      <c r="F18" s="296" t="s">
        <v>716</v>
      </c>
      <c r="G18" s="296"/>
      <c r="H18" s="296"/>
      <c r="I18" s="296"/>
      <c r="J18" s="296"/>
      <c r="K18" s="294"/>
    </row>
    <row r="19" spans="2:11" ht="15" customHeight="1">
      <c r="B19" s="297"/>
      <c r="C19" s="299"/>
      <c r="D19" s="299"/>
      <c r="E19" s="300" t="s">
        <v>717</v>
      </c>
      <c r="F19" s="296" t="s">
        <v>718</v>
      </c>
      <c r="G19" s="296"/>
      <c r="H19" s="296"/>
      <c r="I19" s="296"/>
      <c r="J19" s="296"/>
      <c r="K19" s="294"/>
    </row>
    <row r="20" spans="2:11" ht="15" customHeight="1">
      <c r="B20" s="297"/>
      <c r="C20" s="299"/>
      <c r="D20" s="299"/>
      <c r="E20" s="300" t="s">
        <v>719</v>
      </c>
      <c r="F20" s="296" t="s">
        <v>720</v>
      </c>
      <c r="G20" s="296"/>
      <c r="H20" s="296"/>
      <c r="I20" s="296"/>
      <c r="J20" s="296"/>
      <c r="K20" s="294"/>
    </row>
    <row r="21" spans="2:11" ht="15" customHeight="1">
      <c r="B21" s="297"/>
      <c r="C21" s="299"/>
      <c r="D21" s="299"/>
      <c r="E21" s="300" t="s">
        <v>721</v>
      </c>
      <c r="F21" s="296" t="s">
        <v>722</v>
      </c>
      <c r="G21" s="296"/>
      <c r="H21" s="296"/>
      <c r="I21" s="296"/>
      <c r="J21" s="296"/>
      <c r="K21" s="294"/>
    </row>
    <row r="22" spans="2:11" ht="12.75" customHeight="1">
      <c r="B22" s="297"/>
      <c r="C22" s="299"/>
      <c r="D22" s="299"/>
      <c r="E22" s="299"/>
      <c r="F22" s="299"/>
      <c r="G22" s="299"/>
      <c r="H22" s="299"/>
      <c r="I22" s="299"/>
      <c r="J22" s="299"/>
      <c r="K22" s="294"/>
    </row>
    <row r="23" spans="2:11" ht="15" customHeight="1">
      <c r="B23" s="297"/>
      <c r="C23" s="296" t="s">
        <v>723</v>
      </c>
      <c r="D23" s="296"/>
      <c r="E23" s="296"/>
      <c r="F23" s="296"/>
      <c r="G23" s="296"/>
      <c r="H23" s="296"/>
      <c r="I23" s="296"/>
      <c r="J23" s="296"/>
      <c r="K23" s="294"/>
    </row>
    <row r="24" spans="2:11" ht="15" customHeight="1">
      <c r="B24" s="297"/>
      <c r="C24" s="296" t="s">
        <v>724</v>
      </c>
      <c r="D24" s="296"/>
      <c r="E24" s="296"/>
      <c r="F24" s="296"/>
      <c r="G24" s="296"/>
      <c r="H24" s="296"/>
      <c r="I24" s="296"/>
      <c r="J24" s="296"/>
      <c r="K24" s="294"/>
    </row>
    <row r="25" spans="2:11" ht="15" customHeight="1">
      <c r="B25" s="297"/>
      <c r="C25" s="298"/>
      <c r="D25" s="296" t="s">
        <v>725</v>
      </c>
      <c r="E25" s="296"/>
      <c r="F25" s="296"/>
      <c r="G25" s="296"/>
      <c r="H25" s="296"/>
      <c r="I25" s="296"/>
      <c r="J25" s="296"/>
      <c r="K25" s="294"/>
    </row>
    <row r="26" spans="2:11" ht="15" customHeight="1">
      <c r="B26" s="297"/>
      <c r="C26" s="299"/>
      <c r="D26" s="296" t="s">
        <v>726</v>
      </c>
      <c r="E26" s="296"/>
      <c r="F26" s="296"/>
      <c r="G26" s="296"/>
      <c r="H26" s="296"/>
      <c r="I26" s="296"/>
      <c r="J26" s="296"/>
      <c r="K26" s="294"/>
    </row>
    <row r="27" spans="2:11" ht="12.75" customHeight="1">
      <c r="B27" s="297"/>
      <c r="C27" s="299"/>
      <c r="D27" s="299"/>
      <c r="E27" s="299"/>
      <c r="F27" s="299"/>
      <c r="G27" s="299"/>
      <c r="H27" s="299"/>
      <c r="I27" s="299"/>
      <c r="J27" s="299"/>
      <c r="K27" s="294"/>
    </row>
    <row r="28" spans="2:11" ht="15" customHeight="1">
      <c r="B28" s="297"/>
      <c r="C28" s="299"/>
      <c r="D28" s="296" t="s">
        <v>727</v>
      </c>
      <c r="E28" s="296"/>
      <c r="F28" s="296"/>
      <c r="G28" s="296"/>
      <c r="H28" s="296"/>
      <c r="I28" s="296"/>
      <c r="J28" s="296"/>
      <c r="K28" s="294"/>
    </row>
    <row r="29" spans="2:11" ht="15" customHeight="1">
      <c r="B29" s="297"/>
      <c r="C29" s="299"/>
      <c r="D29" s="296" t="s">
        <v>728</v>
      </c>
      <c r="E29" s="296"/>
      <c r="F29" s="296"/>
      <c r="G29" s="296"/>
      <c r="H29" s="296"/>
      <c r="I29" s="296"/>
      <c r="J29" s="296"/>
      <c r="K29" s="294"/>
    </row>
    <row r="30" spans="2:11" ht="12.75" customHeight="1">
      <c r="B30" s="297"/>
      <c r="C30" s="299"/>
      <c r="D30" s="299"/>
      <c r="E30" s="299"/>
      <c r="F30" s="299"/>
      <c r="G30" s="299"/>
      <c r="H30" s="299"/>
      <c r="I30" s="299"/>
      <c r="J30" s="299"/>
      <c r="K30" s="294"/>
    </row>
    <row r="31" spans="2:11" ht="15" customHeight="1">
      <c r="B31" s="297"/>
      <c r="C31" s="299"/>
      <c r="D31" s="296" t="s">
        <v>729</v>
      </c>
      <c r="E31" s="296"/>
      <c r="F31" s="296"/>
      <c r="G31" s="296"/>
      <c r="H31" s="296"/>
      <c r="I31" s="296"/>
      <c r="J31" s="296"/>
      <c r="K31" s="294"/>
    </row>
    <row r="32" spans="2:11" ht="15" customHeight="1">
      <c r="B32" s="297"/>
      <c r="C32" s="299"/>
      <c r="D32" s="296" t="s">
        <v>730</v>
      </c>
      <c r="E32" s="296"/>
      <c r="F32" s="296"/>
      <c r="G32" s="296"/>
      <c r="H32" s="296"/>
      <c r="I32" s="296"/>
      <c r="J32" s="296"/>
      <c r="K32" s="294"/>
    </row>
    <row r="33" spans="2:11" ht="15" customHeight="1">
      <c r="B33" s="297"/>
      <c r="C33" s="299"/>
      <c r="D33" s="296" t="s">
        <v>731</v>
      </c>
      <c r="E33" s="296"/>
      <c r="F33" s="296"/>
      <c r="G33" s="296"/>
      <c r="H33" s="296"/>
      <c r="I33" s="296"/>
      <c r="J33" s="296"/>
      <c r="K33" s="294"/>
    </row>
    <row r="34" spans="2:11" ht="15" customHeight="1">
      <c r="B34" s="297"/>
      <c r="C34" s="299"/>
      <c r="D34" s="298"/>
      <c r="E34" s="301" t="s">
        <v>105</v>
      </c>
      <c r="F34" s="298"/>
      <c r="G34" s="296" t="s">
        <v>732</v>
      </c>
      <c r="H34" s="296"/>
      <c r="I34" s="296"/>
      <c r="J34" s="296"/>
      <c r="K34" s="294"/>
    </row>
    <row r="35" spans="2:11" ht="30.75" customHeight="1">
      <c r="B35" s="297"/>
      <c r="C35" s="299"/>
      <c r="D35" s="298"/>
      <c r="E35" s="301" t="s">
        <v>733</v>
      </c>
      <c r="F35" s="298"/>
      <c r="G35" s="296" t="s">
        <v>734</v>
      </c>
      <c r="H35" s="296"/>
      <c r="I35" s="296"/>
      <c r="J35" s="296"/>
      <c r="K35" s="294"/>
    </row>
    <row r="36" spans="2:11" ht="15" customHeight="1">
      <c r="B36" s="297"/>
      <c r="C36" s="299"/>
      <c r="D36" s="298"/>
      <c r="E36" s="301" t="s">
        <v>52</v>
      </c>
      <c r="F36" s="298"/>
      <c r="G36" s="296" t="s">
        <v>735</v>
      </c>
      <c r="H36" s="296"/>
      <c r="I36" s="296"/>
      <c r="J36" s="296"/>
      <c r="K36" s="294"/>
    </row>
    <row r="37" spans="2:11" ht="15" customHeight="1">
      <c r="B37" s="297"/>
      <c r="C37" s="299"/>
      <c r="D37" s="298"/>
      <c r="E37" s="301" t="s">
        <v>106</v>
      </c>
      <c r="F37" s="298"/>
      <c r="G37" s="296" t="s">
        <v>736</v>
      </c>
      <c r="H37" s="296"/>
      <c r="I37" s="296"/>
      <c r="J37" s="296"/>
      <c r="K37" s="294"/>
    </row>
    <row r="38" spans="2:11" ht="15" customHeight="1">
      <c r="B38" s="297"/>
      <c r="C38" s="299"/>
      <c r="D38" s="298"/>
      <c r="E38" s="301" t="s">
        <v>107</v>
      </c>
      <c r="F38" s="298"/>
      <c r="G38" s="296" t="s">
        <v>737</v>
      </c>
      <c r="H38" s="296"/>
      <c r="I38" s="296"/>
      <c r="J38" s="296"/>
      <c r="K38" s="294"/>
    </row>
    <row r="39" spans="2:11" ht="15" customHeight="1">
      <c r="B39" s="297"/>
      <c r="C39" s="299"/>
      <c r="D39" s="298"/>
      <c r="E39" s="301" t="s">
        <v>108</v>
      </c>
      <c r="F39" s="298"/>
      <c r="G39" s="296" t="s">
        <v>738</v>
      </c>
      <c r="H39" s="296"/>
      <c r="I39" s="296"/>
      <c r="J39" s="296"/>
      <c r="K39" s="294"/>
    </row>
    <row r="40" spans="2:11" ht="15" customHeight="1">
      <c r="B40" s="297"/>
      <c r="C40" s="299"/>
      <c r="D40" s="298"/>
      <c r="E40" s="301" t="s">
        <v>739</v>
      </c>
      <c r="F40" s="298"/>
      <c r="G40" s="296" t="s">
        <v>740</v>
      </c>
      <c r="H40" s="296"/>
      <c r="I40" s="296"/>
      <c r="J40" s="296"/>
      <c r="K40" s="294"/>
    </row>
    <row r="41" spans="2:11" ht="15" customHeight="1">
      <c r="B41" s="297"/>
      <c r="C41" s="299"/>
      <c r="D41" s="298"/>
      <c r="E41" s="301"/>
      <c r="F41" s="298"/>
      <c r="G41" s="296" t="s">
        <v>741</v>
      </c>
      <c r="H41" s="296"/>
      <c r="I41" s="296"/>
      <c r="J41" s="296"/>
      <c r="K41" s="294"/>
    </row>
    <row r="42" spans="2:11" ht="15" customHeight="1">
      <c r="B42" s="297"/>
      <c r="C42" s="299"/>
      <c r="D42" s="298"/>
      <c r="E42" s="301" t="s">
        <v>742</v>
      </c>
      <c r="F42" s="298"/>
      <c r="G42" s="296" t="s">
        <v>743</v>
      </c>
      <c r="H42" s="296"/>
      <c r="I42" s="296"/>
      <c r="J42" s="296"/>
      <c r="K42" s="294"/>
    </row>
    <row r="43" spans="2:11" ht="15" customHeight="1">
      <c r="B43" s="297"/>
      <c r="C43" s="299"/>
      <c r="D43" s="298"/>
      <c r="E43" s="301" t="s">
        <v>110</v>
      </c>
      <c r="F43" s="298"/>
      <c r="G43" s="296" t="s">
        <v>744</v>
      </c>
      <c r="H43" s="296"/>
      <c r="I43" s="296"/>
      <c r="J43" s="296"/>
      <c r="K43" s="294"/>
    </row>
    <row r="44" spans="2:11" ht="12.75" customHeight="1">
      <c r="B44" s="297"/>
      <c r="C44" s="299"/>
      <c r="D44" s="298"/>
      <c r="E44" s="298"/>
      <c r="F44" s="298"/>
      <c r="G44" s="298"/>
      <c r="H44" s="298"/>
      <c r="I44" s="298"/>
      <c r="J44" s="298"/>
      <c r="K44" s="294"/>
    </row>
    <row r="45" spans="2:11" ht="15" customHeight="1">
      <c r="B45" s="297"/>
      <c r="C45" s="299"/>
      <c r="D45" s="296" t="s">
        <v>745</v>
      </c>
      <c r="E45" s="296"/>
      <c r="F45" s="296"/>
      <c r="G45" s="296"/>
      <c r="H45" s="296"/>
      <c r="I45" s="296"/>
      <c r="J45" s="296"/>
      <c r="K45" s="294"/>
    </row>
    <row r="46" spans="2:11" ht="15" customHeight="1">
      <c r="B46" s="297"/>
      <c r="C46" s="299"/>
      <c r="D46" s="299"/>
      <c r="E46" s="296" t="s">
        <v>746</v>
      </c>
      <c r="F46" s="296"/>
      <c r="G46" s="296"/>
      <c r="H46" s="296"/>
      <c r="I46" s="296"/>
      <c r="J46" s="296"/>
      <c r="K46" s="294"/>
    </row>
    <row r="47" spans="2:11" ht="15" customHeight="1">
      <c r="B47" s="297"/>
      <c r="C47" s="299"/>
      <c r="D47" s="299"/>
      <c r="E47" s="296" t="s">
        <v>747</v>
      </c>
      <c r="F47" s="296"/>
      <c r="G47" s="296"/>
      <c r="H47" s="296"/>
      <c r="I47" s="296"/>
      <c r="J47" s="296"/>
      <c r="K47" s="294"/>
    </row>
    <row r="48" spans="2:11" ht="15" customHeight="1">
      <c r="B48" s="297"/>
      <c r="C48" s="299"/>
      <c r="D48" s="299"/>
      <c r="E48" s="296" t="s">
        <v>748</v>
      </c>
      <c r="F48" s="296"/>
      <c r="G48" s="296"/>
      <c r="H48" s="296"/>
      <c r="I48" s="296"/>
      <c r="J48" s="296"/>
      <c r="K48" s="294"/>
    </row>
    <row r="49" spans="2:11" ht="15" customHeight="1">
      <c r="B49" s="297"/>
      <c r="C49" s="299"/>
      <c r="D49" s="296" t="s">
        <v>749</v>
      </c>
      <c r="E49" s="296"/>
      <c r="F49" s="296"/>
      <c r="G49" s="296"/>
      <c r="H49" s="296"/>
      <c r="I49" s="296"/>
      <c r="J49" s="296"/>
      <c r="K49" s="294"/>
    </row>
    <row r="50" spans="2:11" ht="25.5" customHeight="1">
      <c r="B50" s="292"/>
      <c r="C50" s="293" t="s">
        <v>750</v>
      </c>
      <c r="D50" s="293"/>
      <c r="E50" s="293"/>
      <c r="F50" s="293"/>
      <c r="G50" s="293"/>
      <c r="H50" s="293"/>
      <c r="I50" s="293"/>
      <c r="J50" s="293"/>
      <c r="K50" s="294"/>
    </row>
    <row r="51" spans="2:11" ht="5.25" customHeight="1">
      <c r="B51" s="292"/>
      <c r="C51" s="295"/>
      <c r="D51" s="295"/>
      <c r="E51" s="295"/>
      <c r="F51" s="295"/>
      <c r="G51" s="295"/>
      <c r="H51" s="295"/>
      <c r="I51" s="295"/>
      <c r="J51" s="295"/>
      <c r="K51" s="294"/>
    </row>
    <row r="52" spans="2:11" ht="15" customHeight="1">
      <c r="B52" s="292"/>
      <c r="C52" s="296" t="s">
        <v>751</v>
      </c>
      <c r="D52" s="296"/>
      <c r="E52" s="296"/>
      <c r="F52" s="296"/>
      <c r="G52" s="296"/>
      <c r="H52" s="296"/>
      <c r="I52" s="296"/>
      <c r="J52" s="296"/>
      <c r="K52" s="294"/>
    </row>
    <row r="53" spans="2:11" ht="15" customHeight="1">
      <c r="B53" s="292"/>
      <c r="C53" s="296" t="s">
        <v>752</v>
      </c>
      <c r="D53" s="296"/>
      <c r="E53" s="296"/>
      <c r="F53" s="296"/>
      <c r="G53" s="296"/>
      <c r="H53" s="296"/>
      <c r="I53" s="296"/>
      <c r="J53" s="296"/>
      <c r="K53" s="294"/>
    </row>
    <row r="54" spans="2:11" ht="12.75" customHeight="1">
      <c r="B54" s="292"/>
      <c r="C54" s="298"/>
      <c r="D54" s="298"/>
      <c r="E54" s="298"/>
      <c r="F54" s="298"/>
      <c r="G54" s="298"/>
      <c r="H54" s="298"/>
      <c r="I54" s="298"/>
      <c r="J54" s="298"/>
      <c r="K54" s="294"/>
    </row>
    <row r="55" spans="2:11" ht="15" customHeight="1">
      <c r="B55" s="292"/>
      <c r="C55" s="296" t="s">
        <v>753</v>
      </c>
      <c r="D55" s="296"/>
      <c r="E55" s="296"/>
      <c r="F55" s="296"/>
      <c r="G55" s="296"/>
      <c r="H55" s="296"/>
      <c r="I55" s="296"/>
      <c r="J55" s="296"/>
      <c r="K55" s="294"/>
    </row>
    <row r="56" spans="2:11" ht="15" customHeight="1">
      <c r="B56" s="292"/>
      <c r="C56" s="299"/>
      <c r="D56" s="296" t="s">
        <v>754</v>
      </c>
      <c r="E56" s="296"/>
      <c r="F56" s="296"/>
      <c r="G56" s="296"/>
      <c r="H56" s="296"/>
      <c r="I56" s="296"/>
      <c r="J56" s="296"/>
      <c r="K56" s="294"/>
    </row>
    <row r="57" spans="2:11" ht="15" customHeight="1">
      <c r="B57" s="292"/>
      <c r="C57" s="299"/>
      <c r="D57" s="296" t="s">
        <v>755</v>
      </c>
      <c r="E57" s="296"/>
      <c r="F57" s="296"/>
      <c r="G57" s="296"/>
      <c r="H57" s="296"/>
      <c r="I57" s="296"/>
      <c r="J57" s="296"/>
      <c r="K57" s="294"/>
    </row>
    <row r="58" spans="2:11" ht="15" customHeight="1">
      <c r="B58" s="292"/>
      <c r="C58" s="299"/>
      <c r="D58" s="296" t="s">
        <v>756</v>
      </c>
      <c r="E58" s="296"/>
      <c r="F58" s="296"/>
      <c r="G58" s="296"/>
      <c r="H58" s="296"/>
      <c r="I58" s="296"/>
      <c r="J58" s="296"/>
      <c r="K58" s="294"/>
    </row>
    <row r="59" spans="2:11" ht="15" customHeight="1">
      <c r="B59" s="292"/>
      <c r="C59" s="299"/>
      <c r="D59" s="296" t="s">
        <v>757</v>
      </c>
      <c r="E59" s="296"/>
      <c r="F59" s="296"/>
      <c r="G59" s="296"/>
      <c r="H59" s="296"/>
      <c r="I59" s="296"/>
      <c r="J59" s="296"/>
      <c r="K59" s="294"/>
    </row>
    <row r="60" spans="2:11" ht="15" customHeight="1">
      <c r="B60" s="292"/>
      <c r="C60" s="299"/>
      <c r="D60" s="302" t="s">
        <v>758</v>
      </c>
      <c r="E60" s="302"/>
      <c r="F60" s="302"/>
      <c r="G60" s="302"/>
      <c r="H60" s="302"/>
      <c r="I60" s="302"/>
      <c r="J60" s="302"/>
      <c r="K60" s="294"/>
    </row>
    <row r="61" spans="2:11" ht="15" customHeight="1">
      <c r="B61" s="292"/>
      <c r="C61" s="299"/>
      <c r="D61" s="296" t="s">
        <v>759</v>
      </c>
      <c r="E61" s="296"/>
      <c r="F61" s="296"/>
      <c r="G61" s="296"/>
      <c r="H61" s="296"/>
      <c r="I61" s="296"/>
      <c r="J61" s="296"/>
      <c r="K61" s="294"/>
    </row>
    <row r="62" spans="2:11" ht="12.75" customHeight="1">
      <c r="B62" s="292"/>
      <c r="C62" s="299"/>
      <c r="D62" s="299"/>
      <c r="E62" s="303"/>
      <c r="F62" s="299"/>
      <c r="G62" s="299"/>
      <c r="H62" s="299"/>
      <c r="I62" s="299"/>
      <c r="J62" s="299"/>
      <c r="K62" s="294"/>
    </row>
    <row r="63" spans="2:11" ht="15" customHeight="1">
      <c r="B63" s="292"/>
      <c r="C63" s="299"/>
      <c r="D63" s="296" t="s">
        <v>760</v>
      </c>
      <c r="E63" s="296"/>
      <c r="F63" s="296"/>
      <c r="G63" s="296"/>
      <c r="H63" s="296"/>
      <c r="I63" s="296"/>
      <c r="J63" s="296"/>
      <c r="K63" s="294"/>
    </row>
    <row r="64" spans="2:11" ht="15" customHeight="1">
      <c r="B64" s="292"/>
      <c r="C64" s="299"/>
      <c r="D64" s="302" t="s">
        <v>761</v>
      </c>
      <c r="E64" s="302"/>
      <c r="F64" s="302"/>
      <c r="G64" s="302"/>
      <c r="H64" s="302"/>
      <c r="I64" s="302"/>
      <c r="J64" s="302"/>
      <c r="K64" s="294"/>
    </row>
    <row r="65" spans="2:11" ht="15" customHeight="1">
      <c r="B65" s="292"/>
      <c r="C65" s="299"/>
      <c r="D65" s="296" t="s">
        <v>762</v>
      </c>
      <c r="E65" s="296"/>
      <c r="F65" s="296"/>
      <c r="G65" s="296"/>
      <c r="H65" s="296"/>
      <c r="I65" s="296"/>
      <c r="J65" s="296"/>
      <c r="K65" s="294"/>
    </row>
    <row r="66" spans="2:11" ht="15" customHeight="1">
      <c r="B66" s="292"/>
      <c r="C66" s="299"/>
      <c r="D66" s="296" t="s">
        <v>763</v>
      </c>
      <c r="E66" s="296"/>
      <c r="F66" s="296"/>
      <c r="G66" s="296"/>
      <c r="H66" s="296"/>
      <c r="I66" s="296"/>
      <c r="J66" s="296"/>
      <c r="K66" s="294"/>
    </row>
    <row r="67" spans="2:11" ht="15" customHeight="1">
      <c r="B67" s="292"/>
      <c r="C67" s="299"/>
      <c r="D67" s="296" t="s">
        <v>764</v>
      </c>
      <c r="E67" s="296"/>
      <c r="F67" s="296"/>
      <c r="G67" s="296"/>
      <c r="H67" s="296"/>
      <c r="I67" s="296"/>
      <c r="J67" s="296"/>
      <c r="K67" s="294"/>
    </row>
    <row r="68" spans="2:11" ht="15" customHeight="1">
      <c r="B68" s="292"/>
      <c r="C68" s="299"/>
      <c r="D68" s="296" t="s">
        <v>765</v>
      </c>
      <c r="E68" s="296"/>
      <c r="F68" s="296"/>
      <c r="G68" s="296"/>
      <c r="H68" s="296"/>
      <c r="I68" s="296"/>
      <c r="J68" s="296"/>
      <c r="K68" s="294"/>
    </row>
    <row r="69" spans="2:11" ht="12.75" customHeight="1">
      <c r="B69" s="304"/>
      <c r="C69" s="305"/>
      <c r="D69" s="305"/>
      <c r="E69" s="305"/>
      <c r="F69" s="305"/>
      <c r="G69" s="305"/>
      <c r="H69" s="305"/>
      <c r="I69" s="305"/>
      <c r="J69" s="305"/>
      <c r="K69" s="306"/>
    </row>
    <row r="70" spans="2:11" ht="18.75" customHeight="1">
      <c r="B70" s="307"/>
      <c r="C70" s="307"/>
      <c r="D70" s="307"/>
      <c r="E70" s="307"/>
      <c r="F70" s="307"/>
      <c r="G70" s="307"/>
      <c r="H70" s="307"/>
      <c r="I70" s="307"/>
      <c r="J70" s="307"/>
      <c r="K70" s="308"/>
    </row>
    <row r="71" spans="2:11" ht="18.75" customHeight="1">
      <c r="B71" s="308"/>
      <c r="C71" s="308"/>
      <c r="D71" s="308"/>
      <c r="E71" s="308"/>
      <c r="F71" s="308"/>
      <c r="G71" s="308"/>
      <c r="H71" s="308"/>
      <c r="I71" s="308"/>
      <c r="J71" s="308"/>
      <c r="K71" s="308"/>
    </row>
    <row r="72" spans="2:11" ht="7.5" customHeight="1">
      <c r="B72" s="309"/>
      <c r="C72" s="310"/>
      <c r="D72" s="310"/>
      <c r="E72" s="310"/>
      <c r="F72" s="310"/>
      <c r="G72" s="310"/>
      <c r="H72" s="310"/>
      <c r="I72" s="310"/>
      <c r="J72" s="310"/>
      <c r="K72" s="311"/>
    </row>
    <row r="73" spans="2:11" ht="45" customHeight="1">
      <c r="B73" s="312"/>
      <c r="C73" s="313" t="s">
        <v>701</v>
      </c>
      <c r="D73" s="313"/>
      <c r="E73" s="313"/>
      <c r="F73" s="313"/>
      <c r="G73" s="313"/>
      <c r="H73" s="313"/>
      <c r="I73" s="313"/>
      <c r="J73" s="313"/>
      <c r="K73" s="314"/>
    </row>
    <row r="74" spans="2:11" ht="17.25" customHeight="1">
      <c r="B74" s="312"/>
      <c r="C74" s="315" t="s">
        <v>766</v>
      </c>
      <c r="D74" s="315"/>
      <c r="E74" s="315"/>
      <c r="F74" s="315" t="s">
        <v>767</v>
      </c>
      <c r="G74" s="316"/>
      <c r="H74" s="315" t="s">
        <v>106</v>
      </c>
      <c r="I74" s="315" t="s">
        <v>56</v>
      </c>
      <c r="J74" s="315" t="s">
        <v>768</v>
      </c>
      <c r="K74" s="314"/>
    </row>
    <row r="75" spans="2:11" ht="17.25" customHeight="1">
      <c r="B75" s="312"/>
      <c r="C75" s="317" t="s">
        <v>769</v>
      </c>
      <c r="D75" s="317"/>
      <c r="E75" s="317"/>
      <c r="F75" s="318" t="s">
        <v>770</v>
      </c>
      <c r="G75" s="319"/>
      <c r="H75" s="317"/>
      <c r="I75" s="317"/>
      <c r="J75" s="317" t="s">
        <v>771</v>
      </c>
      <c r="K75" s="314"/>
    </row>
    <row r="76" spans="2:11" ht="5.25" customHeight="1">
      <c r="B76" s="312"/>
      <c r="C76" s="320"/>
      <c r="D76" s="320"/>
      <c r="E76" s="320"/>
      <c r="F76" s="320"/>
      <c r="G76" s="321"/>
      <c r="H76" s="320"/>
      <c r="I76" s="320"/>
      <c r="J76" s="320"/>
      <c r="K76" s="314"/>
    </row>
    <row r="77" spans="2:11" ht="15" customHeight="1">
      <c r="B77" s="312"/>
      <c r="C77" s="301" t="s">
        <v>52</v>
      </c>
      <c r="D77" s="320"/>
      <c r="E77" s="320"/>
      <c r="F77" s="322" t="s">
        <v>772</v>
      </c>
      <c r="G77" s="321"/>
      <c r="H77" s="301" t="s">
        <v>773</v>
      </c>
      <c r="I77" s="301" t="s">
        <v>774</v>
      </c>
      <c r="J77" s="301">
        <v>20</v>
      </c>
      <c r="K77" s="314"/>
    </row>
    <row r="78" spans="2:11" ht="15" customHeight="1">
      <c r="B78" s="312"/>
      <c r="C78" s="301" t="s">
        <v>775</v>
      </c>
      <c r="D78" s="301"/>
      <c r="E78" s="301"/>
      <c r="F78" s="322" t="s">
        <v>772</v>
      </c>
      <c r="G78" s="321"/>
      <c r="H78" s="301" t="s">
        <v>776</v>
      </c>
      <c r="I78" s="301" t="s">
        <v>774</v>
      </c>
      <c r="J78" s="301">
        <v>120</v>
      </c>
      <c r="K78" s="314"/>
    </row>
    <row r="79" spans="2:11" ht="15" customHeight="1">
      <c r="B79" s="323"/>
      <c r="C79" s="301" t="s">
        <v>777</v>
      </c>
      <c r="D79" s="301"/>
      <c r="E79" s="301"/>
      <c r="F79" s="322" t="s">
        <v>778</v>
      </c>
      <c r="G79" s="321"/>
      <c r="H79" s="301" t="s">
        <v>779</v>
      </c>
      <c r="I79" s="301" t="s">
        <v>774</v>
      </c>
      <c r="J79" s="301">
        <v>50</v>
      </c>
      <c r="K79" s="314"/>
    </row>
    <row r="80" spans="2:11" ht="15" customHeight="1">
      <c r="B80" s="323"/>
      <c r="C80" s="301" t="s">
        <v>780</v>
      </c>
      <c r="D80" s="301"/>
      <c r="E80" s="301"/>
      <c r="F80" s="322" t="s">
        <v>772</v>
      </c>
      <c r="G80" s="321"/>
      <c r="H80" s="301" t="s">
        <v>781</v>
      </c>
      <c r="I80" s="301" t="s">
        <v>782</v>
      </c>
      <c r="J80" s="301"/>
      <c r="K80" s="314"/>
    </row>
    <row r="81" spans="2:11" ht="15" customHeight="1">
      <c r="B81" s="323"/>
      <c r="C81" s="324" t="s">
        <v>783</v>
      </c>
      <c r="D81" s="324"/>
      <c r="E81" s="324"/>
      <c r="F81" s="325" t="s">
        <v>778</v>
      </c>
      <c r="G81" s="324"/>
      <c r="H81" s="324" t="s">
        <v>784</v>
      </c>
      <c r="I81" s="324" t="s">
        <v>774</v>
      </c>
      <c r="J81" s="324">
        <v>15</v>
      </c>
      <c r="K81" s="314"/>
    </row>
    <row r="82" spans="2:11" ht="15" customHeight="1">
      <c r="B82" s="323"/>
      <c r="C82" s="324" t="s">
        <v>785</v>
      </c>
      <c r="D82" s="324"/>
      <c r="E82" s="324"/>
      <c r="F82" s="325" t="s">
        <v>778</v>
      </c>
      <c r="G82" s="324"/>
      <c r="H82" s="324" t="s">
        <v>786</v>
      </c>
      <c r="I82" s="324" t="s">
        <v>774</v>
      </c>
      <c r="J82" s="324">
        <v>15</v>
      </c>
      <c r="K82" s="314"/>
    </row>
    <row r="83" spans="2:11" ht="15" customHeight="1">
      <c r="B83" s="323"/>
      <c r="C83" s="324" t="s">
        <v>787</v>
      </c>
      <c r="D83" s="324"/>
      <c r="E83" s="324"/>
      <c r="F83" s="325" t="s">
        <v>778</v>
      </c>
      <c r="G83" s="324"/>
      <c r="H83" s="324" t="s">
        <v>788</v>
      </c>
      <c r="I83" s="324" t="s">
        <v>774</v>
      </c>
      <c r="J83" s="324">
        <v>20</v>
      </c>
      <c r="K83" s="314"/>
    </row>
    <row r="84" spans="2:11" ht="15" customHeight="1">
      <c r="B84" s="323"/>
      <c r="C84" s="324" t="s">
        <v>789</v>
      </c>
      <c r="D84" s="324"/>
      <c r="E84" s="324"/>
      <c r="F84" s="325" t="s">
        <v>778</v>
      </c>
      <c r="G84" s="324"/>
      <c r="H84" s="324" t="s">
        <v>790</v>
      </c>
      <c r="I84" s="324" t="s">
        <v>774</v>
      </c>
      <c r="J84" s="324">
        <v>20</v>
      </c>
      <c r="K84" s="314"/>
    </row>
    <row r="85" spans="2:11" ht="15" customHeight="1">
      <c r="B85" s="323"/>
      <c r="C85" s="301" t="s">
        <v>791</v>
      </c>
      <c r="D85" s="301"/>
      <c r="E85" s="301"/>
      <c r="F85" s="322" t="s">
        <v>778</v>
      </c>
      <c r="G85" s="321"/>
      <c r="H85" s="301" t="s">
        <v>792</v>
      </c>
      <c r="I85" s="301" t="s">
        <v>774</v>
      </c>
      <c r="J85" s="301">
        <v>50</v>
      </c>
      <c r="K85" s="314"/>
    </row>
    <row r="86" spans="2:11" ht="15" customHeight="1">
      <c r="B86" s="323"/>
      <c r="C86" s="301" t="s">
        <v>793</v>
      </c>
      <c r="D86" s="301"/>
      <c r="E86" s="301"/>
      <c r="F86" s="322" t="s">
        <v>778</v>
      </c>
      <c r="G86" s="321"/>
      <c r="H86" s="301" t="s">
        <v>794</v>
      </c>
      <c r="I86" s="301" t="s">
        <v>774</v>
      </c>
      <c r="J86" s="301">
        <v>20</v>
      </c>
      <c r="K86" s="314"/>
    </row>
    <row r="87" spans="2:11" ht="15" customHeight="1">
      <c r="B87" s="323"/>
      <c r="C87" s="301" t="s">
        <v>795</v>
      </c>
      <c r="D87" s="301"/>
      <c r="E87" s="301"/>
      <c r="F87" s="322" t="s">
        <v>778</v>
      </c>
      <c r="G87" s="321"/>
      <c r="H87" s="301" t="s">
        <v>796</v>
      </c>
      <c r="I87" s="301" t="s">
        <v>774</v>
      </c>
      <c r="J87" s="301">
        <v>20</v>
      </c>
      <c r="K87" s="314"/>
    </row>
    <row r="88" spans="2:11" ht="15" customHeight="1">
      <c r="B88" s="323"/>
      <c r="C88" s="301" t="s">
        <v>797</v>
      </c>
      <c r="D88" s="301"/>
      <c r="E88" s="301"/>
      <c r="F88" s="322" t="s">
        <v>778</v>
      </c>
      <c r="G88" s="321"/>
      <c r="H88" s="301" t="s">
        <v>798</v>
      </c>
      <c r="I88" s="301" t="s">
        <v>774</v>
      </c>
      <c r="J88" s="301">
        <v>50</v>
      </c>
      <c r="K88" s="314"/>
    </row>
    <row r="89" spans="2:11" ht="15" customHeight="1">
      <c r="B89" s="323"/>
      <c r="C89" s="301" t="s">
        <v>799</v>
      </c>
      <c r="D89" s="301"/>
      <c r="E89" s="301"/>
      <c r="F89" s="322" t="s">
        <v>778</v>
      </c>
      <c r="G89" s="321"/>
      <c r="H89" s="301" t="s">
        <v>799</v>
      </c>
      <c r="I89" s="301" t="s">
        <v>774</v>
      </c>
      <c r="J89" s="301">
        <v>50</v>
      </c>
      <c r="K89" s="314"/>
    </row>
    <row r="90" spans="2:11" ht="15" customHeight="1">
      <c r="B90" s="323"/>
      <c r="C90" s="301" t="s">
        <v>111</v>
      </c>
      <c r="D90" s="301"/>
      <c r="E90" s="301"/>
      <c r="F90" s="322" t="s">
        <v>778</v>
      </c>
      <c r="G90" s="321"/>
      <c r="H90" s="301" t="s">
        <v>800</v>
      </c>
      <c r="I90" s="301" t="s">
        <v>774</v>
      </c>
      <c r="J90" s="301">
        <v>255</v>
      </c>
      <c r="K90" s="314"/>
    </row>
    <row r="91" spans="2:11" ht="15" customHeight="1">
      <c r="B91" s="323"/>
      <c r="C91" s="301" t="s">
        <v>801</v>
      </c>
      <c r="D91" s="301"/>
      <c r="E91" s="301"/>
      <c r="F91" s="322" t="s">
        <v>772</v>
      </c>
      <c r="G91" s="321"/>
      <c r="H91" s="301" t="s">
        <v>802</v>
      </c>
      <c r="I91" s="301" t="s">
        <v>803</v>
      </c>
      <c r="J91" s="301"/>
      <c r="K91" s="314"/>
    </row>
    <row r="92" spans="2:11" ht="15" customHeight="1">
      <c r="B92" s="323"/>
      <c r="C92" s="301" t="s">
        <v>804</v>
      </c>
      <c r="D92" s="301"/>
      <c r="E92" s="301"/>
      <c r="F92" s="322" t="s">
        <v>772</v>
      </c>
      <c r="G92" s="321"/>
      <c r="H92" s="301" t="s">
        <v>805</v>
      </c>
      <c r="I92" s="301" t="s">
        <v>806</v>
      </c>
      <c r="J92" s="301"/>
      <c r="K92" s="314"/>
    </row>
    <row r="93" spans="2:11" ht="15" customHeight="1">
      <c r="B93" s="323"/>
      <c r="C93" s="301" t="s">
        <v>807</v>
      </c>
      <c r="D93" s="301"/>
      <c r="E93" s="301"/>
      <c r="F93" s="322" t="s">
        <v>772</v>
      </c>
      <c r="G93" s="321"/>
      <c r="H93" s="301" t="s">
        <v>807</v>
      </c>
      <c r="I93" s="301" t="s">
        <v>806</v>
      </c>
      <c r="J93" s="301"/>
      <c r="K93" s="314"/>
    </row>
    <row r="94" spans="2:11" ht="15" customHeight="1">
      <c r="B94" s="323"/>
      <c r="C94" s="301" t="s">
        <v>37</v>
      </c>
      <c r="D94" s="301"/>
      <c r="E94" s="301"/>
      <c r="F94" s="322" t="s">
        <v>772</v>
      </c>
      <c r="G94" s="321"/>
      <c r="H94" s="301" t="s">
        <v>808</v>
      </c>
      <c r="I94" s="301" t="s">
        <v>806</v>
      </c>
      <c r="J94" s="301"/>
      <c r="K94" s="314"/>
    </row>
    <row r="95" spans="2:11" ht="15" customHeight="1">
      <c r="B95" s="323"/>
      <c r="C95" s="301" t="s">
        <v>47</v>
      </c>
      <c r="D95" s="301"/>
      <c r="E95" s="301"/>
      <c r="F95" s="322" t="s">
        <v>772</v>
      </c>
      <c r="G95" s="321"/>
      <c r="H95" s="301" t="s">
        <v>809</v>
      </c>
      <c r="I95" s="301" t="s">
        <v>806</v>
      </c>
      <c r="J95" s="301"/>
      <c r="K95" s="314"/>
    </row>
    <row r="96" spans="2:11" ht="15" customHeight="1">
      <c r="B96" s="326"/>
      <c r="C96" s="327"/>
      <c r="D96" s="327"/>
      <c r="E96" s="327"/>
      <c r="F96" s="327"/>
      <c r="G96" s="327"/>
      <c r="H96" s="327"/>
      <c r="I96" s="327"/>
      <c r="J96" s="327"/>
      <c r="K96" s="328"/>
    </row>
    <row r="97" spans="2:11" ht="18.75" customHeight="1">
      <c r="B97" s="329"/>
      <c r="C97" s="330"/>
      <c r="D97" s="330"/>
      <c r="E97" s="330"/>
      <c r="F97" s="330"/>
      <c r="G97" s="330"/>
      <c r="H97" s="330"/>
      <c r="I97" s="330"/>
      <c r="J97" s="330"/>
      <c r="K97" s="329"/>
    </row>
    <row r="98" spans="2:11" ht="18.75" customHeight="1">
      <c r="B98" s="308"/>
      <c r="C98" s="308"/>
      <c r="D98" s="308"/>
      <c r="E98" s="308"/>
      <c r="F98" s="308"/>
      <c r="G98" s="308"/>
      <c r="H98" s="308"/>
      <c r="I98" s="308"/>
      <c r="J98" s="308"/>
      <c r="K98" s="308"/>
    </row>
    <row r="99" spans="2:11" ht="7.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11"/>
    </row>
    <row r="100" spans="2:11" ht="45" customHeight="1">
      <c r="B100" s="312"/>
      <c r="C100" s="313" t="s">
        <v>810</v>
      </c>
      <c r="D100" s="313"/>
      <c r="E100" s="313"/>
      <c r="F100" s="313"/>
      <c r="G100" s="313"/>
      <c r="H100" s="313"/>
      <c r="I100" s="313"/>
      <c r="J100" s="313"/>
      <c r="K100" s="314"/>
    </row>
    <row r="101" spans="2:11" ht="17.25" customHeight="1">
      <c r="B101" s="312"/>
      <c r="C101" s="315" t="s">
        <v>766</v>
      </c>
      <c r="D101" s="315"/>
      <c r="E101" s="315"/>
      <c r="F101" s="315" t="s">
        <v>767</v>
      </c>
      <c r="G101" s="316"/>
      <c r="H101" s="315" t="s">
        <v>106</v>
      </c>
      <c r="I101" s="315" t="s">
        <v>56</v>
      </c>
      <c r="J101" s="315" t="s">
        <v>768</v>
      </c>
      <c r="K101" s="314"/>
    </row>
    <row r="102" spans="2:11" ht="17.25" customHeight="1">
      <c r="B102" s="312"/>
      <c r="C102" s="317" t="s">
        <v>769</v>
      </c>
      <c r="D102" s="317"/>
      <c r="E102" s="317"/>
      <c r="F102" s="318" t="s">
        <v>770</v>
      </c>
      <c r="G102" s="319"/>
      <c r="H102" s="317"/>
      <c r="I102" s="317"/>
      <c r="J102" s="317" t="s">
        <v>771</v>
      </c>
      <c r="K102" s="314"/>
    </row>
    <row r="103" spans="2:11" ht="5.25" customHeight="1">
      <c r="B103" s="312"/>
      <c r="C103" s="315"/>
      <c r="D103" s="315"/>
      <c r="E103" s="315"/>
      <c r="F103" s="315"/>
      <c r="G103" s="331"/>
      <c r="H103" s="315"/>
      <c r="I103" s="315"/>
      <c r="J103" s="315"/>
      <c r="K103" s="314"/>
    </row>
    <row r="104" spans="2:11" ht="15" customHeight="1">
      <c r="B104" s="312"/>
      <c r="C104" s="301" t="s">
        <v>52</v>
      </c>
      <c r="D104" s="320"/>
      <c r="E104" s="320"/>
      <c r="F104" s="322" t="s">
        <v>772</v>
      </c>
      <c r="G104" s="331"/>
      <c r="H104" s="301" t="s">
        <v>811</v>
      </c>
      <c r="I104" s="301" t="s">
        <v>774</v>
      </c>
      <c r="J104" s="301">
        <v>20</v>
      </c>
      <c r="K104" s="314"/>
    </row>
    <row r="105" spans="2:11" ht="15" customHeight="1">
      <c r="B105" s="312"/>
      <c r="C105" s="301" t="s">
        <v>775</v>
      </c>
      <c r="D105" s="301"/>
      <c r="E105" s="301"/>
      <c r="F105" s="322" t="s">
        <v>772</v>
      </c>
      <c r="G105" s="301"/>
      <c r="H105" s="301" t="s">
        <v>811</v>
      </c>
      <c r="I105" s="301" t="s">
        <v>774</v>
      </c>
      <c r="J105" s="301">
        <v>120</v>
      </c>
      <c r="K105" s="314"/>
    </row>
    <row r="106" spans="2:11" ht="15" customHeight="1">
      <c r="B106" s="323"/>
      <c r="C106" s="301" t="s">
        <v>777</v>
      </c>
      <c r="D106" s="301"/>
      <c r="E106" s="301"/>
      <c r="F106" s="322" t="s">
        <v>778</v>
      </c>
      <c r="G106" s="301"/>
      <c r="H106" s="301" t="s">
        <v>811</v>
      </c>
      <c r="I106" s="301" t="s">
        <v>774</v>
      </c>
      <c r="J106" s="301">
        <v>50</v>
      </c>
      <c r="K106" s="314"/>
    </row>
    <row r="107" spans="2:11" ht="15" customHeight="1">
      <c r="B107" s="323"/>
      <c r="C107" s="301" t="s">
        <v>780</v>
      </c>
      <c r="D107" s="301"/>
      <c r="E107" s="301"/>
      <c r="F107" s="322" t="s">
        <v>772</v>
      </c>
      <c r="G107" s="301"/>
      <c r="H107" s="301" t="s">
        <v>811</v>
      </c>
      <c r="I107" s="301" t="s">
        <v>782</v>
      </c>
      <c r="J107" s="301"/>
      <c r="K107" s="314"/>
    </row>
    <row r="108" spans="2:11" ht="15" customHeight="1">
      <c r="B108" s="323"/>
      <c r="C108" s="301" t="s">
        <v>791</v>
      </c>
      <c r="D108" s="301"/>
      <c r="E108" s="301"/>
      <c r="F108" s="322" t="s">
        <v>778</v>
      </c>
      <c r="G108" s="301"/>
      <c r="H108" s="301" t="s">
        <v>811</v>
      </c>
      <c r="I108" s="301" t="s">
        <v>774</v>
      </c>
      <c r="J108" s="301">
        <v>50</v>
      </c>
      <c r="K108" s="314"/>
    </row>
    <row r="109" spans="2:11" ht="15" customHeight="1">
      <c r="B109" s="323"/>
      <c r="C109" s="301" t="s">
        <v>799</v>
      </c>
      <c r="D109" s="301"/>
      <c r="E109" s="301"/>
      <c r="F109" s="322" t="s">
        <v>778</v>
      </c>
      <c r="G109" s="301"/>
      <c r="H109" s="301" t="s">
        <v>811</v>
      </c>
      <c r="I109" s="301" t="s">
        <v>774</v>
      </c>
      <c r="J109" s="301">
        <v>50</v>
      </c>
      <c r="K109" s="314"/>
    </row>
    <row r="110" spans="2:11" ht="15" customHeight="1">
      <c r="B110" s="323"/>
      <c r="C110" s="301" t="s">
        <v>797</v>
      </c>
      <c r="D110" s="301"/>
      <c r="E110" s="301"/>
      <c r="F110" s="322" t="s">
        <v>778</v>
      </c>
      <c r="G110" s="301"/>
      <c r="H110" s="301" t="s">
        <v>811</v>
      </c>
      <c r="I110" s="301" t="s">
        <v>774</v>
      </c>
      <c r="J110" s="301">
        <v>50</v>
      </c>
      <c r="K110" s="314"/>
    </row>
    <row r="111" spans="2:11" ht="15" customHeight="1">
      <c r="B111" s="323"/>
      <c r="C111" s="301" t="s">
        <v>52</v>
      </c>
      <c r="D111" s="301"/>
      <c r="E111" s="301"/>
      <c r="F111" s="322" t="s">
        <v>772</v>
      </c>
      <c r="G111" s="301"/>
      <c r="H111" s="301" t="s">
        <v>812</v>
      </c>
      <c r="I111" s="301" t="s">
        <v>774</v>
      </c>
      <c r="J111" s="301">
        <v>20</v>
      </c>
      <c r="K111" s="314"/>
    </row>
    <row r="112" spans="2:11" ht="15" customHeight="1">
      <c r="B112" s="323"/>
      <c r="C112" s="301" t="s">
        <v>813</v>
      </c>
      <c r="D112" s="301"/>
      <c r="E112" s="301"/>
      <c r="F112" s="322" t="s">
        <v>772</v>
      </c>
      <c r="G112" s="301"/>
      <c r="H112" s="301" t="s">
        <v>814</v>
      </c>
      <c r="I112" s="301" t="s">
        <v>774</v>
      </c>
      <c r="J112" s="301">
        <v>120</v>
      </c>
      <c r="K112" s="314"/>
    </row>
    <row r="113" spans="2:11" ht="15" customHeight="1">
      <c r="B113" s="323"/>
      <c r="C113" s="301" t="s">
        <v>37</v>
      </c>
      <c r="D113" s="301"/>
      <c r="E113" s="301"/>
      <c r="F113" s="322" t="s">
        <v>772</v>
      </c>
      <c r="G113" s="301"/>
      <c r="H113" s="301" t="s">
        <v>815</v>
      </c>
      <c r="I113" s="301" t="s">
        <v>806</v>
      </c>
      <c r="J113" s="301"/>
      <c r="K113" s="314"/>
    </row>
    <row r="114" spans="2:11" ht="15" customHeight="1">
      <c r="B114" s="323"/>
      <c r="C114" s="301" t="s">
        <v>47</v>
      </c>
      <c r="D114" s="301"/>
      <c r="E114" s="301"/>
      <c r="F114" s="322" t="s">
        <v>772</v>
      </c>
      <c r="G114" s="301"/>
      <c r="H114" s="301" t="s">
        <v>816</v>
      </c>
      <c r="I114" s="301" t="s">
        <v>806</v>
      </c>
      <c r="J114" s="301"/>
      <c r="K114" s="314"/>
    </row>
    <row r="115" spans="2:11" ht="15" customHeight="1">
      <c r="B115" s="323"/>
      <c r="C115" s="301" t="s">
        <v>56</v>
      </c>
      <c r="D115" s="301"/>
      <c r="E115" s="301"/>
      <c r="F115" s="322" t="s">
        <v>772</v>
      </c>
      <c r="G115" s="301"/>
      <c r="H115" s="301" t="s">
        <v>817</v>
      </c>
      <c r="I115" s="301" t="s">
        <v>818</v>
      </c>
      <c r="J115" s="301"/>
      <c r="K115" s="314"/>
    </row>
    <row r="116" spans="2:11" ht="15" customHeight="1">
      <c r="B116" s="326"/>
      <c r="C116" s="332"/>
      <c r="D116" s="332"/>
      <c r="E116" s="332"/>
      <c r="F116" s="332"/>
      <c r="G116" s="332"/>
      <c r="H116" s="332"/>
      <c r="I116" s="332"/>
      <c r="J116" s="332"/>
      <c r="K116" s="328"/>
    </row>
    <row r="117" spans="2:11" ht="18.75" customHeight="1">
      <c r="B117" s="333"/>
      <c r="C117" s="298"/>
      <c r="D117" s="298"/>
      <c r="E117" s="298"/>
      <c r="F117" s="334"/>
      <c r="G117" s="298"/>
      <c r="H117" s="298"/>
      <c r="I117" s="298"/>
      <c r="J117" s="298"/>
      <c r="K117" s="333"/>
    </row>
    <row r="118" spans="2:11" ht="18.75" customHeight="1"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</row>
    <row r="119" spans="2:11" ht="7.5" customHeight="1">
      <c r="B119" s="335"/>
      <c r="C119" s="336"/>
      <c r="D119" s="336"/>
      <c r="E119" s="336"/>
      <c r="F119" s="336"/>
      <c r="G119" s="336"/>
      <c r="H119" s="336"/>
      <c r="I119" s="336"/>
      <c r="J119" s="336"/>
      <c r="K119" s="337"/>
    </row>
    <row r="120" spans="2:11" ht="45" customHeight="1">
      <c r="B120" s="338"/>
      <c r="C120" s="289" t="s">
        <v>819</v>
      </c>
      <c r="D120" s="289"/>
      <c r="E120" s="289"/>
      <c r="F120" s="289"/>
      <c r="G120" s="289"/>
      <c r="H120" s="289"/>
      <c r="I120" s="289"/>
      <c r="J120" s="289"/>
      <c r="K120" s="339"/>
    </row>
    <row r="121" spans="2:11" ht="17.25" customHeight="1">
      <c r="B121" s="340"/>
      <c r="C121" s="315" t="s">
        <v>766</v>
      </c>
      <c r="D121" s="315"/>
      <c r="E121" s="315"/>
      <c r="F121" s="315" t="s">
        <v>767</v>
      </c>
      <c r="G121" s="316"/>
      <c r="H121" s="315" t="s">
        <v>106</v>
      </c>
      <c r="I121" s="315" t="s">
        <v>56</v>
      </c>
      <c r="J121" s="315" t="s">
        <v>768</v>
      </c>
      <c r="K121" s="341"/>
    </row>
    <row r="122" spans="2:11" ht="17.25" customHeight="1">
      <c r="B122" s="340"/>
      <c r="C122" s="317" t="s">
        <v>769</v>
      </c>
      <c r="D122" s="317"/>
      <c r="E122" s="317"/>
      <c r="F122" s="318" t="s">
        <v>770</v>
      </c>
      <c r="G122" s="319"/>
      <c r="H122" s="317"/>
      <c r="I122" s="317"/>
      <c r="J122" s="317" t="s">
        <v>771</v>
      </c>
      <c r="K122" s="341"/>
    </row>
    <row r="123" spans="2:11" ht="5.25" customHeight="1">
      <c r="B123" s="342"/>
      <c r="C123" s="320"/>
      <c r="D123" s="320"/>
      <c r="E123" s="320"/>
      <c r="F123" s="320"/>
      <c r="G123" s="301"/>
      <c r="H123" s="320"/>
      <c r="I123" s="320"/>
      <c r="J123" s="320"/>
      <c r="K123" s="343"/>
    </row>
    <row r="124" spans="2:11" ht="15" customHeight="1">
      <c r="B124" s="342"/>
      <c r="C124" s="301" t="s">
        <v>775</v>
      </c>
      <c r="D124" s="320"/>
      <c r="E124" s="320"/>
      <c r="F124" s="322" t="s">
        <v>772</v>
      </c>
      <c r="G124" s="301"/>
      <c r="H124" s="301" t="s">
        <v>811</v>
      </c>
      <c r="I124" s="301" t="s">
        <v>774</v>
      </c>
      <c r="J124" s="301">
        <v>120</v>
      </c>
      <c r="K124" s="344"/>
    </row>
    <row r="125" spans="2:11" ht="15" customHeight="1">
      <c r="B125" s="342"/>
      <c r="C125" s="301" t="s">
        <v>820</v>
      </c>
      <c r="D125" s="301"/>
      <c r="E125" s="301"/>
      <c r="F125" s="322" t="s">
        <v>772</v>
      </c>
      <c r="G125" s="301"/>
      <c r="H125" s="301" t="s">
        <v>821</v>
      </c>
      <c r="I125" s="301" t="s">
        <v>774</v>
      </c>
      <c r="J125" s="301" t="s">
        <v>822</v>
      </c>
      <c r="K125" s="344"/>
    </row>
    <row r="126" spans="2:11" ht="15" customHeight="1">
      <c r="B126" s="342"/>
      <c r="C126" s="301" t="s">
        <v>721</v>
      </c>
      <c r="D126" s="301"/>
      <c r="E126" s="301"/>
      <c r="F126" s="322" t="s">
        <v>772</v>
      </c>
      <c r="G126" s="301"/>
      <c r="H126" s="301" t="s">
        <v>823</v>
      </c>
      <c r="I126" s="301" t="s">
        <v>774</v>
      </c>
      <c r="J126" s="301" t="s">
        <v>822</v>
      </c>
      <c r="K126" s="344"/>
    </row>
    <row r="127" spans="2:11" ht="15" customHeight="1">
      <c r="B127" s="342"/>
      <c r="C127" s="301" t="s">
        <v>783</v>
      </c>
      <c r="D127" s="301"/>
      <c r="E127" s="301"/>
      <c r="F127" s="322" t="s">
        <v>778</v>
      </c>
      <c r="G127" s="301"/>
      <c r="H127" s="301" t="s">
        <v>784</v>
      </c>
      <c r="I127" s="301" t="s">
        <v>774</v>
      </c>
      <c r="J127" s="301">
        <v>15</v>
      </c>
      <c r="K127" s="344"/>
    </row>
    <row r="128" spans="2:11" ht="15" customHeight="1">
      <c r="B128" s="342"/>
      <c r="C128" s="324" t="s">
        <v>785</v>
      </c>
      <c r="D128" s="324"/>
      <c r="E128" s="324"/>
      <c r="F128" s="325" t="s">
        <v>778</v>
      </c>
      <c r="G128" s="324"/>
      <c r="H128" s="324" t="s">
        <v>786</v>
      </c>
      <c r="I128" s="324" t="s">
        <v>774</v>
      </c>
      <c r="J128" s="324">
        <v>15</v>
      </c>
      <c r="K128" s="344"/>
    </row>
    <row r="129" spans="2:11" ht="15" customHeight="1">
      <c r="B129" s="342"/>
      <c r="C129" s="324" t="s">
        <v>787</v>
      </c>
      <c r="D129" s="324"/>
      <c r="E129" s="324"/>
      <c r="F129" s="325" t="s">
        <v>778</v>
      </c>
      <c r="G129" s="324"/>
      <c r="H129" s="324" t="s">
        <v>788</v>
      </c>
      <c r="I129" s="324" t="s">
        <v>774</v>
      </c>
      <c r="J129" s="324">
        <v>20</v>
      </c>
      <c r="K129" s="344"/>
    </row>
    <row r="130" spans="2:11" ht="15" customHeight="1">
      <c r="B130" s="342"/>
      <c r="C130" s="324" t="s">
        <v>789</v>
      </c>
      <c r="D130" s="324"/>
      <c r="E130" s="324"/>
      <c r="F130" s="325" t="s">
        <v>778</v>
      </c>
      <c r="G130" s="324"/>
      <c r="H130" s="324" t="s">
        <v>790</v>
      </c>
      <c r="I130" s="324" t="s">
        <v>774</v>
      </c>
      <c r="J130" s="324">
        <v>20</v>
      </c>
      <c r="K130" s="344"/>
    </row>
    <row r="131" spans="2:11" ht="15" customHeight="1">
      <c r="B131" s="342"/>
      <c r="C131" s="301" t="s">
        <v>777</v>
      </c>
      <c r="D131" s="301"/>
      <c r="E131" s="301"/>
      <c r="F131" s="322" t="s">
        <v>778</v>
      </c>
      <c r="G131" s="301"/>
      <c r="H131" s="301" t="s">
        <v>811</v>
      </c>
      <c r="I131" s="301" t="s">
        <v>774</v>
      </c>
      <c r="J131" s="301">
        <v>50</v>
      </c>
      <c r="K131" s="344"/>
    </row>
    <row r="132" spans="2:11" ht="15" customHeight="1">
      <c r="B132" s="342"/>
      <c r="C132" s="301" t="s">
        <v>791</v>
      </c>
      <c r="D132" s="301"/>
      <c r="E132" s="301"/>
      <c r="F132" s="322" t="s">
        <v>778</v>
      </c>
      <c r="G132" s="301"/>
      <c r="H132" s="301" t="s">
        <v>811</v>
      </c>
      <c r="I132" s="301" t="s">
        <v>774</v>
      </c>
      <c r="J132" s="301">
        <v>50</v>
      </c>
      <c r="K132" s="344"/>
    </row>
    <row r="133" spans="2:11" ht="15" customHeight="1">
      <c r="B133" s="342"/>
      <c r="C133" s="301" t="s">
        <v>797</v>
      </c>
      <c r="D133" s="301"/>
      <c r="E133" s="301"/>
      <c r="F133" s="322" t="s">
        <v>778</v>
      </c>
      <c r="G133" s="301"/>
      <c r="H133" s="301" t="s">
        <v>811</v>
      </c>
      <c r="I133" s="301" t="s">
        <v>774</v>
      </c>
      <c r="J133" s="301">
        <v>50</v>
      </c>
      <c r="K133" s="344"/>
    </row>
    <row r="134" spans="2:11" ht="15" customHeight="1">
      <c r="B134" s="342"/>
      <c r="C134" s="301" t="s">
        <v>799</v>
      </c>
      <c r="D134" s="301"/>
      <c r="E134" s="301"/>
      <c r="F134" s="322" t="s">
        <v>778</v>
      </c>
      <c r="G134" s="301"/>
      <c r="H134" s="301" t="s">
        <v>811</v>
      </c>
      <c r="I134" s="301" t="s">
        <v>774</v>
      </c>
      <c r="J134" s="301">
        <v>50</v>
      </c>
      <c r="K134" s="344"/>
    </row>
    <row r="135" spans="2:11" ht="15" customHeight="1">
      <c r="B135" s="342"/>
      <c r="C135" s="301" t="s">
        <v>111</v>
      </c>
      <c r="D135" s="301"/>
      <c r="E135" s="301"/>
      <c r="F135" s="322" t="s">
        <v>778</v>
      </c>
      <c r="G135" s="301"/>
      <c r="H135" s="301" t="s">
        <v>824</v>
      </c>
      <c r="I135" s="301" t="s">
        <v>774</v>
      </c>
      <c r="J135" s="301">
        <v>255</v>
      </c>
      <c r="K135" s="344"/>
    </row>
    <row r="136" spans="2:11" ht="15" customHeight="1">
      <c r="B136" s="342"/>
      <c r="C136" s="301" t="s">
        <v>801</v>
      </c>
      <c r="D136" s="301"/>
      <c r="E136" s="301"/>
      <c r="F136" s="322" t="s">
        <v>772</v>
      </c>
      <c r="G136" s="301"/>
      <c r="H136" s="301" t="s">
        <v>825</v>
      </c>
      <c r="I136" s="301" t="s">
        <v>803</v>
      </c>
      <c r="J136" s="301"/>
      <c r="K136" s="344"/>
    </row>
    <row r="137" spans="2:11" ht="15" customHeight="1">
      <c r="B137" s="342"/>
      <c r="C137" s="301" t="s">
        <v>804</v>
      </c>
      <c r="D137" s="301"/>
      <c r="E137" s="301"/>
      <c r="F137" s="322" t="s">
        <v>772</v>
      </c>
      <c r="G137" s="301"/>
      <c r="H137" s="301" t="s">
        <v>826</v>
      </c>
      <c r="I137" s="301" t="s">
        <v>806</v>
      </c>
      <c r="J137" s="301"/>
      <c r="K137" s="344"/>
    </row>
    <row r="138" spans="2:11" ht="15" customHeight="1">
      <c r="B138" s="342"/>
      <c r="C138" s="301" t="s">
        <v>807</v>
      </c>
      <c r="D138" s="301"/>
      <c r="E138" s="301"/>
      <c r="F138" s="322" t="s">
        <v>772</v>
      </c>
      <c r="G138" s="301"/>
      <c r="H138" s="301" t="s">
        <v>807</v>
      </c>
      <c r="I138" s="301" t="s">
        <v>806</v>
      </c>
      <c r="J138" s="301"/>
      <c r="K138" s="344"/>
    </row>
    <row r="139" spans="2:11" ht="15" customHeight="1">
      <c r="B139" s="342"/>
      <c r="C139" s="301" t="s">
        <v>37</v>
      </c>
      <c r="D139" s="301"/>
      <c r="E139" s="301"/>
      <c r="F139" s="322" t="s">
        <v>772</v>
      </c>
      <c r="G139" s="301"/>
      <c r="H139" s="301" t="s">
        <v>827</v>
      </c>
      <c r="I139" s="301" t="s">
        <v>806</v>
      </c>
      <c r="J139" s="301"/>
      <c r="K139" s="344"/>
    </row>
    <row r="140" spans="2:11" ht="15" customHeight="1">
      <c r="B140" s="342"/>
      <c r="C140" s="301" t="s">
        <v>828</v>
      </c>
      <c r="D140" s="301"/>
      <c r="E140" s="301"/>
      <c r="F140" s="322" t="s">
        <v>772</v>
      </c>
      <c r="G140" s="301"/>
      <c r="H140" s="301" t="s">
        <v>829</v>
      </c>
      <c r="I140" s="301" t="s">
        <v>806</v>
      </c>
      <c r="J140" s="301"/>
      <c r="K140" s="344"/>
    </row>
    <row r="141" spans="2:11" ht="15" customHeight="1">
      <c r="B141" s="345"/>
      <c r="C141" s="346"/>
      <c r="D141" s="346"/>
      <c r="E141" s="346"/>
      <c r="F141" s="346"/>
      <c r="G141" s="346"/>
      <c r="H141" s="346"/>
      <c r="I141" s="346"/>
      <c r="J141" s="346"/>
      <c r="K141" s="347"/>
    </row>
    <row r="142" spans="2:11" ht="18.75" customHeight="1">
      <c r="B142" s="298"/>
      <c r="C142" s="298"/>
      <c r="D142" s="298"/>
      <c r="E142" s="298"/>
      <c r="F142" s="334"/>
      <c r="G142" s="298"/>
      <c r="H142" s="298"/>
      <c r="I142" s="298"/>
      <c r="J142" s="298"/>
      <c r="K142" s="298"/>
    </row>
    <row r="143" spans="2:11" ht="18.75" customHeight="1"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</row>
    <row r="144" spans="2:11" ht="7.5" customHeight="1">
      <c r="B144" s="309"/>
      <c r="C144" s="310"/>
      <c r="D144" s="310"/>
      <c r="E144" s="310"/>
      <c r="F144" s="310"/>
      <c r="G144" s="310"/>
      <c r="H144" s="310"/>
      <c r="I144" s="310"/>
      <c r="J144" s="310"/>
      <c r="K144" s="311"/>
    </row>
    <row r="145" spans="2:11" ht="45" customHeight="1">
      <c r="B145" s="312"/>
      <c r="C145" s="313" t="s">
        <v>830</v>
      </c>
      <c r="D145" s="313"/>
      <c r="E145" s="313"/>
      <c r="F145" s="313"/>
      <c r="G145" s="313"/>
      <c r="H145" s="313"/>
      <c r="I145" s="313"/>
      <c r="J145" s="313"/>
      <c r="K145" s="314"/>
    </row>
    <row r="146" spans="2:11" ht="17.25" customHeight="1">
      <c r="B146" s="312"/>
      <c r="C146" s="315" t="s">
        <v>766</v>
      </c>
      <c r="D146" s="315"/>
      <c r="E146" s="315"/>
      <c r="F146" s="315" t="s">
        <v>767</v>
      </c>
      <c r="G146" s="316"/>
      <c r="H146" s="315" t="s">
        <v>106</v>
      </c>
      <c r="I146" s="315" t="s">
        <v>56</v>
      </c>
      <c r="J146" s="315" t="s">
        <v>768</v>
      </c>
      <c r="K146" s="314"/>
    </row>
    <row r="147" spans="2:11" ht="17.25" customHeight="1">
      <c r="B147" s="312"/>
      <c r="C147" s="317" t="s">
        <v>769</v>
      </c>
      <c r="D147" s="317"/>
      <c r="E147" s="317"/>
      <c r="F147" s="318" t="s">
        <v>770</v>
      </c>
      <c r="G147" s="319"/>
      <c r="H147" s="317"/>
      <c r="I147" s="317"/>
      <c r="J147" s="317" t="s">
        <v>771</v>
      </c>
      <c r="K147" s="314"/>
    </row>
    <row r="148" spans="2:11" ht="5.25" customHeight="1">
      <c r="B148" s="323"/>
      <c r="C148" s="320"/>
      <c r="D148" s="320"/>
      <c r="E148" s="320"/>
      <c r="F148" s="320"/>
      <c r="G148" s="321"/>
      <c r="H148" s="320"/>
      <c r="I148" s="320"/>
      <c r="J148" s="320"/>
      <c r="K148" s="344"/>
    </row>
    <row r="149" spans="2:11" ht="15" customHeight="1">
      <c r="B149" s="323"/>
      <c r="C149" s="348" t="s">
        <v>775</v>
      </c>
      <c r="D149" s="301"/>
      <c r="E149" s="301"/>
      <c r="F149" s="349" t="s">
        <v>772</v>
      </c>
      <c r="G149" s="301"/>
      <c r="H149" s="348" t="s">
        <v>811</v>
      </c>
      <c r="I149" s="348" t="s">
        <v>774</v>
      </c>
      <c r="J149" s="348">
        <v>120</v>
      </c>
      <c r="K149" s="344"/>
    </row>
    <row r="150" spans="2:11" ht="15" customHeight="1">
      <c r="B150" s="323"/>
      <c r="C150" s="348" t="s">
        <v>820</v>
      </c>
      <c r="D150" s="301"/>
      <c r="E150" s="301"/>
      <c r="F150" s="349" t="s">
        <v>772</v>
      </c>
      <c r="G150" s="301"/>
      <c r="H150" s="348" t="s">
        <v>831</v>
      </c>
      <c r="I150" s="348" t="s">
        <v>774</v>
      </c>
      <c r="J150" s="348" t="s">
        <v>822</v>
      </c>
      <c r="K150" s="344"/>
    </row>
    <row r="151" spans="2:11" ht="15" customHeight="1">
      <c r="B151" s="323"/>
      <c r="C151" s="348" t="s">
        <v>721</v>
      </c>
      <c r="D151" s="301"/>
      <c r="E151" s="301"/>
      <c r="F151" s="349" t="s">
        <v>772</v>
      </c>
      <c r="G151" s="301"/>
      <c r="H151" s="348" t="s">
        <v>832</v>
      </c>
      <c r="I151" s="348" t="s">
        <v>774</v>
      </c>
      <c r="J151" s="348" t="s">
        <v>822</v>
      </c>
      <c r="K151" s="344"/>
    </row>
    <row r="152" spans="2:11" ht="15" customHeight="1">
      <c r="B152" s="323"/>
      <c r="C152" s="348" t="s">
        <v>777</v>
      </c>
      <c r="D152" s="301"/>
      <c r="E152" s="301"/>
      <c r="F152" s="349" t="s">
        <v>778</v>
      </c>
      <c r="G152" s="301"/>
      <c r="H152" s="348" t="s">
        <v>811</v>
      </c>
      <c r="I152" s="348" t="s">
        <v>774</v>
      </c>
      <c r="J152" s="348">
        <v>50</v>
      </c>
      <c r="K152" s="344"/>
    </row>
    <row r="153" spans="2:11" ht="15" customHeight="1">
      <c r="B153" s="323"/>
      <c r="C153" s="348" t="s">
        <v>780</v>
      </c>
      <c r="D153" s="301"/>
      <c r="E153" s="301"/>
      <c r="F153" s="349" t="s">
        <v>772</v>
      </c>
      <c r="G153" s="301"/>
      <c r="H153" s="348" t="s">
        <v>811</v>
      </c>
      <c r="I153" s="348" t="s">
        <v>782</v>
      </c>
      <c r="J153" s="348"/>
      <c r="K153" s="344"/>
    </row>
    <row r="154" spans="2:11" ht="15" customHeight="1">
      <c r="B154" s="323"/>
      <c r="C154" s="348" t="s">
        <v>791</v>
      </c>
      <c r="D154" s="301"/>
      <c r="E154" s="301"/>
      <c r="F154" s="349" t="s">
        <v>778</v>
      </c>
      <c r="G154" s="301"/>
      <c r="H154" s="348" t="s">
        <v>811</v>
      </c>
      <c r="I154" s="348" t="s">
        <v>774</v>
      </c>
      <c r="J154" s="348">
        <v>50</v>
      </c>
      <c r="K154" s="344"/>
    </row>
    <row r="155" spans="2:11" ht="15" customHeight="1">
      <c r="B155" s="323"/>
      <c r="C155" s="348" t="s">
        <v>799</v>
      </c>
      <c r="D155" s="301"/>
      <c r="E155" s="301"/>
      <c r="F155" s="349" t="s">
        <v>778</v>
      </c>
      <c r="G155" s="301"/>
      <c r="H155" s="348" t="s">
        <v>811</v>
      </c>
      <c r="I155" s="348" t="s">
        <v>774</v>
      </c>
      <c r="J155" s="348">
        <v>50</v>
      </c>
      <c r="K155" s="344"/>
    </row>
    <row r="156" spans="2:11" ht="15" customHeight="1">
      <c r="B156" s="323"/>
      <c r="C156" s="348" t="s">
        <v>797</v>
      </c>
      <c r="D156" s="301"/>
      <c r="E156" s="301"/>
      <c r="F156" s="349" t="s">
        <v>778</v>
      </c>
      <c r="G156" s="301"/>
      <c r="H156" s="348" t="s">
        <v>811</v>
      </c>
      <c r="I156" s="348" t="s">
        <v>774</v>
      </c>
      <c r="J156" s="348">
        <v>50</v>
      </c>
      <c r="K156" s="344"/>
    </row>
    <row r="157" spans="2:11" ht="15" customHeight="1">
      <c r="B157" s="323"/>
      <c r="C157" s="348" t="s">
        <v>94</v>
      </c>
      <c r="D157" s="301"/>
      <c r="E157" s="301"/>
      <c r="F157" s="349" t="s">
        <v>772</v>
      </c>
      <c r="G157" s="301"/>
      <c r="H157" s="348" t="s">
        <v>833</v>
      </c>
      <c r="I157" s="348" t="s">
        <v>774</v>
      </c>
      <c r="J157" s="348" t="s">
        <v>834</v>
      </c>
      <c r="K157" s="344"/>
    </row>
    <row r="158" spans="2:11" ht="15" customHeight="1">
      <c r="B158" s="323"/>
      <c r="C158" s="348" t="s">
        <v>835</v>
      </c>
      <c r="D158" s="301"/>
      <c r="E158" s="301"/>
      <c r="F158" s="349" t="s">
        <v>772</v>
      </c>
      <c r="G158" s="301"/>
      <c r="H158" s="348" t="s">
        <v>836</v>
      </c>
      <c r="I158" s="348" t="s">
        <v>806</v>
      </c>
      <c r="J158" s="348"/>
      <c r="K158" s="344"/>
    </row>
    <row r="159" spans="2:11" ht="15" customHeight="1">
      <c r="B159" s="350"/>
      <c r="C159" s="332"/>
      <c r="D159" s="332"/>
      <c r="E159" s="332"/>
      <c r="F159" s="332"/>
      <c r="G159" s="332"/>
      <c r="H159" s="332"/>
      <c r="I159" s="332"/>
      <c r="J159" s="332"/>
      <c r="K159" s="351"/>
    </row>
    <row r="160" spans="2:11" ht="18.75" customHeight="1">
      <c r="B160" s="298"/>
      <c r="C160" s="301"/>
      <c r="D160" s="301"/>
      <c r="E160" s="301"/>
      <c r="F160" s="322"/>
      <c r="G160" s="301"/>
      <c r="H160" s="301"/>
      <c r="I160" s="301"/>
      <c r="J160" s="301"/>
      <c r="K160" s="298"/>
    </row>
    <row r="161" spans="2:11" ht="18.75" customHeight="1"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289" t="s">
        <v>837</v>
      </c>
      <c r="D163" s="289"/>
      <c r="E163" s="289"/>
      <c r="F163" s="289"/>
      <c r="G163" s="289"/>
      <c r="H163" s="289"/>
      <c r="I163" s="289"/>
      <c r="J163" s="289"/>
      <c r="K163" s="290"/>
    </row>
    <row r="164" spans="2:11" ht="17.25" customHeight="1">
      <c r="B164" s="288"/>
      <c r="C164" s="315" t="s">
        <v>766</v>
      </c>
      <c r="D164" s="315"/>
      <c r="E164" s="315"/>
      <c r="F164" s="315" t="s">
        <v>767</v>
      </c>
      <c r="G164" s="352"/>
      <c r="H164" s="353" t="s">
        <v>106</v>
      </c>
      <c r="I164" s="353" t="s">
        <v>56</v>
      </c>
      <c r="J164" s="315" t="s">
        <v>768</v>
      </c>
      <c r="K164" s="290"/>
    </row>
    <row r="165" spans="2:11" ht="17.25" customHeight="1">
      <c r="B165" s="292"/>
      <c r="C165" s="317" t="s">
        <v>769</v>
      </c>
      <c r="D165" s="317"/>
      <c r="E165" s="317"/>
      <c r="F165" s="318" t="s">
        <v>770</v>
      </c>
      <c r="G165" s="354"/>
      <c r="H165" s="355"/>
      <c r="I165" s="355"/>
      <c r="J165" s="317" t="s">
        <v>771</v>
      </c>
      <c r="K165" s="294"/>
    </row>
    <row r="166" spans="2:11" ht="5.25" customHeight="1">
      <c r="B166" s="323"/>
      <c r="C166" s="320"/>
      <c r="D166" s="320"/>
      <c r="E166" s="320"/>
      <c r="F166" s="320"/>
      <c r="G166" s="321"/>
      <c r="H166" s="320"/>
      <c r="I166" s="320"/>
      <c r="J166" s="320"/>
      <c r="K166" s="344"/>
    </row>
    <row r="167" spans="2:11" ht="15" customHeight="1">
      <c r="B167" s="323"/>
      <c r="C167" s="301" t="s">
        <v>775</v>
      </c>
      <c r="D167" s="301"/>
      <c r="E167" s="301"/>
      <c r="F167" s="322" t="s">
        <v>772</v>
      </c>
      <c r="G167" s="301"/>
      <c r="H167" s="301" t="s">
        <v>811</v>
      </c>
      <c r="I167" s="301" t="s">
        <v>774</v>
      </c>
      <c r="J167" s="301">
        <v>120</v>
      </c>
      <c r="K167" s="344"/>
    </row>
    <row r="168" spans="2:11" ht="15" customHeight="1">
      <c r="B168" s="323"/>
      <c r="C168" s="301" t="s">
        <v>820</v>
      </c>
      <c r="D168" s="301"/>
      <c r="E168" s="301"/>
      <c r="F168" s="322" t="s">
        <v>772</v>
      </c>
      <c r="G168" s="301"/>
      <c r="H168" s="301" t="s">
        <v>821</v>
      </c>
      <c r="I168" s="301" t="s">
        <v>774</v>
      </c>
      <c r="J168" s="301" t="s">
        <v>822</v>
      </c>
      <c r="K168" s="344"/>
    </row>
    <row r="169" spans="2:11" ht="15" customHeight="1">
      <c r="B169" s="323"/>
      <c r="C169" s="301" t="s">
        <v>721</v>
      </c>
      <c r="D169" s="301"/>
      <c r="E169" s="301"/>
      <c r="F169" s="322" t="s">
        <v>772</v>
      </c>
      <c r="G169" s="301"/>
      <c r="H169" s="301" t="s">
        <v>838</v>
      </c>
      <c r="I169" s="301" t="s">
        <v>774</v>
      </c>
      <c r="J169" s="301" t="s">
        <v>822</v>
      </c>
      <c r="K169" s="344"/>
    </row>
    <row r="170" spans="2:11" ht="15" customHeight="1">
      <c r="B170" s="323"/>
      <c r="C170" s="301" t="s">
        <v>777</v>
      </c>
      <c r="D170" s="301"/>
      <c r="E170" s="301"/>
      <c r="F170" s="322" t="s">
        <v>778</v>
      </c>
      <c r="G170" s="301"/>
      <c r="H170" s="301" t="s">
        <v>838</v>
      </c>
      <c r="I170" s="301" t="s">
        <v>774</v>
      </c>
      <c r="J170" s="301">
        <v>50</v>
      </c>
      <c r="K170" s="344"/>
    </row>
    <row r="171" spans="2:11" ht="15" customHeight="1">
      <c r="B171" s="323"/>
      <c r="C171" s="301" t="s">
        <v>780</v>
      </c>
      <c r="D171" s="301"/>
      <c r="E171" s="301"/>
      <c r="F171" s="322" t="s">
        <v>772</v>
      </c>
      <c r="G171" s="301"/>
      <c r="H171" s="301" t="s">
        <v>838</v>
      </c>
      <c r="I171" s="301" t="s">
        <v>782</v>
      </c>
      <c r="J171" s="301"/>
      <c r="K171" s="344"/>
    </row>
    <row r="172" spans="2:11" ht="15" customHeight="1">
      <c r="B172" s="323"/>
      <c r="C172" s="301" t="s">
        <v>791</v>
      </c>
      <c r="D172" s="301"/>
      <c r="E172" s="301"/>
      <c r="F172" s="322" t="s">
        <v>778</v>
      </c>
      <c r="G172" s="301"/>
      <c r="H172" s="301" t="s">
        <v>838</v>
      </c>
      <c r="I172" s="301" t="s">
        <v>774</v>
      </c>
      <c r="J172" s="301">
        <v>50</v>
      </c>
      <c r="K172" s="344"/>
    </row>
    <row r="173" spans="2:11" ht="15" customHeight="1">
      <c r="B173" s="323"/>
      <c r="C173" s="301" t="s">
        <v>799</v>
      </c>
      <c r="D173" s="301"/>
      <c r="E173" s="301"/>
      <c r="F173" s="322" t="s">
        <v>778</v>
      </c>
      <c r="G173" s="301"/>
      <c r="H173" s="301" t="s">
        <v>838</v>
      </c>
      <c r="I173" s="301" t="s">
        <v>774</v>
      </c>
      <c r="J173" s="301">
        <v>50</v>
      </c>
      <c r="K173" s="344"/>
    </row>
    <row r="174" spans="2:11" ht="15" customHeight="1">
      <c r="B174" s="323"/>
      <c r="C174" s="301" t="s">
        <v>797</v>
      </c>
      <c r="D174" s="301"/>
      <c r="E174" s="301"/>
      <c r="F174" s="322" t="s">
        <v>778</v>
      </c>
      <c r="G174" s="301"/>
      <c r="H174" s="301" t="s">
        <v>838</v>
      </c>
      <c r="I174" s="301" t="s">
        <v>774</v>
      </c>
      <c r="J174" s="301">
        <v>50</v>
      </c>
      <c r="K174" s="344"/>
    </row>
    <row r="175" spans="2:11" ht="15" customHeight="1">
      <c r="B175" s="323"/>
      <c r="C175" s="301" t="s">
        <v>105</v>
      </c>
      <c r="D175" s="301"/>
      <c r="E175" s="301"/>
      <c r="F175" s="322" t="s">
        <v>772</v>
      </c>
      <c r="G175" s="301"/>
      <c r="H175" s="301" t="s">
        <v>839</v>
      </c>
      <c r="I175" s="301" t="s">
        <v>840</v>
      </c>
      <c r="J175" s="301"/>
      <c r="K175" s="344"/>
    </row>
    <row r="176" spans="2:11" ht="15" customHeight="1">
      <c r="B176" s="323"/>
      <c r="C176" s="301" t="s">
        <v>56</v>
      </c>
      <c r="D176" s="301"/>
      <c r="E176" s="301"/>
      <c r="F176" s="322" t="s">
        <v>772</v>
      </c>
      <c r="G176" s="301"/>
      <c r="H176" s="301" t="s">
        <v>841</v>
      </c>
      <c r="I176" s="301" t="s">
        <v>842</v>
      </c>
      <c r="J176" s="301">
        <v>1</v>
      </c>
      <c r="K176" s="344"/>
    </row>
    <row r="177" spans="2:11" ht="15" customHeight="1">
      <c r="B177" s="323"/>
      <c r="C177" s="301" t="s">
        <v>52</v>
      </c>
      <c r="D177" s="301"/>
      <c r="E177" s="301"/>
      <c r="F177" s="322" t="s">
        <v>772</v>
      </c>
      <c r="G177" s="301"/>
      <c r="H177" s="301" t="s">
        <v>843</v>
      </c>
      <c r="I177" s="301" t="s">
        <v>774</v>
      </c>
      <c r="J177" s="301">
        <v>20</v>
      </c>
      <c r="K177" s="344"/>
    </row>
    <row r="178" spans="2:11" ht="15" customHeight="1">
      <c r="B178" s="323"/>
      <c r="C178" s="301" t="s">
        <v>106</v>
      </c>
      <c r="D178" s="301"/>
      <c r="E178" s="301"/>
      <c r="F178" s="322" t="s">
        <v>772</v>
      </c>
      <c r="G178" s="301"/>
      <c r="H178" s="301" t="s">
        <v>844</v>
      </c>
      <c r="I178" s="301" t="s">
        <v>774</v>
      </c>
      <c r="J178" s="301">
        <v>255</v>
      </c>
      <c r="K178" s="344"/>
    </row>
    <row r="179" spans="2:11" ht="15" customHeight="1">
      <c r="B179" s="323"/>
      <c r="C179" s="301" t="s">
        <v>107</v>
      </c>
      <c r="D179" s="301"/>
      <c r="E179" s="301"/>
      <c r="F179" s="322" t="s">
        <v>772</v>
      </c>
      <c r="G179" s="301"/>
      <c r="H179" s="301" t="s">
        <v>737</v>
      </c>
      <c r="I179" s="301" t="s">
        <v>774</v>
      </c>
      <c r="J179" s="301">
        <v>10</v>
      </c>
      <c r="K179" s="344"/>
    </row>
    <row r="180" spans="2:11" ht="15" customHeight="1">
      <c r="B180" s="323"/>
      <c r="C180" s="301" t="s">
        <v>108</v>
      </c>
      <c r="D180" s="301"/>
      <c r="E180" s="301"/>
      <c r="F180" s="322" t="s">
        <v>772</v>
      </c>
      <c r="G180" s="301"/>
      <c r="H180" s="301" t="s">
        <v>845</v>
      </c>
      <c r="I180" s="301" t="s">
        <v>806</v>
      </c>
      <c r="J180" s="301"/>
      <c r="K180" s="344"/>
    </row>
    <row r="181" spans="2:11" ht="15" customHeight="1">
      <c r="B181" s="323"/>
      <c r="C181" s="301" t="s">
        <v>846</v>
      </c>
      <c r="D181" s="301"/>
      <c r="E181" s="301"/>
      <c r="F181" s="322" t="s">
        <v>772</v>
      </c>
      <c r="G181" s="301"/>
      <c r="H181" s="301" t="s">
        <v>847</v>
      </c>
      <c r="I181" s="301" t="s">
        <v>806</v>
      </c>
      <c r="J181" s="301"/>
      <c r="K181" s="344"/>
    </row>
    <row r="182" spans="2:11" ht="15" customHeight="1">
      <c r="B182" s="323"/>
      <c r="C182" s="301" t="s">
        <v>835</v>
      </c>
      <c r="D182" s="301"/>
      <c r="E182" s="301"/>
      <c r="F182" s="322" t="s">
        <v>772</v>
      </c>
      <c r="G182" s="301"/>
      <c r="H182" s="301" t="s">
        <v>848</v>
      </c>
      <c r="I182" s="301" t="s">
        <v>806</v>
      </c>
      <c r="J182" s="301"/>
      <c r="K182" s="344"/>
    </row>
    <row r="183" spans="2:11" ht="15" customHeight="1">
      <c r="B183" s="323"/>
      <c r="C183" s="301" t="s">
        <v>110</v>
      </c>
      <c r="D183" s="301"/>
      <c r="E183" s="301"/>
      <c r="F183" s="322" t="s">
        <v>778</v>
      </c>
      <c r="G183" s="301"/>
      <c r="H183" s="301" t="s">
        <v>849</v>
      </c>
      <c r="I183" s="301" t="s">
        <v>774</v>
      </c>
      <c r="J183" s="301">
        <v>50</v>
      </c>
      <c r="K183" s="344"/>
    </row>
    <row r="184" spans="2:11" ht="15" customHeight="1">
      <c r="B184" s="323"/>
      <c r="C184" s="301" t="s">
        <v>850</v>
      </c>
      <c r="D184" s="301"/>
      <c r="E184" s="301"/>
      <c r="F184" s="322" t="s">
        <v>778</v>
      </c>
      <c r="G184" s="301"/>
      <c r="H184" s="301" t="s">
        <v>851</v>
      </c>
      <c r="I184" s="301" t="s">
        <v>852</v>
      </c>
      <c r="J184" s="301"/>
      <c r="K184" s="344"/>
    </row>
    <row r="185" spans="2:11" ht="15" customHeight="1">
      <c r="B185" s="323"/>
      <c r="C185" s="301" t="s">
        <v>853</v>
      </c>
      <c r="D185" s="301"/>
      <c r="E185" s="301"/>
      <c r="F185" s="322" t="s">
        <v>778</v>
      </c>
      <c r="G185" s="301"/>
      <c r="H185" s="301" t="s">
        <v>854</v>
      </c>
      <c r="I185" s="301" t="s">
        <v>852</v>
      </c>
      <c r="J185" s="301"/>
      <c r="K185" s="344"/>
    </row>
    <row r="186" spans="2:11" ht="15" customHeight="1">
      <c r="B186" s="323"/>
      <c r="C186" s="301" t="s">
        <v>855</v>
      </c>
      <c r="D186" s="301"/>
      <c r="E186" s="301"/>
      <c r="F186" s="322" t="s">
        <v>778</v>
      </c>
      <c r="G186" s="301"/>
      <c r="H186" s="301" t="s">
        <v>856</v>
      </c>
      <c r="I186" s="301" t="s">
        <v>852</v>
      </c>
      <c r="J186" s="301"/>
      <c r="K186" s="344"/>
    </row>
    <row r="187" spans="2:11" ht="15" customHeight="1">
      <c r="B187" s="323"/>
      <c r="C187" s="356" t="s">
        <v>857</v>
      </c>
      <c r="D187" s="301"/>
      <c r="E187" s="301"/>
      <c r="F187" s="322" t="s">
        <v>778</v>
      </c>
      <c r="G187" s="301"/>
      <c r="H187" s="301" t="s">
        <v>858</v>
      </c>
      <c r="I187" s="301" t="s">
        <v>859</v>
      </c>
      <c r="J187" s="357" t="s">
        <v>860</v>
      </c>
      <c r="K187" s="344"/>
    </row>
    <row r="188" spans="2:11" ht="15" customHeight="1">
      <c r="B188" s="350"/>
      <c r="C188" s="358"/>
      <c r="D188" s="332"/>
      <c r="E188" s="332"/>
      <c r="F188" s="332"/>
      <c r="G188" s="332"/>
      <c r="H188" s="332"/>
      <c r="I188" s="332"/>
      <c r="J188" s="332"/>
      <c r="K188" s="351"/>
    </row>
    <row r="189" spans="2:11" ht="18.75" customHeight="1">
      <c r="B189" s="359"/>
      <c r="C189" s="360"/>
      <c r="D189" s="360"/>
      <c r="E189" s="360"/>
      <c r="F189" s="361"/>
      <c r="G189" s="301"/>
      <c r="H189" s="301"/>
      <c r="I189" s="301"/>
      <c r="J189" s="301"/>
      <c r="K189" s="298"/>
    </row>
    <row r="190" spans="2:11" ht="18.75" customHeight="1">
      <c r="B190" s="298"/>
      <c r="C190" s="301"/>
      <c r="D190" s="301"/>
      <c r="E190" s="301"/>
      <c r="F190" s="322"/>
      <c r="G190" s="301"/>
      <c r="H190" s="301"/>
      <c r="I190" s="301"/>
      <c r="J190" s="301"/>
      <c r="K190" s="298"/>
    </row>
    <row r="191" spans="2:11" ht="18.75" customHeight="1"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</row>
    <row r="192" spans="2:11" ht="13.5">
      <c r="B192" s="285"/>
      <c r="C192" s="286"/>
      <c r="D192" s="286"/>
      <c r="E192" s="286"/>
      <c r="F192" s="286"/>
      <c r="G192" s="286"/>
      <c r="H192" s="286"/>
      <c r="I192" s="286"/>
      <c r="J192" s="286"/>
      <c r="K192" s="287"/>
    </row>
    <row r="193" spans="2:11" ht="21">
      <c r="B193" s="288"/>
      <c r="C193" s="289" t="s">
        <v>861</v>
      </c>
      <c r="D193" s="289"/>
      <c r="E193" s="289"/>
      <c r="F193" s="289"/>
      <c r="G193" s="289"/>
      <c r="H193" s="289"/>
      <c r="I193" s="289"/>
      <c r="J193" s="289"/>
      <c r="K193" s="290"/>
    </row>
    <row r="194" spans="2:11" ht="25.5" customHeight="1">
      <c r="B194" s="288"/>
      <c r="C194" s="362" t="s">
        <v>862</v>
      </c>
      <c r="D194" s="362"/>
      <c r="E194" s="362"/>
      <c r="F194" s="362" t="s">
        <v>863</v>
      </c>
      <c r="G194" s="363"/>
      <c r="H194" s="364" t="s">
        <v>864</v>
      </c>
      <c r="I194" s="364"/>
      <c r="J194" s="364"/>
      <c r="K194" s="290"/>
    </row>
    <row r="195" spans="2:11" ht="5.25" customHeight="1">
      <c r="B195" s="323"/>
      <c r="C195" s="320"/>
      <c r="D195" s="320"/>
      <c r="E195" s="320"/>
      <c r="F195" s="320"/>
      <c r="G195" s="301"/>
      <c r="H195" s="320"/>
      <c r="I195" s="320"/>
      <c r="J195" s="320"/>
      <c r="K195" s="344"/>
    </row>
    <row r="196" spans="2:11" ht="15" customHeight="1">
      <c r="B196" s="323"/>
      <c r="C196" s="301" t="s">
        <v>865</v>
      </c>
      <c r="D196" s="301"/>
      <c r="E196" s="301"/>
      <c r="F196" s="322" t="s">
        <v>42</v>
      </c>
      <c r="G196" s="301"/>
      <c r="H196" s="365" t="s">
        <v>866</v>
      </c>
      <c r="I196" s="365"/>
      <c r="J196" s="365"/>
      <c r="K196" s="344"/>
    </row>
    <row r="197" spans="2:11" ht="15" customHeight="1">
      <c r="B197" s="323"/>
      <c r="C197" s="329"/>
      <c r="D197" s="301"/>
      <c r="E197" s="301"/>
      <c r="F197" s="322" t="s">
        <v>43</v>
      </c>
      <c r="G197" s="301"/>
      <c r="H197" s="365" t="s">
        <v>867</v>
      </c>
      <c r="I197" s="365"/>
      <c r="J197" s="365"/>
      <c r="K197" s="344"/>
    </row>
    <row r="198" spans="2:11" ht="15" customHeight="1">
      <c r="B198" s="323"/>
      <c r="C198" s="329"/>
      <c r="D198" s="301"/>
      <c r="E198" s="301"/>
      <c r="F198" s="322" t="s">
        <v>46</v>
      </c>
      <c r="G198" s="301"/>
      <c r="H198" s="365" t="s">
        <v>868</v>
      </c>
      <c r="I198" s="365"/>
      <c r="J198" s="365"/>
      <c r="K198" s="344"/>
    </row>
    <row r="199" spans="2:11" ht="15" customHeight="1">
      <c r="B199" s="323"/>
      <c r="C199" s="301"/>
      <c r="D199" s="301"/>
      <c r="E199" s="301"/>
      <c r="F199" s="322" t="s">
        <v>44</v>
      </c>
      <c r="G199" s="301"/>
      <c r="H199" s="365" t="s">
        <v>869</v>
      </c>
      <c r="I199" s="365"/>
      <c r="J199" s="365"/>
      <c r="K199" s="344"/>
    </row>
    <row r="200" spans="2:11" ht="15" customHeight="1">
      <c r="B200" s="323"/>
      <c r="C200" s="301"/>
      <c r="D200" s="301"/>
      <c r="E200" s="301"/>
      <c r="F200" s="322" t="s">
        <v>45</v>
      </c>
      <c r="G200" s="301"/>
      <c r="H200" s="365" t="s">
        <v>870</v>
      </c>
      <c r="I200" s="365"/>
      <c r="J200" s="365"/>
      <c r="K200" s="344"/>
    </row>
    <row r="201" spans="2:11" ht="15" customHeight="1">
      <c r="B201" s="323"/>
      <c r="C201" s="301"/>
      <c r="D201" s="301"/>
      <c r="E201" s="301"/>
      <c r="F201" s="322"/>
      <c r="G201" s="301"/>
      <c r="H201" s="301"/>
      <c r="I201" s="301"/>
      <c r="J201" s="301"/>
      <c r="K201" s="344"/>
    </row>
    <row r="202" spans="2:11" ht="15" customHeight="1">
      <c r="B202" s="323"/>
      <c r="C202" s="301" t="s">
        <v>818</v>
      </c>
      <c r="D202" s="301"/>
      <c r="E202" s="301"/>
      <c r="F202" s="322" t="s">
        <v>77</v>
      </c>
      <c r="G202" s="301"/>
      <c r="H202" s="365" t="s">
        <v>871</v>
      </c>
      <c r="I202" s="365"/>
      <c r="J202" s="365"/>
      <c r="K202" s="344"/>
    </row>
    <row r="203" spans="2:11" ht="15" customHeight="1">
      <c r="B203" s="323"/>
      <c r="C203" s="329"/>
      <c r="D203" s="301"/>
      <c r="E203" s="301"/>
      <c r="F203" s="322" t="s">
        <v>715</v>
      </c>
      <c r="G203" s="301"/>
      <c r="H203" s="365" t="s">
        <v>716</v>
      </c>
      <c r="I203" s="365"/>
      <c r="J203" s="365"/>
      <c r="K203" s="344"/>
    </row>
    <row r="204" spans="2:11" ht="15" customHeight="1">
      <c r="B204" s="323"/>
      <c r="C204" s="301"/>
      <c r="D204" s="301"/>
      <c r="E204" s="301"/>
      <c r="F204" s="322" t="s">
        <v>713</v>
      </c>
      <c r="G204" s="301"/>
      <c r="H204" s="365" t="s">
        <v>872</v>
      </c>
      <c r="I204" s="365"/>
      <c r="J204" s="365"/>
      <c r="K204" s="344"/>
    </row>
    <row r="205" spans="2:11" ht="15" customHeight="1">
      <c r="B205" s="366"/>
      <c r="C205" s="329"/>
      <c r="D205" s="329"/>
      <c r="E205" s="329"/>
      <c r="F205" s="322" t="s">
        <v>717</v>
      </c>
      <c r="G205" s="307"/>
      <c r="H205" s="367" t="s">
        <v>718</v>
      </c>
      <c r="I205" s="367"/>
      <c r="J205" s="367"/>
      <c r="K205" s="368"/>
    </row>
    <row r="206" spans="2:11" ht="15" customHeight="1">
      <c r="B206" s="366"/>
      <c r="C206" s="329"/>
      <c r="D206" s="329"/>
      <c r="E206" s="329"/>
      <c r="F206" s="322" t="s">
        <v>719</v>
      </c>
      <c r="G206" s="307"/>
      <c r="H206" s="367" t="s">
        <v>873</v>
      </c>
      <c r="I206" s="367"/>
      <c r="J206" s="367"/>
      <c r="K206" s="368"/>
    </row>
    <row r="207" spans="2:11" ht="15" customHeight="1">
      <c r="B207" s="366"/>
      <c r="C207" s="329"/>
      <c r="D207" s="329"/>
      <c r="E207" s="329"/>
      <c r="F207" s="369"/>
      <c r="G207" s="307"/>
      <c r="H207" s="370"/>
      <c r="I207" s="370"/>
      <c r="J207" s="370"/>
      <c r="K207" s="368"/>
    </row>
    <row r="208" spans="2:11" ht="15" customHeight="1">
      <c r="B208" s="366"/>
      <c r="C208" s="301" t="s">
        <v>842</v>
      </c>
      <c r="D208" s="329"/>
      <c r="E208" s="329"/>
      <c r="F208" s="322">
        <v>1</v>
      </c>
      <c r="G208" s="307"/>
      <c r="H208" s="367" t="s">
        <v>874</v>
      </c>
      <c r="I208" s="367"/>
      <c r="J208" s="367"/>
      <c r="K208" s="368"/>
    </row>
    <row r="209" spans="2:11" ht="15" customHeight="1">
      <c r="B209" s="366"/>
      <c r="C209" s="329"/>
      <c r="D209" s="329"/>
      <c r="E209" s="329"/>
      <c r="F209" s="322">
        <v>2</v>
      </c>
      <c r="G209" s="307"/>
      <c r="H209" s="367" t="s">
        <v>875</v>
      </c>
      <c r="I209" s="367"/>
      <c r="J209" s="367"/>
      <c r="K209" s="368"/>
    </row>
    <row r="210" spans="2:11" ht="15" customHeight="1">
      <c r="B210" s="366"/>
      <c r="C210" s="329"/>
      <c r="D210" s="329"/>
      <c r="E210" s="329"/>
      <c r="F210" s="322">
        <v>3</v>
      </c>
      <c r="G210" s="307"/>
      <c r="H210" s="367" t="s">
        <v>876</v>
      </c>
      <c r="I210" s="367"/>
      <c r="J210" s="367"/>
      <c r="K210" s="368"/>
    </row>
    <row r="211" spans="2:11" ht="15" customHeight="1">
      <c r="B211" s="366"/>
      <c r="C211" s="329"/>
      <c r="D211" s="329"/>
      <c r="E211" s="329"/>
      <c r="F211" s="322">
        <v>4</v>
      </c>
      <c r="G211" s="307"/>
      <c r="H211" s="367" t="s">
        <v>877</v>
      </c>
      <c r="I211" s="367"/>
      <c r="J211" s="367"/>
      <c r="K211" s="368"/>
    </row>
    <row r="212" spans="2:11" ht="12.75" customHeight="1">
      <c r="B212" s="371"/>
      <c r="C212" s="372"/>
      <c r="D212" s="372"/>
      <c r="E212" s="372"/>
      <c r="F212" s="372"/>
      <c r="G212" s="372"/>
      <c r="H212" s="372"/>
      <c r="I212" s="372"/>
      <c r="J212" s="372"/>
      <c r="K212" s="373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PC6\user</dc:creator>
  <cp:keywords/>
  <dc:description/>
  <cp:lastModifiedBy>user</cp:lastModifiedBy>
  <dcterms:created xsi:type="dcterms:W3CDTF">2017-03-24T08:23:40Z</dcterms:created>
  <dcterms:modified xsi:type="dcterms:W3CDTF">2017-03-24T08:23:50Z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