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80" windowHeight="960" activeTab="0"/>
  </bookViews>
  <sheets>
    <sheet name="Rekapitulace stavby" sheetId="1" r:id="rId1"/>
    <sheet name="101 - Komunikace" sheetId="2" r:id="rId2"/>
    <sheet name="901 - VRN" sheetId="3" r:id="rId3"/>
    <sheet name="Pokyny pro vyplnění" sheetId="4" r:id="rId4"/>
  </sheets>
  <definedNames>
    <definedName name="_xlnm._FilterDatabase" localSheetId="1" hidden="1">'101 - Komunikace'!$C$84:$K$84</definedName>
    <definedName name="_xlnm._FilterDatabase" localSheetId="2" hidden="1">'901 - VRN'!$C$80:$K$80</definedName>
    <definedName name="_xlnm.Print_Titles" localSheetId="1">'101 - Komunikace'!$84:$84</definedName>
    <definedName name="_xlnm.Print_Titles" localSheetId="2">'901 - VRN'!$80:$80</definedName>
    <definedName name="_xlnm.Print_Titles" localSheetId="0">'Rekapitulace stavby'!$49:$49</definedName>
    <definedName name="_xlnm.Print_Area" localSheetId="1">'101 - Komunikace'!$C$4:$J$36,'101 - Komunikace'!$C$42:$J$66,'101 - Komunikace'!$C$72:$K$789</definedName>
    <definedName name="_xlnm.Print_Area" localSheetId="2">'901 - VRN'!$C$4:$J$36,'901 - VRN'!$C$42:$J$62,'901 - VRN'!$C$68:$K$118</definedName>
    <definedName name="_xlnm.Print_Area" localSheetId="3">'Pokyny pro vyplnění'!$B$2:$K$69,'Pokyny pro vyplnění'!$B$72:$K$116,'Pokyny pro vyplnění'!$B$119:$K$188,'Pokyny pro vyplnění'!$B$192:$K$212</definedName>
    <definedName name="_xlnm.Print_Area" localSheetId="0">'Rekapitulace stavby'!$D$4:$AO$33,'Rekapitulace stavby'!$C$39:$AQ$54</definedName>
  </definedNames>
  <calcPr fullCalcOnLoad="1"/>
</workbook>
</file>

<file path=xl/sharedStrings.xml><?xml version="1.0" encoding="utf-8"?>
<sst xmlns="http://schemas.openxmlformats.org/spreadsheetml/2006/main" count="7466" uniqueCount="858">
  <si>
    <t>"km 2,115 08 - 2,157 08 L" 14*1,5</t>
  </si>
  <si>
    <t>"km 4,312 78 P" 12</t>
  </si>
  <si>
    <t>"km 4,318 21 L" 12</t>
  </si>
  <si>
    <t>"V 4 (0,5/0,5) - bez mezer"</t>
  </si>
  <si>
    <t>"km 4,312 78 P" 25*0,5</t>
  </si>
  <si>
    <t>"km 4,318 21 L" 18*0,5</t>
  </si>
  <si>
    <t>41</t>
  </si>
  <si>
    <t>915611111</t>
  </si>
  <si>
    <t>Předznačení vodorovného liniového značení</t>
  </si>
  <si>
    <t>-121301689</t>
  </si>
  <si>
    <t>Předznačení pro vodorovné značení stříkané barvou nebo prováděné z nátěrových hmot liniové dělicí čáry, vodicí proužky</t>
  </si>
  <si>
    <t xml:space="preserve">Poznámka k souboru cen:
1. Množství měrných jednotek se určuje:     a) pro cenu -1111 v m délky dělicí čáry nebo vodícího proužku (včetně mezer),     b) pro cenu -1112 v m2 natírané nebo stříkané plochy. </t>
  </si>
  <si>
    <t>"V 4 (0,125)"</t>
  </si>
  <si>
    <t>"V 2b (1,5/1,5/0,25) - vč mezer"</t>
  </si>
  <si>
    <t>"km 0,219 83 - 0,240 83 L" 21</t>
  </si>
  <si>
    <t>"km 0,314 53 - 0,334 03 L" 19,5</t>
  </si>
  <si>
    <t>"km 2,061 58 - 2,108 08 L" 46,5</t>
  </si>
  <si>
    <t>"km 2,115 08 - 2,157 08 L" 42</t>
  </si>
  <si>
    <t>"V 4 (0,25)"</t>
  </si>
  <si>
    <t>"V 4 (0,5/0,5/0,25) - vč. mezer"</t>
  </si>
  <si>
    <t>"km 4,312 78 P" 25</t>
  </si>
  <si>
    <t>"km 4,318 21 L" 18</t>
  </si>
  <si>
    <t>42</t>
  </si>
  <si>
    <t>919112213</t>
  </si>
  <si>
    <t>Řezání spár pro vytvoření komůrky š 10 mm hl 25 mm pro těsnící zálivku v živičném krytu</t>
  </si>
  <si>
    <t>776496665</t>
  </si>
  <si>
    <t>Řezání dilatačních spár v živičném krytu vytvoření komůrky pro těsnící zálivku šířky 10 mm, hloubky 25 mm</t>
  </si>
  <si>
    <t xml:space="preserve">Poznámka k souboru cen:
1. V cenách jsou započteny i náklady na vyčištění spár po řezání. </t>
  </si>
  <si>
    <t>"ZÚ km 0,000 00" 55</t>
  </si>
  <si>
    <t>"KÚ km 4,332 96" 8,5</t>
  </si>
  <si>
    <t>"km 0,232 17 L" 15</t>
  </si>
  <si>
    <t>"km 0,325 65 L" 15</t>
  </si>
  <si>
    <t>"km 2,077 67 L" 17</t>
  </si>
  <si>
    <t>"km 2,099 97 L" 12</t>
  </si>
  <si>
    <t>"km 2,132 63 L" 33</t>
  </si>
  <si>
    <t>43</t>
  </si>
  <si>
    <t>919121213</t>
  </si>
  <si>
    <t>Těsnění spár zálivkou za studena pro komůrky š 10 mm hl 25 mm bez těsnicího profilu</t>
  </si>
  <si>
    <t>1156100030</t>
  </si>
  <si>
    <t>Utěsnění dilatačních spár zálivkou za studena v cementobetonovém nebo živičném krytu včetně adhezního nátěru bez těsnicího profilu pod zálivkou, pro komůrky šířky 10 mm, hloubky 25 mm</t>
  </si>
  <si>
    <t xml:space="preserve">Poznámka k souboru cen:
1. V cenách jsou započteny i náklady na vyčištění spár před těsněním a zalitím a náklady na     impregnaci, těsnění a zalití spár včetně dodání hmot. </t>
  </si>
  <si>
    <t>44</t>
  </si>
  <si>
    <t>919411111</t>
  </si>
  <si>
    <t>Čelo propustku z betonu prostého pro propustek z trub DN 300 až 500</t>
  </si>
  <si>
    <t>-223032147</t>
  </si>
  <si>
    <t>Čelo propustku z betonu prostého, pro propustek z trub DN 300 až 500 mm</t>
  </si>
  <si>
    <t xml:space="preserve">Poznámka k souboru cen:
1. Ceny jsou určeny pro čela propustků bez svahových křídel o spádu do 10 %. 2. Ceny nelze použít pro čela propustků z trub DN přes 800 mm a pro čela se svahovými křídly, které     se oceňují cenami části A 01 katalogu 821-1 Mosty. 3. V cenách 919 41-1111 až -1141 jsou započteny i náklady na zdivo základu a zdivo nadzákladové z     betonu prostého, římsu z betonu železového, zřízení bednění a jeho odstranění. 4. V cenách 919 44-1211 a -1221 jsou započteny i náklady na maltu cementovou pro zdivo z lomového     kamene, maltu cementovou pro spárování zdiva, na římsu z betonu železového, zřízení bednění a jeho     odstranění. 5. V cenách nejsou započteny náklady na:     a) zemní práce, které se oceňují cenami souborů cen katalogu 800-1 Zemní práce,     b) zábradlí, které se oceňuje cenami části A 01 katalogu 821-1 Mosty,     c) ocelovou výztuž římsy, která se oceňuje cenami části A 01 katalogu 821-1 Mosty. 6. Pro výpočet přesunu hmot se celková hmotnost položky sníží o hmotnost betonu, pokud je beton     dodáván přímo na místo zabudování nebo do prostoru technologické manipulace. </t>
  </si>
  <si>
    <t>"km 1,665 00" 2</t>
  </si>
  <si>
    <t>"km 2,023 00" 2</t>
  </si>
  <si>
    <t>"km 3,490 00" 2</t>
  </si>
  <si>
    <t>45</t>
  </si>
  <si>
    <t>919721293</t>
  </si>
  <si>
    <t>Geomříž pro vyztužení stávajícího asfaltového povrchu ze skelných vláken s geotextilií 100 kN/m</t>
  </si>
  <si>
    <t>-1096073504</t>
  </si>
  <si>
    <t>Vyztužení stávajícího asfaltového povrchu geomříží ze skelných vláken s geotextilií, podélná pevnost v tahu 100 kN/m</t>
  </si>
  <si>
    <t xml:space="preserve">Poznámka k souboru cen:
1. V cenách jsou započteny i náklady na položení a dodání geomříže včetně přesahů, na ošetření     podkladu živičnou emulzí a spojení přesahů živičným postřikem. 2. V cenách -1281 a -1291 jsou započteny i náklady na ochrannou vrstvu z podrceného štěrku a     uchycení geomříže k podkladu hřeby. 3. V cenách nejsou započteny náklady na:     a) případné odstranění části stávajícího asfaltového krytu,     b) broušení povrchu asfaltového krytu před položením geomříže,     c) zaplnění trhlin a spár těsnicím materiálem,     d) očištění povrchu stávající vozovky. </t>
  </si>
  <si>
    <t>"OPRAVA PŘÍČNÝCH A PODÉLNÝCH TRHLIN"</t>
  </si>
  <si>
    <t>"orientačně" 755*1</t>
  </si>
  <si>
    <t>46</t>
  </si>
  <si>
    <t>919731122</t>
  </si>
  <si>
    <t>Zarovnání styčné plochy podkladu nebo krytu živičného tl do 100 mm</t>
  </si>
  <si>
    <t>1548968601</t>
  </si>
  <si>
    <t>Zarovnání styčné plochy podkladu nebo krytu podél vybourané části komunikace nebo zpevněné plochy živičné tl. přes 50 do 100 mm</t>
  </si>
  <si>
    <t xml:space="preserve">Poznámka k souboru cen:
1. Pro volbu cen je rozhodující maximální tloušťka zarovnané styčné plochy. 2. Náklady na vodorovné přemístění suti zbylé po zarovnání styčné plochy se samostatně neoceňují,     tyto náklady jsou započteny ve vodorovném přemístění suti prováděném při odstraňování podkladů nebo     krytů. </t>
  </si>
  <si>
    <t>47</t>
  </si>
  <si>
    <t>919735112</t>
  </si>
  <si>
    <t>Řezání stávajícího živičného krytu hl do 100 mm</t>
  </si>
  <si>
    <t>1025203358</t>
  </si>
  <si>
    <t>Řezání stávajícího živičného krytu nebo podkladu hloubky přes 50 do 100 mm</t>
  </si>
  <si>
    <t xml:space="preserve">Poznámka k souboru cen:
1. V cenách jsou započteny i náklady na spotřebu vody. </t>
  </si>
  <si>
    <t>48</t>
  </si>
  <si>
    <t>938902112</t>
  </si>
  <si>
    <t>Čištění příkopů komunikací příkopovým rypadlem objem nánosu do 0,3 m3/m</t>
  </si>
  <si>
    <t>1266639768</t>
  </si>
  <si>
    <t>Profilace a čištění příkopů komunikací příkopovým rypadlem s odstraněním travnatého porostu nebo nánosu, s úpravou dna a svahů do předepsaného profilu a s naložením na dopravní prostředek nebo s přemístěním na hromady na vzdálenost do 20 m nezpevněných nebo zpevněných objemu nánosu přes 0,15 do 0,30 m3/m</t>
  </si>
  <si>
    <t xml:space="preserve">Poznámka k souboru cen:
1. Ceny nelze použít pro čištění příkopů zakrytých; toto čištění se oceňuje individuálně. 2. Pro volbu ceny se objem nánosu na 1 m délky příkopu určí jako podíl celkového množství nánosu     všech příkopů objektu a jejich celkové délky. 3. V cenách nejsou započteny náklady na vodorovnou dopravu odstraněného materiálu, která se oceňuje     cenami souboru cen 997 22-15 Vodorovná doprava suti. </t>
  </si>
  <si>
    <t>"SIL. PŘÍKOP PŘI SIL. III/19846" 6454</t>
  </si>
  <si>
    <t>"(dle investora)"</t>
  </si>
  <si>
    <t>49</t>
  </si>
  <si>
    <t>938902412</t>
  </si>
  <si>
    <t>Čištění propustků strojně tlakovou vodou D do 1000 mm při tl nánosu do 25% DN</t>
  </si>
  <si>
    <t>-1176243627</t>
  </si>
  <si>
    <t>Čištění propustků s odstraněním travnatého porostu nebo nánosu, s naložením na dopravní prostředek nebo s přemístěním na hromady na vzdálenost do 20 m strojně tlakovou vodou tloušťky nánosu do 25% průměru propustku přes 500 do 1000 mm</t>
  </si>
  <si>
    <t xml:space="preserve">Poznámka k souboru cen:
1. V cenách nejsou započteny náklady na vodorovnou dopravu odstraněného materiálu, která se oceňuje     cenami souboru cen 997 22-15 Vodorovná doprava suti. 2. V cenách čištění propustků strojně tlakovou vodou nejsou započteny náklady na vodu, tyto se     oceňují individuálně. 3. Ceny jsou kalkulovány pro propustky do délky 8 m, pro propustky delší než 8 m se použijí položky     938 90-2411 až -2484 a příplatek 938 90-2499 za každý další 1 metr propustku. </t>
  </si>
  <si>
    <t>"km 2,023 00" 8</t>
  </si>
  <si>
    <t>"km 3,050 00" 8</t>
  </si>
  <si>
    <t>"km 3,490 00" 8</t>
  </si>
  <si>
    <t>"HOSPODÁŘSKÉ SJEZDY" 47</t>
  </si>
  <si>
    <t>50</t>
  </si>
  <si>
    <t>938908411</t>
  </si>
  <si>
    <t>Čištění vozovek splachováním vodou</t>
  </si>
  <si>
    <t>130888573</t>
  </si>
  <si>
    <t>Čištění vozovek splachováním vodou povrchu podkladu nebo krytu živičného, betonového nebo dlážděného</t>
  </si>
  <si>
    <t xml:space="preserve">Poznámka k souboru cen:
1. Ceny jsou určeny pro očištění:     a) povrchu stávající vozovky,     b) povrchu rozestavěné trvalé vozovky, předepíše-li projekt užívat nově zřizovanou vozovku po         dobu výstavby ještě před zřízením konečného závěrečného krytu. 2. V cenách nejsou započteny náklady na vodorovnou dopravu odstraněného materiálu, která se oceňuje     cenami souboru cen 997 22-15 Vodorovná doprava suti. </t>
  </si>
  <si>
    <t>51</t>
  </si>
  <si>
    <t>938909311</t>
  </si>
  <si>
    <t>Čištění vozovek metením strojně podkladu nebo krytu betonového nebo živičného</t>
  </si>
  <si>
    <t>1650476424</t>
  </si>
  <si>
    <t>Čištění vozovek metením bláta, prachu nebo hlinitého nánosu s odklizením na hromady na vzdálenost do 20 m nebo naložením na dopravní prostředek strojně povrchu podkladu nebo krytu betonového nebo živičného</t>
  </si>
  <si>
    <t>52</t>
  </si>
  <si>
    <t>938909611</t>
  </si>
  <si>
    <t>Odstranění nánosu na krajnicích tl do 100 mm</t>
  </si>
  <si>
    <t>-715696226</t>
  </si>
  <si>
    <t>Čištění krajnic odstraněním nánosu (ulehlého, popř. zaježděného) naneseného vlivem silničního provozu, s přemístěním na hromady na vzdálenost do 50 m nebo s naložením na dopravní prostředek, ale bez složení průměrné tloušťky do 100 mm</t>
  </si>
  <si>
    <t xml:space="preserve">Poznámka k souboru cen:
1. V cenách nejsou započteny náklady na vodorovnou dopravu odstraněného materiálu, která se oceňuje     cenami souboru cen 997 22-15 Vodorovná doprava suti. </t>
  </si>
  <si>
    <t>"prům. šířka krajnice cca 0,5 m"</t>
  </si>
  <si>
    <t>"km 0,000 00 - 0,333 63" (334*0,5)*2</t>
  </si>
  <si>
    <t>"km 2,108 51 - 2,308 95" (200*0,5)*2</t>
  </si>
  <si>
    <t>53</t>
  </si>
  <si>
    <t>963051111</t>
  </si>
  <si>
    <t>Bourání mostní nosné konstrukce z ŽB</t>
  </si>
  <si>
    <t>1155947800</t>
  </si>
  <si>
    <t>Bourání mostních konstrukcí nosných konstrukcí ze železového betonu</t>
  </si>
  <si>
    <t xml:space="preserve">Poznámka k souboru cen:
1. Cena 05-1111 lze použít i pro bourání konstrukcí z předpjatého betonu. 2. Ceny 06-5413 a 06-5423 lze použít i pro rozebrání dřevěných truhlíků nebo žlabů uložených na     dřevěné konstrukci mostu. 3. Ceny nelze použít:     a) pro bourání základových konstrukcí prováděné ve spojitosti se zemními pracemi; toto bourání         se oceňuje cenami 122 90-1 - Bourání konstrukcí, části A 01 katalogu 800-1 Zemní práce;     b) ceny nelze použít pro bourání konstrukcí pod vodou; tyto práce se oceňují podle ustanovení         úvodního katalogu. 4. Ceny 04-1211 až 05-1111 nelze použít pro ocenění demontáže (vyjmutí) prefabrikovaných dílců nebo     nosných konstrukcí v celku; tyto práce se oceňují podle ustanovení úvodního katalogu. 5. Ceny 06-5111 a 06-5112, 06-5611 a 06-5612 nelze použít pro vytažení pilot, bárek na pilotách a     ledolamů; vytažení pilot se oceňuje příslušnými cenami katalogu 800-2 - Zvláštní zakládání objektů. 6. Množství měrných jednotek se určuje:     a) u cen 02-1112 až 05-1111 v m3 objemu konstrukce nebo její části před bouráním,     b) u cen 06-5111 až 06-5612 v m3 objemu dřeva v konstrukci nebo její části před bouráním. </t>
  </si>
  <si>
    <t>54</t>
  </si>
  <si>
    <t>966075141</t>
  </si>
  <si>
    <t>Odstranění kovového zábradlí vcelku</t>
  </si>
  <si>
    <t>535016928</t>
  </si>
  <si>
    <t>Odstranění různých konstrukcí na mostech kovového zábradlí vcelku</t>
  </si>
  <si>
    <t>997</t>
  </si>
  <si>
    <t>Přesun sutě</t>
  </si>
  <si>
    <t>55</t>
  </si>
  <si>
    <t>997221551</t>
  </si>
  <si>
    <t>Vodorovná doprava suti ze sypkých materiálů do 1 km</t>
  </si>
  <si>
    <t>25128620</t>
  </si>
  <si>
    <t>Vodorovná doprava suti bez naložení, ale se složením a s hrubým urovnáním ze sypkých materiálů, na vzdálenost do 1 km</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</si>
  <si>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</si>
  <si>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"živice" 1443</t>
  </si>
  <si>
    <t>"mat. z krajnic" 546</t>
  </si>
  <si>
    <t>"mat z příkopu" 1252</t>
  </si>
  <si>
    <t>998</t>
  </si>
  <si>
    <t>Přesun hmot</t>
  </si>
  <si>
    <t>56</t>
  </si>
  <si>
    <t>998225111</t>
  </si>
  <si>
    <t>Přesun hmot pro pozemní komunikace s krytem z kamene, monolitickým betonovým nebo živičným</t>
  </si>
  <si>
    <t>-673246466</t>
  </si>
  <si>
    <t>Přesun hmot pro komunikace s krytem z kameniva, monolitickým betonovým nebo živičným dopravní vzdálenost do 200 m jakékoliv délky objektu</t>
  </si>
  <si>
    <t xml:space="preserve">Poznámka k souboru cen:
1. Ceny lze použít i pro plochy letišť s krytem monolitickým betonovým nebo živičným. </t>
  </si>
  <si>
    <t>901 - VRN</t>
  </si>
  <si>
    <t>VRN - Vedlejší rozpočtové náklady</t>
  </si>
  <si>
    <t xml:space="preserve">    VRN1 - Průzkumné, geodetické a projektové práce</t>
  </si>
  <si>
    <t xml:space="preserve">    VRN3 - Zařízení staveniště</t>
  </si>
  <si>
    <t xml:space="preserve">    VRN4 - Inženýrská činnost</t>
  </si>
  <si>
    <t xml:space="preserve">    VRN7 - Provozní vlivy</t>
  </si>
  <si>
    <t>Vedlejší rozpočtové náklady</t>
  </si>
  <si>
    <t>VRN1</t>
  </si>
  <si>
    <t>Průzkumné, geodetické a projektové práce</t>
  </si>
  <si>
    <t>012303000</t>
  </si>
  <si>
    <t>Geodetické práce po výstavbě</t>
  </si>
  <si>
    <t>1024</t>
  </si>
  <si>
    <t>1208175144</t>
  </si>
  <si>
    <t>Průzkumné, geodetické a projektové práce geodetické práce po výstavbě</t>
  </si>
  <si>
    <t>"geodetické zaměření skutečného provedení stavby" 1</t>
  </si>
  <si>
    <t>013254000</t>
  </si>
  <si>
    <t>Dokumentace skutečného provedení stavby</t>
  </si>
  <si>
    <t>403584339</t>
  </si>
  <si>
    <t>Průzkumné, geodetické a projektové práce projektové práce dokumentace stavby (výkresová a textová) skutečného provedení stavby</t>
  </si>
  <si>
    <t>"po skončení výstavby" 1</t>
  </si>
  <si>
    <t>"(na základě geodetického polohopisného a výškopisného zaměření)"</t>
  </si>
  <si>
    <t>VRN3</t>
  </si>
  <si>
    <t>Zařízení staveniště</t>
  </si>
  <si>
    <t>032103000</t>
  </si>
  <si>
    <t>Náklady na stavební buňky</t>
  </si>
  <si>
    <t>-1244209800</t>
  </si>
  <si>
    <t>Zařízení staveniště vybavení staveniště náklady na stavební buňky</t>
  </si>
  <si>
    <t>"stavební buňka" 1</t>
  </si>
  <si>
    <t>"mobilní WC" 1</t>
  </si>
  <si>
    <t>034503000</t>
  </si>
  <si>
    <t>Informační tabule na staveništi</t>
  </si>
  <si>
    <t>1861527416</t>
  </si>
  <si>
    <t>Zařízení staveniště zabezpečení staveniště informační tabule</t>
  </si>
  <si>
    <t>"informační tabule" 2</t>
  </si>
  <si>
    <t>"(náklady na vyrobení a osazení informačních tabulí dle grafického manuálu SÚS PK vč. podstavce velikosti 100,5 x 76 cm)"</t>
  </si>
  <si>
    <t>"(náklady na vyrobení a osazení informačních tabulí dle grafického manuálu SFDI vč. podstavce)"</t>
  </si>
  <si>
    <t>"pamětní deska" 1</t>
  </si>
  <si>
    <t>"(dle SFDI)"</t>
  </si>
  <si>
    <t>039103000</t>
  </si>
  <si>
    <t>Rozebrání, bourání a odvoz zařízení staveniště</t>
  </si>
  <si>
    <t>-948054638</t>
  </si>
  <si>
    <t>Zařízení staveniště zrušení zařízení staveniště rozebrání, bourání a odvoz</t>
  </si>
  <si>
    <t>VRN4</t>
  </si>
  <si>
    <t>Inženýrská činnost</t>
  </si>
  <si>
    <t>043002000</t>
  </si>
  <si>
    <t>Zkoušky a ostatní měření</t>
  </si>
  <si>
    <t>550218502</t>
  </si>
  <si>
    <t>Hlavní tituly průvodních činností a nákladů inženýrská činnost zkoušky a ostatní měření</t>
  </si>
  <si>
    <t>"orientačně" 15</t>
  </si>
  <si>
    <t>VRN7</t>
  </si>
  <si>
    <t>Provozní vlivy</t>
  </si>
  <si>
    <t>072002000</t>
  </si>
  <si>
    <t>Silniční provoz</t>
  </si>
  <si>
    <t>529464681</t>
  </si>
  <si>
    <t>Hlavní tituly průvodních činností a nákladů provozní vlivy silniční provoz</t>
  </si>
  <si>
    <t>"práce za omezeného provozu na sil. III/19846" 1</t>
  </si>
  <si>
    <t>1) Rekapitulace stavby</t>
  </si>
  <si>
    <t>2) Rekapitulace objektů stavby a soupisů prací</t>
  </si>
  <si>
    <t>/</t>
  </si>
  <si>
    <t>1) Krycí list soupisu</t>
  </si>
  <si>
    <t>2) Rekapitulace</t>
  </si>
  <si>
    <t>3) Soupis prací</t>
  </si>
  <si>
    <t>Rekapitulace stavby</t>
  </si>
  <si>
    <t>Struktura údajů, formát souboru a metodika pro zpracování</t>
  </si>
  <si>
    <t>Struktura</t>
  </si>
  <si>
    <t>Soubor je složen ze záložky Rekapitulace stavby a záložek s názvem soupisu prací pro jednotlivé objekty ve formátu XLS. Každá ze záložek přitom obsahuje</t>
  </si>
  <si>
    <t>ještě samostatné sestavy vymezené orámovaním a nadpisem sestavy.</t>
  </si>
  <si>
    <t>celkové nabídkové ceny uchazeče.</t>
  </si>
  <si>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</si>
  <si>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</si>
  <si>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</si>
  <si>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</si>
  <si>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</si>
  <si>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</si>
  <si>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</si>
  <si>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</si>
  <si>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t>
  </si>
  <si>
    <t>Ostatní</t>
  </si>
  <si>
    <t>Soupis</t>
  </si>
  <si>
    <t>Soupis prací pro daný typ objektu</t>
  </si>
  <si>
    <t>i objekt stavby v případě, že neobsahuje podřízenou zakázku.</t>
  </si>
  <si>
    <t>CC-CZ, CZ-CPV, CZ-CPA a rekapitulaci celkové nabídkové ceny uchazeče za aktuální soupis prací.</t>
  </si>
  <si>
    <t>stavební díly, funkční díly, případně jiné členění) s rekapitulací nabídkové ceny.</t>
  </si>
  <si>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</si>
  <si>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</si>
  <si>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</si>
  <si>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</si>
  <si>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</si>
  <si>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</si>
  <si>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</si>
  <si>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</si>
  <si>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</si>
  <si>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</si>
  <si>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</si>
  <si>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</si>
  <si>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</si>
  <si>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</si>
  <si>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</si>
  <si>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</si>
  <si>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</si>
  <si>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</si>
  <si>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</si>
  <si>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</si>
  <si>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</si>
  <si>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</si>
  <si>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</si>
  <si>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</si>
  <si>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</si>
  <si>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</si>
  <si>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</si>
  <si>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</si>
  <si>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</si>
  <si>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</si>
  <si>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</si>
  <si>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</si>
  <si>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</si>
  <si>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</si>
  <si>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</si>
  <si>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</si>
  <si>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</si>
  <si>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</si>
  <si>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</si>
  <si>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</si>
  <si>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</si>
  <si>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</si>
  <si>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</si>
  <si>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</si>
  <si>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</si>
  <si>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</si>
  <si>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</si>
  <si>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</si>
  <si>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</si>
  <si>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</si>
  <si>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</si>
  <si>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</si>
  <si>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</si>
  <si>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</si>
  <si>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</si>
  <si>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</si>
  <si>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</si>
  <si>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</si>
  <si>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</si>
  <si>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</si>
  <si>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</si>
  <si>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</si>
  <si>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</si>
  <si>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</si>
  <si>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</si>
  <si>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</si>
  <si>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</si>
  <si>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</si>
  <si>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</si>
  <si>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</si>
  <si>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</si>
  <si>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</si>
  <si>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</si>
  <si>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</si>
  <si>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</si>
  <si>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</si>
  <si>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</si>
  <si>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</si>
  <si>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</si>
  <si>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</si>
  <si>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</si>
  <si>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</si>
  <si>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</si>
  <si>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</si>
  <si>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</si>
  <si>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</si>
  <si>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</si>
  <si>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</si>
  <si>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</si>
  <si>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</si>
  <si>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</si>
  <si>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</si>
  <si>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</si>
  <si>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</si>
  <si>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</si>
  <si>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</si>
  <si>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</si>
  <si>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</si>
  <si>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</si>
  <si>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</si>
  <si>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</si>
  <si>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</si>
  <si>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</si>
  <si>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</si>
  <si>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</si>
  <si>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</si>
  <si>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</si>
  <si>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</si>
  <si>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</si>
  <si>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</si>
  <si>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</si>
  <si>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</si>
  <si>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</si>
  <si>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</si>
  <si>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</si>
  <si>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</si>
  <si>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</si>
  <si>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</si>
  <si>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</si>
  <si>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</si>
  <si>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</si>
  <si>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</si>
  <si>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</si>
  <si>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</si>
  <si>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</si>
  <si>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</si>
  <si>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</si>
  <si>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</si>
  <si>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</si>
  <si>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</si>
  <si>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</si>
  <si>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Datová věta</t>
  </si>
  <si>
    <t>Typ věty</t>
  </si>
  <si>
    <t>Hodnota</t>
  </si>
  <si>
    <t>Význam</t>
  </si>
  <si>
    <t>eGSazbaDPH</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</si>
  <si>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</si>
  <si>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</si>
  <si>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</si>
  <si>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</si>
  <si>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</si>
  <si>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</si>
  <si>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</si>
  <si>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</si>
  <si>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</si>
  <si>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</si>
  <si>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</si>
  <si>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</si>
  <si>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</si>
  <si>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</si>
  <si>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</si>
  <si>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</si>
  <si>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</si>
  <si>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</si>
  <si>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</si>
  <si>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Export VZ</t>
  </si>
  <si>
    <t>List obsahuje:</t>
  </si>
  <si>
    <t>3.0</t>
  </si>
  <si>
    <t>ZAMOK</t>
  </si>
  <si>
    <t>False</t>
  </si>
  <si>
    <t>{c3006bdc-88e4-40af-b614-1fb46f4012c6}</t>
  </si>
  <si>
    <t>0,01</t>
  </si>
  <si>
    <t>21</t>
  </si>
  <si>
    <t>15</t>
  </si>
  <si>
    <t>REKAPITULACE STAVBY</t>
  </si>
  <si>
    <t>v ---  níže se nacházejí doplnkové a pomocné údaje k sestavám  --- v</t>
  </si>
  <si>
    <t>Návod na vyplnění</t>
  </si>
  <si>
    <t>0,001</t>
  </si>
  <si>
    <t>Kód:</t>
  </si>
  <si>
    <t>2016_13</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</si>
  <si>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</si>
  <si>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</si>
  <si>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III/19846 VELKÝ RAPOTÍN - ČÁSTKOV</t>
  </si>
  <si>
    <t>0,1</t>
  </si>
  <si>
    <t>KSO:</t>
  </si>
  <si>
    <t>822 24 76</t>
  </si>
  <si>
    <t>CC-CZ:</t>
  </si>
  <si>
    <t/>
  </si>
  <si>
    <t>1</t>
  </si>
  <si>
    <t>Místo:</t>
  </si>
  <si>
    <t>Velký Rapotín - Částkov</t>
  </si>
  <si>
    <t>Datum:</t>
  </si>
  <si>
    <t>11.7.2016</t>
  </si>
  <si>
    <t>10</t>
  </si>
  <si>
    <t>100</t>
  </si>
  <si>
    <t>Zadavatel:</t>
  </si>
  <si>
    <t>IČ:</t>
  </si>
  <si>
    <t>SÚS Plzeňského kraje, p.o.</t>
  </si>
  <si>
    <t>DIČ:</t>
  </si>
  <si>
    <t>Uchazeč:</t>
  </si>
  <si>
    <t>Vyplň údaj</t>
  </si>
  <si>
    <t>Projektant:</t>
  </si>
  <si>
    <t>12285447</t>
  </si>
  <si>
    <t>Ing. Jaroslav Rojt</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</si>
  <si>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</si>
  <si>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</si>
  <si>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</si>
  <si>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</si>
  <si>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</si>
  <si>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</si>
  <si>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</si>
  <si>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</si>
  <si>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</si>
  <si>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</si>
  <si>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</si>
  <si>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</si>
  <si>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</si>
  <si>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</si>
  <si>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</si>
  <si>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</si>
  <si>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</si>
  <si>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</si>
  <si>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</si>
  <si>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</si>
  <si>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</si>
  <si>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</si>
  <si>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</si>
  <si>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</si>
  <si>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</si>
  <si>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</si>
  <si>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</si>
  <si>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</si>
  <si>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</si>
  <si>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</si>
  <si>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</si>
  <si>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</si>
  <si>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</si>
  <si>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</si>
  <si>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</si>
  <si>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</si>
  <si>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</si>
  <si>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</si>
  <si>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</si>
  <si>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</si>
  <si>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101</t>
  </si>
  <si>
    <t>Komunikace</t>
  </si>
  <si>
    <t>STA</t>
  </si>
  <si>
    <t>{ead4a856-c0bc-48be-81b2-8658e3f85400}</t>
  </si>
  <si>
    <t>2</t>
  </si>
  <si>
    <t>901</t>
  </si>
  <si>
    <t>VRN</t>
  </si>
  <si>
    <t>VON</t>
  </si>
  <si>
    <t>{7077edd0-43e1-48b2-95e8-91677f8e045e}</t>
  </si>
  <si>
    <t>Zpět na list:</t>
  </si>
  <si>
    <t>KRYCÍ LIST SOUPISU</t>
  </si>
  <si>
    <t>Objekt:</t>
  </si>
  <si>
    <t>101 - Komunikace</t>
  </si>
  <si>
    <t>REKAPITULACE ČLENĚNÍ SOUPISU PRACÍ</t>
  </si>
  <si>
    <t>Kód dílu - Popis</t>
  </si>
  <si>
    <t>Cena celkem [CZK]</t>
  </si>
  <si>
    <t>Náklady soupisu celkem</t>
  </si>
  <si>
    <t>-1</t>
  </si>
  <si>
    <t>HSV - Práce a dodávky HSV</t>
  </si>
  <si>
    <t xml:space="preserve">    1 - Zemní práce</t>
  </si>
  <si>
    <t xml:space="preserve">    3 - Svislé a kompletní konstrukce</t>
  </si>
  <si>
    <t xml:space="preserve">    4 - Vodorovné konstrukce</t>
  </si>
  <si>
    <t xml:space="preserve">    5 - Komunikace pozemní</t>
  </si>
  <si>
    <t xml:space="preserve">    62 - Úprava povrchů vnějších</t>
  </si>
  <si>
    <t xml:space="preserve">    9 - Ostatní konstrukce a práce, bourání</t>
  </si>
  <si>
    <t xml:space="preserve">    997 - Přesun sutě</t>
  </si>
  <si>
    <t xml:space="preserve">    998 - Přesun hmot</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</si>
  <si>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</si>
  <si>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</si>
  <si>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</si>
  <si>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</si>
  <si>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</si>
  <si>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</si>
  <si>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</si>
  <si>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</si>
  <si>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</si>
  <si>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</si>
  <si>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</si>
  <si>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</si>
  <si>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</si>
  <si>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</si>
  <si>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</si>
  <si>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</si>
  <si>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</si>
  <si>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</si>
  <si>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</si>
  <si>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113154123</t>
  </si>
  <si>
    <t>Frézování živičného krytu tl 50 mm pruh š 1 m pl do 500 m2 bez překážek v trase</t>
  </si>
  <si>
    <t>m2</t>
  </si>
  <si>
    <t>CS ÚRS 2016 01</t>
  </si>
  <si>
    <t>4</t>
  </si>
  <si>
    <t>1515150813</t>
  </si>
  <si>
    <t>PP</t>
  </si>
  <si>
    <t>Frézování živičného podkladu nebo krytu s naložením na dopravní prostředek plochy do 500 m2 bez překážek v trase pruhu šířky přes 0,5 m do 1 m, tloušťky vrstvy 50 mm</t>
  </si>
  <si>
    <t>PSC</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</si>
  <si>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</si>
  <si>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VV</t>
  </si>
  <si>
    <t>"OPRAVA NEÚNOSNÝCH MÍST NA KOMUNIKACI"</t>
  </si>
  <si>
    <t>"ÚSEK I"</t>
  </si>
  <si>
    <t>"KOMUNIKACE"</t>
  </si>
  <si>
    <t>"km 0,000 00 - 0,333 63" 400</t>
  </si>
  <si>
    <t>"ÚSEK III"</t>
  </si>
  <si>
    <t>"km 2,108 51 - 2,308 95" 360</t>
  </si>
  <si>
    <t>Součet</t>
  </si>
  <si>
    <t>113154124</t>
  </si>
  <si>
    <t>Frézování živičného krytu tl 100 mm pruh š 1 m pl do 500 m2 bez překážek v trase</t>
  </si>
  <si>
    <t>-1707668081</t>
  </si>
  <si>
    <t>Frézování živičného podkladu nebo krytu s naložením na dopravní prostředek plochy do 500 m2 bez překážek v trase pruhu šířky přes 0,5 m do 1 m, tloušťky vrstvy 100 mm</t>
  </si>
  <si>
    <t>"v místě napojení na délku cca 5 m (pro vyrovnání výškové diference)"</t>
  </si>
  <si>
    <t>"ÚSEK IV"</t>
  </si>
  <si>
    <t>"KÚ km 4,332 96" 5,5*5</t>
  </si>
  <si>
    <t>"AUTOBUS. ZÁLIV"</t>
  </si>
  <si>
    <t>"km 4,312 78 P" 120</t>
  </si>
  <si>
    <t>"km 4,318 21 L" 80</t>
  </si>
  <si>
    <t>3</t>
  </si>
  <si>
    <t>113154331</t>
  </si>
  <si>
    <t>Frézování živičného krytu tl 30 mm pruh š 2 m pl do 10000 m2 bez překážek v trase</t>
  </si>
  <si>
    <t>-2138518457</t>
  </si>
  <si>
    <t>Frézování živičného podkladu nebo krytu s naložením na dopravní prostředek plochy přes 1 000 do 10 000 m2 bez překážek v trase pruhu šířky přes 1 m do 2 m, tloušťky vrstvy do 30 mm</t>
  </si>
  <si>
    <t>"ÚSEK I."</t>
  </si>
  <si>
    <t>"km 0,000 00 - 0,333 63" 2125</t>
  </si>
  <si>
    <t>"KŘIŽOVATKY"</t>
  </si>
  <si>
    <t>"km 0,232 17 L" 45</t>
  </si>
  <si>
    <t>"km 0,325 65 L" 35</t>
  </si>
  <si>
    <t>"SJEZDY"</t>
  </si>
  <si>
    <t>"km 0,030 94 P" 70</t>
  </si>
  <si>
    <t>"km 0,064 21 P" 30</t>
  </si>
  <si>
    <t>"km 0,135 54 L" 25</t>
  </si>
  <si>
    <t>"km 0,148 59 P" 50</t>
  </si>
  <si>
    <t>"km 0,190 78 P" 65</t>
  </si>
  <si>
    <t>"ÚSEK III."</t>
  </si>
  <si>
    <t>"km 2,108 51 - 2,308 95" 1060</t>
  </si>
  <si>
    <t>"KŘIŽOVATKA"</t>
  </si>
  <si>
    <t>"km 2,132 63 L" 75</t>
  </si>
  <si>
    <t>"km 2,147 62 P" 10</t>
  </si>
  <si>
    <t>"km 2,282 83 L" 20</t>
  </si>
  <si>
    <t>113154334</t>
  </si>
  <si>
    <t>Frézování živičného krytu tl 80 mm pruh š 2 m pl do 10000 m2 bez překážek v trase</t>
  </si>
  <si>
    <t>-417249632</t>
  </si>
  <si>
    <t>Frézování živičného podkladu nebo krytu s naložením na dopravní prostředek plochy přes 1 000 do 10 000 m2 bez překážek v trase pruhu šířky přes 1 m do 2 m, tloušťky vrstvy 100 mm</t>
  </si>
  <si>
    <t>"km 2,308 95 - 4,332 96" 1984</t>
  </si>
  <si>
    <t>5</t>
  </si>
  <si>
    <t>121101101</t>
  </si>
  <si>
    <t>Sejmutí ornice s přemístěním na vzdálenost do 50 m</t>
  </si>
  <si>
    <t>m3</t>
  </si>
  <si>
    <t>1522224381</t>
  </si>
  <si>
    <t>Sejmutí ornice nebo lesní půdy s vodorovným přemístěním na hromady v místě upotřebení nebo na dočasné či trvalé skládky se složením, na vzdálenost do 50 m</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</si>
  <si>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</si>
  <si>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"TRUBNÍ PROPUSTKY (pouze v místě jejího výskytu v tl. 0,2 m)"</t>
  </si>
  <si>
    <t>"km 1,665 00" 8*0,2</t>
  </si>
  <si>
    <t>"km 2,023 00" 16*0,2</t>
  </si>
  <si>
    <t>"km 3,490 00" 14*0,2</t>
  </si>
  <si>
    <t>6</t>
  </si>
  <si>
    <t>182301123</t>
  </si>
  <si>
    <t>Rozprostření ornice pl do 500 m2 ve svahu přes 1:5 tl vrstvy do 200 mm</t>
  </si>
  <si>
    <t>221071165</t>
  </si>
  <si>
    <t>Rozprostření a urovnání ornice ve svahu sklonu přes 1:5 při souvislé ploše do 500 m2, tl. vrstvy přes 150 do 200 mm</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</si>
  <si>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</si>
  <si>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"sejmutá ornice (7,6 m3)" 38</t>
  </si>
  <si>
    <t>Svislé a kompletní konstrukce</t>
  </si>
  <si>
    <t>7</t>
  </si>
  <si>
    <t>317321118</t>
  </si>
  <si>
    <t>Mostní římsy ze ŽB C 30/37</t>
  </si>
  <si>
    <t>-2084197901</t>
  </si>
  <si>
    <t>Římsy ze železového betonu C 30/37</t>
  </si>
  <si>
    <t xml:space="preserve">Poznámka k souboru cen:
1. V cenách jsou započteny náklady na:     a) kontrolu výztuže a bednění s potřebným krytím výztuže,     b) uhlazení horního povrchu římsy, ošetření čerstvě uloženého betonu požadované certifikované         kvality. 2. Soubor cen nelze použít pro římsy, které jsou betonovány jako součást desky mostovky. </t>
  </si>
  <si>
    <t>"TRUBNÍ PROPUSTEK"</t>
  </si>
  <si>
    <t>"km 3,050 00" 0,25*2</t>
  </si>
  <si>
    <t>8</t>
  </si>
  <si>
    <t>317353121</t>
  </si>
  <si>
    <t>Bednění mostních říms všech tvarů - zřízení</t>
  </si>
  <si>
    <t>-2006676288</t>
  </si>
  <si>
    <t>Bednění mostní římsy zřízení všech tvarů</t>
  </si>
  <si>
    <t xml:space="preserve">Poznámka k souboru cen:
1. Cenu -3121 lze použít pro klasické pohledové bednění všech tvarů z palubek a hranolů osazených     na konzolách nebo na podporách vyložení římsy. 2. Cenu -3122 lze použít pro bednění konstantního tvaru zhotovené pojízdné formy přesunovaného     k betonáži po jednotlivých záběrech 25 m. 3. Náklady na drobný spotřební materiál (např. hřebíky, latě, lavičáky) jsou započteny v režijních     nákladech. 4. V ceně -3121 jsou započteny náklady na založení, sestavení a osazení bednění římsy, nástřik     bednění odformovacím prostředkem a opotřebení pohledového bednění podle počtu užití. 5. V ceně -3122 jsou započteny náklady na osazení římsového vozíku a jeho měsíční nájemné vztažené     k ploše bednění. 6. V cenách -3221 a -3222 jsou započteny náklady na odbednění a očištění bednění. 7. V ceně -3311 jsou započteny náklady na vložení matrice architektonického designu v pohledové     ploše s nalepením vložky na podklad z jakéhokoliv bednění a výměnu opotřebeného designu matrice     podle počtu užití. 8. Ceny obsahují i materiál distančních tělísek výztuže, ale vlastní ukládka tělísek je zahrnuta     v souboru cen  317 36-11 Výztuž ztužujících věnců kleneb nebo    ukončujících říms. 9. V cenách nejsou započteny náklady na:     a) první montáž a poslední demontáž transportních dílců římsového vozíku, tyto se oceňují         souborem cen 948 41-1 . Podpěrné skruže a podpěry dočasné kovové,     b) výplně dilatačních spár včetně bednění čel dilatační spáry, tyto se oceňují souborem cen 931         99-41 Těsnění spáry betonové konstrukce pásy, profily, tmely,     c) nátěr pečetící styčné plochy boku nosné konstrukce a římsy, tyto se oceňují souborem cen 628         61-11.. Nátěr mostních betonových konstrukcí epoxidový,     d) podpěrné konstrukce pod bedněním říms, tyto práce se oceňují souborem cen 946 23-11 Zavěšené         lešení pod bednění mostních říms. </t>
  </si>
  <si>
    <t>"km 3,050 00" 1,5*2</t>
  </si>
  <si>
    <t>9</t>
  </si>
  <si>
    <t>317353221</t>
  </si>
  <si>
    <t>Bednění mostních říms všech tvarů - odstranění</t>
  </si>
  <si>
    <t>552351456</t>
  </si>
  <si>
    <t>Bednění mostní římsy odstranění všech tvarů</t>
  </si>
  <si>
    <t>"viz položka zřízení"</t>
  </si>
  <si>
    <t>1,5*2</t>
  </si>
  <si>
    <t>317361116</t>
  </si>
  <si>
    <t>Výztuž mostních říms z betonářské oceli 10 505</t>
  </si>
  <si>
    <t>t</t>
  </si>
  <si>
    <t>642979441</t>
  </si>
  <si>
    <t>Výztuž mostních železobetonových říms z betonářské oceli 10 505 (R) nebo BSt 500</t>
  </si>
  <si>
    <t xml:space="preserve">Poznámka k souboru cen:
1. V cenách jsou započteny náklady na dodání polotovaru výztuže z betonářské žebírkové oceli nebo     svařovaných sítí, sestavení armokošů a jejich uložení do bednění se zajištěním polohy, napojení na     kotvy římsy uložené v nosné konstrukci, vázání nebo bodové sváry jako náhrada za vázání, případné     úpravy výztuže pro uložení kotevních stoliček snímatelného zábradlí a stoliček snímatelných     svodidel uložených do výztuže říms. 2. Boční třmínky výztuže ke kotvení výztuže římsy osazené v nosné konstrukci se oceňují souborem     cen 421 36-1 . Výztuž deskových konstrukcí. 3. V cenách nejsou započteny náklady na osazení kotevních stoliček, tyto se oceňují souborem cen     936 17- . 1 Osazení kovových doplňků mostního vybavení jednotlivě. 4. V cenách jsou započteny i náklady na osazení distančních tělísek pro předepsané krytí výztuže.     Materiál těchto tělísek je započten v cenách bednění římsy. </t>
  </si>
  <si>
    <t>"TRUBNÍ PROPUSTKY"</t>
  </si>
  <si>
    <t>"km 1,665 00" 0,1*2</t>
  </si>
  <si>
    <t>"km 2,023 00" 0,1*2</t>
  </si>
  <si>
    <t>"km 3,050 00" 0,2*2</t>
  </si>
  <si>
    <t>"km 3,490 00" 0,1*2</t>
  </si>
  <si>
    <t>11</t>
  </si>
  <si>
    <t>348171111</t>
  </si>
  <si>
    <t>Osazení mostního ocelového zábradlí nesnímatelného do betonu říms přímo</t>
  </si>
  <si>
    <t>m</t>
  </si>
  <si>
    <t>-1841157318</t>
  </si>
  <si>
    <t>Osazení mostního ocelového zábradlí přímo do betonu říms</t>
  </si>
  <si>
    <t xml:space="preserve">Poznámka k souboru cen:
1. V cenách osazení zábradlí jsou započteny náklady na sejmutí dočasného ochranného zábradlí,     osazení ocelového zábradlí s výškovým a směrovým vyrovnáním, zabetonování, u kapes osazení     odvodňovací trubičky, uložení nastříhané sklotkaniny a výplně dna kapsy kamenivem frakce 8/16 a     bednění kapsy. 2. V ceně -1911 Příplatek za dodávku a uložení lana do dvojdílných madel zábradlí jsou započteny     náklady na vložení lana do spodního ocelového profilu madla, provedení lanové zatáčky nad sloupkem     v každých dvou metrech dílu a zakončené smyčkou včetně spojkování lana a přišroubovaní horního     profilu krytu madla. 3. V cenách nejsou započteny náklady na:     a) zábradlí včetně povrchové ochrany metalizace a nátěru, tyto se oceňují ve specifikaci,     b) ochranný elastický nátěr spáry mezi zabetonovaným nesnímatelným sloupkem zábradlí a betonem         římsy, tyto se oceňují souborem cen 628 61-11.. Nátěr mostních betonových konstrukcí akrylátový na         siloxanové a plasticko-elastické bázi, </t>
  </si>
  <si>
    <t>"km 3,050 00" 2*4</t>
  </si>
  <si>
    <t>12</t>
  </si>
  <si>
    <t>M</t>
  </si>
  <si>
    <t>553912130</t>
  </si>
  <si>
    <t>zábradelní díl VT1 - pozink.</t>
  </si>
  <si>
    <t>kus</t>
  </si>
  <si>
    <t>-2026866886</t>
  </si>
  <si>
    <t>Díly (sestavy) k částem a prefabrikátům kovovým svodidla silniční ocelová - díly svodidlo NH-4-99 tloušťka pásu  4 mm zábradelní  díl VT1 - pozink.</t>
  </si>
  <si>
    <t>"viz položka osazení"</t>
  </si>
  <si>
    <t>2*4</t>
  </si>
  <si>
    <t>13</t>
  </si>
  <si>
    <t>553912080</t>
  </si>
  <si>
    <t>zábradelní výplň ze svislých tyčí-pozink.</t>
  </si>
  <si>
    <t>-2029004494</t>
  </si>
  <si>
    <t>Díly (sestavy) k částem a prefabrikátům kovovým svodidla silniční ocelová - díly svodidlo NH-4-99 tloušťka pásu  4 mm výplň zábradelní ze svislých tyčí-pozink.</t>
  </si>
  <si>
    <t>Vodorovné konstrukce</t>
  </si>
  <si>
    <t>14</t>
  </si>
  <si>
    <t>451317777</t>
  </si>
  <si>
    <t>Podklad nebo lože pod dlažbu vodorovný nebo do sklonu 1:5 z betonu prostého tl do 100 mm</t>
  </si>
  <si>
    <t>-2145710426</t>
  </si>
  <si>
    <t>Podklad nebo lože pod dlažbu (přídlažbu) v ploše vodorovné nebo ve sklonu do 1:5, tloušťky od 50 do 100 mm z betonu prostého</t>
  </si>
  <si>
    <t xml:space="preserve">Poznámka k souboru cen:
1. Ceny lze použít i pro podklad nebo lože pod dlažby silničních příkopů a kuželů. 2. Ceny nelze použít pro:     a) lože rigolů dlážděných, které je započteno v cenách souborů cen 597 . 6- . 1 Rigol dlážděný,         597 17- . 1 Rigol krajnicový s kamennou obrubou a 597 16-1111 Rigol dlážděný z lomového kamene,     b) podklad nebo lože pod dlažby (přídlažby) související s vodotečí, které se oceňují cenami         části A 01 katalogu 832-1 Hráze a úpravy na tocích - úpravy toků a kanálů. 3. V cenách -7777 Podklad z prohozené zeminy, -9777 Příplatek za dalších 10 mm tloušťky z prohozené     zeminy, -9779 Příplatek za sklon přes 1:5 z prohozené zeminy jsou započteny i náklady na prohození     zeminy. 4. V cenách nejsou započteny náklady na:     a) opatření zeminy a její přemístění k místu zabudování, které se oceňují podle ustanovení čl.         3111 Všeobecných podmínek části A 01 tohoto katalogu,     b) úpravu pláně, která se oceňuje u silnic cenami části A 01, u dálnic cenami části A 02         katalogu 800-1 Zemní práce,     c) odklizení odpadu po prohození zeminy, které se oceňuje cenami části A 01 katalogu 800-1         Zemní práce,     d) svahování, které se oceňuje cenami části A 01 katalogu 800-1 Zemní práce. </t>
  </si>
  <si>
    <t>"viz položka dlažba" 38</t>
  </si>
  <si>
    <t>452318510</t>
  </si>
  <si>
    <t>Zajišťovací práh z betonu s patkami i bez patek</t>
  </si>
  <si>
    <t>-691108725</t>
  </si>
  <si>
    <t>"TRUBNÍ PROPUSTKY (lemování odláždění vtoku a výtoku)"</t>
  </si>
  <si>
    <t>"km 1,665 00" (0,3*0,6*2)*2</t>
  </si>
  <si>
    <t>"km 2,023 00" (0,3*0,6*2)*2</t>
  </si>
  <si>
    <t>"km 3,490 00" (0,3*0,6*2)*2</t>
  </si>
  <si>
    <t>Komunikace pozemní</t>
  </si>
  <si>
    <t>16</t>
  </si>
  <si>
    <t>564931412</t>
  </si>
  <si>
    <t>Podklad z asfaltového recyklátu tl 100 mm</t>
  </si>
  <si>
    <t>90089496</t>
  </si>
  <si>
    <t>Podklad nebo podsyp z asfaltového recyklátu s rozprostřením a zhutněním, po zhutnění tl. 100 mm</t>
  </si>
  <si>
    <t>"km 2,357 15 L" 25</t>
  </si>
  <si>
    <t>"km 4,035 64 P" 10</t>
  </si>
  <si>
    <t>17</t>
  </si>
  <si>
    <t>565135111</t>
  </si>
  <si>
    <t>Asfaltový beton vrstva podkladní ACP 16 (obalované kamenivo OKS) tl 50 mm š do 3 m</t>
  </si>
  <si>
    <t>2038694073</t>
  </si>
  <si>
    <t>Asfaltový beton vrstva podkladní ACP 16 (obalované kamenivo střednězrnné - OKS) s rozprostřením a zhutněním v pruhu šířky do 3 m, po zhutnění tl. 50 mm</t>
  </si>
  <si>
    <t xml:space="preserve">Poznámka k souboru cen:
1. ČSN EN 13108-1 připouští pro ACP 16 pouze tl. 50 až 80 mm. </t>
  </si>
  <si>
    <t>18</t>
  </si>
  <si>
    <t>565166111</t>
  </si>
  <si>
    <t>Asfaltový beton vrstva podkladní ACP 22 (obalované kamenivo OKH) tl 80 mm š do 3 m</t>
  </si>
  <si>
    <t>-73321749</t>
  </si>
  <si>
    <t>Asfaltový beton vrstva podkladní ACP 22 (obalované kamenivo hrubozrnné - OKH) s rozprostřením a zhutněním v pruhu šířky do 3 m, po zhutnění tl. 80 mm</t>
  </si>
  <si>
    <t xml:space="preserve">Poznámka k souboru cen:
1. ČSN EN 13108-1 připouští pro ACP 22 pouze tl. 60 až 100 mm. </t>
  </si>
  <si>
    <t>19</t>
  </si>
  <si>
    <t>567521141</t>
  </si>
  <si>
    <t>Recyklace podkladu za studena na místě - rozpojení a reprofilace tl 200 mm plochy do 10000 m2</t>
  </si>
  <si>
    <t>1857548359</t>
  </si>
  <si>
    <t>Recyklace podkladní vrstvy za studena na místě rozpojení a reprofilace podkladu s hutněním plochy přes 6 000 do 10 000 m2, tloušťky přes 150 do 200 mm</t>
  </si>
  <si>
    <t>"ÚSEK II."</t>
  </si>
  <si>
    <t>"km 0,333 63 - 2,108 51" 9030</t>
  </si>
  <si>
    <t>"km 2,077 67 L" 65</t>
  </si>
  <si>
    <t>"km 2,099 97 L" 65</t>
  </si>
  <si>
    <t>20</t>
  </si>
  <si>
    <t>585211300</t>
  </si>
  <si>
    <t>cement portlandský CEM I 42.5 R VL</t>
  </si>
  <si>
    <t>-1537968919</t>
  </si>
  <si>
    <t>Cementy portlandské (ČSN P EN 197-1) CEM I 42.5 R   VL</t>
  </si>
  <si>
    <t>P</t>
  </si>
  <si>
    <t>Poznámka k položce:
portlandský cement</t>
  </si>
  <si>
    <t>"v množství cca 5 %"</t>
  </si>
  <si>
    <t>9160*25*0,001</t>
  </si>
  <si>
    <t>111625530</t>
  </si>
  <si>
    <t>asfaltová kationaktivní emulze C 65 B7</t>
  </si>
  <si>
    <t>1850022606</t>
  </si>
  <si>
    <t>Asfalty silniční emulze asfaltové silniční směs asfaltová pro tryskové vysprávky kationaktivní emulze rychleštěpná C 65 B3</t>
  </si>
  <si>
    <t>"v množství cca 4 %"</t>
  </si>
  <si>
    <t>9160*20*0,001</t>
  </si>
  <si>
    <t>22</t>
  </si>
  <si>
    <t>569821111</t>
  </si>
  <si>
    <t>Zpevnění krajnic štěrkodrtí tl 80 mm</t>
  </si>
  <si>
    <t>-795574086</t>
  </si>
  <si>
    <t>Zpevnění krajnic nebo komunikací pro pěší s rozprostřením a zhutněním, po zhutnění štěrkodrtí tl. 80 mm</t>
  </si>
  <si>
    <t xml:space="preserve">Poznámka k souboru cen:
1. V cenách  51-11 až  55-11 jsou započteny i náklady na prohození zeminy. 2. V cenách  51-11 až  55-11 nejsou započteny náklady na:     a) opatření zeminy a její přemístění k místu zabudování, které se oceňují podle čl. 3111         Všeobecných podmínek části A 01 tohoto katalogu,     b) odklizení odpadu po prohození zeminy, které se oceňuje cenami části A 01 katalogu 800-1         Zemní práce. </t>
  </si>
  <si>
    <t>"prům. šířka krajnice 0,5 m"</t>
  </si>
  <si>
    <t>"km 2,308 95 - 4,332 96" (2024*0,5)*2</t>
  </si>
  <si>
    <t>23</t>
  </si>
  <si>
    <t>569851111</t>
  </si>
  <si>
    <t>Zpevnění krajnic štěrkodrtí tl 150 mm</t>
  </si>
  <si>
    <t>-1442623326</t>
  </si>
  <si>
    <t>Zpevnění krajnic nebo komunikací pro pěší s rozprostřením a zhutněním, po zhutnění štěrkodrtí tl. 150 mm</t>
  </si>
  <si>
    <t>"ÚSEK II"</t>
  </si>
  <si>
    <t>"km 0,333 63 - 2,108 51" (1775*0,5)*2</t>
  </si>
  <si>
    <t>24</t>
  </si>
  <si>
    <t>572531121</t>
  </si>
  <si>
    <t>Ošetření trhlin asfaltovou sanační hmotou š do 20 mm</t>
  </si>
  <si>
    <t>-290664681</t>
  </si>
  <si>
    <t>Vyspravení trhlin dosavadního krytu asfaltovou sanační hmotou ošetření trhlin šířky do 20 mm</t>
  </si>
  <si>
    <t xml:space="preserve">Poznámka k souboru cen:
1. Ceny lze užít pro vyspravení trhlin i porušených dilatačních spár. 2. V cenách jsou započteny i náklady na vyčištění trhlin nebo spár, základní nátěr a zalití     asfaltovou sanační hmotou včetně dodávky materiálů. 3. V cenách nejsou započteny náklady řezání spár, které se oceňují soubory cen  919 73-51 Řezání     stávajícího krytu části B01 tohoto katalogu. Řezání se neprovádí u ošetření vlásečnicových trhlin     s povrchovým překrytem. </t>
  </si>
  <si>
    <t>"dle TP 115"</t>
  </si>
  <si>
    <t>"orientačně" 755</t>
  </si>
  <si>
    <t>25</t>
  </si>
  <si>
    <t>573191111</t>
  </si>
  <si>
    <t>Nátěr (postřik) infiltrační kationaktivní v množství emulzí 1 kg/m2</t>
  </si>
  <si>
    <t>1162286036</t>
  </si>
  <si>
    <t>Nátěr infiltrační kationaktivní emulzí v množství 1,00 kg/m2</t>
  </si>
  <si>
    <t xml:space="preserve">Poznámka k souboru cen:
1. V ceně nejsou započteny náklady na popř. projektem předepsané očištění vozovky, které se oceňuje     cenou 938 90-8411 Očištění povrchu saponátovým roztokem části C 01 tohoto katalogu. </t>
  </si>
  <si>
    <t>26</t>
  </si>
  <si>
    <t>573231111</t>
  </si>
  <si>
    <t>Postřik živičný spojovací ze silniční emulze v množství do 0,7 kg/m2</t>
  </si>
  <si>
    <t>659513345</t>
  </si>
  <si>
    <t>Postřik živičný spojovací bez posypu kamenivem ze silniční emulze, v množství od 0,50 do 0,80 kg/m2</t>
  </si>
  <si>
    <t>"km 2,308 95 - 4,332 96" 10610*2</t>
  </si>
  <si>
    <t>"km 4,312 78 P" 120*2</t>
  </si>
  <si>
    <t>"km 4,318 21 L" 80*2</t>
  </si>
  <si>
    <t>"km 2,357 15 L" 25*2</t>
  </si>
  <si>
    <t>"km 4,035 64 P" 10*2</t>
  </si>
  <si>
    <t>Mezisoučet</t>
  </si>
  <si>
    <t>27</t>
  </si>
  <si>
    <t>577144141</t>
  </si>
  <si>
    <t>Asfaltový beton vrstva obrusná ACO 11 (ABS) tř. I tl 50 mm š přes 3 m z modifikovaného asfaltu</t>
  </si>
  <si>
    <t>-156526353</t>
  </si>
  <si>
    <t>Asfaltový beton vrstva obrusná ACO 11 (ABS) s rozprostřením a se zhutněním z modifikovaného asfaltu v pruhu šířky přes 3 m tl. 50 mm</t>
  </si>
  <si>
    <t xml:space="preserve">Poznámka k souboru cen:
1. ČSN EN 13108-1 připouští pro ACO 11 pouze tl. 35 až 50 mm. </t>
  </si>
  <si>
    <t>"km 2,308 95 - 4,332 96" 10610</t>
  </si>
  <si>
    <t>28</t>
  </si>
  <si>
    <t>577145142</t>
  </si>
  <si>
    <t>Asfaltový beton vrstva ložní ACL 16 (ABH) tl 50 mm š přes 3 m z modifikovaného asfaltu</t>
  </si>
  <si>
    <t>1217316197</t>
  </si>
  <si>
    <t>Asfaltový beton vrstva ložní ACL 16 (ABH) s rozprostřením a zhutněním z modifikovaného asfaltu v pruhu šířky přes 3 m, po zhutnění tl. 50 mm</t>
  </si>
  <si>
    <t xml:space="preserve">Poznámka k souboru cen:
1. ČSN EN 13108-1 připouští pro ACL 16 pouze tl. 50 až 70 mm. </t>
  </si>
  <si>
    <t>29</t>
  </si>
  <si>
    <t>577155142</t>
  </si>
  <si>
    <t>Asfaltový beton vrstva ložní ACL 16 (ABH) tl 60 mm š přes 3 m z modifikovaného asfaltu</t>
  </si>
  <si>
    <t>-968539312</t>
  </si>
  <si>
    <t>Asfaltový beton vrstva ložní ACL 16 (ABH) s rozprostřením a zhutněním z modifikovaného asfaltu v pruhu šířky přes 3 m, po zhutnění tl. 60 mm</t>
  </si>
  <si>
    <t>30</t>
  </si>
  <si>
    <t>594511111</t>
  </si>
  <si>
    <t>Dlažba z lomového kamene s provedením lože z betonu</t>
  </si>
  <si>
    <t>336333436</t>
  </si>
  <si>
    <t>Dlažba nebo přídlažba z lomového kamene lomařsky upraveného rigolového v ploše vodorovné nebo ve sklonu tl. do 250 mm, bez vyplnění spár, s provedením lože tl. 50 mm z betonu</t>
  </si>
  <si>
    <t xml:space="preserve">Poznámka k souboru cen:
1. Ceny jsou určeny:     a) pro jakýkoliv sklon plochy,     b) i pro dlažby (přídlažby) silničních příkopů a kuželů. 2. Ceny nelze použít pro:     a) rigoly dlážděné, které se oceňují cenami souborů cen 597 . 6- . 1 Rigol dlážděný, 597 17- .         1 Rigol krajnicový s kamennou obrubou a 597 17- . 1 Rigol dlážděný z lomového kamene,     b) dlažbu nebo přídlažbu svahů nebo kuželů souvisejících s vodotečí, která se oceňuje cenami         části A 01 katalogu 832-1 Hráze a úpravy na tocích-úpravy toků a kanály. 3. Část lože přesahující tl. 50 mm se oceňuje cenami souboru cen 451 31-97 Příplatek za každých     dalších 10 mm tloušťky podkladu nebo lože. 4. V ceně -1111 jsou započteny i náklady na prohození zeminy. 5. V cenách nejsou započteny náklady na:     a) provedení podkladu pod lože, které se oceňuje cenami souboru cen 451 . . - . . Podklad nebo         lože pod dlažbu,     b) vyplnění spár, které se oceňuje cenami souboru cen 599 . . -2 . Vyplnění spár dlažby,     c) opatření zeminy a její přemístění k místu zabudování, které se oceňují podle ustanovení čl.         3111 Všeobecných podmínek části A 01 tohoto katalogu,     d) odklizení odpadu po prohození zeminy, které se oceňuje cenami části A 01 katalogu 800-1         Zemní práce. 6. Množství měrných jednotek se určuje v m2 rozvinuté dlážděné plochy. </t>
  </si>
  <si>
    <t>"TRUBNÍ PROPUSTKY (odláždění vtoku a výtoku)"</t>
  </si>
  <si>
    <t>"km 1,665 00" 8</t>
  </si>
  <si>
    <t>"km 2,023 00" 16</t>
  </si>
  <si>
    <t>"km 3,490 00" 14</t>
  </si>
  <si>
    <t>31</t>
  </si>
  <si>
    <t>599632111</t>
  </si>
  <si>
    <t>Vyplnění spár dlažby z lomového kamene MC se zatřením</t>
  </si>
  <si>
    <t>-1006338656</t>
  </si>
  <si>
    <t>Vyplnění spár dlažby (přídlažby) z lomového kamene v jakémkoliv sklonu plochy a jakékoliv tloušťky cementovou maltou se zatřením</t>
  </si>
  <si>
    <t xml:space="preserve">Poznámka k souboru cen:
1. Ceny lze použít i pro vyplnění spár dlažby (přídlažby) silničních příkopů a kuželů. </t>
  </si>
  <si>
    <t>"viz předchozí položka" 38</t>
  </si>
  <si>
    <t>62</t>
  </si>
  <si>
    <t>Úprava povrchů vnějších</t>
  </si>
  <si>
    <t>32</t>
  </si>
  <si>
    <t>620413121</t>
  </si>
  <si>
    <t>Pačokování konstrukcí cem. mlékem dvojnásobné</t>
  </si>
  <si>
    <t>630860619</t>
  </si>
  <si>
    <t>"km 1,665 00" 2*2</t>
  </si>
  <si>
    <t>"km 2,023 00" 2*2</t>
  </si>
  <si>
    <t>"km 3,050 00" 3,5*2</t>
  </si>
  <si>
    <t>"km 3,490 00" 2*2</t>
  </si>
  <si>
    <t>Ostatní konstrukce a práce, bourání</t>
  </si>
  <si>
    <t>33</t>
  </si>
  <si>
    <t>913121111</t>
  </si>
  <si>
    <t>Montáž a demontáž dočasné dopravní značky kompletní základní</t>
  </si>
  <si>
    <t>-2111774665</t>
  </si>
  <si>
    <t>Montáž a demontáž dočasných dopravních značek kompletních značek vč. podstavce a sloupku základních</t>
  </si>
  <si>
    <t xml:space="preserve">Poznámka k souboru cen:
1. V cenách jsou započteny náklady na montáž i demontáž dočasné značky, nebo podstavce. </t>
  </si>
  <si>
    <t>"viz příloha PD - Dopravně-inženýrské opatření"</t>
  </si>
  <si>
    <t>"ÚSEK I., III. a IV. (práce za omezeného provozu na sil. III/19846)"</t>
  </si>
  <si>
    <t>"A 15" 2</t>
  </si>
  <si>
    <t>"B 21a" 2</t>
  </si>
  <si>
    <t>"B 20a" 6</t>
  </si>
  <si>
    <t>"B 26" 2</t>
  </si>
  <si>
    <t>"A 6b" 1</t>
  </si>
  <si>
    <t>"A 7a" 2</t>
  </si>
  <si>
    <t>"E 4" 2</t>
  </si>
  <si>
    <t>"ÚSEK II. (práce za úplné uzavírky silnice III/19846)"</t>
  </si>
  <si>
    <t>"E 12" 2</t>
  </si>
  <si>
    <t>"B 1" 2</t>
  </si>
  <si>
    <t>"IP 22" 2</t>
  </si>
  <si>
    <t>"IS 11b" 3</t>
  </si>
  <si>
    <t>"IP 10a" 1</t>
  </si>
  <si>
    <t>"E 3a" 1</t>
  </si>
  <si>
    <t>"IS 11c" 6</t>
  </si>
  <si>
    <t>34</t>
  </si>
  <si>
    <t>913121211</t>
  </si>
  <si>
    <t>Příplatek k dočasné dopravní značce kompletní základní za první a ZKD den použití</t>
  </si>
  <si>
    <t>718875225</t>
  </si>
  <si>
    <t>Montáž a demontáž dočasných dopravních značek Příplatek za první a každý další den použití dočasných dopravních značek k ceně 12-1111</t>
  </si>
  <si>
    <t>"předpokládaná doba výstavby cca 60 dní"</t>
  </si>
  <si>
    <t>60*34</t>
  </si>
  <si>
    <t>35</t>
  </si>
  <si>
    <t>913221113</t>
  </si>
  <si>
    <t>Montáž a demontáž dočasné dopravní zábrany Z2 světelné šířky 3 m s 5 světly</t>
  </si>
  <si>
    <t>316949543</t>
  </si>
  <si>
    <t>Montáž a demontáž dočasných dopravních zábran Z2 světelných včetně zásobníku na akumulátor, šířky 3 m, 5 světel</t>
  </si>
  <si>
    <t xml:space="preserve">Poznámka k souboru cen:
1. V cenách jsou započteny náklady na montáž i demontáž dočasné zábrany. </t>
  </si>
  <si>
    <t>"ÚSEK II. - (práce za úplné uzavírky sil. III/19846)"</t>
  </si>
  <si>
    <t>"Z 2" 2</t>
  </si>
  <si>
    <t>36</t>
  </si>
  <si>
    <t>913221213</t>
  </si>
  <si>
    <t>Příplatek k dočasné dopravní zábraně Z2 světelné šířky 3m s 5 světly za první a ZKD den použití</t>
  </si>
  <si>
    <t>752994598</t>
  </si>
  <si>
    <t>Montáž a demontáž dočasných dopravních zábran Z2 Příplatek za první a každý další den použití dočasných dopravních zábran Z2 k ceně 22-1113</t>
  </si>
  <si>
    <t>60*2</t>
  </si>
  <si>
    <t>37</t>
  </si>
  <si>
    <t>913311111</t>
  </si>
  <si>
    <t>Montáž a demontáž dočasného dopravního kužele reflexního v 600 mm</t>
  </si>
  <si>
    <t>-1514628706</t>
  </si>
  <si>
    <t>Montáž a demontáž dočasných dopravních vodících zařízení kužele reflexního, výšky 600 mm</t>
  </si>
  <si>
    <t xml:space="preserve">Poznámka k souboru cen:
1. V cenách jsou započteny náklady na montáž i demontáž dočasného vodícího zařízení. </t>
  </si>
  <si>
    <t>"orientačně" 20</t>
  </si>
  <si>
    <t>38</t>
  </si>
  <si>
    <t>913311211</t>
  </si>
  <si>
    <t>Příplatek k dočasnému kuželu reflexnímu v 600 mm za první a ZKD den použití</t>
  </si>
  <si>
    <t>446131852</t>
  </si>
  <si>
    <t>Montáž a demontáž dočasných dopravních vodících zařízení Příplatek za první a každý další den použití dočasných dopravních vodících zařízení k ceně 31-1111</t>
  </si>
  <si>
    <t>20*60</t>
  </si>
  <si>
    <t>39</t>
  </si>
  <si>
    <t>915211112</t>
  </si>
  <si>
    <t>Vodorovné dopravní značení retroreflexním bílým plastem dělící čáry souvislé šířky 125 mm</t>
  </si>
  <si>
    <t>-1065914897</t>
  </si>
  <si>
    <t>Vodorovné dopravní značení stříkaným plastem dělící čára šířky 125 mm souvislá bílá retroreflexní</t>
  </si>
  <si>
    <t xml:space="preserve">Poznámka k souboru cen: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 cen 912 21 a 915 22 určuje v m a u cen 915 23 v m2 stříkané     plochy bez mezer. </t>
  </si>
  <si>
    <t>"V 4"</t>
  </si>
  <si>
    <t>"km 0,000 00 - 0,333 63 P" 334</t>
  </si>
  <si>
    <t>"km 0,000 00 - 0,219 83 L" 220</t>
  </si>
  <si>
    <t>"km 0,240 83 - 0,314 53 L" 74</t>
  </si>
  <si>
    <t>"km 0,333 63 - 2,108 51 P" 1775</t>
  </si>
  <si>
    <t>"km 0,334 03 - 2,061 58 L" 1728</t>
  </si>
  <si>
    <t>"km 2,108 51 - 2,308 95 P" 200</t>
  </si>
  <si>
    <t>"km 2,108 08 - 2,115 08 L" 7</t>
  </si>
  <si>
    <t>"km 2,157 08 - 2,308 95 L" 152</t>
  </si>
  <si>
    <t>"km 2,308 95 - 4,296 02 P" 1987</t>
  </si>
  <si>
    <t>"km 2,308 95 - 4,303 18 L" 1994</t>
  </si>
  <si>
    <t>40</t>
  </si>
  <si>
    <t>915221112</t>
  </si>
  <si>
    <t>Vodorovné dopravní značení bílým plastem vodící čáry šířky 250 mm retroreflexní</t>
  </si>
  <si>
    <t>-243472626</t>
  </si>
  <si>
    <t>Vodorovné dopravní značení stříkaným plastem vodící čára bílá šířky 250 mm retroreflexní</t>
  </si>
  <si>
    <t>"V 2b (1,5/1,5) - bez mezer"</t>
  </si>
  <si>
    <t>"km 0,219 83 - 0,240 83 L" 7*1,5</t>
  </si>
  <si>
    <t>"km 0,314 53 - 0,334 03 L" 6*1,5</t>
  </si>
  <si>
    <t>"km 2,061 58 - 2,108 08 L" 15*1,5</t>
  </si>
</sst>
</file>

<file path=xl/styles.xml><?xml version="1.0" encoding="utf-8"?>
<styleSheet xmlns="http://schemas.openxmlformats.org/spreadsheetml/2006/main">
  <numFmts count="4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0_);\(\$#,##0\)"/>
    <numFmt numFmtId="165" formatCode="_(\$#,##0_);[Red]\(\$#,##0\)"/>
    <numFmt numFmtId="166" formatCode="_(\$#,##0.00_);\(\$#,##0.00\)"/>
    <numFmt numFmtId="167" formatCode="_(\$#,##0.00_);[Red]\(\$#,##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0.00%"/>
    <numFmt numFmtId="173" formatCode="dd\.mm\.yyyy"/>
    <numFmt numFmtId="174" formatCode="#,##0.00000"/>
    <numFmt numFmtId="175" formatCode="#,##0.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 numFmtId="184" formatCode="#,##0\ &quot;EUR&quot;;\-#,##0\ &quot;EUR&quot;"/>
    <numFmt numFmtId="185" formatCode="#,##0\ &quot;EUR&quot;;[Red]\-#,##0\ &quot;EUR&quot;"/>
    <numFmt numFmtId="186" formatCode="#,##0.00\ &quot;EUR&quot;;\-#,##0.00\ &quot;EUR&quot;"/>
    <numFmt numFmtId="187" formatCode="#,##0.00\ &quot;EUR&quot;;[Red]\-#,##0.00\ &quot;EUR&quot;"/>
    <numFmt numFmtId="188" formatCode="_-* #,##0\ &quot;EUR&quot;_-;\-* #,##0\ &quot;EUR&quot;_-;_-* &quot;-&quot;\ &quot;EUR&quot;_-;_-@_-"/>
    <numFmt numFmtId="189" formatCode="_-* #,##0\ _E_U_R_-;\-* #,##0\ _E_U_R_-;_-* &quot;-&quot;\ _E_U_R_-;_-@_-"/>
    <numFmt numFmtId="190" formatCode="_-* #,##0.00\ &quot;EUR&quot;_-;\-* #,##0.00\ &quot;EUR&quot;_-;_-* &quot;-&quot;??\ &quot;EUR&quot;_-;_-@_-"/>
    <numFmt numFmtId="191" formatCode="_-* #,##0.00\ _E_U_R_-;\-* #,##0.00\ _E_U_R_-;_-* &quot;-&quot;??\ _E_U_R_-;_-@_-"/>
    <numFmt numFmtId="192" formatCode="#,##0.00;\-#,##0.00"/>
    <numFmt numFmtId="193" formatCode="0.00%;\-0.00%"/>
    <numFmt numFmtId="194" formatCode="#,##0.00000;\-#,##0.00000"/>
    <numFmt numFmtId="195" formatCode="#,##0.000;\-#,##0.000"/>
    <numFmt numFmtId="196" formatCode="&quot;Áno&quot;;&quot;Áno&quot;;&quot;Nie&quot;"/>
    <numFmt numFmtId="197" formatCode="&quot;Pravda&quot;;&quot;Pravda&quot;;&quot;Nepravda&quot;"/>
    <numFmt numFmtId="198" formatCode="&quot;Zapnuté&quot;;&quot;Zapnuté&quot;;&quot;Vypnuté&quot;"/>
    <numFmt numFmtId="199" formatCode="[$€-2]\ #\ ##,000_);[Red]\([$€-2]\ #\ ##,000\)"/>
  </numFmts>
  <fonts count="71">
    <font>
      <sz val="8"/>
      <name val="Trebuchet MS"/>
      <family val="2"/>
    </font>
    <font>
      <b/>
      <sz val="11"/>
      <name val="Calibri"/>
      <family val="2"/>
    </font>
    <font>
      <i/>
      <sz val="11"/>
      <name val="Calibri"/>
      <family val="2"/>
    </font>
    <font>
      <b/>
      <i/>
      <sz val="11"/>
      <name val="Calibri"/>
      <family val="2"/>
    </font>
    <font>
      <sz val="8"/>
      <color indexed="55"/>
      <name val="Trebuchet MS"/>
      <family val="2"/>
    </font>
    <font>
      <sz val="9"/>
      <name val="Trebuchet MS"/>
      <family val="2"/>
    </font>
    <font>
      <b/>
      <sz val="12"/>
      <name val="Trebuchet MS"/>
      <family val="2"/>
    </font>
    <font>
      <sz val="11"/>
      <name val="Trebuchet MS"/>
      <family val="2"/>
    </font>
    <font>
      <sz val="12"/>
      <color indexed="56"/>
      <name val="Trebuchet MS"/>
      <family val="2"/>
    </font>
    <font>
      <sz val="10"/>
      <color indexed="56"/>
      <name val="Trebuchet MS"/>
      <family val="2"/>
    </font>
    <font>
      <sz val="8"/>
      <color indexed="56"/>
      <name val="Trebuchet MS"/>
      <family val="2"/>
    </font>
    <font>
      <sz val="8"/>
      <color indexed="36"/>
      <name val="Trebuchet MS"/>
      <family val="2"/>
    </font>
    <font>
      <sz val="8"/>
      <color indexed="63"/>
      <name val="Trebuchet MS"/>
      <family val="2"/>
    </font>
    <font>
      <sz val="8"/>
      <color indexed="10"/>
      <name val="Trebuchet MS"/>
      <family val="2"/>
    </font>
    <font>
      <sz val="8"/>
      <color indexed="32"/>
      <name val="Trebuchet MS"/>
      <family val="2"/>
    </font>
    <font>
      <sz val="8"/>
      <color indexed="43"/>
      <name val="Trebuchet MS"/>
      <family val="2"/>
    </font>
    <font>
      <b/>
      <sz val="16"/>
      <name val="Trebuchet MS"/>
      <family val="2"/>
    </font>
    <font>
      <sz val="8"/>
      <color indexed="48"/>
      <name val="Trebuchet MS"/>
      <family val="2"/>
    </font>
    <font>
      <b/>
      <sz val="12"/>
      <color indexed="55"/>
      <name val="Trebuchet MS"/>
      <family val="2"/>
    </font>
    <font>
      <sz val="9"/>
      <color indexed="55"/>
      <name val="Trebuchet MS"/>
      <family val="2"/>
    </font>
    <font>
      <b/>
      <sz val="8"/>
      <color indexed="55"/>
      <name val="Trebuchet MS"/>
      <family val="2"/>
    </font>
    <font>
      <b/>
      <sz val="10"/>
      <name val="Trebuchet MS"/>
      <family val="2"/>
    </font>
    <font>
      <b/>
      <sz val="9"/>
      <name val="Trebuchet MS"/>
      <family val="2"/>
    </font>
    <font>
      <sz val="12"/>
      <color indexed="55"/>
      <name val="Trebuchet MS"/>
      <family val="2"/>
    </font>
    <font>
      <b/>
      <sz val="12"/>
      <color indexed="37"/>
      <name val="Trebuchet MS"/>
      <family val="2"/>
    </font>
    <font>
      <sz val="12"/>
      <name val="Trebuchet MS"/>
      <family val="2"/>
    </font>
    <font>
      <b/>
      <sz val="11"/>
      <color indexed="56"/>
      <name val="Trebuchet MS"/>
      <family val="2"/>
    </font>
    <font>
      <sz val="11"/>
      <color indexed="56"/>
      <name val="Trebuchet MS"/>
      <family val="2"/>
    </font>
    <font>
      <b/>
      <sz val="11"/>
      <name val="Trebuchet MS"/>
      <family val="2"/>
    </font>
    <font>
      <sz val="11"/>
      <color indexed="55"/>
      <name val="Trebuchet MS"/>
      <family val="2"/>
    </font>
    <font>
      <b/>
      <sz val="12"/>
      <color indexed="16"/>
      <name val="Trebuchet MS"/>
      <family val="2"/>
    </font>
    <font>
      <sz val="9"/>
      <color indexed="8"/>
      <name val="Trebuchet MS"/>
      <family val="2"/>
    </font>
    <font>
      <sz val="8"/>
      <color indexed="37"/>
      <name val="Trebuchet MS"/>
      <family val="2"/>
    </font>
    <font>
      <b/>
      <sz val="8"/>
      <name val="Trebuchet MS"/>
      <family val="2"/>
    </font>
    <font>
      <sz val="7"/>
      <color indexed="55"/>
      <name val="Trebuchet MS"/>
      <family val="2"/>
    </font>
    <font>
      <sz val="7"/>
      <name val="Trebuchet MS"/>
      <family val="2"/>
    </font>
    <font>
      <i/>
      <sz val="7"/>
      <color indexed="55"/>
      <name val="Trebuchet MS"/>
      <family val="2"/>
    </font>
    <font>
      <i/>
      <sz val="8"/>
      <color indexed="12"/>
      <name val="Trebuchet MS"/>
      <family val="2"/>
    </font>
    <font>
      <u val="single"/>
      <sz val="11"/>
      <color indexed="12"/>
      <name val="Calibri"/>
      <family val="2"/>
    </font>
    <font>
      <u val="single"/>
      <sz val="11"/>
      <color indexed="36"/>
      <name val="Calibri"/>
      <family val="2"/>
    </font>
    <font>
      <sz val="11"/>
      <color indexed="1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b/>
      <sz val="11"/>
      <color indexed="63"/>
      <name val="Calibri"/>
      <family val="2"/>
    </font>
    <font>
      <b/>
      <sz val="11"/>
      <color indexed="53"/>
      <name val="Calibri"/>
      <family val="2"/>
    </font>
    <font>
      <b/>
      <sz val="11"/>
      <color indexed="9"/>
      <name val="Calibri"/>
      <family val="2"/>
    </font>
    <font>
      <sz val="11"/>
      <color indexed="53"/>
      <name val="Calibri"/>
      <family val="2"/>
    </font>
    <font>
      <b/>
      <sz val="11"/>
      <color indexed="8"/>
      <name val="Calibri"/>
      <family val="2"/>
    </font>
    <font>
      <sz val="11"/>
      <color indexed="17"/>
      <name val="Calibri"/>
      <family val="2"/>
    </font>
    <font>
      <sz val="11"/>
      <color indexed="16"/>
      <name val="Calibri"/>
      <family val="2"/>
    </font>
    <font>
      <sz val="11"/>
      <color indexed="60"/>
      <name val="Calibri"/>
      <family val="2"/>
    </font>
    <font>
      <sz val="11"/>
      <color indexed="9"/>
      <name val="Calibri"/>
      <family val="2"/>
    </font>
    <font>
      <sz val="11"/>
      <color indexed="8"/>
      <name val="Calibri"/>
      <family val="2"/>
    </font>
    <font>
      <i/>
      <sz val="11"/>
      <color indexed="23"/>
      <name val="Calibri"/>
      <family val="2"/>
    </font>
    <font>
      <sz val="18"/>
      <color indexed="12"/>
      <name val="Wingdings 2"/>
      <family val="1"/>
    </font>
    <font>
      <sz val="10"/>
      <color indexed="37"/>
      <name val="Trebuchet MS"/>
      <family val="2"/>
    </font>
    <font>
      <sz val="10"/>
      <name val="Trebuchet MS"/>
      <family val="2"/>
    </font>
    <font>
      <u val="single"/>
      <sz val="10"/>
      <color indexed="12"/>
      <name val="Trebuchet MS"/>
      <family val="2"/>
    </font>
    <font>
      <sz val="8"/>
      <name val="Tahoma"/>
      <family val="2"/>
    </font>
    <font>
      <u val="single"/>
      <sz val="8"/>
      <color indexed="12"/>
      <name val="Trebuchet MS"/>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52"/>
      <name val="Calibri"/>
      <family val="2"/>
    </font>
    <font>
      <sz val="11"/>
      <color indexed="20"/>
      <name val="Calibri"/>
      <family val="2"/>
    </font>
    <font>
      <i/>
      <sz val="9"/>
      <name val="Trebuchet MS"/>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4"/>
        <bgColor indexed="64"/>
      </patternFill>
    </fill>
    <fill>
      <patternFill patternType="solid">
        <fgColor indexed="61"/>
        <bgColor indexed="64"/>
      </patternFill>
    </fill>
    <fill>
      <patternFill patternType="solid">
        <fgColor indexed="50"/>
        <bgColor indexed="64"/>
      </patternFill>
    </fill>
    <fill>
      <patternFill patternType="solid">
        <fgColor indexed="53"/>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s>
  <borders count="50">
    <border>
      <left/>
      <right/>
      <top/>
      <bottom/>
      <diagonal/>
    </border>
    <border>
      <left style="thin">
        <color indexed="23"/>
      </left>
      <right style="thin">
        <color indexed="23"/>
      </right>
      <top style="thin">
        <color indexed="23"/>
      </top>
      <bottom style="thin">
        <color indexed="23"/>
      </bottom>
    </border>
    <border>
      <left/>
      <right/>
      <top/>
      <bottom style="thick">
        <color indexed="54"/>
      </bottom>
    </border>
    <border>
      <left/>
      <right/>
      <top/>
      <bottom style="thick">
        <color indexed="44"/>
      </bottom>
    </border>
    <border>
      <left/>
      <right/>
      <top/>
      <bottom style="medium">
        <color indexed="44"/>
      </bottom>
    </border>
    <border>
      <left style="double">
        <color indexed="63"/>
      </left>
      <right style="double">
        <color indexed="63"/>
      </right>
      <top style="double">
        <color indexed="63"/>
      </top>
      <bottom style="double">
        <color indexed="63"/>
      </bottom>
    </border>
    <border>
      <left/>
      <right/>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style="thin">
        <color indexed="54"/>
      </top>
      <bottom style="double">
        <color indexed="54"/>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right/>
      <top style="dotted">
        <color indexed="8"/>
      </top>
      <bottom/>
    </border>
    <border>
      <left/>
      <right/>
      <top/>
      <bottom style="dotted">
        <color indexed="8"/>
      </bottom>
    </border>
    <border>
      <left style="dotted">
        <color indexed="8"/>
      </left>
      <right/>
      <top style="dotted">
        <color indexed="8"/>
      </top>
      <bottom style="dotted">
        <color indexed="8"/>
      </bottom>
    </border>
    <border>
      <left/>
      <right/>
      <top style="dotted">
        <color indexed="8"/>
      </top>
      <bottom style="dotted">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top style="dotted">
        <color indexed="55"/>
      </top>
      <bottom/>
    </border>
    <border>
      <left/>
      <right style="dotted">
        <color indexed="55"/>
      </right>
      <top style="dotted">
        <color indexed="55"/>
      </top>
      <bottom/>
    </border>
    <border>
      <left style="dotted">
        <color indexed="55"/>
      </left>
      <right/>
      <top/>
      <bottom/>
    </border>
    <border>
      <left/>
      <right style="dotted">
        <color indexed="55"/>
      </right>
      <top/>
      <bottom/>
    </border>
    <border>
      <left/>
      <right style="dotted">
        <color indexed="8"/>
      </right>
      <top style="dotted">
        <color indexed="8"/>
      </top>
      <bottom style="dotted">
        <color indexed="8"/>
      </bottom>
    </border>
    <border>
      <left style="dotted">
        <color indexed="55"/>
      </left>
      <right/>
      <top style="dotted">
        <color indexed="55"/>
      </top>
      <bottom style="dotted">
        <color indexed="55"/>
      </bottom>
    </border>
    <border>
      <left/>
      <right/>
      <top style="dotted">
        <color indexed="55"/>
      </top>
      <bottom style="dotted">
        <color indexed="55"/>
      </bottom>
    </border>
    <border>
      <left/>
      <right style="dotted">
        <color indexed="55"/>
      </right>
      <top style="dotted">
        <color indexed="55"/>
      </top>
      <bottom style="dotted">
        <color indexed="55"/>
      </bottom>
    </border>
    <border>
      <left style="dotted">
        <color indexed="55"/>
      </left>
      <right/>
      <top style="dotted">
        <color indexed="55"/>
      </top>
      <bottom/>
    </border>
    <border>
      <left style="dotted">
        <color indexed="55"/>
      </left>
      <right/>
      <top/>
      <bottom style="dotted">
        <color indexed="55"/>
      </bottom>
    </border>
    <border>
      <left/>
      <right/>
      <top/>
      <bottom style="dotted">
        <color indexed="55"/>
      </bottom>
    </border>
    <border>
      <left/>
      <right style="dotted">
        <color indexed="55"/>
      </right>
      <top/>
      <bottom style="dotted">
        <color indexed="55"/>
      </bottom>
    </border>
    <border>
      <left/>
      <right style="thin">
        <color indexed="8"/>
      </right>
      <top style="dotted">
        <color indexed="55"/>
      </top>
      <bottom/>
    </border>
    <border>
      <left/>
      <right style="thin">
        <color indexed="8"/>
      </right>
      <top style="dotted">
        <color indexed="8"/>
      </top>
      <bottom style="dotted">
        <color indexed="8"/>
      </bottom>
    </border>
    <border>
      <left style="dotted">
        <color indexed="55"/>
      </left>
      <right style="dotted">
        <color indexed="55"/>
      </right>
      <top style="dotted">
        <color indexed="55"/>
      </top>
      <bottom style="dotted">
        <color indexed="55"/>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2"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2" borderId="0" applyNumberFormat="0" applyBorder="0" applyAlignment="0" applyProtection="0"/>
    <xf numFmtId="0" fontId="55" fillId="6"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5" borderId="0" applyNumberFormat="0" applyBorder="0" applyAlignment="0" applyProtection="0"/>
    <xf numFmtId="0" fontId="55" fillId="9" borderId="0" applyNumberFormat="0" applyBorder="0" applyAlignment="0" applyProtection="0"/>
    <xf numFmtId="0" fontId="55" fillId="12"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3" borderId="0" applyNumberFormat="0" applyBorder="0" applyAlignment="0" applyProtection="0"/>
    <xf numFmtId="0" fontId="55" fillId="5" borderId="0" applyNumberFormat="0" applyBorder="0" applyAlignment="0" applyProtection="0"/>
    <xf numFmtId="0" fontId="55" fillId="9" borderId="0" applyNumberFormat="0" applyBorder="0" applyAlignment="0" applyProtection="0"/>
    <xf numFmtId="0" fontId="55" fillId="7" borderId="0" applyNumberFormat="0" applyBorder="0" applyAlignment="0" applyProtection="0"/>
    <xf numFmtId="0" fontId="54" fillId="14"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3" borderId="0" applyNumberFormat="0" applyBorder="0" applyAlignment="0" applyProtection="0"/>
    <xf numFmtId="0" fontId="54" fillId="5" borderId="0" applyNumberFormat="0" applyBorder="0" applyAlignment="0" applyProtection="0"/>
    <xf numFmtId="0" fontId="54" fillId="9" borderId="0" applyNumberFormat="0" applyBorder="0" applyAlignment="0" applyProtection="0"/>
    <xf numFmtId="0" fontId="54" fillId="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18" borderId="0" applyNumberFormat="0" applyBorder="0" applyAlignment="0" applyProtection="0"/>
    <xf numFmtId="0" fontId="54" fillId="16" borderId="0" applyNumberFormat="0" applyBorder="0" applyAlignment="0" applyProtection="0"/>
    <xf numFmtId="0" fontId="54" fillId="21" borderId="0" applyNumberFormat="0" applyBorder="0" applyAlignment="0" applyProtection="0"/>
    <xf numFmtId="0" fontId="52" fillId="3" borderId="0" applyNumberFormat="0" applyBorder="0" applyAlignment="0" applyProtection="0"/>
    <xf numFmtId="0" fontId="47" fillId="22"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4" borderId="0" applyNumberFormat="0" applyBorder="0" applyAlignment="0" applyProtection="0"/>
    <xf numFmtId="0" fontId="56" fillId="0" borderId="0" applyNumberFormat="0" applyFill="0" applyBorder="0" applyAlignment="0" applyProtection="0"/>
    <xf numFmtId="0" fontId="51" fillId="4" borderId="0" applyNumberFormat="0" applyBorder="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0" fontId="38" fillId="0" borderId="0" applyNumberFormat="0" applyFill="0" applyBorder="0" applyAlignment="0" applyProtection="0"/>
    <xf numFmtId="0" fontId="48" fillId="23" borderId="5" applyNumberFormat="0" applyAlignment="0" applyProtection="0"/>
    <xf numFmtId="0" fontId="45" fillId="7" borderId="1" applyNumberFormat="0" applyAlignment="0" applyProtection="0"/>
    <xf numFmtId="0" fontId="48" fillId="23" borderId="5" applyNumberFormat="0" applyAlignment="0" applyProtection="0"/>
    <xf numFmtId="0" fontId="49" fillId="0" borderId="6"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63" fillId="0" borderId="7" applyNumberFormat="0" applyFill="0" applyAlignment="0" applyProtection="0"/>
    <xf numFmtId="0" fontId="64" fillId="0" borderId="8" applyNumberFormat="0" applyFill="0" applyAlignment="0" applyProtection="0"/>
    <xf numFmtId="0" fontId="65" fillId="0" borderId="9" applyNumberFormat="0" applyFill="0" applyAlignment="0" applyProtection="0"/>
    <xf numFmtId="0" fontId="65" fillId="0" borderId="0" applyNumberFormat="0" applyFill="0" applyBorder="0" applyAlignment="0" applyProtection="0"/>
    <xf numFmtId="0" fontId="53" fillId="13" borderId="0" applyNumberFormat="0" applyBorder="0" applyAlignment="0" applyProtection="0"/>
    <xf numFmtId="0" fontId="53" fillId="13" borderId="0" applyNumberFormat="0" applyBorder="0" applyAlignment="0" applyProtection="0"/>
    <xf numFmtId="0" fontId="0" fillId="0" borderId="0" applyAlignment="0">
      <protection locked="0"/>
    </xf>
    <xf numFmtId="0" fontId="0" fillId="8" borderId="10" applyNumberFormat="0" applyFont="0" applyAlignment="0" applyProtection="0"/>
    <xf numFmtId="0" fontId="46" fillId="22" borderId="11" applyNumberFormat="0" applyAlignment="0" applyProtection="0"/>
    <xf numFmtId="0" fontId="0" fillId="8" borderId="10" applyNumberFormat="0" applyFont="0" applyAlignment="0" applyProtection="0"/>
    <xf numFmtId="0" fontId="66" fillId="0" borderId="12" applyNumberFormat="0" applyFill="0" applyAlignment="0" applyProtection="0"/>
    <xf numFmtId="9" fontId="0" fillId="0" borderId="0" applyFont="0" applyFill="0" applyBorder="0" applyAlignment="0" applyProtection="0"/>
    <xf numFmtId="0" fontId="39" fillId="0" borderId="0" applyNumberFormat="0" applyFill="0" applyBorder="0" applyAlignment="0" applyProtection="0"/>
    <xf numFmtId="0" fontId="50" fillId="0" borderId="13"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67" fillId="0" borderId="0" applyNumberFormat="0" applyFill="0" applyBorder="0" applyAlignment="0" applyProtection="0"/>
    <xf numFmtId="0" fontId="50" fillId="0" borderId="14" applyNumberFormat="0" applyFill="0" applyAlignment="0" applyProtection="0"/>
    <xf numFmtId="0" fontId="45" fillId="7" borderId="1" applyNumberFormat="0" applyAlignment="0" applyProtection="0"/>
    <xf numFmtId="0" fontId="68" fillId="24" borderId="1" applyNumberFormat="0" applyAlignment="0" applyProtection="0"/>
    <xf numFmtId="0" fontId="46" fillId="24" borderId="11" applyNumberFormat="0" applyAlignment="0" applyProtection="0"/>
    <xf numFmtId="0" fontId="56" fillId="0" borderId="0" applyNumberFormat="0" applyFill="0" applyBorder="0" applyAlignment="0" applyProtection="0"/>
    <xf numFmtId="0" fontId="40" fillId="0" borderId="0" applyNumberFormat="0" applyFill="0" applyBorder="0" applyAlignment="0" applyProtection="0"/>
    <xf numFmtId="0" fontId="69" fillId="3"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21" borderId="0" applyNumberFormat="0" applyBorder="0" applyAlignment="0" applyProtection="0"/>
  </cellStyleXfs>
  <cellXfs count="376">
    <xf numFmtId="0" fontId="0" fillId="0" borderId="0" xfId="0" applyAlignment="1">
      <alignment/>
    </xf>
    <xf numFmtId="0" fontId="0"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vertical="center" wrapText="1"/>
    </xf>
    <xf numFmtId="0" fontId="8" fillId="0" borderId="0" xfId="0" applyFont="1" applyAlignment="1">
      <alignment vertical="center"/>
    </xf>
    <xf numFmtId="0" fontId="9" fillId="0" borderId="0" xfId="0" applyFont="1" applyAlignment="1">
      <alignment vertical="center"/>
    </xf>
    <xf numFmtId="0" fontId="0" fillId="0" borderId="0" xfId="0" applyFont="1" applyAlignment="1">
      <alignment horizontal="center" vertical="center" wrapText="1"/>
    </xf>
    <xf numFmtId="0" fontId="10" fillId="0" borderId="0" xfId="0" applyFont="1" applyAlignment="1">
      <alignment/>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15" fillId="13" borderId="0" xfId="0" applyFont="1" applyFill="1" applyAlignment="1">
      <alignment horizontal="left" vertical="center"/>
    </xf>
    <xf numFmtId="0" fontId="0" fillId="13" borderId="0" xfId="0" applyFill="1" applyAlignment="1">
      <alignment/>
    </xf>
    <xf numFmtId="0" fontId="15" fillId="0" borderId="0" xfId="0" applyFont="1" applyAlignment="1">
      <alignment horizontal="left" vertical="center"/>
    </xf>
    <xf numFmtId="0" fontId="0" fillId="0" borderId="0" xfId="0" applyFont="1" applyAlignment="1">
      <alignment horizontal="left" vertical="center"/>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0" xfId="0" applyBorder="1" applyAlignment="1">
      <alignment/>
    </xf>
    <xf numFmtId="0" fontId="16" fillId="0" borderId="0" xfId="0" applyFont="1" applyBorder="1" applyAlignment="1">
      <alignment horizontal="left" vertical="center"/>
    </xf>
    <xf numFmtId="0" fontId="0" fillId="0" borderId="19" xfId="0" applyBorder="1" applyAlignment="1">
      <alignment/>
    </xf>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lignment horizontal="left" vertical="top"/>
    </xf>
    <xf numFmtId="0" fontId="5" fillId="0" borderId="0" xfId="0" applyFont="1" applyBorder="1" applyAlignment="1">
      <alignment horizontal="left" vertical="center"/>
    </xf>
    <xf numFmtId="0" fontId="6" fillId="0" borderId="0" xfId="0" applyFont="1" applyBorder="1" applyAlignment="1">
      <alignment horizontal="left" vertical="top"/>
    </xf>
    <xf numFmtId="0" fontId="19" fillId="0" borderId="0" xfId="0" applyFont="1" applyBorder="1" applyAlignment="1">
      <alignment horizontal="left" vertical="center"/>
    </xf>
    <xf numFmtId="0" fontId="5" fillId="8" borderId="0" xfId="0" applyFont="1" applyFill="1" applyBorder="1" applyAlignment="1" applyProtection="1">
      <alignment horizontal="left" vertical="center"/>
      <protection locked="0"/>
    </xf>
    <xf numFmtId="49" fontId="5" fillId="8" borderId="0" xfId="0" applyNumberFormat="1" applyFont="1" applyFill="1" applyBorder="1" applyAlignment="1" applyProtection="1">
      <alignment horizontal="left" vertical="center"/>
      <protection locked="0"/>
    </xf>
    <xf numFmtId="0" fontId="0" fillId="0" borderId="20" xfId="0" applyBorder="1" applyAlignment="1">
      <alignment/>
    </xf>
    <xf numFmtId="0" fontId="0" fillId="0" borderId="18" xfId="0" applyFont="1" applyBorder="1" applyAlignment="1">
      <alignment vertical="center"/>
    </xf>
    <xf numFmtId="0" fontId="0" fillId="0" borderId="0" xfId="0" applyFont="1" applyBorder="1" applyAlignment="1">
      <alignment vertical="center"/>
    </xf>
    <xf numFmtId="0" fontId="21" fillId="0" borderId="21" xfId="0" applyFont="1" applyBorder="1" applyAlignment="1">
      <alignment horizontal="left" vertical="center"/>
    </xf>
    <xf numFmtId="0" fontId="0" fillId="0" borderId="21" xfId="0" applyFont="1" applyBorder="1" applyAlignment="1">
      <alignment vertical="center"/>
    </xf>
    <xf numFmtId="0" fontId="0" fillId="0" borderId="19" xfId="0" applyFont="1" applyBorder="1" applyAlignment="1">
      <alignment vertical="center"/>
    </xf>
    <xf numFmtId="0" fontId="4" fillId="0" borderId="0" xfId="0" applyFont="1" applyBorder="1" applyAlignment="1">
      <alignment horizontal="right" vertical="center"/>
    </xf>
    <xf numFmtId="0" fontId="4" fillId="0" borderId="18"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19" xfId="0" applyFont="1" applyBorder="1" applyAlignment="1">
      <alignment vertical="center"/>
    </xf>
    <xf numFmtId="0" fontId="0" fillId="24" borderId="0" xfId="0" applyFont="1" applyFill="1" applyBorder="1" applyAlignment="1">
      <alignment vertical="center"/>
    </xf>
    <xf numFmtId="0" fontId="6" fillId="24" borderId="22" xfId="0" applyFont="1" applyFill="1" applyBorder="1" applyAlignment="1">
      <alignment horizontal="left" vertical="center"/>
    </xf>
    <xf numFmtId="0" fontId="0" fillId="24" borderId="23" xfId="0" applyFont="1" applyFill="1" applyBorder="1" applyAlignment="1">
      <alignment vertical="center"/>
    </xf>
    <xf numFmtId="0" fontId="6" fillId="24" borderId="23" xfId="0" applyFont="1" applyFill="1" applyBorder="1" applyAlignment="1">
      <alignment horizontal="center" vertical="center"/>
    </xf>
    <xf numFmtId="4" fontId="6" fillId="24" borderId="23" xfId="0" applyNumberFormat="1" applyFont="1" applyFill="1" applyBorder="1" applyAlignment="1">
      <alignment vertical="center"/>
    </xf>
    <xf numFmtId="0" fontId="0" fillId="24" borderId="19" xfId="0" applyFont="1" applyFill="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16" fillId="0" borderId="0" xfId="0" applyFont="1" applyAlignment="1">
      <alignment horizontal="left" vertical="center"/>
    </xf>
    <xf numFmtId="0" fontId="5" fillId="0" borderId="18" xfId="0" applyFont="1" applyBorder="1" applyAlignment="1">
      <alignment vertical="center"/>
    </xf>
    <xf numFmtId="0" fontId="19" fillId="0" borderId="0" xfId="0" applyFont="1" applyAlignment="1">
      <alignment horizontal="left" vertical="center"/>
    </xf>
    <xf numFmtId="0" fontId="6" fillId="0" borderId="18" xfId="0" applyFont="1" applyBorder="1" applyAlignment="1">
      <alignment vertical="center"/>
    </xf>
    <xf numFmtId="0" fontId="6" fillId="0" borderId="0" xfId="0" applyFont="1" applyAlignment="1">
      <alignment horizontal="left" vertical="center"/>
    </xf>
    <xf numFmtId="0" fontId="22" fillId="0" borderId="0" xfId="0" applyFont="1" applyAlignment="1">
      <alignment vertical="center"/>
    </xf>
    <xf numFmtId="173" fontId="5" fillId="0" borderId="0" xfId="0" applyNumberFormat="1" applyFont="1" applyAlignment="1">
      <alignment horizontal="lef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5" fillId="24" borderId="31" xfId="0" applyFont="1" applyFill="1" applyBorder="1" applyAlignment="1">
      <alignment horizontal="center" vertical="center"/>
    </xf>
    <xf numFmtId="0" fontId="19" fillId="0" borderId="32"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34" xfId="0" applyFont="1" applyBorder="1" applyAlignment="1">
      <alignment horizontal="center" vertical="center" wrapText="1"/>
    </xf>
    <xf numFmtId="0" fontId="0" fillId="0" borderId="35" xfId="0" applyFont="1" applyBorder="1" applyAlignment="1">
      <alignment vertical="center"/>
    </xf>
    <xf numFmtId="0" fontId="24" fillId="0" borderId="0" xfId="0" applyFont="1" applyAlignment="1">
      <alignment horizontal="left" vertical="center"/>
    </xf>
    <xf numFmtId="0" fontId="24" fillId="0" borderId="0" xfId="0" applyFont="1" applyAlignment="1">
      <alignment vertical="center"/>
    </xf>
    <xf numFmtId="0" fontId="6" fillId="0" borderId="0" xfId="0" applyFont="1" applyAlignment="1">
      <alignment horizontal="center" vertical="center"/>
    </xf>
    <xf numFmtId="4" fontId="23" fillId="0" borderId="29" xfId="0" applyNumberFormat="1" applyFont="1" applyBorder="1" applyAlignment="1">
      <alignment vertical="center"/>
    </xf>
    <xf numFmtId="4" fontId="23" fillId="0" borderId="0" xfId="0" applyNumberFormat="1" applyFont="1" applyBorder="1" applyAlignment="1">
      <alignment vertical="center"/>
    </xf>
    <xf numFmtId="174" fontId="23" fillId="0" borderId="0" xfId="0" applyNumberFormat="1" applyFont="1" applyBorder="1" applyAlignment="1">
      <alignment vertical="center"/>
    </xf>
    <xf numFmtId="4" fontId="23" fillId="0" borderId="30" xfId="0" applyNumberFormat="1" applyFont="1" applyBorder="1" applyAlignment="1">
      <alignment vertical="center"/>
    </xf>
    <xf numFmtId="0" fontId="25" fillId="0" borderId="0" xfId="0" applyFont="1" applyAlignment="1">
      <alignment horizontal="left" vertical="center"/>
    </xf>
    <xf numFmtId="0" fontId="7" fillId="0" borderId="18" xfId="0" applyFont="1" applyBorder="1" applyAlignment="1">
      <alignment vertical="center"/>
    </xf>
    <xf numFmtId="0" fontId="26" fillId="0" borderId="0" xfId="0" applyFont="1" applyAlignment="1">
      <alignment vertical="center"/>
    </xf>
    <xf numFmtId="0" fontId="27" fillId="0" borderId="0" xfId="0" applyFont="1" applyAlignment="1">
      <alignment vertical="center"/>
    </xf>
    <xf numFmtId="0" fontId="28" fillId="0" borderId="0" xfId="0" applyFont="1" applyAlignment="1">
      <alignment horizontal="center" vertical="center"/>
    </xf>
    <xf numFmtId="4" fontId="29" fillId="0" borderId="29" xfId="0" applyNumberFormat="1" applyFont="1" applyBorder="1" applyAlignment="1">
      <alignment vertical="center"/>
    </xf>
    <xf numFmtId="4" fontId="29" fillId="0" borderId="0" xfId="0" applyNumberFormat="1" applyFont="1" applyBorder="1" applyAlignment="1">
      <alignment vertical="center"/>
    </xf>
    <xf numFmtId="174" fontId="29" fillId="0" borderId="0" xfId="0" applyNumberFormat="1" applyFont="1" applyBorder="1" applyAlignment="1">
      <alignment vertical="center"/>
    </xf>
    <xf numFmtId="4" fontId="29" fillId="0" borderId="30" xfId="0" applyNumberFormat="1" applyFont="1" applyBorder="1" applyAlignment="1">
      <alignment vertical="center"/>
    </xf>
    <xf numFmtId="0" fontId="7" fillId="0" borderId="0" xfId="0" applyFont="1" applyAlignment="1">
      <alignment horizontal="left" vertical="center"/>
    </xf>
    <xf numFmtId="4" fontId="29" fillId="0" borderId="36" xfId="0" applyNumberFormat="1" applyFont="1" applyBorder="1" applyAlignment="1">
      <alignment vertical="center"/>
    </xf>
    <xf numFmtId="4" fontId="29" fillId="0" borderId="37" xfId="0" applyNumberFormat="1" applyFont="1" applyBorder="1" applyAlignment="1">
      <alignment vertical="center"/>
    </xf>
    <xf numFmtId="174" fontId="29" fillId="0" borderId="37" xfId="0" applyNumberFormat="1" applyFont="1" applyBorder="1" applyAlignment="1">
      <alignment vertical="center"/>
    </xf>
    <xf numFmtId="4" fontId="29" fillId="0" borderId="38" xfId="0" applyNumberFormat="1" applyFont="1" applyBorder="1" applyAlignment="1">
      <alignment vertical="center"/>
    </xf>
    <xf numFmtId="0" fontId="0" fillId="0" borderId="0" xfId="0" applyAlignment="1" applyProtection="1">
      <alignment/>
      <protection locked="0"/>
    </xf>
    <xf numFmtId="0" fontId="0" fillId="0" borderId="16" xfId="0" applyBorder="1" applyAlignment="1" applyProtection="1">
      <alignment/>
      <protection locked="0"/>
    </xf>
    <xf numFmtId="0" fontId="0" fillId="0" borderId="0" xfId="0" applyBorder="1" applyAlignment="1" applyProtection="1">
      <alignment/>
      <protection locked="0"/>
    </xf>
    <xf numFmtId="0" fontId="0" fillId="0" borderId="0" xfId="0" applyFont="1" applyBorder="1" applyAlignment="1" applyProtection="1">
      <alignment vertical="center"/>
      <protection locked="0"/>
    </xf>
    <xf numFmtId="0" fontId="19" fillId="0" borderId="0" xfId="0" applyFont="1" applyBorder="1" applyAlignment="1" applyProtection="1">
      <alignment horizontal="left" vertical="center"/>
      <protection locked="0"/>
    </xf>
    <xf numFmtId="173" fontId="5" fillId="0" borderId="0" xfId="0" applyNumberFormat="1" applyFont="1" applyBorder="1" applyAlignment="1">
      <alignment horizontal="left" vertical="center"/>
    </xf>
    <xf numFmtId="0" fontId="0" fillId="0" borderId="18"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pplyProtection="1">
      <alignment vertical="center" wrapText="1"/>
      <protection locked="0"/>
    </xf>
    <xf numFmtId="0" fontId="0" fillId="0" borderId="19" xfId="0" applyFont="1" applyBorder="1" applyAlignment="1">
      <alignment vertical="center" wrapText="1"/>
    </xf>
    <xf numFmtId="0" fontId="0" fillId="0" borderId="27" xfId="0" applyFont="1" applyBorder="1" applyAlignment="1" applyProtection="1">
      <alignment vertical="center"/>
      <protection locked="0"/>
    </xf>
    <xf numFmtId="0" fontId="0" fillId="0" borderId="39" xfId="0" applyFont="1" applyBorder="1" applyAlignment="1">
      <alignment vertical="center"/>
    </xf>
    <xf numFmtId="0" fontId="21" fillId="0" borderId="0" xfId="0" applyFont="1" applyBorder="1" applyAlignment="1">
      <alignment horizontal="left" vertical="center"/>
    </xf>
    <xf numFmtId="4" fontId="24" fillId="0" borderId="0" xfId="0" applyNumberFormat="1" applyFont="1" applyBorder="1" applyAlignment="1">
      <alignment vertical="center"/>
    </xf>
    <xf numFmtId="0" fontId="4" fillId="0" borderId="0" xfId="0" applyFont="1" applyBorder="1" applyAlignment="1" applyProtection="1">
      <alignment horizontal="right" vertical="center"/>
      <protection locked="0"/>
    </xf>
    <xf numFmtId="4" fontId="4" fillId="0" borderId="0" xfId="0" applyNumberFormat="1" applyFont="1" applyBorder="1" applyAlignment="1">
      <alignment vertical="center"/>
    </xf>
    <xf numFmtId="172" fontId="4" fillId="0" borderId="0" xfId="0" applyNumberFormat="1" applyFont="1" applyBorder="1" applyAlignment="1" applyProtection="1">
      <alignment horizontal="right" vertical="center"/>
      <protection locked="0"/>
    </xf>
    <xf numFmtId="0" fontId="6" fillId="24" borderId="23" xfId="0" applyFont="1" applyFill="1" applyBorder="1" applyAlignment="1">
      <alignment horizontal="right" vertical="center"/>
    </xf>
    <xf numFmtId="0" fontId="0" fillId="24" borderId="23" xfId="0" applyFont="1" applyFill="1" applyBorder="1" applyAlignment="1" applyProtection="1">
      <alignment vertical="center"/>
      <protection locked="0"/>
    </xf>
    <xf numFmtId="0" fontId="0" fillId="24" borderId="40" xfId="0" applyFont="1" applyFill="1" applyBorder="1" applyAlignment="1">
      <alignment vertical="center"/>
    </xf>
    <xf numFmtId="0" fontId="0" fillId="0" borderId="25" xfId="0" applyFont="1" applyBorder="1" applyAlignment="1" applyProtection="1">
      <alignment vertical="center"/>
      <protection locked="0"/>
    </xf>
    <xf numFmtId="0" fontId="0" fillId="0" borderId="16" xfId="0" applyFont="1" applyBorder="1" applyAlignment="1" applyProtection="1">
      <alignment vertical="center"/>
      <protection locked="0"/>
    </xf>
    <xf numFmtId="0" fontId="0" fillId="0" borderId="17" xfId="0" applyFont="1" applyBorder="1" applyAlignment="1">
      <alignment vertical="center"/>
    </xf>
    <xf numFmtId="0" fontId="5" fillId="24" borderId="0" xfId="0" applyFont="1" applyFill="1" applyBorder="1" applyAlignment="1">
      <alignment horizontal="left" vertical="center"/>
    </xf>
    <xf numFmtId="0" fontId="0" fillId="24" borderId="0" xfId="0" applyFont="1" applyFill="1" applyBorder="1" applyAlignment="1" applyProtection="1">
      <alignment vertical="center"/>
      <protection locked="0"/>
    </xf>
    <xf numFmtId="0" fontId="5" fillId="24" borderId="0" xfId="0" applyFont="1" applyFill="1" applyBorder="1" applyAlignment="1">
      <alignment horizontal="right" vertical="center"/>
    </xf>
    <xf numFmtId="0" fontId="30" fillId="0" borderId="0" xfId="0" applyFont="1" applyBorder="1" applyAlignment="1">
      <alignment horizontal="left" vertical="center"/>
    </xf>
    <xf numFmtId="0" fontId="8" fillId="0" borderId="18" xfId="0" applyFont="1" applyBorder="1" applyAlignment="1">
      <alignment vertical="center"/>
    </xf>
    <xf numFmtId="0" fontId="8" fillId="0" borderId="0" xfId="0" applyFont="1" applyBorder="1" applyAlignment="1">
      <alignment vertical="center"/>
    </xf>
    <xf numFmtId="0" fontId="8" fillId="0" borderId="37" xfId="0" applyFont="1" applyBorder="1" applyAlignment="1">
      <alignment horizontal="left" vertical="center"/>
    </xf>
    <xf numFmtId="0" fontId="8" fillId="0" borderId="37" xfId="0" applyFont="1" applyBorder="1" applyAlignment="1">
      <alignment vertical="center"/>
    </xf>
    <xf numFmtId="0" fontId="8" fillId="0" borderId="37" xfId="0" applyFont="1" applyBorder="1" applyAlignment="1" applyProtection="1">
      <alignment vertical="center"/>
      <protection locked="0"/>
    </xf>
    <xf numFmtId="4" fontId="8" fillId="0" borderId="37" xfId="0" applyNumberFormat="1" applyFont="1" applyBorder="1" applyAlignment="1">
      <alignment vertical="center"/>
    </xf>
    <xf numFmtId="0" fontId="8" fillId="0" borderId="19" xfId="0" applyFont="1" applyBorder="1" applyAlignment="1">
      <alignment vertical="center"/>
    </xf>
    <xf numFmtId="0" fontId="9" fillId="0" borderId="18" xfId="0" applyFont="1" applyBorder="1" applyAlignment="1">
      <alignment vertical="center"/>
    </xf>
    <xf numFmtId="0" fontId="9" fillId="0" borderId="0" xfId="0" applyFont="1" applyBorder="1" applyAlignment="1">
      <alignment vertical="center"/>
    </xf>
    <xf numFmtId="0" fontId="9" fillId="0" borderId="37" xfId="0" applyFont="1" applyBorder="1" applyAlignment="1">
      <alignment horizontal="left" vertical="center"/>
    </xf>
    <xf numFmtId="0" fontId="9" fillId="0" borderId="37" xfId="0" applyFont="1" applyBorder="1" applyAlignment="1">
      <alignment vertical="center"/>
    </xf>
    <xf numFmtId="0" fontId="9" fillId="0" borderId="37" xfId="0" applyFont="1" applyBorder="1" applyAlignment="1" applyProtection="1">
      <alignment vertical="center"/>
      <protection locked="0"/>
    </xf>
    <xf numFmtId="4" fontId="9" fillId="0" borderId="37" xfId="0" applyNumberFormat="1" applyFont="1" applyBorder="1" applyAlignment="1">
      <alignment vertical="center"/>
    </xf>
    <xf numFmtId="0" fontId="9" fillId="0" borderId="19" xfId="0" applyFont="1" applyBorder="1" applyAlignment="1">
      <alignment vertical="center"/>
    </xf>
    <xf numFmtId="0" fontId="0" fillId="0" borderId="0" xfId="0" applyFont="1" applyAlignment="1" applyProtection="1">
      <alignment vertical="center"/>
      <protection locked="0"/>
    </xf>
    <xf numFmtId="0" fontId="0" fillId="0" borderId="29" xfId="0" applyFont="1" applyBorder="1" applyAlignment="1">
      <alignment vertical="center"/>
    </xf>
    <xf numFmtId="0" fontId="5" fillId="24" borderId="22" xfId="0" applyFont="1" applyFill="1" applyBorder="1" applyAlignment="1">
      <alignment horizontal="center" vertical="center"/>
    </xf>
    <xf numFmtId="0" fontId="5" fillId="24" borderId="23" xfId="0" applyFont="1" applyFill="1" applyBorder="1" applyAlignment="1">
      <alignment horizontal="center" vertical="center"/>
    </xf>
    <xf numFmtId="0" fontId="5" fillId="24" borderId="23" xfId="0" applyFont="1" applyFill="1" applyBorder="1" applyAlignment="1">
      <alignment horizontal="right" vertical="center"/>
    </xf>
    <xf numFmtId="4" fontId="27" fillId="0" borderId="0" xfId="0" applyNumberFormat="1" applyFont="1" applyAlignment="1">
      <alignment vertical="center"/>
    </xf>
    <xf numFmtId="0" fontId="5" fillId="0" borderId="0" xfId="0" applyFont="1" applyAlignment="1">
      <alignment horizontal="left" vertical="center"/>
    </xf>
    <xf numFmtId="0" fontId="19" fillId="0" borderId="0" xfId="0" applyFont="1" applyAlignment="1" applyProtection="1">
      <alignment horizontal="left" vertical="center"/>
      <protection locked="0"/>
    </xf>
    <xf numFmtId="0" fontId="0" fillId="0" borderId="18" xfId="0" applyFont="1" applyBorder="1" applyAlignment="1">
      <alignment horizontal="center" vertical="center" wrapText="1"/>
    </xf>
    <xf numFmtId="0" fontId="5" fillId="24" borderId="32" xfId="0" applyFont="1" applyFill="1" applyBorder="1" applyAlignment="1">
      <alignment horizontal="center" vertical="center" wrapText="1"/>
    </xf>
    <xf numFmtId="0" fontId="5" fillId="24" borderId="33" xfId="0" applyFont="1" applyFill="1" applyBorder="1" applyAlignment="1">
      <alignment horizontal="center" vertical="center" wrapText="1"/>
    </xf>
    <xf numFmtId="0" fontId="31" fillId="24" borderId="33" xfId="0" applyFont="1" applyFill="1" applyBorder="1" applyAlignment="1" applyProtection="1">
      <alignment horizontal="center" vertical="center" wrapText="1"/>
      <protection locked="0"/>
    </xf>
    <xf numFmtId="0" fontId="5" fillId="24" borderId="34" xfId="0" applyFont="1" applyFill="1" applyBorder="1" applyAlignment="1">
      <alignment horizontal="center" vertical="center" wrapText="1"/>
    </xf>
    <xf numFmtId="4" fontId="24" fillId="0" borderId="0" xfId="0" applyNumberFormat="1" applyFont="1" applyAlignment="1">
      <alignment/>
    </xf>
    <xf numFmtId="174" fontId="32" fillId="0" borderId="27" xfId="0" applyNumberFormat="1" applyFont="1" applyBorder="1" applyAlignment="1">
      <alignment/>
    </xf>
    <xf numFmtId="174" fontId="32" fillId="0" borderId="28" xfId="0" applyNumberFormat="1" applyFont="1" applyBorder="1" applyAlignment="1">
      <alignment/>
    </xf>
    <xf numFmtId="4" fontId="33" fillId="0" borderId="0" xfId="0" applyNumberFormat="1" applyFont="1" applyAlignment="1">
      <alignment vertical="center"/>
    </xf>
    <xf numFmtId="0" fontId="10" fillId="0" borderId="18" xfId="0" applyFont="1" applyBorder="1" applyAlignment="1">
      <alignment/>
    </xf>
    <xf numFmtId="0" fontId="10" fillId="0" borderId="0" xfId="0" applyFont="1" applyAlignment="1">
      <alignment horizontal="left"/>
    </xf>
    <xf numFmtId="0" fontId="8" fillId="0" borderId="0" xfId="0" applyFont="1" applyAlignment="1">
      <alignment horizontal="left"/>
    </xf>
    <xf numFmtId="0" fontId="10" fillId="0" borderId="0" xfId="0" applyFont="1" applyAlignment="1" applyProtection="1">
      <alignment/>
      <protection locked="0"/>
    </xf>
    <xf numFmtId="4" fontId="8" fillId="0" borderId="0" xfId="0" applyNumberFormat="1" applyFont="1" applyAlignment="1">
      <alignment/>
    </xf>
    <xf numFmtId="0" fontId="10" fillId="0" borderId="29" xfId="0" applyFont="1" applyBorder="1" applyAlignment="1">
      <alignment/>
    </xf>
    <xf numFmtId="0" fontId="10" fillId="0" borderId="0" xfId="0" applyFont="1" applyBorder="1" applyAlignment="1">
      <alignment/>
    </xf>
    <xf numFmtId="174" fontId="10" fillId="0" borderId="0" xfId="0" applyNumberFormat="1" applyFont="1" applyBorder="1" applyAlignment="1">
      <alignment/>
    </xf>
    <xf numFmtId="174" fontId="10" fillId="0" borderId="30" xfId="0" applyNumberFormat="1" applyFont="1" applyBorder="1" applyAlignment="1">
      <alignment/>
    </xf>
    <xf numFmtId="0" fontId="10" fillId="0" borderId="0" xfId="0" applyFont="1" applyAlignment="1">
      <alignment horizontal="center"/>
    </xf>
    <xf numFmtId="4" fontId="10" fillId="0" borderId="0" xfId="0" applyNumberFormat="1" applyFont="1" applyAlignment="1">
      <alignment vertical="center"/>
    </xf>
    <xf numFmtId="0" fontId="10" fillId="0" borderId="0" xfId="0" applyFont="1" applyBorder="1" applyAlignment="1">
      <alignment horizontal="left"/>
    </xf>
    <xf numFmtId="0" fontId="9" fillId="0" borderId="0" xfId="0" applyFont="1" applyBorder="1" applyAlignment="1">
      <alignment horizontal="left"/>
    </xf>
    <xf numFmtId="4" fontId="9" fillId="0" borderId="0" xfId="0" applyNumberFormat="1" applyFont="1" applyBorder="1" applyAlignment="1">
      <alignment/>
    </xf>
    <xf numFmtId="0" fontId="0" fillId="0" borderId="18" xfId="0" applyFont="1" applyBorder="1" applyAlignment="1" applyProtection="1">
      <alignment vertical="center"/>
      <protection/>
    </xf>
    <xf numFmtId="0" fontId="0" fillId="0" borderId="41" xfId="0" applyFont="1" applyBorder="1" applyAlignment="1" applyProtection="1">
      <alignment horizontal="center" vertical="center"/>
      <protection/>
    </xf>
    <xf numFmtId="49" fontId="0" fillId="0" borderId="41" xfId="0" applyNumberFormat="1" applyFont="1" applyBorder="1" applyAlignment="1" applyProtection="1">
      <alignment horizontal="left" vertical="center" wrapText="1"/>
      <protection/>
    </xf>
    <xf numFmtId="0" fontId="0" fillId="0" borderId="41" xfId="0" applyFont="1" applyBorder="1" applyAlignment="1" applyProtection="1">
      <alignment horizontal="left" vertical="center" wrapText="1"/>
      <protection/>
    </xf>
    <xf numFmtId="0" fontId="0" fillId="0" borderId="41" xfId="0" applyFont="1" applyBorder="1" applyAlignment="1" applyProtection="1">
      <alignment horizontal="center" vertical="center" wrapText="1"/>
      <protection/>
    </xf>
    <xf numFmtId="175" fontId="0" fillId="0" borderId="41" xfId="0" applyNumberFormat="1" applyFont="1" applyBorder="1" applyAlignment="1" applyProtection="1">
      <alignment vertical="center"/>
      <protection/>
    </xf>
    <xf numFmtId="4" fontId="0" fillId="8" borderId="41" xfId="0" applyNumberFormat="1" applyFont="1" applyFill="1" applyBorder="1" applyAlignment="1" applyProtection="1">
      <alignment vertical="center"/>
      <protection locked="0"/>
    </xf>
    <xf numFmtId="4" fontId="0" fillId="0" borderId="41" xfId="0" applyNumberFormat="1" applyFont="1" applyBorder="1" applyAlignment="1" applyProtection="1">
      <alignment vertical="center"/>
      <protection/>
    </xf>
    <xf numFmtId="0" fontId="4" fillId="8" borderId="41" xfId="0" applyFont="1" applyFill="1" applyBorder="1" applyAlignment="1" applyProtection="1">
      <alignment horizontal="left" vertical="center"/>
      <protection locked="0"/>
    </xf>
    <xf numFmtId="0" fontId="4" fillId="0" borderId="0" xfId="0" applyFont="1" applyBorder="1" applyAlignment="1">
      <alignment horizontal="center" vertical="center"/>
    </xf>
    <xf numFmtId="174" fontId="4" fillId="0" borderId="0" xfId="0" applyNumberFormat="1" applyFont="1" applyBorder="1" applyAlignment="1">
      <alignment vertical="center"/>
    </xf>
    <xf numFmtId="174" fontId="4" fillId="0" borderId="30" xfId="0" applyNumberFormat="1" applyFont="1" applyBorder="1" applyAlignment="1">
      <alignment vertical="center"/>
    </xf>
    <xf numFmtId="4" fontId="0" fillId="0" borderId="0" xfId="0" applyNumberFormat="1" applyFont="1" applyAlignment="1">
      <alignment vertical="center"/>
    </xf>
    <xf numFmtId="0" fontId="34" fillId="0" borderId="0" xfId="0" applyFont="1" applyAlignment="1">
      <alignment horizontal="left" vertical="center"/>
    </xf>
    <xf numFmtId="0" fontId="35" fillId="0" borderId="0" xfId="0" applyFont="1" applyAlignment="1">
      <alignment horizontal="left" vertical="center" wrapText="1"/>
    </xf>
    <xf numFmtId="0" fontId="36" fillId="0" borderId="0" xfId="0" applyFont="1" applyAlignment="1">
      <alignment vertical="center" wrapText="1"/>
    </xf>
    <xf numFmtId="0" fontId="11" fillId="0" borderId="18"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0" fontId="11" fillId="0" borderId="0" xfId="0" applyFont="1" applyAlignment="1">
      <alignment horizontal="left" vertical="center"/>
    </xf>
    <xf numFmtId="0" fontId="11" fillId="0" borderId="0" xfId="0" applyFont="1" applyAlignment="1" applyProtection="1">
      <alignment vertical="center"/>
      <protection locked="0"/>
    </xf>
    <xf numFmtId="0" fontId="11" fillId="0" borderId="29" xfId="0" applyFont="1" applyBorder="1" applyAlignment="1">
      <alignment vertical="center"/>
    </xf>
    <xf numFmtId="0" fontId="11" fillId="0" borderId="0" xfId="0" applyFont="1" applyBorder="1" applyAlignment="1">
      <alignment vertical="center"/>
    </xf>
    <xf numFmtId="0" fontId="11" fillId="0" borderId="30" xfId="0" applyFont="1" applyBorder="1" applyAlignment="1">
      <alignment vertical="center"/>
    </xf>
    <xf numFmtId="0" fontId="12" fillId="0" borderId="18"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75" fontId="12" fillId="0" borderId="0" xfId="0" applyNumberFormat="1" applyFont="1" applyAlignment="1">
      <alignment vertical="center"/>
    </xf>
    <xf numFmtId="0" fontId="12" fillId="0" borderId="0" xfId="0" applyFont="1" applyAlignment="1" applyProtection="1">
      <alignment vertical="center"/>
      <protection locked="0"/>
    </xf>
    <xf numFmtId="0" fontId="12" fillId="0" borderId="29" xfId="0" applyFont="1" applyBorder="1" applyAlignment="1">
      <alignment vertical="center"/>
    </xf>
    <xf numFmtId="0" fontId="12" fillId="0" borderId="0" xfId="0" applyFont="1" applyBorder="1" applyAlignment="1">
      <alignment vertical="center"/>
    </xf>
    <xf numFmtId="0" fontId="12" fillId="0" borderId="30" xfId="0" applyFont="1" applyBorder="1" applyAlignment="1">
      <alignment vertical="center"/>
    </xf>
    <xf numFmtId="0" fontId="13" fillId="0" borderId="18" xfId="0" applyFont="1" applyBorder="1" applyAlignment="1">
      <alignment vertical="center"/>
    </xf>
    <xf numFmtId="0" fontId="34" fillId="0" borderId="0" xfId="0" applyFont="1" applyBorder="1" applyAlignment="1">
      <alignment horizontal="left" vertical="center"/>
    </xf>
    <xf numFmtId="0" fontId="13" fillId="0" borderId="0" xfId="0" applyFont="1" applyBorder="1" applyAlignment="1">
      <alignment horizontal="left" vertical="center"/>
    </xf>
    <xf numFmtId="0" fontId="13" fillId="0" borderId="0" xfId="0" applyFont="1" applyBorder="1" applyAlignment="1">
      <alignment horizontal="left" vertical="center" wrapText="1"/>
    </xf>
    <xf numFmtId="175" fontId="13" fillId="0" borderId="0" xfId="0" applyNumberFormat="1" applyFont="1" applyBorder="1" applyAlignment="1">
      <alignment vertical="center"/>
    </xf>
    <xf numFmtId="0" fontId="13" fillId="0" borderId="0" xfId="0" applyFont="1" applyAlignment="1" applyProtection="1">
      <alignment vertical="center"/>
      <protection locked="0"/>
    </xf>
    <xf numFmtId="0" fontId="13" fillId="0" borderId="29" xfId="0" applyFont="1" applyBorder="1" applyAlignment="1">
      <alignment vertical="center"/>
    </xf>
    <xf numFmtId="0" fontId="13" fillId="0" borderId="0" xfId="0" applyFont="1" applyBorder="1" applyAlignment="1">
      <alignment vertical="center"/>
    </xf>
    <xf numFmtId="0" fontId="13" fillId="0" borderId="30" xfId="0" applyFont="1" applyBorder="1" applyAlignment="1">
      <alignment vertical="center"/>
    </xf>
    <xf numFmtId="0" fontId="13" fillId="0" borderId="0" xfId="0" applyFont="1" applyAlignment="1">
      <alignment horizontal="left" vertical="center"/>
    </xf>
    <xf numFmtId="0" fontId="12" fillId="0" borderId="0" xfId="0" applyFont="1" applyBorder="1" applyAlignment="1">
      <alignment horizontal="left" vertical="center"/>
    </xf>
    <xf numFmtId="0" fontId="12" fillId="0" borderId="0" xfId="0" applyFont="1" applyBorder="1" applyAlignment="1">
      <alignment horizontal="left" vertical="center" wrapText="1"/>
    </xf>
    <xf numFmtId="175" fontId="12" fillId="0" borderId="0" xfId="0" applyNumberFormat="1" applyFont="1" applyBorder="1" applyAlignment="1">
      <alignment vertical="center"/>
    </xf>
    <xf numFmtId="0" fontId="37" fillId="0" borderId="41" xfId="0" applyFont="1" applyBorder="1" applyAlignment="1" applyProtection="1">
      <alignment horizontal="center" vertical="center"/>
      <protection/>
    </xf>
    <xf numFmtId="49" fontId="37" fillId="0" borderId="41" xfId="0" applyNumberFormat="1" applyFont="1" applyBorder="1" applyAlignment="1" applyProtection="1">
      <alignment horizontal="left" vertical="center" wrapText="1"/>
      <protection/>
    </xf>
    <xf numFmtId="0" fontId="37" fillId="0" borderId="41" xfId="0" applyFont="1" applyBorder="1" applyAlignment="1" applyProtection="1">
      <alignment horizontal="left" vertical="center" wrapText="1"/>
      <protection/>
    </xf>
    <xf numFmtId="0" fontId="37" fillId="0" borderId="41" xfId="0" applyFont="1" applyBorder="1" applyAlignment="1" applyProtection="1">
      <alignment horizontal="center" vertical="center" wrapText="1"/>
      <protection/>
    </xf>
    <xf numFmtId="175" fontId="37" fillId="0" borderId="41" xfId="0" applyNumberFormat="1" applyFont="1" applyBorder="1" applyAlignment="1" applyProtection="1">
      <alignment vertical="center"/>
      <protection/>
    </xf>
    <xf numFmtId="4" fontId="37" fillId="8" borderId="41" xfId="0" applyNumberFormat="1" applyFont="1" applyFill="1" applyBorder="1" applyAlignment="1" applyProtection="1">
      <alignment vertical="center"/>
      <protection locked="0"/>
    </xf>
    <xf numFmtId="4" fontId="37" fillId="0" borderId="41" xfId="0" applyNumberFormat="1" applyFont="1" applyBorder="1" applyAlignment="1" applyProtection="1">
      <alignment vertical="center"/>
      <protection/>
    </xf>
    <xf numFmtId="0" fontId="37" fillId="0" borderId="18" xfId="0" applyFont="1" applyBorder="1" applyAlignment="1">
      <alignment vertical="center"/>
    </xf>
    <xf numFmtId="0" fontId="37" fillId="8" borderId="41" xfId="0" applyFont="1" applyFill="1" applyBorder="1" applyAlignment="1" applyProtection="1">
      <alignment horizontal="left" vertical="center"/>
      <protection locked="0"/>
    </xf>
    <xf numFmtId="0" fontId="37" fillId="0" borderId="0" xfId="0" applyFont="1" applyBorder="1" applyAlignment="1">
      <alignment horizontal="center" vertical="center"/>
    </xf>
    <xf numFmtId="0" fontId="13" fillId="0" borderId="0" xfId="0" applyFont="1" applyAlignment="1">
      <alignment horizontal="left" vertical="center"/>
    </xf>
    <xf numFmtId="0" fontId="13" fillId="0" borderId="0" xfId="0" applyFont="1" applyAlignment="1">
      <alignment horizontal="left" vertical="center" wrapText="1"/>
    </xf>
    <xf numFmtId="175" fontId="13" fillId="0" borderId="0" xfId="0" applyNumberFormat="1" applyFont="1" applyAlignment="1">
      <alignment vertical="center"/>
    </xf>
    <xf numFmtId="0" fontId="14" fillId="0" borderId="18" xfId="0" applyFont="1" applyBorder="1" applyAlignment="1">
      <alignment vertical="center"/>
    </xf>
    <xf numFmtId="0" fontId="14" fillId="0" borderId="0" xfId="0" applyFont="1" applyAlignment="1">
      <alignment horizontal="left" vertical="center"/>
    </xf>
    <xf numFmtId="0" fontId="14" fillId="0" borderId="0" xfId="0" applyFont="1" applyAlignment="1">
      <alignment horizontal="left" vertical="center" wrapText="1"/>
    </xf>
    <xf numFmtId="175" fontId="14" fillId="0" borderId="0" xfId="0" applyNumberFormat="1" applyFont="1" applyAlignment="1">
      <alignment vertical="center"/>
    </xf>
    <xf numFmtId="0" fontId="14" fillId="0" borderId="0" xfId="0" applyFont="1" applyAlignment="1" applyProtection="1">
      <alignment vertical="center"/>
      <protection locked="0"/>
    </xf>
    <xf numFmtId="0" fontId="14" fillId="0" borderId="29" xfId="0" applyFont="1" applyBorder="1" applyAlignment="1">
      <alignment vertical="center"/>
    </xf>
    <xf numFmtId="0" fontId="14" fillId="0" borderId="0" xfId="0" applyFont="1" applyBorder="1" applyAlignment="1">
      <alignment vertical="center"/>
    </xf>
    <xf numFmtId="0" fontId="14" fillId="0" borderId="3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horizontal="left" vertical="center" wrapText="1"/>
    </xf>
    <xf numFmtId="0" fontId="11" fillId="0" borderId="0" xfId="0" applyFont="1" applyBorder="1" applyAlignment="1">
      <alignment horizontal="left" vertical="center"/>
    </xf>
    <xf numFmtId="0" fontId="0" fillId="0" borderId="36" xfId="0" applyFont="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0" xfId="0" applyAlignment="1">
      <alignment/>
    </xf>
    <xf numFmtId="0" fontId="12" fillId="0" borderId="36" xfId="0" applyFont="1" applyBorder="1" applyAlignment="1">
      <alignment vertical="center"/>
    </xf>
    <xf numFmtId="0" fontId="12" fillId="0" borderId="37" xfId="0" applyFont="1" applyBorder="1" applyAlignment="1">
      <alignment vertical="center"/>
    </xf>
    <xf numFmtId="0" fontId="12" fillId="0" borderId="38" xfId="0" applyFont="1" applyBorder="1" applyAlignment="1">
      <alignment vertical="center"/>
    </xf>
    <xf numFmtId="0" fontId="20" fillId="0" borderId="0" xfId="0" applyFont="1" applyAlignment="1">
      <alignment horizontal="left" vertical="top" wrapText="1"/>
    </xf>
    <xf numFmtId="0" fontId="0" fillId="0" borderId="0" xfId="0" applyAlignment="1">
      <alignment/>
    </xf>
    <xf numFmtId="0" fontId="0" fillId="0" borderId="0" xfId="0" applyFont="1" applyAlignment="1">
      <alignment vertical="center"/>
    </xf>
    <xf numFmtId="0" fontId="4" fillId="0" borderId="0" xfId="0" applyFont="1" applyAlignment="1">
      <alignment vertical="center"/>
    </xf>
    <xf numFmtId="0" fontId="5" fillId="0" borderId="0" xfId="0" applyFont="1" applyBorder="1" applyAlignment="1">
      <alignment horizontal="left" vertical="center"/>
    </xf>
    <xf numFmtId="0" fontId="0" fillId="0" borderId="0" xfId="0" applyBorder="1" applyAlignment="1">
      <alignment/>
    </xf>
    <xf numFmtId="0" fontId="6" fillId="0" borderId="0" xfId="0" applyFont="1" applyBorder="1" applyAlignment="1">
      <alignment horizontal="left" vertical="top" wrapText="1"/>
    </xf>
    <xf numFmtId="49" fontId="5" fillId="8" borderId="0" xfId="0" applyNumberFormat="1" applyFont="1" applyFill="1" applyBorder="1" applyAlignment="1" applyProtection="1">
      <alignment horizontal="left" vertical="center"/>
      <protection locked="0"/>
    </xf>
    <xf numFmtId="0" fontId="5" fillId="0" borderId="0" xfId="0" applyFont="1" applyBorder="1" applyAlignment="1">
      <alignment horizontal="left" vertical="center" wrapText="1"/>
    </xf>
    <xf numFmtId="4" fontId="21" fillId="0" borderId="21" xfId="0" applyNumberFormat="1" applyFont="1" applyBorder="1" applyAlignment="1">
      <alignment vertical="center"/>
    </xf>
    <xf numFmtId="0" fontId="0" fillId="0" borderId="21" xfId="0" applyFont="1" applyBorder="1" applyAlignment="1">
      <alignment vertical="center"/>
    </xf>
    <xf numFmtId="0" fontId="4" fillId="0" borderId="0" xfId="0" applyFont="1" applyBorder="1" applyAlignment="1">
      <alignment horizontal="right" vertical="center"/>
    </xf>
    <xf numFmtId="0" fontId="0" fillId="0" borderId="0" xfId="0" applyFont="1" applyBorder="1" applyAlignment="1">
      <alignment vertical="center"/>
    </xf>
    <xf numFmtId="172" fontId="4" fillId="0" borderId="0" xfId="0" applyNumberFormat="1" applyFont="1" applyBorder="1" applyAlignment="1">
      <alignment horizontal="center" vertical="center"/>
    </xf>
    <xf numFmtId="0" fontId="4" fillId="0" borderId="0" xfId="0" applyFont="1" applyBorder="1" applyAlignment="1">
      <alignment vertical="center"/>
    </xf>
    <xf numFmtId="4" fontId="20" fillId="0" borderId="0" xfId="0" applyNumberFormat="1" applyFont="1" applyBorder="1" applyAlignment="1">
      <alignment vertical="center"/>
    </xf>
    <xf numFmtId="0" fontId="6" fillId="24" borderId="23" xfId="0" applyFont="1" applyFill="1" applyBorder="1" applyAlignment="1">
      <alignment horizontal="left" vertical="center"/>
    </xf>
    <xf numFmtId="0" fontId="0" fillId="24" borderId="23" xfId="0" applyFont="1" applyFill="1" applyBorder="1" applyAlignment="1">
      <alignment vertical="center"/>
    </xf>
    <xf numFmtId="4" fontId="6" fillId="24" borderId="23" xfId="0" applyNumberFormat="1" applyFont="1" applyFill="1" applyBorder="1" applyAlignment="1">
      <alignment vertical="center"/>
    </xf>
    <xf numFmtId="0" fontId="0" fillId="24" borderId="31" xfId="0" applyFont="1" applyFill="1" applyBorder="1" applyAlignment="1">
      <alignment vertical="center"/>
    </xf>
    <xf numFmtId="0" fontId="6" fillId="0" borderId="0" xfId="0" applyFont="1" applyAlignment="1">
      <alignment horizontal="left" vertical="center" wrapText="1"/>
    </xf>
    <xf numFmtId="0" fontId="6" fillId="0" borderId="0" xfId="0" applyFont="1" applyAlignment="1">
      <alignment vertical="center"/>
    </xf>
    <xf numFmtId="173" fontId="5" fillId="0" borderId="0" xfId="0" applyNumberFormat="1" applyFont="1" applyAlignment="1">
      <alignment horizontal="left" vertical="center"/>
    </xf>
    <xf numFmtId="0" fontId="5" fillId="0" borderId="0" xfId="0" applyFont="1" applyAlignment="1">
      <alignment vertical="center"/>
    </xf>
    <xf numFmtId="0" fontId="23" fillId="0" borderId="35" xfId="0" applyFont="1" applyBorder="1" applyAlignment="1">
      <alignment horizontal="center" vertical="center"/>
    </xf>
    <xf numFmtId="0" fontId="0" fillId="0" borderId="27" xfId="0" applyFont="1" applyBorder="1" applyAlignment="1">
      <alignment vertical="center"/>
    </xf>
    <xf numFmtId="0" fontId="27" fillId="0" borderId="0" xfId="0" applyFont="1" applyAlignment="1">
      <alignment vertical="center"/>
    </xf>
    <xf numFmtId="0" fontId="26" fillId="0" borderId="0" xfId="0" applyFont="1" applyAlignment="1">
      <alignment horizontal="left" vertical="center" wrapText="1"/>
    </xf>
    <xf numFmtId="4" fontId="24" fillId="0" borderId="0" xfId="0" applyNumberFormat="1" applyFont="1" applyAlignment="1">
      <alignment horizontal="right" vertical="center"/>
    </xf>
    <xf numFmtId="4" fontId="24" fillId="0" borderId="0" xfId="0" applyNumberFormat="1" applyFont="1" applyAlignment="1">
      <alignment vertical="center"/>
    </xf>
    <xf numFmtId="0" fontId="19" fillId="0" borderId="0" xfId="0" applyFont="1" applyBorder="1" applyAlignment="1">
      <alignment horizontal="left" vertical="center" wrapText="1"/>
    </xf>
    <xf numFmtId="0" fontId="6" fillId="0" borderId="0" xfId="0" applyFont="1" applyBorder="1" applyAlignment="1">
      <alignment horizontal="left" vertical="center" wrapText="1"/>
    </xf>
    <xf numFmtId="0" fontId="0" fillId="0" borderId="0" xfId="0" applyFont="1" applyBorder="1" applyAlignment="1">
      <alignment vertical="center" wrapText="1"/>
    </xf>
    <xf numFmtId="0" fontId="19" fillId="0" borderId="0" xfId="0" applyFont="1" applyAlignment="1">
      <alignment horizontal="left" vertical="center" wrapText="1"/>
    </xf>
    <xf numFmtId="0" fontId="38" fillId="13" borderId="0" xfId="68" applyFill="1" applyAlignment="1">
      <alignment/>
    </xf>
    <xf numFmtId="0" fontId="57" fillId="0" borderId="0" xfId="68" applyFont="1" applyAlignment="1">
      <alignment horizontal="center" vertical="center"/>
    </xf>
    <xf numFmtId="0" fontId="58" fillId="13" borderId="0" xfId="0" applyFont="1" applyFill="1" applyAlignment="1">
      <alignment horizontal="left" vertical="center"/>
    </xf>
    <xf numFmtId="0" fontId="59" fillId="13" borderId="0" xfId="0" applyFont="1" applyFill="1" applyAlignment="1">
      <alignment vertical="center"/>
    </xf>
    <xf numFmtId="0" fontId="60" fillId="13" borderId="0" xfId="68" applyFont="1" applyFill="1" applyAlignment="1">
      <alignment vertical="center"/>
    </xf>
    <xf numFmtId="0" fontId="15" fillId="13" borderId="0" xfId="0" applyFont="1" applyFill="1" applyAlignment="1" applyProtection="1">
      <alignment horizontal="left" vertical="center"/>
      <protection/>
    </xf>
    <xf numFmtId="0" fontId="59" fillId="13" borderId="0" xfId="0" applyFont="1" applyFill="1" applyAlignment="1" applyProtection="1">
      <alignment vertical="center"/>
      <protection/>
    </xf>
    <xf numFmtId="0" fontId="58" fillId="13" borderId="0" xfId="0" applyFont="1" applyFill="1" applyAlignment="1" applyProtection="1">
      <alignment horizontal="left" vertical="center"/>
      <protection/>
    </xf>
    <xf numFmtId="0" fontId="60" fillId="13" borderId="0" xfId="68" applyFont="1" applyFill="1" applyAlignment="1" applyProtection="1">
      <alignment vertical="center"/>
      <protection/>
    </xf>
    <xf numFmtId="0" fontId="60" fillId="13" borderId="0" xfId="68" applyFont="1" applyFill="1" applyAlignment="1">
      <alignment vertical="center"/>
    </xf>
    <xf numFmtId="0" fontId="59" fillId="13" borderId="0" xfId="0" applyFont="1" applyFill="1" applyAlignment="1" applyProtection="1">
      <alignment vertical="center"/>
      <protection locked="0"/>
    </xf>
    <xf numFmtId="0" fontId="0" fillId="0" borderId="0" xfId="81" applyAlignment="1">
      <alignment vertical="top"/>
      <protection locked="0"/>
    </xf>
    <xf numFmtId="0" fontId="0" fillId="0" borderId="42" xfId="81" applyFont="1" applyBorder="1" applyAlignment="1">
      <alignment vertical="center" wrapText="1"/>
      <protection locked="0"/>
    </xf>
    <xf numFmtId="0" fontId="0" fillId="0" borderId="43" xfId="81" applyFont="1" applyBorder="1" applyAlignment="1">
      <alignment vertical="center" wrapText="1"/>
      <protection locked="0"/>
    </xf>
    <xf numFmtId="0" fontId="0" fillId="0" borderId="44" xfId="81" applyFont="1" applyBorder="1" applyAlignment="1">
      <alignment vertical="center" wrapText="1"/>
      <protection locked="0"/>
    </xf>
    <xf numFmtId="0" fontId="0" fillId="0" borderId="45" xfId="81" applyFont="1" applyBorder="1" applyAlignment="1">
      <alignment horizontal="center" vertical="center" wrapText="1"/>
      <protection locked="0"/>
    </xf>
    <xf numFmtId="0" fontId="16" fillId="0" borderId="0" xfId="81" applyFont="1" applyBorder="1" applyAlignment="1">
      <alignment horizontal="center" vertical="center" wrapText="1"/>
      <protection locked="0"/>
    </xf>
    <xf numFmtId="0" fontId="0" fillId="0" borderId="46" xfId="81" applyFont="1" applyBorder="1" applyAlignment="1">
      <alignment horizontal="center" vertical="center" wrapText="1"/>
      <protection locked="0"/>
    </xf>
    <xf numFmtId="0" fontId="0" fillId="0" borderId="0" xfId="81" applyAlignment="1">
      <alignment horizontal="center" vertical="center"/>
      <protection locked="0"/>
    </xf>
    <xf numFmtId="0" fontId="0" fillId="0" borderId="45" xfId="81" applyFont="1" applyBorder="1" applyAlignment="1">
      <alignment vertical="center" wrapText="1"/>
      <protection locked="0"/>
    </xf>
    <xf numFmtId="0" fontId="28" fillId="0" borderId="47" xfId="81" applyFont="1" applyBorder="1" applyAlignment="1">
      <alignment horizontal="left" wrapText="1"/>
      <protection locked="0"/>
    </xf>
    <xf numFmtId="0" fontId="0" fillId="0" borderId="46" xfId="81" applyFont="1" applyBorder="1" applyAlignment="1">
      <alignment vertical="center" wrapText="1"/>
      <protection locked="0"/>
    </xf>
    <xf numFmtId="0" fontId="28" fillId="0" borderId="0" xfId="81" applyFont="1" applyBorder="1" applyAlignment="1">
      <alignment horizontal="left" vertical="center" wrapText="1"/>
      <protection locked="0"/>
    </xf>
    <xf numFmtId="0" fontId="5" fillId="0" borderId="0" xfId="81" applyFont="1" applyBorder="1" applyAlignment="1">
      <alignment horizontal="left" vertical="center" wrapText="1"/>
      <protection locked="0"/>
    </xf>
    <xf numFmtId="0" fontId="5" fillId="0" borderId="45" xfId="81" applyFont="1" applyBorder="1" applyAlignment="1">
      <alignment vertical="center" wrapText="1"/>
      <protection locked="0"/>
    </xf>
    <xf numFmtId="0" fontId="5" fillId="0" borderId="0" xfId="81" applyFont="1" applyBorder="1" applyAlignment="1">
      <alignment horizontal="left" vertical="center" wrapText="1"/>
      <protection locked="0"/>
    </xf>
    <xf numFmtId="0" fontId="5" fillId="0" borderId="0" xfId="81" applyFont="1" applyBorder="1" applyAlignment="1">
      <alignment vertical="center" wrapText="1"/>
      <protection locked="0"/>
    </xf>
    <xf numFmtId="0" fontId="5" fillId="0" borderId="0" xfId="81" applyFont="1" applyBorder="1" applyAlignment="1">
      <alignment vertical="center"/>
      <protection locked="0"/>
    </xf>
    <xf numFmtId="0" fontId="5" fillId="0" borderId="0" xfId="81" applyFont="1" applyBorder="1" applyAlignment="1">
      <alignment horizontal="left" vertical="center"/>
      <protection locked="0"/>
    </xf>
    <xf numFmtId="49" fontId="5" fillId="0" borderId="0" xfId="81" applyNumberFormat="1" applyFont="1" applyBorder="1" applyAlignment="1">
      <alignment horizontal="left" vertical="center" wrapText="1"/>
      <protection locked="0"/>
    </xf>
    <xf numFmtId="49" fontId="5" fillId="0" borderId="0" xfId="81" applyNumberFormat="1" applyFont="1" applyBorder="1" applyAlignment="1">
      <alignment vertical="center" wrapText="1"/>
      <protection locked="0"/>
    </xf>
    <xf numFmtId="0" fontId="0" fillId="0" borderId="48" xfId="81" applyFont="1" applyBorder="1" applyAlignment="1">
      <alignment vertical="center" wrapText="1"/>
      <protection locked="0"/>
    </xf>
    <xf numFmtId="0" fontId="59" fillId="0" borderId="47" xfId="81" applyFont="1" applyBorder="1" applyAlignment="1">
      <alignment vertical="center" wrapText="1"/>
      <protection locked="0"/>
    </xf>
    <xf numFmtId="0" fontId="0" fillId="0" borderId="49" xfId="81" applyFont="1" applyBorder="1" applyAlignment="1">
      <alignment vertical="center" wrapText="1"/>
      <protection locked="0"/>
    </xf>
    <xf numFmtId="0" fontId="0" fillId="0" borderId="0" xfId="81" applyFont="1" applyBorder="1" applyAlignment="1">
      <alignment vertical="top"/>
      <protection locked="0"/>
    </xf>
    <xf numFmtId="0" fontId="0" fillId="0" borderId="0" xfId="81" applyFont="1" applyAlignment="1">
      <alignment vertical="top"/>
      <protection locked="0"/>
    </xf>
    <xf numFmtId="0" fontId="0" fillId="0" borderId="42" xfId="81" applyFont="1" applyBorder="1" applyAlignment="1">
      <alignment horizontal="left" vertical="center"/>
      <protection locked="0"/>
    </xf>
    <xf numFmtId="0" fontId="0" fillId="0" borderId="43" xfId="81" applyFont="1" applyBorder="1" applyAlignment="1">
      <alignment horizontal="left" vertical="center"/>
      <protection locked="0"/>
    </xf>
    <xf numFmtId="0" fontId="0" fillId="0" borderId="44" xfId="81" applyFont="1" applyBorder="1" applyAlignment="1">
      <alignment horizontal="left" vertical="center"/>
      <protection locked="0"/>
    </xf>
    <xf numFmtId="0" fontId="0" fillId="0" borderId="45" xfId="81" applyFont="1" applyBorder="1" applyAlignment="1">
      <alignment horizontal="left" vertical="center"/>
      <protection locked="0"/>
    </xf>
    <xf numFmtId="0" fontId="16" fillId="0" borderId="0" xfId="81" applyFont="1" applyBorder="1" applyAlignment="1">
      <alignment horizontal="center" vertical="center"/>
      <protection locked="0"/>
    </xf>
    <xf numFmtId="0" fontId="0" fillId="0" borderId="46" xfId="81" applyFont="1" applyBorder="1" applyAlignment="1">
      <alignment horizontal="left" vertical="center"/>
      <protection locked="0"/>
    </xf>
    <xf numFmtId="0" fontId="28" fillId="0" borderId="0" xfId="81" applyFont="1" applyBorder="1" applyAlignment="1">
      <alignment horizontal="left" vertical="center"/>
      <protection locked="0"/>
    </xf>
    <xf numFmtId="0" fontId="7" fillId="0" borderId="0" xfId="81" applyFont="1" applyAlignment="1">
      <alignment horizontal="left" vertical="center"/>
      <protection locked="0"/>
    </xf>
    <xf numFmtId="0" fontId="28" fillId="0" borderId="47" xfId="81" applyFont="1" applyBorder="1" applyAlignment="1">
      <alignment horizontal="left" vertical="center"/>
      <protection locked="0"/>
    </xf>
    <xf numFmtId="0" fontId="28" fillId="0" borderId="47" xfId="81" applyFont="1" applyBorder="1" applyAlignment="1">
      <alignment horizontal="center" vertical="center"/>
      <protection locked="0"/>
    </xf>
    <xf numFmtId="0" fontId="7" fillId="0" borderId="47" xfId="81" applyFont="1" applyBorder="1" applyAlignment="1">
      <alignment horizontal="left" vertical="center"/>
      <protection locked="0"/>
    </xf>
    <xf numFmtId="0" fontId="22" fillId="0" borderId="0" xfId="81" applyFont="1" applyBorder="1" applyAlignment="1">
      <alignment horizontal="left" vertical="center"/>
      <protection locked="0"/>
    </xf>
    <xf numFmtId="0" fontId="5" fillId="0" borderId="0" xfId="81" applyFont="1" applyAlignment="1">
      <alignment horizontal="left" vertical="center"/>
      <protection locked="0"/>
    </xf>
    <xf numFmtId="0" fontId="5" fillId="0" borderId="0" xfId="81" applyFont="1" applyBorder="1" applyAlignment="1">
      <alignment horizontal="center" vertical="center"/>
      <protection locked="0"/>
    </xf>
    <xf numFmtId="0" fontId="5" fillId="0" borderId="45" xfId="81" applyFont="1" applyBorder="1" applyAlignment="1">
      <alignment horizontal="left" vertical="center"/>
      <protection locked="0"/>
    </xf>
    <xf numFmtId="0" fontId="5" fillId="0" borderId="0" xfId="81" applyFont="1" applyFill="1" applyBorder="1" applyAlignment="1">
      <alignment horizontal="left" vertical="center"/>
      <protection locked="0"/>
    </xf>
    <xf numFmtId="0" fontId="5" fillId="0" borderId="0" xfId="81" applyFont="1" applyFill="1" applyBorder="1" applyAlignment="1">
      <alignment horizontal="center" vertical="center"/>
      <protection locked="0"/>
    </xf>
    <xf numFmtId="0" fontId="0" fillId="0" borderId="48" xfId="81" applyFont="1" applyBorder="1" applyAlignment="1">
      <alignment horizontal="left" vertical="center"/>
      <protection locked="0"/>
    </xf>
    <xf numFmtId="0" fontId="59" fillId="0" borderId="47" xfId="81" applyFont="1" applyBorder="1" applyAlignment="1">
      <alignment horizontal="left" vertical="center"/>
      <protection locked="0"/>
    </xf>
    <xf numFmtId="0" fontId="0" fillId="0" borderId="49" xfId="81" applyFont="1" applyBorder="1" applyAlignment="1">
      <alignment horizontal="left" vertical="center"/>
      <protection locked="0"/>
    </xf>
    <xf numFmtId="0" fontId="0" fillId="0" borderId="0" xfId="81" applyFont="1" applyBorder="1" applyAlignment="1">
      <alignment horizontal="left" vertical="center"/>
      <protection locked="0"/>
    </xf>
    <xf numFmtId="0" fontId="59" fillId="0" borderId="0" xfId="81" applyFont="1" applyBorder="1" applyAlignment="1">
      <alignment horizontal="left" vertical="center"/>
      <protection locked="0"/>
    </xf>
    <xf numFmtId="0" fontId="7" fillId="0" borderId="0" xfId="81" applyFont="1" applyBorder="1" applyAlignment="1">
      <alignment horizontal="left" vertical="center"/>
      <protection locked="0"/>
    </xf>
    <xf numFmtId="0" fontId="5" fillId="0" borderId="47" xfId="81" applyFont="1" applyBorder="1" applyAlignment="1">
      <alignment horizontal="left" vertical="center"/>
      <protection locked="0"/>
    </xf>
    <xf numFmtId="0" fontId="0" fillId="0" borderId="0" xfId="81" applyFont="1" applyBorder="1" applyAlignment="1">
      <alignment horizontal="left" vertical="center" wrapText="1"/>
      <protection locked="0"/>
    </xf>
    <xf numFmtId="0" fontId="5" fillId="0" borderId="0" xfId="81" applyFont="1" applyBorder="1" applyAlignment="1">
      <alignment horizontal="center" vertical="center" wrapText="1"/>
      <protection locked="0"/>
    </xf>
    <xf numFmtId="0" fontId="0" fillId="0" borderId="42" xfId="81" applyFont="1" applyBorder="1" applyAlignment="1">
      <alignment horizontal="left" vertical="center" wrapText="1"/>
      <protection locked="0"/>
    </xf>
    <xf numFmtId="0" fontId="0" fillId="0" borderId="43" xfId="81" applyFont="1" applyBorder="1" applyAlignment="1">
      <alignment horizontal="left" vertical="center" wrapText="1"/>
      <protection locked="0"/>
    </xf>
    <xf numFmtId="0" fontId="0" fillId="0" borderId="44" xfId="81" applyFont="1" applyBorder="1" applyAlignment="1">
      <alignment horizontal="left" vertical="center" wrapText="1"/>
      <protection locked="0"/>
    </xf>
    <xf numFmtId="0" fontId="0" fillId="0" borderId="45" xfId="81" applyFont="1" applyBorder="1" applyAlignment="1">
      <alignment horizontal="left" vertical="center" wrapText="1"/>
      <protection locked="0"/>
    </xf>
    <xf numFmtId="0" fontId="0" fillId="0" borderId="46" xfId="81" applyFont="1" applyBorder="1" applyAlignment="1">
      <alignment horizontal="left" vertical="center" wrapText="1"/>
      <protection locked="0"/>
    </xf>
    <xf numFmtId="0" fontId="7" fillId="0" borderId="45" xfId="81" applyFont="1" applyBorder="1" applyAlignment="1">
      <alignment horizontal="left" vertical="center" wrapText="1"/>
      <protection locked="0"/>
    </xf>
    <xf numFmtId="0" fontId="7" fillId="0" borderId="46" xfId="81" applyFont="1" applyBorder="1" applyAlignment="1">
      <alignment horizontal="left" vertical="center" wrapText="1"/>
      <protection locked="0"/>
    </xf>
    <xf numFmtId="0" fontId="5" fillId="0" borderId="45" xfId="81" applyFont="1" applyBorder="1" applyAlignment="1">
      <alignment horizontal="left" vertical="center" wrapText="1"/>
      <protection locked="0"/>
    </xf>
    <xf numFmtId="0" fontId="5" fillId="0" borderId="46" xfId="81" applyFont="1" applyBorder="1" applyAlignment="1">
      <alignment horizontal="left" vertical="center" wrapText="1"/>
      <protection locked="0"/>
    </xf>
    <xf numFmtId="0" fontId="5" fillId="0" borderId="46" xfId="81" applyFont="1" applyBorder="1" applyAlignment="1">
      <alignment horizontal="left" vertical="center"/>
      <protection locked="0"/>
    </xf>
    <xf numFmtId="0" fontId="5" fillId="0" borderId="48" xfId="81" applyFont="1" applyBorder="1" applyAlignment="1">
      <alignment horizontal="left" vertical="center" wrapText="1"/>
      <protection locked="0"/>
    </xf>
    <xf numFmtId="0" fontId="5" fillId="0" borderId="47" xfId="81" applyFont="1" applyBorder="1" applyAlignment="1">
      <alignment horizontal="left" vertical="center" wrapText="1"/>
      <protection locked="0"/>
    </xf>
    <xf numFmtId="0" fontId="5" fillId="0" borderId="49" xfId="81" applyFont="1" applyBorder="1" applyAlignment="1">
      <alignment horizontal="left" vertical="center" wrapText="1"/>
      <protection locked="0"/>
    </xf>
    <xf numFmtId="0" fontId="5" fillId="0" borderId="0" xfId="81" applyFont="1" applyBorder="1" applyAlignment="1">
      <alignment horizontal="left" vertical="top"/>
      <protection locked="0"/>
    </xf>
    <xf numFmtId="0" fontId="5" fillId="0" borderId="0" xfId="81" applyFont="1" applyBorder="1" applyAlignment="1">
      <alignment horizontal="center" vertical="top"/>
      <protection locked="0"/>
    </xf>
    <xf numFmtId="0" fontId="5" fillId="0" borderId="48" xfId="81" applyFont="1" applyBorder="1" applyAlignment="1">
      <alignment horizontal="left" vertical="center"/>
      <protection locked="0"/>
    </xf>
    <xf numFmtId="0" fontId="5" fillId="0" borderId="49" xfId="81" applyFont="1" applyBorder="1" applyAlignment="1">
      <alignment horizontal="left" vertical="center"/>
      <protection locked="0"/>
    </xf>
    <xf numFmtId="0" fontId="7" fillId="0" borderId="0" xfId="81" applyFont="1" applyAlignment="1">
      <alignment vertical="center"/>
      <protection locked="0"/>
    </xf>
    <xf numFmtId="0" fontId="28" fillId="0" borderId="0" xfId="81" applyFont="1" applyBorder="1" applyAlignment="1">
      <alignment vertical="center"/>
      <protection locked="0"/>
    </xf>
    <xf numFmtId="0" fontId="7" fillId="0" borderId="47" xfId="81" applyFont="1" applyBorder="1" applyAlignment="1">
      <alignment vertical="center"/>
      <protection locked="0"/>
    </xf>
    <xf numFmtId="0" fontId="28" fillId="0" borderId="47" xfId="81" applyFont="1" applyBorder="1" applyAlignment="1">
      <alignment vertical="center"/>
      <protection locked="0"/>
    </xf>
    <xf numFmtId="0" fontId="0" fillId="0" borderId="0" xfId="81" applyBorder="1" applyAlignment="1">
      <alignment vertical="top"/>
      <protection locked="0"/>
    </xf>
    <xf numFmtId="49" fontId="5" fillId="0" borderId="0" xfId="81" applyNumberFormat="1" applyFont="1" applyBorder="1" applyAlignment="1">
      <alignment horizontal="left" vertical="center"/>
      <protection locked="0"/>
    </xf>
    <xf numFmtId="0" fontId="0" fillId="0" borderId="47" xfId="81" applyBorder="1" applyAlignment="1">
      <alignment vertical="top"/>
      <protection locked="0"/>
    </xf>
    <xf numFmtId="0" fontId="5" fillId="0" borderId="43" xfId="81" applyFont="1" applyBorder="1" applyAlignment="1">
      <alignment horizontal="left" vertical="center" wrapText="1"/>
      <protection locked="0"/>
    </xf>
    <xf numFmtId="0" fontId="5" fillId="0" borderId="43" xfId="81" applyFont="1" applyBorder="1" applyAlignment="1">
      <alignment horizontal="left" vertical="center"/>
      <protection locked="0"/>
    </xf>
    <xf numFmtId="0" fontId="5" fillId="0" borderId="43" xfId="81" applyFont="1" applyBorder="1" applyAlignment="1">
      <alignment horizontal="center" vertical="center"/>
      <protection locked="0"/>
    </xf>
    <xf numFmtId="0" fontId="28" fillId="0" borderId="47" xfId="81" applyFont="1" applyBorder="1" applyAlignment="1">
      <alignment horizontal="left"/>
      <protection locked="0"/>
    </xf>
    <xf numFmtId="0" fontId="7" fillId="0" borderId="47" xfId="81" applyFont="1" applyBorder="1" applyAlignment="1">
      <alignment/>
      <protection locked="0"/>
    </xf>
    <xf numFmtId="0" fontId="28" fillId="0" borderId="47" xfId="81" applyFont="1" applyBorder="1" applyAlignment="1">
      <alignment horizontal="left"/>
      <protection locked="0"/>
    </xf>
    <xf numFmtId="0" fontId="5" fillId="0" borderId="0" xfId="81" applyFont="1" applyBorder="1" applyAlignment="1">
      <alignment horizontal="left" vertical="center"/>
      <protection locked="0"/>
    </xf>
    <xf numFmtId="0" fontId="0" fillId="0" borderId="45" xfId="81" applyFont="1" applyBorder="1" applyAlignment="1">
      <alignment vertical="top"/>
      <protection locked="0"/>
    </xf>
    <xf numFmtId="0" fontId="5" fillId="0" borderId="0" xfId="81" applyFont="1" applyBorder="1" applyAlignment="1">
      <alignment horizontal="left" vertical="top"/>
      <protection locked="0"/>
    </xf>
    <xf numFmtId="0" fontId="0" fillId="0" borderId="46" xfId="81" applyFont="1" applyBorder="1" applyAlignment="1">
      <alignment vertical="top"/>
      <protection locked="0"/>
    </xf>
    <xf numFmtId="0" fontId="0" fillId="0" borderId="0" xfId="81" applyFont="1" applyBorder="1" applyAlignment="1">
      <alignment horizontal="center" vertical="center"/>
      <protection locked="0"/>
    </xf>
    <xf numFmtId="0" fontId="0" fillId="0" borderId="0" xfId="81" applyFont="1" applyBorder="1" applyAlignment="1">
      <alignment horizontal="left" vertical="top"/>
      <protection locked="0"/>
    </xf>
    <xf numFmtId="0" fontId="0" fillId="0" borderId="48" xfId="81" applyFont="1" applyBorder="1" applyAlignment="1">
      <alignment vertical="top"/>
      <protection locked="0"/>
    </xf>
    <xf numFmtId="0" fontId="0" fillId="0" borderId="47" xfId="81" applyFont="1" applyBorder="1" applyAlignment="1">
      <alignment vertical="top"/>
      <protection locked="0"/>
    </xf>
    <xf numFmtId="0" fontId="0" fillId="0" borderId="49" xfId="81" applyFont="1" applyBorder="1" applyAlignment="1">
      <alignment vertical="top"/>
      <protection locked="0"/>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á bunka" xfId="71"/>
    <cellStyle name="Linked Cell" xfId="72"/>
    <cellStyle name="Currency" xfId="73"/>
    <cellStyle name="Currency [0]" xfId="74"/>
    <cellStyle name="Nadpis 1" xfId="75"/>
    <cellStyle name="Nadpis 2" xfId="76"/>
    <cellStyle name="Nadpis 3" xfId="77"/>
    <cellStyle name="Nadpis 4" xfId="78"/>
    <cellStyle name="Neutral" xfId="79"/>
    <cellStyle name="Neutrálna" xfId="80"/>
    <cellStyle name="normální_VVZ" xfId="81"/>
    <cellStyle name="Note" xfId="82"/>
    <cellStyle name="Output" xfId="83"/>
    <cellStyle name="Poznámka" xfId="84"/>
    <cellStyle name="Prepojená bunka" xfId="85"/>
    <cellStyle name="Percent" xfId="86"/>
    <cellStyle name="Followed Hyperlink" xfId="87"/>
    <cellStyle name="Spolu" xfId="88"/>
    <cellStyle name="Text upozornenia" xfId="89"/>
    <cellStyle name="Title" xfId="90"/>
    <cellStyle name="Titul"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KROSplusData\System\Temp\radCC248.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266700</xdr:colOff>
      <xdr:row>1</xdr:row>
      <xdr:rowOff>0</xdr:rowOff>
    </xdr:to>
    <xdr:pic>
      <xdr:nvPicPr>
        <xdr:cNvPr id="1" name="Picture 1">
          <a:hlinkClick r:id="rId3"/>
        </xdr:cNvPr>
        <xdr:cNvPicPr preferRelativeResize="1">
          <a:picLocks noChangeAspect="1"/>
        </xdr:cNvPicPr>
      </xdr:nvPicPr>
      <xdr:blipFill>
        <a:blip r:link="rId1"/>
        <a:stretch>
          <a:fillRect/>
        </a:stretch>
      </xdr:blipFill>
      <xdr:spPr>
        <a:xfrm>
          <a:off x="0" y="0"/>
          <a:ext cx="266700"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CM55"/>
  <sheetViews>
    <sheetView showGridLines="0" tabSelected="1" zoomScalePageLayoutView="0" workbookViewId="0" topLeftCell="A1">
      <pane ySplit="1" topLeftCell="BM2" activePane="bottomLeft" state="frozen"/>
      <selection pane="topLeft" activeCell="A1" sqref="A1"/>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 customHeight="1">
      <c r="A1" s="280" t="s">
        <v>376</v>
      </c>
      <c r="B1" s="281"/>
      <c r="C1" s="281"/>
      <c r="D1" s="282" t="s">
        <v>377</v>
      </c>
      <c r="E1" s="281"/>
      <c r="F1" s="281"/>
      <c r="G1" s="281"/>
      <c r="H1" s="281"/>
      <c r="I1" s="281"/>
      <c r="J1" s="281"/>
      <c r="K1" s="283" t="s">
        <v>194</v>
      </c>
      <c r="L1" s="283"/>
      <c r="M1" s="283"/>
      <c r="N1" s="283"/>
      <c r="O1" s="283"/>
      <c r="P1" s="283"/>
      <c r="Q1" s="283"/>
      <c r="R1" s="283"/>
      <c r="S1" s="283"/>
      <c r="T1" s="281"/>
      <c r="U1" s="281"/>
      <c r="V1" s="281"/>
      <c r="W1" s="283" t="s">
        <v>195</v>
      </c>
      <c r="X1" s="283"/>
      <c r="Y1" s="283"/>
      <c r="Z1" s="283"/>
      <c r="AA1" s="283"/>
      <c r="AB1" s="283"/>
      <c r="AC1" s="283"/>
      <c r="AD1" s="283"/>
      <c r="AE1" s="283"/>
      <c r="AF1" s="283"/>
      <c r="AG1" s="283"/>
      <c r="AH1" s="283"/>
      <c r="AI1" s="275"/>
      <c r="AJ1" s="16"/>
      <c r="AK1" s="16"/>
      <c r="AL1" s="16"/>
      <c r="AM1" s="16"/>
      <c r="AN1" s="16"/>
      <c r="AO1" s="16"/>
      <c r="AP1" s="16"/>
      <c r="AQ1" s="16"/>
      <c r="AR1" s="16"/>
      <c r="AS1" s="16"/>
      <c r="AT1" s="16"/>
      <c r="AU1" s="16"/>
      <c r="AV1" s="16"/>
      <c r="AW1" s="16"/>
      <c r="AX1" s="16"/>
      <c r="AY1" s="16"/>
      <c r="AZ1" s="16"/>
      <c r="BA1" s="15" t="s">
        <v>378</v>
      </c>
      <c r="BB1" s="15" t="s">
        <v>379</v>
      </c>
      <c r="BC1" s="16"/>
      <c r="BD1" s="16"/>
      <c r="BE1" s="16"/>
      <c r="BF1" s="16"/>
      <c r="BG1" s="16"/>
      <c r="BH1" s="16"/>
      <c r="BI1" s="16"/>
      <c r="BJ1" s="16"/>
      <c r="BK1" s="16"/>
      <c r="BL1" s="16"/>
      <c r="BM1" s="16"/>
      <c r="BN1" s="16"/>
      <c r="BO1" s="16"/>
      <c r="BP1" s="16"/>
      <c r="BQ1" s="16"/>
      <c r="BR1" s="16"/>
      <c r="BT1" s="17" t="s">
        <v>380</v>
      </c>
      <c r="BU1" s="17" t="s">
        <v>380</v>
      </c>
      <c r="BV1" s="17" t="s">
        <v>381</v>
      </c>
    </row>
    <row r="2" spans="3:72" ht="36.75" customHeight="1">
      <c r="AR2" s="242"/>
      <c r="AS2" s="242"/>
      <c r="AT2" s="242"/>
      <c r="AU2" s="242"/>
      <c r="AV2" s="242"/>
      <c r="AW2" s="242"/>
      <c r="AX2" s="242"/>
      <c r="AY2" s="242"/>
      <c r="AZ2" s="242"/>
      <c r="BA2" s="242"/>
      <c r="BB2" s="242"/>
      <c r="BC2" s="242"/>
      <c r="BD2" s="242"/>
      <c r="BE2" s="242"/>
      <c r="BS2" s="18" t="s">
        <v>382</v>
      </c>
      <c r="BT2" s="18" t="s">
        <v>383</v>
      </c>
    </row>
    <row r="3" spans="2:72" ht="6.7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1"/>
      <c r="BS3" s="18" t="s">
        <v>382</v>
      </c>
      <c r="BT3" s="18" t="s">
        <v>384</v>
      </c>
    </row>
    <row r="4" spans="2:71" ht="36.75" customHeight="1">
      <c r="B4" s="22"/>
      <c r="C4" s="23"/>
      <c r="D4" s="24" t="s">
        <v>385</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5"/>
      <c r="AS4" s="26" t="s">
        <v>386</v>
      </c>
      <c r="BE4" s="27" t="s">
        <v>387</v>
      </c>
      <c r="BS4" s="18" t="s">
        <v>388</v>
      </c>
    </row>
    <row r="5" spans="2:71" ht="14.25" customHeight="1">
      <c r="B5" s="22"/>
      <c r="C5" s="23"/>
      <c r="D5" s="28" t="s">
        <v>389</v>
      </c>
      <c r="E5" s="23"/>
      <c r="F5" s="23"/>
      <c r="G5" s="23"/>
      <c r="H5" s="23"/>
      <c r="I5" s="23"/>
      <c r="J5" s="23"/>
      <c r="K5" s="245" t="s">
        <v>390</v>
      </c>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3"/>
      <c r="AQ5" s="25"/>
      <c r="BE5" s="241" t="s">
        <v>391</v>
      </c>
      <c r="BS5" s="18" t="s">
        <v>382</v>
      </c>
    </row>
    <row r="6" spans="2:71" ht="36.75" customHeight="1">
      <c r="B6" s="22"/>
      <c r="C6" s="23"/>
      <c r="D6" s="30" t="s">
        <v>392</v>
      </c>
      <c r="E6" s="23"/>
      <c r="F6" s="23"/>
      <c r="G6" s="23"/>
      <c r="H6" s="23"/>
      <c r="I6" s="23"/>
      <c r="J6" s="23"/>
      <c r="K6" s="247" t="s">
        <v>393</v>
      </c>
      <c r="L6" s="246"/>
      <c r="M6" s="246"/>
      <c r="N6" s="246"/>
      <c r="O6" s="246"/>
      <c r="P6" s="246"/>
      <c r="Q6" s="246"/>
      <c r="R6" s="246"/>
      <c r="S6" s="246"/>
      <c r="T6" s="246"/>
      <c r="U6" s="246"/>
      <c r="V6" s="246"/>
      <c r="W6" s="246"/>
      <c r="X6" s="246"/>
      <c r="Y6" s="246"/>
      <c r="Z6" s="246"/>
      <c r="AA6" s="246"/>
      <c r="AB6" s="246"/>
      <c r="AC6" s="246"/>
      <c r="AD6" s="246"/>
      <c r="AE6" s="246"/>
      <c r="AF6" s="246"/>
      <c r="AG6" s="246"/>
      <c r="AH6" s="246"/>
      <c r="AI6" s="246"/>
      <c r="AJ6" s="246"/>
      <c r="AK6" s="246"/>
      <c r="AL6" s="246"/>
      <c r="AM6" s="246"/>
      <c r="AN6" s="246"/>
      <c r="AO6" s="246"/>
      <c r="AP6" s="23"/>
      <c r="AQ6" s="25"/>
      <c r="BE6" s="242"/>
      <c r="BS6" s="18" t="s">
        <v>394</v>
      </c>
    </row>
    <row r="7" spans="2:71" ht="14.25" customHeight="1">
      <c r="B7" s="22"/>
      <c r="C7" s="23"/>
      <c r="D7" s="31" t="s">
        <v>395</v>
      </c>
      <c r="E7" s="23"/>
      <c r="F7" s="23"/>
      <c r="G7" s="23"/>
      <c r="H7" s="23"/>
      <c r="I7" s="23"/>
      <c r="J7" s="23"/>
      <c r="K7" s="29" t="s">
        <v>396</v>
      </c>
      <c r="L7" s="23"/>
      <c r="M7" s="23"/>
      <c r="N7" s="23"/>
      <c r="O7" s="23"/>
      <c r="P7" s="23"/>
      <c r="Q7" s="23"/>
      <c r="R7" s="23"/>
      <c r="S7" s="23"/>
      <c r="T7" s="23"/>
      <c r="U7" s="23"/>
      <c r="V7" s="23"/>
      <c r="W7" s="23"/>
      <c r="X7" s="23"/>
      <c r="Y7" s="23"/>
      <c r="Z7" s="23"/>
      <c r="AA7" s="23"/>
      <c r="AB7" s="23"/>
      <c r="AC7" s="23"/>
      <c r="AD7" s="23"/>
      <c r="AE7" s="23"/>
      <c r="AF7" s="23"/>
      <c r="AG7" s="23"/>
      <c r="AH7" s="23"/>
      <c r="AI7" s="23"/>
      <c r="AJ7" s="23"/>
      <c r="AK7" s="31" t="s">
        <v>397</v>
      </c>
      <c r="AL7" s="23"/>
      <c r="AM7" s="23"/>
      <c r="AN7" s="29" t="s">
        <v>398</v>
      </c>
      <c r="AO7" s="23"/>
      <c r="AP7" s="23"/>
      <c r="AQ7" s="25"/>
      <c r="BE7" s="242"/>
      <c r="BS7" s="18" t="s">
        <v>399</v>
      </c>
    </row>
    <row r="8" spans="2:71" ht="14.25" customHeight="1">
      <c r="B8" s="22"/>
      <c r="C8" s="23"/>
      <c r="D8" s="31" t="s">
        <v>400</v>
      </c>
      <c r="E8" s="23"/>
      <c r="F8" s="23"/>
      <c r="G8" s="23"/>
      <c r="H8" s="23"/>
      <c r="I8" s="23"/>
      <c r="J8" s="23"/>
      <c r="K8" s="29" t="s">
        <v>401</v>
      </c>
      <c r="L8" s="23"/>
      <c r="M8" s="23"/>
      <c r="N8" s="23"/>
      <c r="O8" s="23"/>
      <c r="P8" s="23"/>
      <c r="Q8" s="23"/>
      <c r="R8" s="23"/>
      <c r="S8" s="23"/>
      <c r="T8" s="23"/>
      <c r="U8" s="23"/>
      <c r="V8" s="23"/>
      <c r="W8" s="23"/>
      <c r="X8" s="23"/>
      <c r="Y8" s="23"/>
      <c r="Z8" s="23"/>
      <c r="AA8" s="23"/>
      <c r="AB8" s="23"/>
      <c r="AC8" s="23"/>
      <c r="AD8" s="23"/>
      <c r="AE8" s="23"/>
      <c r="AF8" s="23"/>
      <c r="AG8" s="23"/>
      <c r="AH8" s="23"/>
      <c r="AI8" s="23"/>
      <c r="AJ8" s="23"/>
      <c r="AK8" s="31" t="s">
        <v>402</v>
      </c>
      <c r="AL8" s="23"/>
      <c r="AM8" s="23"/>
      <c r="AN8" s="32" t="s">
        <v>403</v>
      </c>
      <c r="AO8" s="23"/>
      <c r="AP8" s="23"/>
      <c r="AQ8" s="25"/>
      <c r="BE8" s="242"/>
      <c r="BS8" s="18" t="s">
        <v>404</v>
      </c>
    </row>
    <row r="9" spans="2:71" ht="14.25"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5"/>
      <c r="BE9" s="242"/>
      <c r="BS9" s="18" t="s">
        <v>405</v>
      </c>
    </row>
    <row r="10" spans="2:71" ht="14.25" customHeight="1">
      <c r="B10" s="22"/>
      <c r="C10" s="23"/>
      <c r="D10" s="31" t="s">
        <v>406</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1" t="s">
        <v>407</v>
      </c>
      <c r="AL10" s="23"/>
      <c r="AM10" s="23"/>
      <c r="AN10" s="29" t="s">
        <v>398</v>
      </c>
      <c r="AO10" s="23"/>
      <c r="AP10" s="23"/>
      <c r="AQ10" s="25"/>
      <c r="BE10" s="242"/>
      <c r="BS10" s="18" t="s">
        <v>394</v>
      </c>
    </row>
    <row r="11" spans="2:71" ht="18" customHeight="1">
      <c r="B11" s="22"/>
      <c r="C11" s="23"/>
      <c r="D11" s="23"/>
      <c r="E11" s="29" t="s">
        <v>408</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1" t="s">
        <v>409</v>
      </c>
      <c r="AL11" s="23"/>
      <c r="AM11" s="23"/>
      <c r="AN11" s="29" t="s">
        <v>398</v>
      </c>
      <c r="AO11" s="23"/>
      <c r="AP11" s="23"/>
      <c r="AQ11" s="25"/>
      <c r="BE11" s="242"/>
      <c r="BS11" s="18" t="s">
        <v>394</v>
      </c>
    </row>
    <row r="12" spans="2:71" ht="6.7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5"/>
      <c r="BE12" s="242"/>
      <c r="BS12" s="18" t="s">
        <v>394</v>
      </c>
    </row>
    <row r="13" spans="2:71" ht="14.25" customHeight="1">
      <c r="B13" s="22"/>
      <c r="C13" s="23"/>
      <c r="D13" s="31" t="s">
        <v>410</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1" t="s">
        <v>407</v>
      </c>
      <c r="AL13" s="23"/>
      <c r="AM13" s="23"/>
      <c r="AN13" s="33" t="s">
        <v>411</v>
      </c>
      <c r="AO13" s="23"/>
      <c r="AP13" s="23"/>
      <c r="AQ13" s="25"/>
      <c r="BE13" s="242"/>
      <c r="BS13" s="18" t="s">
        <v>394</v>
      </c>
    </row>
    <row r="14" spans="2:71" ht="15">
      <c r="B14" s="22"/>
      <c r="C14" s="23"/>
      <c r="D14" s="23"/>
      <c r="E14" s="248" t="s">
        <v>411</v>
      </c>
      <c r="F14" s="246"/>
      <c r="G14" s="246"/>
      <c r="H14" s="246"/>
      <c r="I14" s="246"/>
      <c r="J14" s="246"/>
      <c r="K14" s="246"/>
      <c r="L14" s="246"/>
      <c r="M14" s="246"/>
      <c r="N14" s="246"/>
      <c r="O14" s="246"/>
      <c r="P14" s="246"/>
      <c r="Q14" s="246"/>
      <c r="R14" s="246"/>
      <c r="S14" s="246"/>
      <c r="T14" s="246"/>
      <c r="U14" s="246"/>
      <c r="V14" s="246"/>
      <c r="W14" s="246"/>
      <c r="X14" s="246"/>
      <c r="Y14" s="246"/>
      <c r="Z14" s="246"/>
      <c r="AA14" s="246"/>
      <c r="AB14" s="246"/>
      <c r="AC14" s="246"/>
      <c r="AD14" s="246"/>
      <c r="AE14" s="246"/>
      <c r="AF14" s="246"/>
      <c r="AG14" s="246"/>
      <c r="AH14" s="246"/>
      <c r="AI14" s="246"/>
      <c r="AJ14" s="246"/>
      <c r="AK14" s="31" t="s">
        <v>409</v>
      </c>
      <c r="AL14" s="23"/>
      <c r="AM14" s="23"/>
      <c r="AN14" s="33" t="s">
        <v>411</v>
      </c>
      <c r="AO14" s="23"/>
      <c r="AP14" s="23"/>
      <c r="AQ14" s="25"/>
      <c r="BE14" s="242"/>
      <c r="BS14" s="18" t="s">
        <v>394</v>
      </c>
    </row>
    <row r="15" spans="2:71" ht="6.7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5"/>
      <c r="BE15" s="242"/>
      <c r="BS15" s="18" t="s">
        <v>380</v>
      </c>
    </row>
    <row r="16" spans="2:71" ht="14.25" customHeight="1">
      <c r="B16" s="22"/>
      <c r="C16" s="23"/>
      <c r="D16" s="31" t="s">
        <v>412</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1" t="s">
        <v>407</v>
      </c>
      <c r="AL16" s="23"/>
      <c r="AM16" s="23"/>
      <c r="AN16" s="29" t="s">
        <v>413</v>
      </c>
      <c r="AO16" s="23"/>
      <c r="AP16" s="23"/>
      <c r="AQ16" s="25"/>
      <c r="BE16" s="242"/>
      <c r="BS16" s="18" t="s">
        <v>380</v>
      </c>
    </row>
    <row r="17" spans="2:71" ht="18" customHeight="1">
      <c r="B17" s="22"/>
      <c r="C17" s="23"/>
      <c r="D17" s="23"/>
      <c r="E17" s="29" t="s">
        <v>414</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1" t="s">
        <v>409</v>
      </c>
      <c r="AL17" s="23"/>
      <c r="AM17" s="23"/>
      <c r="AN17" s="29" t="s">
        <v>398</v>
      </c>
      <c r="AO17" s="23"/>
      <c r="AP17" s="23"/>
      <c r="AQ17" s="25"/>
      <c r="BE17" s="242"/>
      <c r="BS17" s="18" t="s">
        <v>415</v>
      </c>
    </row>
    <row r="18" spans="2:71" ht="6.7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5"/>
      <c r="BE18" s="242"/>
      <c r="BS18" s="18" t="s">
        <v>382</v>
      </c>
    </row>
    <row r="19" spans="2:71" ht="14.25" customHeight="1">
      <c r="B19" s="22"/>
      <c r="C19" s="23"/>
      <c r="D19" s="31" t="s">
        <v>416</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5"/>
      <c r="BE19" s="242"/>
      <c r="BS19" s="18" t="s">
        <v>382</v>
      </c>
    </row>
    <row r="20" spans="2:71" ht="22.5" customHeight="1">
      <c r="B20" s="22"/>
      <c r="C20" s="23"/>
      <c r="D20" s="23"/>
      <c r="E20" s="249" t="s">
        <v>398</v>
      </c>
      <c r="F20" s="246"/>
      <c r="G20" s="246"/>
      <c r="H20" s="246"/>
      <c r="I20" s="246"/>
      <c r="J20" s="246"/>
      <c r="K20" s="246"/>
      <c r="L20" s="246"/>
      <c r="M20" s="246"/>
      <c r="N20" s="246"/>
      <c r="O20" s="246"/>
      <c r="P20" s="246"/>
      <c r="Q20" s="246"/>
      <c r="R20" s="246"/>
      <c r="S20" s="246"/>
      <c r="T20" s="246"/>
      <c r="U20" s="246"/>
      <c r="V20" s="246"/>
      <c r="W20" s="246"/>
      <c r="X20" s="246"/>
      <c r="Y20" s="246"/>
      <c r="Z20" s="246"/>
      <c r="AA20" s="246"/>
      <c r="AB20" s="246"/>
      <c r="AC20" s="246"/>
      <c r="AD20" s="246"/>
      <c r="AE20" s="246"/>
      <c r="AF20" s="246"/>
      <c r="AG20" s="246"/>
      <c r="AH20" s="246"/>
      <c r="AI20" s="246"/>
      <c r="AJ20" s="246"/>
      <c r="AK20" s="246"/>
      <c r="AL20" s="246"/>
      <c r="AM20" s="246"/>
      <c r="AN20" s="246"/>
      <c r="AO20" s="23"/>
      <c r="AP20" s="23"/>
      <c r="AQ20" s="25"/>
      <c r="BE20" s="242"/>
      <c r="BS20" s="18" t="s">
        <v>380</v>
      </c>
    </row>
    <row r="21" spans="2:57" ht="6.7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5"/>
      <c r="BE21" s="242"/>
    </row>
    <row r="22" spans="2:57" ht="6.75" customHeight="1">
      <c r="B22" s="22"/>
      <c r="C22" s="23"/>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23"/>
      <c r="AQ22" s="25"/>
      <c r="BE22" s="242"/>
    </row>
    <row r="23" spans="2:57" s="1" customFormat="1" ht="25.5" customHeight="1">
      <c r="B23" s="35"/>
      <c r="C23" s="36"/>
      <c r="D23" s="37" t="s">
        <v>417</v>
      </c>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250">
        <f>ROUND(AG51,2)</f>
        <v>0</v>
      </c>
      <c r="AL23" s="251"/>
      <c r="AM23" s="251"/>
      <c r="AN23" s="251"/>
      <c r="AO23" s="251"/>
      <c r="AP23" s="36"/>
      <c r="AQ23" s="39"/>
      <c r="BE23" s="243"/>
    </row>
    <row r="24" spans="2:57" s="1" customFormat="1" ht="6.75" customHeight="1">
      <c r="B24" s="35"/>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9"/>
      <c r="BE24" s="243"/>
    </row>
    <row r="25" spans="2:57" s="1" customFormat="1" ht="13.5">
      <c r="B25" s="35"/>
      <c r="C25" s="36"/>
      <c r="D25" s="36"/>
      <c r="E25" s="36"/>
      <c r="F25" s="36"/>
      <c r="G25" s="36"/>
      <c r="H25" s="36"/>
      <c r="I25" s="36"/>
      <c r="J25" s="36"/>
      <c r="K25" s="36"/>
      <c r="L25" s="252" t="s">
        <v>418</v>
      </c>
      <c r="M25" s="253"/>
      <c r="N25" s="253"/>
      <c r="O25" s="253"/>
      <c r="P25" s="36"/>
      <c r="Q25" s="36"/>
      <c r="R25" s="36"/>
      <c r="S25" s="36"/>
      <c r="T25" s="36"/>
      <c r="U25" s="36"/>
      <c r="V25" s="36"/>
      <c r="W25" s="252" t="s">
        <v>419</v>
      </c>
      <c r="X25" s="253"/>
      <c r="Y25" s="253"/>
      <c r="Z25" s="253"/>
      <c r="AA25" s="253"/>
      <c r="AB25" s="253"/>
      <c r="AC25" s="253"/>
      <c r="AD25" s="253"/>
      <c r="AE25" s="253"/>
      <c r="AF25" s="36"/>
      <c r="AG25" s="36"/>
      <c r="AH25" s="36"/>
      <c r="AI25" s="36"/>
      <c r="AJ25" s="36"/>
      <c r="AK25" s="252" t="s">
        <v>420</v>
      </c>
      <c r="AL25" s="253"/>
      <c r="AM25" s="253"/>
      <c r="AN25" s="253"/>
      <c r="AO25" s="253"/>
      <c r="AP25" s="36"/>
      <c r="AQ25" s="39"/>
      <c r="BE25" s="243"/>
    </row>
    <row r="26" spans="2:57" s="2" customFormat="1" ht="14.25" customHeight="1">
      <c r="B26" s="41"/>
      <c r="C26" s="42"/>
      <c r="D26" s="43" t="s">
        <v>421</v>
      </c>
      <c r="E26" s="42"/>
      <c r="F26" s="43" t="s">
        <v>422</v>
      </c>
      <c r="G26" s="42"/>
      <c r="H26" s="42"/>
      <c r="I26" s="42"/>
      <c r="J26" s="42"/>
      <c r="K26" s="42"/>
      <c r="L26" s="254">
        <v>0.21</v>
      </c>
      <c r="M26" s="255"/>
      <c r="N26" s="255"/>
      <c r="O26" s="255"/>
      <c r="P26" s="42"/>
      <c r="Q26" s="42"/>
      <c r="R26" s="42"/>
      <c r="S26" s="42"/>
      <c r="T26" s="42"/>
      <c r="U26" s="42"/>
      <c r="V26" s="42"/>
      <c r="W26" s="256">
        <f>ROUND(AZ51,2)</f>
        <v>0</v>
      </c>
      <c r="X26" s="255"/>
      <c r="Y26" s="255"/>
      <c r="Z26" s="255"/>
      <c r="AA26" s="255"/>
      <c r="AB26" s="255"/>
      <c r="AC26" s="255"/>
      <c r="AD26" s="255"/>
      <c r="AE26" s="255"/>
      <c r="AF26" s="42"/>
      <c r="AG26" s="42"/>
      <c r="AH26" s="42"/>
      <c r="AI26" s="42"/>
      <c r="AJ26" s="42"/>
      <c r="AK26" s="256">
        <f>ROUND(AV51,2)</f>
        <v>0</v>
      </c>
      <c r="AL26" s="255"/>
      <c r="AM26" s="255"/>
      <c r="AN26" s="255"/>
      <c r="AO26" s="255"/>
      <c r="AP26" s="42"/>
      <c r="AQ26" s="44"/>
      <c r="BE26" s="244"/>
    </row>
    <row r="27" spans="2:57" s="2" customFormat="1" ht="14.25" customHeight="1">
      <c r="B27" s="41"/>
      <c r="C27" s="42"/>
      <c r="D27" s="42"/>
      <c r="E27" s="42"/>
      <c r="F27" s="43" t="s">
        <v>423</v>
      </c>
      <c r="G27" s="42"/>
      <c r="H27" s="42"/>
      <c r="I27" s="42"/>
      <c r="J27" s="42"/>
      <c r="K27" s="42"/>
      <c r="L27" s="254">
        <v>0.15</v>
      </c>
      <c r="M27" s="255"/>
      <c r="N27" s="255"/>
      <c r="O27" s="255"/>
      <c r="P27" s="42"/>
      <c r="Q27" s="42"/>
      <c r="R27" s="42"/>
      <c r="S27" s="42"/>
      <c r="T27" s="42"/>
      <c r="U27" s="42"/>
      <c r="V27" s="42"/>
      <c r="W27" s="256">
        <f>ROUND(BA51,2)</f>
        <v>0</v>
      </c>
      <c r="X27" s="255"/>
      <c r="Y27" s="255"/>
      <c r="Z27" s="255"/>
      <c r="AA27" s="255"/>
      <c r="AB27" s="255"/>
      <c r="AC27" s="255"/>
      <c r="AD27" s="255"/>
      <c r="AE27" s="255"/>
      <c r="AF27" s="42"/>
      <c r="AG27" s="42"/>
      <c r="AH27" s="42"/>
      <c r="AI27" s="42"/>
      <c r="AJ27" s="42"/>
      <c r="AK27" s="256">
        <f>ROUND(AW51,2)</f>
        <v>0</v>
      </c>
      <c r="AL27" s="255"/>
      <c r="AM27" s="255"/>
      <c r="AN27" s="255"/>
      <c r="AO27" s="255"/>
      <c r="AP27" s="42"/>
      <c r="AQ27" s="44"/>
      <c r="BE27" s="244"/>
    </row>
    <row r="28" spans="2:57" s="2" customFormat="1" ht="14.25" customHeight="1" hidden="1">
      <c r="B28" s="41"/>
      <c r="C28" s="42"/>
      <c r="D28" s="42"/>
      <c r="E28" s="42"/>
      <c r="F28" s="43" t="s">
        <v>424</v>
      </c>
      <c r="G28" s="42"/>
      <c r="H28" s="42"/>
      <c r="I28" s="42"/>
      <c r="J28" s="42"/>
      <c r="K28" s="42"/>
      <c r="L28" s="254">
        <v>0.21</v>
      </c>
      <c r="M28" s="255"/>
      <c r="N28" s="255"/>
      <c r="O28" s="255"/>
      <c r="P28" s="42"/>
      <c r="Q28" s="42"/>
      <c r="R28" s="42"/>
      <c r="S28" s="42"/>
      <c r="T28" s="42"/>
      <c r="U28" s="42"/>
      <c r="V28" s="42"/>
      <c r="W28" s="256">
        <f>ROUND(BB51,2)</f>
        <v>0</v>
      </c>
      <c r="X28" s="255"/>
      <c r="Y28" s="255"/>
      <c r="Z28" s="255"/>
      <c r="AA28" s="255"/>
      <c r="AB28" s="255"/>
      <c r="AC28" s="255"/>
      <c r="AD28" s="255"/>
      <c r="AE28" s="255"/>
      <c r="AF28" s="42"/>
      <c r="AG28" s="42"/>
      <c r="AH28" s="42"/>
      <c r="AI28" s="42"/>
      <c r="AJ28" s="42"/>
      <c r="AK28" s="256">
        <v>0</v>
      </c>
      <c r="AL28" s="255"/>
      <c r="AM28" s="255"/>
      <c r="AN28" s="255"/>
      <c r="AO28" s="255"/>
      <c r="AP28" s="42"/>
      <c r="AQ28" s="44"/>
      <c r="BE28" s="244"/>
    </row>
    <row r="29" spans="2:57" s="2" customFormat="1" ht="14.25" customHeight="1" hidden="1">
      <c r="B29" s="41"/>
      <c r="C29" s="42"/>
      <c r="D29" s="42"/>
      <c r="E29" s="42"/>
      <c r="F29" s="43" t="s">
        <v>425</v>
      </c>
      <c r="G29" s="42"/>
      <c r="H29" s="42"/>
      <c r="I29" s="42"/>
      <c r="J29" s="42"/>
      <c r="K29" s="42"/>
      <c r="L29" s="254">
        <v>0.15</v>
      </c>
      <c r="M29" s="255"/>
      <c r="N29" s="255"/>
      <c r="O29" s="255"/>
      <c r="P29" s="42"/>
      <c r="Q29" s="42"/>
      <c r="R29" s="42"/>
      <c r="S29" s="42"/>
      <c r="T29" s="42"/>
      <c r="U29" s="42"/>
      <c r="V29" s="42"/>
      <c r="W29" s="256">
        <f>ROUND(BC51,2)</f>
        <v>0</v>
      </c>
      <c r="X29" s="255"/>
      <c r="Y29" s="255"/>
      <c r="Z29" s="255"/>
      <c r="AA29" s="255"/>
      <c r="AB29" s="255"/>
      <c r="AC29" s="255"/>
      <c r="AD29" s="255"/>
      <c r="AE29" s="255"/>
      <c r="AF29" s="42"/>
      <c r="AG29" s="42"/>
      <c r="AH29" s="42"/>
      <c r="AI29" s="42"/>
      <c r="AJ29" s="42"/>
      <c r="AK29" s="256">
        <v>0</v>
      </c>
      <c r="AL29" s="255"/>
      <c r="AM29" s="255"/>
      <c r="AN29" s="255"/>
      <c r="AO29" s="255"/>
      <c r="AP29" s="42"/>
      <c r="AQ29" s="44"/>
      <c r="BE29" s="244"/>
    </row>
    <row r="30" spans="2:57" s="2" customFormat="1" ht="14.25" customHeight="1" hidden="1">
      <c r="B30" s="41"/>
      <c r="C30" s="42"/>
      <c r="D30" s="42"/>
      <c r="E30" s="42"/>
      <c r="F30" s="43" t="s">
        <v>426</v>
      </c>
      <c r="G30" s="42"/>
      <c r="H30" s="42"/>
      <c r="I30" s="42"/>
      <c r="J30" s="42"/>
      <c r="K30" s="42"/>
      <c r="L30" s="254">
        <v>0</v>
      </c>
      <c r="M30" s="255"/>
      <c r="N30" s="255"/>
      <c r="O30" s="255"/>
      <c r="P30" s="42"/>
      <c r="Q30" s="42"/>
      <c r="R30" s="42"/>
      <c r="S30" s="42"/>
      <c r="T30" s="42"/>
      <c r="U30" s="42"/>
      <c r="V30" s="42"/>
      <c r="W30" s="256">
        <f>ROUND(BD51,2)</f>
        <v>0</v>
      </c>
      <c r="X30" s="255"/>
      <c r="Y30" s="255"/>
      <c r="Z30" s="255"/>
      <c r="AA30" s="255"/>
      <c r="AB30" s="255"/>
      <c r="AC30" s="255"/>
      <c r="AD30" s="255"/>
      <c r="AE30" s="255"/>
      <c r="AF30" s="42"/>
      <c r="AG30" s="42"/>
      <c r="AH30" s="42"/>
      <c r="AI30" s="42"/>
      <c r="AJ30" s="42"/>
      <c r="AK30" s="256">
        <v>0</v>
      </c>
      <c r="AL30" s="255"/>
      <c r="AM30" s="255"/>
      <c r="AN30" s="255"/>
      <c r="AO30" s="255"/>
      <c r="AP30" s="42"/>
      <c r="AQ30" s="44"/>
      <c r="BE30" s="244"/>
    </row>
    <row r="31" spans="2:57" s="1" customFormat="1" ht="6.75" customHeight="1">
      <c r="B31" s="35"/>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9"/>
      <c r="BE31" s="243"/>
    </row>
    <row r="32" spans="2:57" s="1" customFormat="1" ht="25.5" customHeight="1">
      <c r="B32" s="35"/>
      <c r="C32" s="45"/>
      <c r="D32" s="46" t="s">
        <v>427</v>
      </c>
      <c r="E32" s="47"/>
      <c r="F32" s="47"/>
      <c r="G32" s="47"/>
      <c r="H32" s="47"/>
      <c r="I32" s="47"/>
      <c r="J32" s="47"/>
      <c r="K32" s="47"/>
      <c r="L32" s="47"/>
      <c r="M32" s="47"/>
      <c r="N32" s="47"/>
      <c r="O32" s="47"/>
      <c r="P32" s="47"/>
      <c r="Q32" s="47"/>
      <c r="R32" s="47"/>
      <c r="S32" s="47"/>
      <c r="T32" s="48" t="s">
        <v>428</v>
      </c>
      <c r="U32" s="47"/>
      <c r="V32" s="47"/>
      <c r="W32" s="47"/>
      <c r="X32" s="257" t="s">
        <v>429</v>
      </c>
      <c r="Y32" s="258"/>
      <c r="Z32" s="258"/>
      <c r="AA32" s="258"/>
      <c r="AB32" s="258"/>
      <c r="AC32" s="47"/>
      <c r="AD32" s="47"/>
      <c r="AE32" s="47"/>
      <c r="AF32" s="47"/>
      <c r="AG32" s="47"/>
      <c r="AH32" s="47"/>
      <c r="AI32" s="47"/>
      <c r="AJ32" s="47"/>
      <c r="AK32" s="259">
        <f>SUM(AK23:AK30)</f>
        <v>0</v>
      </c>
      <c r="AL32" s="258"/>
      <c r="AM32" s="258"/>
      <c r="AN32" s="258"/>
      <c r="AO32" s="260"/>
      <c r="AP32" s="45"/>
      <c r="AQ32" s="50"/>
      <c r="BE32" s="243"/>
    </row>
    <row r="33" spans="2:43" s="1" customFormat="1" ht="6.75" customHeight="1">
      <c r="B33" s="35"/>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9"/>
    </row>
    <row r="34" spans="2:43" s="1" customFormat="1" ht="6.75" customHeight="1">
      <c r="B34" s="51"/>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3"/>
    </row>
    <row r="38" spans="2:44" s="1" customFormat="1" ht="6.75" customHeight="1">
      <c r="B38" s="54"/>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35"/>
    </row>
    <row r="39" spans="2:44" s="1" customFormat="1" ht="36.75" customHeight="1">
      <c r="B39" s="35"/>
      <c r="C39" s="56" t="s">
        <v>430</v>
      </c>
      <c r="AR39" s="35"/>
    </row>
    <row r="40" spans="2:44" s="1" customFormat="1" ht="6.75" customHeight="1">
      <c r="B40" s="35"/>
      <c r="AR40" s="35"/>
    </row>
    <row r="41" spans="2:44" s="3" customFormat="1" ht="14.25" customHeight="1">
      <c r="B41" s="57"/>
      <c r="C41" s="58" t="s">
        <v>389</v>
      </c>
      <c r="L41" s="3" t="str">
        <f>K5</f>
        <v>2016_13</v>
      </c>
      <c r="AR41" s="57"/>
    </row>
    <row r="42" spans="2:44" s="4" customFormat="1" ht="36.75" customHeight="1">
      <c r="B42" s="59"/>
      <c r="C42" s="60" t="s">
        <v>392</v>
      </c>
      <c r="L42" s="261" t="str">
        <f>K6</f>
        <v>III/19846 VELKÝ RAPOTÍN - ČÁSTKOV</v>
      </c>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262"/>
      <c r="AL42" s="262"/>
      <c r="AM42" s="262"/>
      <c r="AN42" s="262"/>
      <c r="AO42" s="262"/>
      <c r="AR42" s="59"/>
    </row>
    <row r="43" spans="2:44" s="1" customFormat="1" ht="6.75" customHeight="1">
      <c r="B43" s="35"/>
      <c r="AR43" s="35"/>
    </row>
    <row r="44" spans="2:44" s="1" customFormat="1" ht="15">
      <c r="B44" s="35"/>
      <c r="C44" s="58" t="s">
        <v>400</v>
      </c>
      <c r="L44" s="61" t="str">
        <f>IF(K8="","",K8)</f>
        <v>Velký Rapotín - Částkov</v>
      </c>
      <c r="AI44" s="58" t="s">
        <v>402</v>
      </c>
      <c r="AM44" s="263" t="str">
        <f>IF(AN8="","",AN8)</f>
        <v>11.7.2016</v>
      </c>
      <c r="AN44" s="243"/>
      <c r="AR44" s="35"/>
    </row>
    <row r="45" spans="2:44" s="1" customFormat="1" ht="6.75" customHeight="1">
      <c r="B45" s="35"/>
      <c r="AR45" s="35"/>
    </row>
    <row r="46" spans="2:56" s="1" customFormat="1" ht="15">
      <c r="B46" s="35"/>
      <c r="C46" s="58" t="s">
        <v>406</v>
      </c>
      <c r="L46" s="3" t="str">
        <f>IF(E11="","",E11)</f>
        <v>SÚS Plzeňského kraje, p.o.</v>
      </c>
      <c r="AI46" s="58" t="s">
        <v>412</v>
      </c>
      <c r="AM46" s="264" t="str">
        <f>IF(E17="","",E17)</f>
        <v>Ing. Jaroslav Rojt</v>
      </c>
      <c r="AN46" s="243"/>
      <c r="AO46" s="243"/>
      <c r="AP46" s="243"/>
      <c r="AR46" s="35"/>
      <c r="AS46" s="265" t="s">
        <v>431</v>
      </c>
      <c r="AT46" s="266"/>
      <c r="AU46" s="63"/>
      <c r="AV46" s="63"/>
      <c r="AW46" s="63"/>
      <c r="AX46" s="63"/>
      <c r="AY46" s="63"/>
      <c r="AZ46" s="63"/>
      <c r="BA46" s="63"/>
      <c r="BB46" s="63"/>
      <c r="BC46" s="63"/>
      <c r="BD46" s="64"/>
    </row>
    <row r="47" spans="2:56" s="1" customFormat="1" ht="15">
      <c r="B47" s="35"/>
      <c r="C47" s="58" t="s">
        <v>410</v>
      </c>
      <c r="L47" s="3">
        <f>IF(E14="Vyplň údaj","",E14)</f>
      </c>
      <c r="AR47" s="35"/>
      <c r="AS47" s="135"/>
      <c r="AT47" s="253"/>
      <c r="AU47" s="36"/>
      <c r="AV47" s="36"/>
      <c r="AW47" s="36"/>
      <c r="AX47" s="36"/>
      <c r="AY47" s="36"/>
      <c r="AZ47" s="36"/>
      <c r="BA47" s="36"/>
      <c r="BB47" s="36"/>
      <c r="BC47" s="36"/>
      <c r="BD47" s="66"/>
    </row>
    <row r="48" spans="2:56" s="1" customFormat="1" ht="10.5" customHeight="1">
      <c r="B48" s="35"/>
      <c r="AR48" s="35"/>
      <c r="AS48" s="135"/>
      <c r="AT48" s="253"/>
      <c r="AU48" s="36"/>
      <c r="AV48" s="36"/>
      <c r="AW48" s="36"/>
      <c r="AX48" s="36"/>
      <c r="AY48" s="36"/>
      <c r="AZ48" s="36"/>
      <c r="BA48" s="36"/>
      <c r="BB48" s="36"/>
      <c r="BC48" s="36"/>
      <c r="BD48" s="66"/>
    </row>
    <row r="49" spans="2:56" s="1" customFormat="1" ht="29.25" customHeight="1">
      <c r="B49" s="35"/>
      <c r="C49" s="136" t="s">
        <v>432</v>
      </c>
      <c r="D49" s="258"/>
      <c r="E49" s="258"/>
      <c r="F49" s="258"/>
      <c r="G49" s="258"/>
      <c r="H49" s="47"/>
      <c r="I49" s="137" t="s">
        <v>433</v>
      </c>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138" t="s">
        <v>434</v>
      </c>
      <c r="AH49" s="258"/>
      <c r="AI49" s="258"/>
      <c r="AJ49" s="258"/>
      <c r="AK49" s="258"/>
      <c r="AL49" s="258"/>
      <c r="AM49" s="258"/>
      <c r="AN49" s="137" t="s">
        <v>435</v>
      </c>
      <c r="AO49" s="258"/>
      <c r="AP49" s="258"/>
      <c r="AQ49" s="67" t="s">
        <v>436</v>
      </c>
      <c r="AR49" s="35"/>
      <c r="AS49" s="68" t="s">
        <v>437</v>
      </c>
      <c r="AT49" s="69" t="s">
        <v>438</v>
      </c>
      <c r="AU49" s="69" t="s">
        <v>439</v>
      </c>
      <c r="AV49" s="69" t="s">
        <v>440</v>
      </c>
      <c r="AW49" s="69" t="s">
        <v>441</v>
      </c>
      <c r="AX49" s="69" t="s">
        <v>442</v>
      </c>
      <c r="AY49" s="69" t="s">
        <v>443</v>
      </c>
      <c r="AZ49" s="69" t="s">
        <v>444</v>
      </c>
      <c r="BA49" s="69" t="s">
        <v>445</v>
      </c>
      <c r="BB49" s="69" t="s">
        <v>446</v>
      </c>
      <c r="BC49" s="69" t="s">
        <v>447</v>
      </c>
      <c r="BD49" s="70" t="s">
        <v>448</v>
      </c>
    </row>
    <row r="50" spans="2:56" s="1" customFormat="1" ht="10.5" customHeight="1">
      <c r="B50" s="35"/>
      <c r="AR50" s="35"/>
      <c r="AS50" s="71"/>
      <c r="AT50" s="63"/>
      <c r="AU50" s="63"/>
      <c r="AV50" s="63"/>
      <c r="AW50" s="63"/>
      <c r="AX50" s="63"/>
      <c r="AY50" s="63"/>
      <c r="AZ50" s="63"/>
      <c r="BA50" s="63"/>
      <c r="BB50" s="63"/>
      <c r="BC50" s="63"/>
      <c r="BD50" s="64"/>
    </row>
    <row r="51" spans="2:90" s="4" customFormat="1" ht="32.25" customHeight="1">
      <c r="B51" s="59"/>
      <c r="C51" s="72" t="s">
        <v>449</v>
      </c>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269">
        <f>ROUND(SUM(AG52:AG53),2)</f>
        <v>0</v>
      </c>
      <c r="AH51" s="269"/>
      <c r="AI51" s="269"/>
      <c r="AJ51" s="269"/>
      <c r="AK51" s="269"/>
      <c r="AL51" s="269"/>
      <c r="AM51" s="269"/>
      <c r="AN51" s="270">
        <f>SUM(AG51,AT51)</f>
        <v>0</v>
      </c>
      <c r="AO51" s="270"/>
      <c r="AP51" s="270"/>
      <c r="AQ51" s="74" t="s">
        <v>398</v>
      </c>
      <c r="AR51" s="59"/>
      <c r="AS51" s="75">
        <f>ROUND(SUM(AS52:AS53),2)</f>
        <v>0</v>
      </c>
      <c r="AT51" s="76">
        <f>ROUND(SUM(AV51:AW51),2)</f>
        <v>0</v>
      </c>
      <c r="AU51" s="77">
        <f>ROUND(SUM(AU52:AU53),5)</f>
        <v>0</v>
      </c>
      <c r="AV51" s="76">
        <f>ROUND(AZ51*L26,2)</f>
        <v>0</v>
      </c>
      <c r="AW51" s="76">
        <f>ROUND(BA51*L27,2)</f>
        <v>0</v>
      </c>
      <c r="AX51" s="76">
        <f>ROUND(BB51*L26,2)</f>
        <v>0</v>
      </c>
      <c r="AY51" s="76">
        <f>ROUND(BC51*L27,2)</f>
        <v>0</v>
      </c>
      <c r="AZ51" s="76">
        <f>ROUND(SUM(AZ52:AZ53),2)</f>
        <v>0</v>
      </c>
      <c r="BA51" s="76">
        <f>ROUND(SUM(BA52:BA53),2)</f>
        <v>0</v>
      </c>
      <c r="BB51" s="76">
        <f>ROUND(SUM(BB52:BB53),2)</f>
        <v>0</v>
      </c>
      <c r="BC51" s="76">
        <f>ROUND(SUM(BC52:BC53),2)</f>
        <v>0</v>
      </c>
      <c r="BD51" s="78">
        <f>ROUND(SUM(BD52:BD53),2)</f>
        <v>0</v>
      </c>
      <c r="BS51" s="60" t="s">
        <v>450</v>
      </c>
      <c r="BT51" s="60" t="s">
        <v>451</v>
      </c>
      <c r="BU51" s="79" t="s">
        <v>452</v>
      </c>
      <c r="BV51" s="60" t="s">
        <v>453</v>
      </c>
      <c r="BW51" s="60" t="s">
        <v>381</v>
      </c>
      <c r="BX51" s="60" t="s">
        <v>454</v>
      </c>
      <c r="CL51" s="60" t="s">
        <v>396</v>
      </c>
    </row>
    <row r="52" spans="1:91" s="5" customFormat="1" ht="27" customHeight="1">
      <c r="A52" s="276" t="s">
        <v>196</v>
      </c>
      <c r="B52" s="80"/>
      <c r="C52" s="81"/>
      <c r="D52" s="268" t="s">
        <v>455</v>
      </c>
      <c r="E52" s="267"/>
      <c r="F52" s="267"/>
      <c r="G52" s="267"/>
      <c r="H52" s="267"/>
      <c r="I52" s="82"/>
      <c r="J52" s="268" t="s">
        <v>456</v>
      </c>
      <c r="K52" s="267"/>
      <c r="L52" s="267"/>
      <c r="M52" s="267"/>
      <c r="N52" s="267"/>
      <c r="O52" s="267"/>
      <c r="P52" s="267"/>
      <c r="Q52" s="267"/>
      <c r="R52" s="267"/>
      <c r="S52" s="267"/>
      <c r="T52" s="267"/>
      <c r="U52" s="267"/>
      <c r="V52" s="267"/>
      <c r="W52" s="267"/>
      <c r="X52" s="267"/>
      <c r="Y52" s="267"/>
      <c r="Z52" s="267"/>
      <c r="AA52" s="267"/>
      <c r="AB52" s="267"/>
      <c r="AC52" s="267"/>
      <c r="AD52" s="267"/>
      <c r="AE52" s="267"/>
      <c r="AF52" s="267"/>
      <c r="AG52" s="139">
        <f>'101 - Komunikace'!J27</f>
        <v>0</v>
      </c>
      <c r="AH52" s="267"/>
      <c r="AI52" s="267"/>
      <c r="AJ52" s="267"/>
      <c r="AK52" s="267"/>
      <c r="AL52" s="267"/>
      <c r="AM52" s="267"/>
      <c r="AN52" s="139">
        <f>SUM(AG52,AT52)</f>
        <v>0</v>
      </c>
      <c r="AO52" s="267"/>
      <c r="AP52" s="267"/>
      <c r="AQ52" s="83" t="s">
        <v>457</v>
      </c>
      <c r="AR52" s="80"/>
      <c r="AS52" s="84">
        <v>0</v>
      </c>
      <c r="AT52" s="85">
        <f>ROUND(SUM(AV52:AW52),2)</f>
        <v>0</v>
      </c>
      <c r="AU52" s="86">
        <f>'101 - Komunikace'!P85</f>
        <v>0</v>
      </c>
      <c r="AV52" s="85">
        <f>'101 - Komunikace'!J30</f>
        <v>0</v>
      </c>
      <c r="AW52" s="85">
        <f>'101 - Komunikace'!J31</f>
        <v>0</v>
      </c>
      <c r="AX52" s="85">
        <f>'101 - Komunikace'!J32</f>
        <v>0</v>
      </c>
      <c r="AY52" s="85">
        <f>'101 - Komunikace'!J33</f>
        <v>0</v>
      </c>
      <c r="AZ52" s="85">
        <f>'101 - Komunikace'!F30</f>
        <v>0</v>
      </c>
      <c r="BA52" s="85">
        <f>'101 - Komunikace'!F31</f>
        <v>0</v>
      </c>
      <c r="BB52" s="85">
        <f>'101 - Komunikace'!F32</f>
        <v>0</v>
      </c>
      <c r="BC52" s="85">
        <f>'101 - Komunikace'!F33</f>
        <v>0</v>
      </c>
      <c r="BD52" s="87">
        <f>'101 - Komunikace'!F34</f>
        <v>0</v>
      </c>
      <c r="BT52" s="88" t="s">
        <v>399</v>
      </c>
      <c r="BV52" s="88" t="s">
        <v>453</v>
      </c>
      <c r="BW52" s="88" t="s">
        <v>458</v>
      </c>
      <c r="BX52" s="88" t="s">
        <v>381</v>
      </c>
      <c r="CL52" s="88" t="s">
        <v>396</v>
      </c>
      <c r="CM52" s="88" t="s">
        <v>459</v>
      </c>
    </row>
    <row r="53" spans="1:91" s="5" customFormat="1" ht="27" customHeight="1">
      <c r="A53" s="276" t="s">
        <v>196</v>
      </c>
      <c r="B53" s="80"/>
      <c r="C53" s="81"/>
      <c r="D53" s="268" t="s">
        <v>460</v>
      </c>
      <c r="E53" s="267"/>
      <c r="F53" s="267"/>
      <c r="G53" s="267"/>
      <c r="H53" s="267"/>
      <c r="I53" s="82"/>
      <c r="J53" s="268" t="s">
        <v>461</v>
      </c>
      <c r="K53" s="267"/>
      <c r="L53" s="267"/>
      <c r="M53" s="267"/>
      <c r="N53" s="267"/>
      <c r="O53" s="267"/>
      <c r="P53" s="267"/>
      <c r="Q53" s="267"/>
      <c r="R53" s="267"/>
      <c r="S53" s="267"/>
      <c r="T53" s="267"/>
      <c r="U53" s="267"/>
      <c r="V53" s="267"/>
      <c r="W53" s="267"/>
      <c r="X53" s="267"/>
      <c r="Y53" s="267"/>
      <c r="Z53" s="267"/>
      <c r="AA53" s="267"/>
      <c r="AB53" s="267"/>
      <c r="AC53" s="267"/>
      <c r="AD53" s="267"/>
      <c r="AE53" s="267"/>
      <c r="AF53" s="267"/>
      <c r="AG53" s="139">
        <f>'901 - VRN'!J27</f>
        <v>0</v>
      </c>
      <c r="AH53" s="267"/>
      <c r="AI53" s="267"/>
      <c r="AJ53" s="267"/>
      <c r="AK53" s="267"/>
      <c r="AL53" s="267"/>
      <c r="AM53" s="267"/>
      <c r="AN53" s="139">
        <f>SUM(AG53,AT53)</f>
        <v>0</v>
      </c>
      <c r="AO53" s="267"/>
      <c r="AP53" s="267"/>
      <c r="AQ53" s="83" t="s">
        <v>462</v>
      </c>
      <c r="AR53" s="80"/>
      <c r="AS53" s="89">
        <v>0</v>
      </c>
      <c r="AT53" s="90">
        <f>ROUND(SUM(AV53:AW53),2)</f>
        <v>0</v>
      </c>
      <c r="AU53" s="91">
        <f>'901 - VRN'!P81</f>
        <v>0</v>
      </c>
      <c r="AV53" s="90">
        <f>'901 - VRN'!J30</f>
        <v>0</v>
      </c>
      <c r="AW53" s="90">
        <f>'901 - VRN'!J31</f>
        <v>0</v>
      </c>
      <c r="AX53" s="90">
        <f>'901 - VRN'!J32</f>
        <v>0</v>
      </c>
      <c r="AY53" s="90">
        <f>'901 - VRN'!J33</f>
        <v>0</v>
      </c>
      <c r="AZ53" s="90">
        <f>'901 - VRN'!F30</f>
        <v>0</v>
      </c>
      <c r="BA53" s="90">
        <f>'901 - VRN'!F31</f>
        <v>0</v>
      </c>
      <c r="BB53" s="90">
        <f>'901 - VRN'!F32</f>
        <v>0</v>
      </c>
      <c r="BC53" s="90">
        <f>'901 - VRN'!F33</f>
        <v>0</v>
      </c>
      <c r="BD53" s="92">
        <f>'901 - VRN'!F34</f>
        <v>0</v>
      </c>
      <c r="BT53" s="88" t="s">
        <v>399</v>
      </c>
      <c r="BV53" s="88" t="s">
        <v>453</v>
      </c>
      <c r="BW53" s="88" t="s">
        <v>463</v>
      </c>
      <c r="BX53" s="88" t="s">
        <v>381</v>
      </c>
      <c r="CL53" s="88" t="s">
        <v>396</v>
      </c>
      <c r="CM53" s="88" t="s">
        <v>459</v>
      </c>
    </row>
    <row r="54" spans="2:44" s="1" customFormat="1" ht="30" customHeight="1">
      <c r="B54" s="35"/>
      <c r="AR54" s="35"/>
    </row>
    <row r="55" spans="2:44" s="1" customFormat="1" ht="6.75" customHeight="1">
      <c r="B55" s="51"/>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35"/>
    </row>
  </sheetData>
  <sheetProtection password="CC35" sheet="1" objects="1" scenarios="1" formatColumns="0" formatRows="0" sort="0" autoFilter="0"/>
  <mergeCells count="45">
    <mergeCell ref="AG51:AM51"/>
    <mergeCell ref="AN51:AP51"/>
    <mergeCell ref="AR2:BE2"/>
    <mergeCell ref="AN53:AP53"/>
    <mergeCell ref="AG53:AM53"/>
    <mergeCell ref="D53:H53"/>
    <mergeCell ref="J53:AF53"/>
    <mergeCell ref="AN52:AP52"/>
    <mergeCell ref="AG52:AM52"/>
    <mergeCell ref="D52:H52"/>
    <mergeCell ref="J52:AF52"/>
    <mergeCell ref="C49:G49"/>
    <mergeCell ref="I49:AF49"/>
    <mergeCell ref="AG49:AM49"/>
    <mergeCell ref="AN49:AP49"/>
    <mergeCell ref="L42:AO42"/>
    <mergeCell ref="AM44:AN44"/>
    <mergeCell ref="AM46:AP46"/>
    <mergeCell ref="AS46:AT48"/>
    <mergeCell ref="L30:O30"/>
    <mergeCell ref="W30:AE30"/>
    <mergeCell ref="AK30:AO30"/>
    <mergeCell ref="X32:AB32"/>
    <mergeCell ref="AK32:AO32"/>
    <mergeCell ref="L28:O28"/>
    <mergeCell ref="W28:AE28"/>
    <mergeCell ref="AK28:AO28"/>
    <mergeCell ref="L29:O29"/>
    <mergeCell ref="W29:AE29"/>
    <mergeCell ref="AK29:AO29"/>
    <mergeCell ref="W26:AE26"/>
    <mergeCell ref="AK26:AO26"/>
    <mergeCell ref="L27:O27"/>
    <mergeCell ref="W27:AE27"/>
    <mergeCell ref="AK27:AO27"/>
    <mergeCell ref="BE5:BE32"/>
    <mergeCell ref="K5:AO5"/>
    <mergeCell ref="K6:AO6"/>
    <mergeCell ref="E14:AJ14"/>
    <mergeCell ref="E20:AN20"/>
    <mergeCell ref="AK23:AO23"/>
    <mergeCell ref="L25:O25"/>
    <mergeCell ref="W25:AE25"/>
    <mergeCell ref="AK25:AO25"/>
    <mergeCell ref="L26:O26"/>
  </mergeCells>
  <hyperlinks>
    <hyperlink ref="K1:S1" location="C2" tooltip="Rekapitulace stavby" display="1) Rekapitulace stavby"/>
    <hyperlink ref="W1:AI1" location="C51" tooltip="Rekapitulace objektů stavby a soupisů prací" display="2) Rekapitulace objektů stavby a soupisů prací"/>
    <hyperlink ref="A52" location="'101 - Komunikace'!C2" tooltip="101 - Komunikace" display="/"/>
    <hyperlink ref="A53" location="'901 - VRN'!C2" tooltip="901 - VRN" displa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alignWithMargins="0">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791"/>
  <sheetViews>
    <sheetView showGridLines="0" zoomScalePageLayoutView="0" workbookViewId="0" topLeftCell="A1">
      <pane ySplit="1" topLeftCell="BM2" activePane="bottomLeft" state="frozen"/>
      <selection pane="topLeft" activeCell="A1" sqref="A1"/>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93"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6"/>
      <c r="B1" s="278"/>
      <c r="C1" s="278"/>
      <c r="D1" s="277" t="s">
        <v>377</v>
      </c>
      <c r="E1" s="278"/>
      <c r="F1" s="279" t="s">
        <v>197</v>
      </c>
      <c r="G1" s="284" t="s">
        <v>198</v>
      </c>
      <c r="H1" s="284"/>
      <c r="I1" s="285"/>
      <c r="J1" s="279" t="s">
        <v>199</v>
      </c>
      <c r="K1" s="277" t="s">
        <v>464</v>
      </c>
      <c r="L1" s="279" t="s">
        <v>200</v>
      </c>
      <c r="M1" s="279"/>
      <c r="N1" s="279"/>
      <c r="O1" s="279"/>
      <c r="P1" s="279"/>
      <c r="Q1" s="279"/>
      <c r="R1" s="279"/>
      <c r="S1" s="279"/>
      <c r="T1" s="279"/>
      <c r="U1" s="275"/>
      <c r="V1" s="275"/>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row>
    <row r="2" spans="3:46" ht="36.75" customHeight="1">
      <c r="L2" s="242"/>
      <c r="M2" s="242"/>
      <c r="N2" s="242"/>
      <c r="O2" s="242"/>
      <c r="P2" s="242"/>
      <c r="Q2" s="242"/>
      <c r="R2" s="242"/>
      <c r="S2" s="242"/>
      <c r="T2" s="242"/>
      <c r="U2" s="242"/>
      <c r="V2" s="242"/>
      <c r="AT2" s="18" t="s">
        <v>458</v>
      </c>
    </row>
    <row r="3" spans="2:46" ht="6.75" customHeight="1">
      <c r="B3" s="19"/>
      <c r="C3" s="20"/>
      <c r="D3" s="20"/>
      <c r="E3" s="20"/>
      <c r="F3" s="20"/>
      <c r="G3" s="20"/>
      <c r="H3" s="20"/>
      <c r="I3" s="94"/>
      <c r="J3" s="20"/>
      <c r="K3" s="21"/>
      <c r="AT3" s="18" t="s">
        <v>459</v>
      </c>
    </row>
    <row r="4" spans="2:46" ht="36.75" customHeight="1">
      <c r="B4" s="22"/>
      <c r="C4" s="23"/>
      <c r="D4" s="24" t="s">
        <v>465</v>
      </c>
      <c r="E4" s="23"/>
      <c r="F4" s="23"/>
      <c r="G4" s="23"/>
      <c r="H4" s="23"/>
      <c r="I4" s="95"/>
      <c r="J4" s="23"/>
      <c r="K4" s="25"/>
      <c r="M4" s="26" t="s">
        <v>386</v>
      </c>
      <c r="AT4" s="18" t="s">
        <v>380</v>
      </c>
    </row>
    <row r="5" spans="2:11" ht="6.75" customHeight="1">
      <c r="B5" s="22"/>
      <c r="C5" s="23"/>
      <c r="D5" s="23"/>
      <c r="E5" s="23"/>
      <c r="F5" s="23"/>
      <c r="G5" s="23"/>
      <c r="H5" s="23"/>
      <c r="I5" s="95"/>
      <c r="J5" s="23"/>
      <c r="K5" s="25"/>
    </row>
    <row r="6" spans="2:11" ht="15">
      <c r="B6" s="22"/>
      <c r="C6" s="23"/>
      <c r="D6" s="31" t="s">
        <v>392</v>
      </c>
      <c r="E6" s="23"/>
      <c r="F6" s="23"/>
      <c r="G6" s="23"/>
      <c r="H6" s="23"/>
      <c r="I6" s="95"/>
      <c r="J6" s="23"/>
      <c r="K6" s="25"/>
    </row>
    <row r="7" spans="2:11" ht="22.5" customHeight="1">
      <c r="B7" s="22"/>
      <c r="C7" s="23"/>
      <c r="D7" s="23"/>
      <c r="E7" s="271" t="str">
        <f>'Rekapitulace stavby'!K6</f>
        <v>III/19846 VELKÝ RAPOTÍN - ČÁSTKOV</v>
      </c>
      <c r="F7" s="246"/>
      <c r="G7" s="246"/>
      <c r="H7" s="246"/>
      <c r="I7" s="95"/>
      <c r="J7" s="23"/>
      <c r="K7" s="25"/>
    </row>
    <row r="8" spans="2:11" s="1" customFormat="1" ht="15">
      <c r="B8" s="35"/>
      <c r="C8" s="36"/>
      <c r="D8" s="31" t="s">
        <v>466</v>
      </c>
      <c r="E8" s="36"/>
      <c r="F8" s="36"/>
      <c r="G8" s="36"/>
      <c r="H8" s="36"/>
      <c r="I8" s="96"/>
      <c r="J8" s="36"/>
      <c r="K8" s="39"/>
    </row>
    <row r="9" spans="2:11" s="1" customFormat="1" ht="36.75" customHeight="1">
      <c r="B9" s="35"/>
      <c r="C9" s="36"/>
      <c r="D9" s="36"/>
      <c r="E9" s="272" t="s">
        <v>467</v>
      </c>
      <c r="F9" s="253"/>
      <c r="G9" s="253"/>
      <c r="H9" s="253"/>
      <c r="I9" s="96"/>
      <c r="J9" s="36"/>
      <c r="K9" s="39"/>
    </row>
    <row r="10" spans="2:11" s="1" customFormat="1" ht="13.5">
      <c r="B10" s="35"/>
      <c r="C10" s="36"/>
      <c r="D10" s="36"/>
      <c r="E10" s="36"/>
      <c r="F10" s="36"/>
      <c r="G10" s="36"/>
      <c r="H10" s="36"/>
      <c r="I10" s="96"/>
      <c r="J10" s="36"/>
      <c r="K10" s="39"/>
    </row>
    <row r="11" spans="2:11" s="1" customFormat="1" ht="14.25" customHeight="1">
      <c r="B11" s="35"/>
      <c r="C11" s="36"/>
      <c r="D11" s="31" t="s">
        <v>395</v>
      </c>
      <c r="E11" s="36"/>
      <c r="F11" s="29" t="s">
        <v>396</v>
      </c>
      <c r="G11" s="36"/>
      <c r="H11" s="36"/>
      <c r="I11" s="97" t="s">
        <v>397</v>
      </c>
      <c r="J11" s="29" t="s">
        <v>398</v>
      </c>
      <c r="K11" s="39"/>
    </row>
    <row r="12" spans="2:11" s="1" customFormat="1" ht="14.25" customHeight="1">
      <c r="B12" s="35"/>
      <c r="C12" s="36"/>
      <c r="D12" s="31" t="s">
        <v>400</v>
      </c>
      <c r="E12" s="36"/>
      <c r="F12" s="29" t="s">
        <v>401</v>
      </c>
      <c r="G12" s="36"/>
      <c r="H12" s="36"/>
      <c r="I12" s="97" t="s">
        <v>402</v>
      </c>
      <c r="J12" s="98" t="str">
        <f>'Rekapitulace stavby'!AN8</f>
        <v>11.7.2016</v>
      </c>
      <c r="K12" s="39"/>
    </row>
    <row r="13" spans="2:11" s="1" customFormat="1" ht="10.5" customHeight="1">
      <c r="B13" s="35"/>
      <c r="C13" s="36"/>
      <c r="D13" s="36"/>
      <c r="E13" s="36"/>
      <c r="F13" s="36"/>
      <c r="G13" s="36"/>
      <c r="H13" s="36"/>
      <c r="I13" s="96"/>
      <c r="J13" s="36"/>
      <c r="K13" s="39"/>
    </row>
    <row r="14" spans="2:11" s="1" customFormat="1" ht="14.25" customHeight="1">
      <c r="B14" s="35"/>
      <c r="C14" s="36"/>
      <c r="D14" s="31" t="s">
        <v>406</v>
      </c>
      <c r="E14" s="36"/>
      <c r="F14" s="36"/>
      <c r="G14" s="36"/>
      <c r="H14" s="36"/>
      <c r="I14" s="97" t="s">
        <v>407</v>
      </c>
      <c r="J14" s="29" t="s">
        <v>398</v>
      </c>
      <c r="K14" s="39"/>
    </row>
    <row r="15" spans="2:11" s="1" customFormat="1" ht="18" customHeight="1">
      <c r="B15" s="35"/>
      <c r="C15" s="36"/>
      <c r="D15" s="36"/>
      <c r="E15" s="29" t="s">
        <v>408</v>
      </c>
      <c r="F15" s="36"/>
      <c r="G15" s="36"/>
      <c r="H15" s="36"/>
      <c r="I15" s="97" t="s">
        <v>409</v>
      </c>
      <c r="J15" s="29" t="s">
        <v>398</v>
      </c>
      <c r="K15" s="39"/>
    </row>
    <row r="16" spans="2:11" s="1" customFormat="1" ht="6.75" customHeight="1">
      <c r="B16" s="35"/>
      <c r="C16" s="36"/>
      <c r="D16" s="36"/>
      <c r="E16" s="36"/>
      <c r="F16" s="36"/>
      <c r="G16" s="36"/>
      <c r="H16" s="36"/>
      <c r="I16" s="96"/>
      <c r="J16" s="36"/>
      <c r="K16" s="39"/>
    </row>
    <row r="17" spans="2:11" s="1" customFormat="1" ht="14.25" customHeight="1">
      <c r="B17" s="35"/>
      <c r="C17" s="36"/>
      <c r="D17" s="31" t="s">
        <v>410</v>
      </c>
      <c r="E17" s="36"/>
      <c r="F17" s="36"/>
      <c r="G17" s="36"/>
      <c r="H17" s="36"/>
      <c r="I17" s="97" t="s">
        <v>407</v>
      </c>
      <c r="J17" s="29">
        <f>IF('Rekapitulace stavby'!AN13="Vyplň údaj","",IF('Rekapitulace stavby'!AN13="","",'Rekapitulace stavby'!AN13))</f>
      </c>
      <c r="K17" s="39"/>
    </row>
    <row r="18" spans="2:11" s="1" customFormat="1" ht="18" customHeight="1">
      <c r="B18" s="35"/>
      <c r="C18" s="36"/>
      <c r="D18" s="36"/>
      <c r="E18" s="29">
        <f>IF('Rekapitulace stavby'!E14="Vyplň údaj","",IF('Rekapitulace stavby'!E14="","",'Rekapitulace stavby'!E14))</f>
      </c>
      <c r="F18" s="36"/>
      <c r="G18" s="36"/>
      <c r="H18" s="36"/>
      <c r="I18" s="97" t="s">
        <v>409</v>
      </c>
      <c r="J18" s="29">
        <f>IF('Rekapitulace stavby'!AN14="Vyplň údaj","",IF('Rekapitulace stavby'!AN14="","",'Rekapitulace stavby'!AN14))</f>
      </c>
      <c r="K18" s="39"/>
    </row>
    <row r="19" spans="2:11" s="1" customFormat="1" ht="6.75" customHeight="1">
      <c r="B19" s="35"/>
      <c r="C19" s="36"/>
      <c r="D19" s="36"/>
      <c r="E19" s="36"/>
      <c r="F19" s="36"/>
      <c r="G19" s="36"/>
      <c r="H19" s="36"/>
      <c r="I19" s="96"/>
      <c r="J19" s="36"/>
      <c r="K19" s="39"/>
    </row>
    <row r="20" spans="2:11" s="1" customFormat="1" ht="14.25" customHeight="1">
      <c r="B20" s="35"/>
      <c r="C20" s="36"/>
      <c r="D20" s="31" t="s">
        <v>412</v>
      </c>
      <c r="E20" s="36"/>
      <c r="F20" s="36"/>
      <c r="G20" s="36"/>
      <c r="H20" s="36"/>
      <c r="I20" s="97" t="s">
        <v>407</v>
      </c>
      <c r="J20" s="29" t="s">
        <v>413</v>
      </c>
      <c r="K20" s="39"/>
    </row>
    <row r="21" spans="2:11" s="1" customFormat="1" ht="18" customHeight="1">
      <c r="B21" s="35"/>
      <c r="C21" s="36"/>
      <c r="D21" s="36"/>
      <c r="E21" s="29" t="s">
        <v>414</v>
      </c>
      <c r="F21" s="36"/>
      <c r="G21" s="36"/>
      <c r="H21" s="36"/>
      <c r="I21" s="97" t="s">
        <v>409</v>
      </c>
      <c r="J21" s="29" t="s">
        <v>398</v>
      </c>
      <c r="K21" s="39"/>
    </row>
    <row r="22" spans="2:11" s="1" customFormat="1" ht="6.75" customHeight="1">
      <c r="B22" s="35"/>
      <c r="C22" s="36"/>
      <c r="D22" s="36"/>
      <c r="E22" s="36"/>
      <c r="F22" s="36"/>
      <c r="G22" s="36"/>
      <c r="H22" s="36"/>
      <c r="I22" s="96"/>
      <c r="J22" s="36"/>
      <c r="K22" s="39"/>
    </row>
    <row r="23" spans="2:11" s="1" customFormat="1" ht="14.25" customHeight="1">
      <c r="B23" s="35"/>
      <c r="C23" s="36"/>
      <c r="D23" s="31" t="s">
        <v>416</v>
      </c>
      <c r="E23" s="36"/>
      <c r="F23" s="36"/>
      <c r="G23" s="36"/>
      <c r="H23" s="36"/>
      <c r="I23" s="96"/>
      <c r="J23" s="36"/>
      <c r="K23" s="39"/>
    </row>
    <row r="24" spans="2:11" s="6" customFormat="1" ht="22.5" customHeight="1">
      <c r="B24" s="99"/>
      <c r="C24" s="100"/>
      <c r="D24" s="100"/>
      <c r="E24" s="249" t="s">
        <v>398</v>
      </c>
      <c r="F24" s="273"/>
      <c r="G24" s="273"/>
      <c r="H24" s="273"/>
      <c r="I24" s="101"/>
      <c r="J24" s="100"/>
      <c r="K24" s="102"/>
    </row>
    <row r="25" spans="2:11" s="1" customFormat="1" ht="6.75" customHeight="1">
      <c r="B25" s="35"/>
      <c r="C25" s="36"/>
      <c r="D25" s="36"/>
      <c r="E25" s="36"/>
      <c r="F25" s="36"/>
      <c r="G25" s="36"/>
      <c r="H25" s="36"/>
      <c r="I25" s="96"/>
      <c r="J25" s="36"/>
      <c r="K25" s="39"/>
    </row>
    <row r="26" spans="2:11" s="1" customFormat="1" ht="6.75" customHeight="1">
      <c r="B26" s="35"/>
      <c r="C26" s="36"/>
      <c r="D26" s="63"/>
      <c r="E26" s="63"/>
      <c r="F26" s="63"/>
      <c r="G26" s="63"/>
      <c r="H26" s="63"/>
      <c r="I26" s="103"/>
      <c r="J26" s="63"/>
      <c r="K26" s="104"/>
    </row>
    <row r="27" spans="2:11" s="1" customFormat="1" ht="24.75" customHeight="1">
      <c r="B27" s="35"/>
      <c r="C27" s="36"/>
      <c r="D27" s="105" t="s">
        <v>417</v>
      </c>
      <c r="E27" s="36"/>
      <c r="F27" s="36"/>
      <c r="G27" s="36"/>
      <c r="H27" s="36"/>
      <c r="I27" s="96"/>
      <c r="J27" s="106">
        <f>ROUND(J85,2)</f>
        <v>0</v>
      </c>
      <c r="K27" s="39"/>
    </row>
    <row r="28" spans="2:11" s="1" customFormat="1" ht="6.75" customHeight="1">
      <c r="B28" s="35"/>
      <c r="C28" s="36"/>
      <c r="D28" s="63"/>
      <c r="E28" s="63"/>
      <c r="F28" s="63"/>
      <c r="G28" s="63"/>
      <c r="H28" s="63"/>
      <c r="I28" s="103"/>
      <c r="J28" s="63"/>
      <c r="K28" s="104"/>
    </row>
    <row r="29" spans="2:11" s="1" customFormat="1" ht="14.25" customHeight="1">
      <c r="B29" s="35"/>
      <c r="C29" s="36"/>
      <c r="D29" s="36"/>
      <c r="E29" s="36"/>
      <c r="F29" s="40" t="s">
        <v>419</v>
      </c>
      <c r="G29" s="36"/>
      <c r="H29" s="36"/>
      <c r="I29" s="107" t="s">
        <v>418</v>
      </c>
      <c r="J29" s="40" t="s">
        <v>420</v>
      </c>
      <c r="K29" s="39"/>
    </row>
    <row r="30" spans="2:11" s="1" customFormat="1" ht="14.25" customHeight="1">
      <c r="B30" s="35"/>
      <c r="C30" s="36"/>
      <c r="D30" s="43" t="s">
        <v>421</v>
      </c>
      <c r="E30" s="43" t="s">
        <v>422</v>
      </c>
      <c r="F30" s="108">
        <f>ROUND(SUM(BE85:BE789),2)</f>
        <v>0</v>
      </c>
      <c r="G30" s="36"/>
      <c r="H30" s="36"/>
      <c r="I30" s="109">
        <v>0.21</v>
      </c>
      <c r="J30" s="108">
        <f>ROUND(ROUND((SUM(BE85:BE789)),2)*I30,2)</f>
        <v>0</v>
      </c>
      <c r="K30" s="39"/>
    </row>
    <row r="31" spans="2:11" s="1" customFormat="1" ht="14.25" customHeight="1">
      <c r="B31" s="35"/>
      <c r="C31" s="36"/>
      <c r="D31" s="36"/>
      <c r="E31" s="43" t="s">
        <v>423</v>
      </c>
      <c r="F31" s="108">
        <f>ROUND(SUM(BF85:BF789),2)</f>
        <v>0</v>
      </c>
      <c r="G31" s="36"/>
      <c r="H31" s="36"/>
      <c r="I31" s="109">
        <v>0.15</v>
      </c>
      <c r="J31" s="108">
        <f>ROUND(ROUND((SUM(BF85:BF789)),2)*I31,2)</f>
        <v>0</v>
      </c>
      <c r="K31" s="39"/>
    </row>
    <row r="32" spans="2:11" s="1" customFormat="1" ht="14.25" customHeight="1" hidden="1">
      <c r="B32" s="35"/>
      <c r="C32" s="36"/>
      <c r="D32" s="36"/>
      <c r="E32" s="43" t="s">
        <v>424</v>
      </c>
      <c r="F32" s="108">
        <f>ROUND(SUM(BG85:BG789),2)</f>
        <v>0</v>
      </c>
      <c r="G32" s="36"/>
      <c r="H32" s="36"/>
      <c r="I32" s="109">
        <v>0.21</v>
      </c>
      <c r="J32" s="108">
        <v>0</v>
      </c>
      <c r="K32" s="39"/>
    </row>
    <row r="33" spans="2:11" s="1" customFormat="1" ht="14.25" customHeight="1" hidden="1">
      <c r="B33" s="35"/>
      <c r="C33" s="36"/>
      <c r="D33" s="36"/>
      <c r="E33" s="43" t="s">
        <v>425</v>
      </c>
      <c r="F33" s="108">
        <f>ROUND(SUM(BH85:BH789),2)</f>
        <v>0</v>
      </c>
      <c r="G33" s="36"/>
      <c r="H33" s="36"/>
      <c r="I33" s="109">
        <v>0.15</v>
      </c>
      <c r="J33" s="108">
        <v>0</v>
      </c>
      <c r="K33" s="39"/>
    </row>
    <row r="34" spans="2:11" s="1" customFormat="1" ht="14.25" customHeight="1" hidden="1">
      <c r="B34" s="35"/>
      <c r="C34" s="36"/>
      <c r="D34" s="36"/>
      <c r="E34" s="43" t="s">
        <v>426</v>
      </c>
      <c r="F34" s="108">
        <f>ROUND(SUM(BI85:BI789),2)</f>
        <v>0</v>
      </c>
      <c r="G34" s="36"/>
      <c r="H34" s="36"/>
      <c r="I34" s="109">
        <v>0</v>
      </c>
      <c r="J34" s="108">
        <v>0</v>
      </c>
      <c r="K34" s="39"/>
    </row>
    <row r="35" spans="2:11" s="1" customFormat="1" ht="6.75" customHeight="1">
      <c r="B35" s="35"/>
      <c r="C35" s="36"/>
      <c r="D35" s="36"/>
      <c r="E35" s="36"/>
      <c r="F35" s="36"/>
      <c r="G35" s="36"/>
      <c r="H35" s="36"/>
      <c r="I35" s="96"/>
      <c r="J35" s="36"/>
      <c r="K35" s="39"/>
    </row>
    <row r="36" spans="2:11" s="1" customFormat="1" ht="24.75" customHeight="1">
      <c r="B36" s="35"/>
      <c r="C36" s="45"/>
      <c r="D36" s="46" t="s">
        <v>427</v>
      </c>
      <c r="E36" s="47"/>
      <c r="F36" s="47"/>
      <c r="G36" s="110" t="s">
        <v>428</v>
      </c>
      <c r="H36" s="48" t="s">
        <v>429</v>
      </c>
      <c r="I36" s="111"/>
      <c r="J36" s="49">
        <f>SUM(J27:J34)</f>
        <v>0</v>
      </c>
      <c r="K36" s="112"/>
    </row>
    <row r="37" spans="2:11" s="1" customFormat="1" ht="14.25" customHeight="1">
      <c r="B37" s="51"/>
      <c r="C37" s="52"/>
      <c r="D37" s="52"/>
      <c r="E37" s="52"/>
      <c r="F37" s="52"/>
      <c r="G37" s="52"/>
      <c r="H37" s="52"/>
      <c r="I37" s="113"/>
      <c r="J37" s="52"/>
      <c r="K37" s="53"/>
    </row>
    <row r="41" spans="2:11" s="1" customFormat="1" ht="6.75" customHeight="1">
      <c r="B41" s="54"/>
      <c r="C41" s="55"/>
      <c r="D41" s="55"/>
      <c r="E41" s="55"/>
      <c r="F41" s="55"/>
      <c r="G41" s="55"/>
      <c r="H41" s="55"/>
      <c r="I41" s="114"/>
      <c r="J41" s="55"/>
      <c r="K41" s="115"/>
    </row>
    <row r="42" spans="2:11" s="1" customFormat="1" ht="36.75" customHeight="1">
      <c r="B42" s="35"/>
      <c r="C42" s="24" t="s">
        <v>468</v>
      </c>
      <c r="D42" s="36"/>
      <c r="E42" s="36"/>
      <c r="F42" s="36"/>
      <c r="G42" s="36"/>
      <c r="H42" s="36"/>
      <c r="I42" s="96"/>
      <c r="J42" s="36"/>
      <c r="K42" s="39"/>
    </row>
    <row r="43" spans="2:11" s="1" customFormat="1" ht="6.75" customHeight="1">
      <c r="B43" s="35"/>
      <c r="C43" s="36"/>
      <c r="D43" s="36"/>
      <c r="E43" s="36"/>
      <c r="F43" s="36"/>
      <c r="G43" s="36"/>
      <c r="H43" s="36"/>
      <c r="I43" s="96"/>
      <c r="J43" s="36"/>
      <c r="K43" s="39"/>
    </row>
    <row r="44" spans="2:11" s="1" customFormat="1" ht="14.25" customHeight="1">
      <c r="B44" s="35"/>
      <c r="C44" s="31" t="s">
        <v>392</v>
      </c>
      <c r="D44" s="36"/>
      <c r="E44" s="36"/>
      <c r="F44" s="36"/>
      <c r="G44" s="36"/>
      <c r="H44" s="36"/>
      <c r="I44" s="96"/>
      <c r="J44" s="36"/>
      <c r="K44" s="39"/>
    </row>
    <row r="45" spans="2:11" s="1" customFormat="1" ht="22.5" customHeight="1">
      <c r="B45" s="35"/>
      <c r="C45" s="36"/>
      <c r="D45" s="36"/>
      <c r="E45" s="271" t="str">
        <f>E7</f>
        <v>III/19846 VELKÝ RAPOTÍN - ČÁSTKOV</v>
      </c>
      <c r="F45" s="253"/>
      <c r="G45" s="253"/>
      <c r="H45" s="253"/>
      <c r="I45" s="96"/>
      <c r="J45" s="36"/>
      <c r="K45" s="39"/>
    </row>
    <row r="46" spans="2:11" s="1" customFormat="1" ht="14.25" customHeight="1">
      <c r="B46" s="35"/>
      <c r="C46" s="31" t="s">
        <v>466</v>
      </c>
      <c r="D46" s="36"/>
      <c r="E46" s="36"/>
      <c r="F46" s="36"/>
      <c r="G46" s="36"/>
      <c r="H46" s="36"/>
      <c r="I46" s="96"/>
      <c r="J46" s="36"/>
      <c r="K46" s="39"/>
    </row>
    <row r="47" spans="2:11" s="1" customFormat="1" ht="23.25" customHeight="1">
      <c r="B47" s="35"/>
      <c r="C47" s="36"/>
      <c r="D47" s="36"/>
      <c r="E47" s="272" t="str">
        <f>E9</f>
        <v>101 - Komunikace</v>
      </c>
      <c r="F47" s="253"/>
      <c r="G47" s="253"/>
      <c r="H47" s="253"/>
      <c r="I47" s="96"/>
      <c r="J47" s="36"/>
      <c r="K47" s="39"/>
    </row>
    <row r="48" spans="2:11" s="1" customFormat="1" ht="6.75" customHeight="1">
      <c r="B48" s="35"/>
      <c r="C48" s="36"/>
      <c r="D48" s="36"/>
      <c r="E48" s="36"/>
      <c r="F48" s="36"/>
      <c r="G48" s="36"/>
      <c r="H48" s="36"/>
      <c r="I48" s="96"/>
      <c r="J48" s="36"/>
      <c r="K48" s="39"/>
    </row>
    <row r="49" spans="2:11" s="1" customFormat="1" ht="18" customHeight="1">
      <c r="B49" s="35"/>
      <c r="C49" s="31" t="s">
        <v>400</v>
      </c>
      <c r="D49" s="36"/>
      <c r="E49" s="36"/>
      <c r="F49" s="29" t="str">
        <f>F12</f>
        <v>Velký Rapotín - Částkov</v>
      </c>
      <c r="G49" s="36"/>
      <c r="H49" s="36"/>
      <c r="I49" s="97" t="s">
        <v>402</v>
      </c>
      <c r="J49" s="98" t="str">
        <f>IF(J12="","",J12)</f>
        <v>11.7.2016</v>
      </c>
      <c r="K49" s="39"/>
    </row>
    <row r="50" spans="2:11" s="1" customFormat="1" ht="6.75" customHeight="1">
      <c r="B50" s="35"/>
      <c r="C50" s="36"/>
      <c r="D50" s="36"/>
      <c r="E50" s="36"/>
      <c r="F50" s="36"/>
      <c r="G50" s="36"/>
      <c r="H50" s="36"/>
      <c r="I50" s="96"/>
      <c r="J50" s="36"/>
      <c r="K50" s="39"/>
    </row>
    <row r="51" spans="2:11" s="1" customFormat="1" ht="15">
      <c r="B51" s="35"/>
      <c r="C51" s="31" t="s">
        <v>406</v>
      </c>
      <c r="D51" s="36"/>
      <c r="E51" s="36"/>
      <c r="F51" s="29" t="str">
        <f>E15</f>
        <v>SÚS Plzeňského kraje, p.o.</v>
      </c>
      <c r="G51" s="36"/>
      <c r="H51" s="36"/>
      <c r="I51" s="97" t="s">
        <v>412</v>
      </c>
      <c r="J51" s="29" t="str">
        <f>E21</f>
        <v>Ing. Jaroslav Rojt</v>
      </c>
      <c r="K51" s="39"/>
    </row>
    <row r="52" spans="2:11" s="1" customFormat="1" ht="14.25" customHeight="1">
      <c r="B52" s="35"/>
      <c r="C52" s="31" t="s">
        <v>410</v>
      </c>
      <c r="D52" s="36"/>
      <c r="E52" s="36"/>
      <c r="F52" s="29">
        <f>IF(E18="","",E18)</f>
      </c>
      <c r="G52" s="36"/>
      <c r="H52" s="36"/>
      <c r="I52" s="96"/>
      <c r="J52" s="36"/>
      <c r="K52" s="39"/>
    </row>
    <row r="53" spans="2:11" s="1" customFormat="1" ht="9.75" customHeight="1">
      <c r="B53" s="35"/>
      <c r="C53" s="36"/>
      <c r="D53" s="36"/>
      <c r="E53" s="36"/>
      <c r="F53" s="36"/>
      <c r="G53" s="36"/>
      <c r="H53" s="36"/>
      <c r="I53" s="96"/>
      <c r="J53" s="36"/>
      <c r="K53" s="39"/>
    </row>
    <row r="54" spans="2:11" s="1" customFormat="1" ht="29.25" customHeight="1">
      <c r="B54" s="35"/>
      <c r="C54" s="116" t="s">
        <v>469</v>
      </c>
      <c r="D54" s="45"/>
      <c r="E54" s="45"/>
      <c r="F54" s="45"/>
      <c r="G54" s="45"/>
      <c r="H54" s="45"/>
      <c r="I54" s="117"/>
      <c r="J54" s="118" t="s">
        <v>470</v>
      </c>
      <c r="K54" s="50"/>
    </row>
    <row r="55" spans="2:11" s="1" customFormat="1" ht="9.75" customHeight="1">
      <c r="B55" s="35"/>
      <c r="C55" s="36"/>
      <c r="D55" s="36"/>
      <c r="E55" s="36"/>
      <c r="F55" s="36"/>
      <c r="G55" s="36"/>
      <c r="H55" s="36"/>
      <c r="I55" s="96"/>
      <c r="J55" s="36"/>
      <c r="K55" s="39"/>
    </row>
    <row r="56" spans="2:47" s="1" customFormat="1" ht="29.25" customHeight="1">
      <c r="B56" s="35"/>
      <c r="C56" s="119" t="s">
        <v>471</v>
      </c>
      <c r="D56" s="36"/>
      <c r="E56" s="36"/>
      <c r="F56" s="36"/>
      <c r="G56" s="36"/>
      <c r="H56" s="36"/>
      <c r="I56" s="96"/>
      <c r="J56" s="106">
        <f>J85</f>
        <v>0</v>
      </c>
      <c r="K56" s="39"/>
      <c r="AU56" s="18" t="s">
        <v>472</v>
      </c>
    </row>
    <row r="57" spans="2:11" s="7" customFormat="1" ht="24.75" customHeight="1">
      <c r="B57" s="120"/>
      <c r="C57" s="121"/>
      <c r="D57" s="122" t="s">
        <v>473</v>
      </c>
      <c r="E57" s="123"/>
      <c r="F57" s="123"/>
      <c r="G57" s="123"/>
      <c r="H57" s="123"/>
      <c r="I57" s="124"/>
      <c r="J57" s="125">
        <f>J86</f>
        <v>0</v>
      </c>
      <c r="K57" s="126"/>
    </row>
    <row r="58" spans="2:11" s="8" customFormat="1" ht="19.5" customHeight="1">
      <c r="B58" s="127"/>
      <c r="C58" s="128"/>
      <c r="D58" s="129" t="s">
        <v>474</v>
      </c>
      <c r="E58" s="130"/>
      <c r="F58" s="130"/>
      <c r="G58" s="130"/>
      <c r="H58" s="130"/>
      <c r="I58" s="131"/>
      <c r="J58" s="132">
        <f>J87</f>
        <v>0</v>
      </c>
      <c r="K58" s="133"/>
    </row>
    <row r="59" spans="2:11" s="8" customFormat="1" ht="19.5" customHeight="1">
      <c r="B59" s="127"/>
      <c r="C59" s="128"/>
      <c r="D59" s="129" t="s">
        <v>475</v>
      </c>
      <c r="E59" s="130"/>
      <c r="F59" s="130"/>
      <c r="G59" s="130"/>
      <c r="H59" s="130"/>
      <c r="I59" s="131"/>
      <c r="J59" s="132">
        <f>J159</f>
        <v>0</v>
      </c>
      <c r="K59" s="133"/>
    </row>
    <row r="60" spans="2:11" s="8" customFormat="1" ht="19.5" customHeight="1">
      <c r="B60" s="127"/>
      <c r="C60" s="128"/>
      <c r="D60" s="129" t="s">
        <v>476</v>
      </c>
      <c r="E60" s="130"/>
      <c r="F60" s="130"/>
      <c r="G60" s="130"/>
      <c r="H60" s="130"/>
      <c r="I60" s="131"/>
      <c r="J60" s="132">
        <f>J197</f>
        <v>0</v>
      </c>
      <c r="K60" s="133"/>
    </row>
    <row r="61" spans="2:11" s="8" customFormat="1" ht="19.5" customHeight="1">
      <c r="B61" s="127"/>
      <c r="C61" s="128"/>
      <c r="D61" s="129" t="s">
        <v>477</v>
      </c>
      <c r="E61" s="130"/>
      <c r="F61" s="130"/>
      <c r="G61" s="130"/>
      <c r="H61" s="130"/>
      <c r="I61" s="131"/>
      <c r="J61" s="132">
        <f>J209</f>
        <v>0</v>
      </c>
      <c r="K61" s="133"/>
    </row>
    <row r="62" spans="2:11" s="8" customFormat="1" ht="19.5" customHeight="1">
      <c r="B62" s="127"/>
      <c r="C62" s="128"/>
      <c r="D62" s="129" t="s">
        <v>478</v>
      </c>
      <c r="E62" s="130"/>
      <c r="F62" s="130"/>
      <c r="G62" s="130"/>
      <c r="H62" s="130"/>
      <c r="I62" s="131"/>
      <c r="J62" s="132">
        <f>J445</f>
        <v>0</v>
      </c>
      <c r="K62" s="133"/>
    </row>
    <row r="63" spans="2:11" s="8" customFormat="1" ht="19.5" customHeight="1">
      <c r="B63" s="127"/>
      <c r="C63" s="128"/>
      <c r="D63" s="129" t="s">
        <v>479</v>
      </c>
      <c r="E63" s="130"/>
      <c r="F63" s="130"/>
      <c r="G63" s="130"/>
      <c r="H63" s="130"/>
      <c r="I63" s="131"/>
      <c r="J63" s="132">
        <f>J454</f>
        <v>0</v>
      </c>
      <c r="K63" s="133"/>
    </row>
    <row r="64" spans="2:11" s="8" customFormat="1" ht="19.5" customHeight="1">
      <c r="B64" s="127"/>
      <c r="C64" s="128"/>
      <c r="D64" s="129" t="s">
        <v>480</v>
      </c>
      <c r="E64" s="130"/>
      <c r="F64" s="130"/>
      <c r="G64" s="130"/>
      <c r="H64" s="130"/>
      <c r="I64" s="131"/>
      <c r="J64" s="132">
        <f>J778</f>
        <v>0</v>
      </c>
      <c r="K64" s="133"/>
    </row>
    <row r="65" spans="2:11" s="8" customFormat="1" ht="19.5" customHeight="1">
      <c r="B65" s="127"/>
      <c r="C65" s="128"/>
      <c r="D65" s="129" t="s">
        <v>481</v>
      </c>
      <c r="E65" s="130"/>
      <c r="F65" s="130"/>
      <c r="G65" s="130"/>
      <c r="H65" s="130"/>
      <c r="I65" s="131"/>
      <c r="J65" s="132">
        <f>J786</f>
        <v>0</v>
      </c>
      <c r="K65" s="133"/>
    </row>
    <row r="66" spans="2:11" s="1" customFormat="1" ht="21.75" customHeight="1">
      <c r="B66" s="35"/>
      <c r="C66" s="36"/>
      <c r="D66" s="36"/>
      <c r="E66" s="36"/>
      <c r="F66" s="36"/>
      <c r="G66" s="36"/>
      <c r="H66" s="36"/>
      <c r="I66" s="96"/>
      <c r="J66" s="36"/>
      <c r="K66" s="39"/>
    </row>
    <row r="67" spans="2:11" s="1" customFormat="1" ht="6.75" customHeight="1">
      <c r="B67" s="51"/>
      <c r="C67" s="52"/>
      <c r="D67" s="52"/>
      <c r="E67" s="52"/>
      <c r="F67" s="52"/>
      <c r="G67" s="52"/>
      <c r="H67" s="52"/>
      <c r="I67" s="113"/>
      <c r="J67" s="52"/>
      <c r="K67" s="53"/>
    </row>
    <row r="71" spans="2:12" s="1" customFormat="1" ht="6.75" customHeight="1">
      <c r="B71" s="54"/>
      <c r="C71" s="55"/>
      <c r="D71" s="55"/>
      <c r="E71" s="55"/>
      <c r="F71" s="55"/>
      <c r="G71" s="55"/>
      <c r="H71" s="55"/>
      <c r="I71" s="114"/>
      <c r="J71" s="55"/>
      <c r="K71" s="55"/>
      <c r="L71" s="35"/>
    </row>
    <row r="72" spans="2:12" s="1" customFormat="1" ht="36.75" customHeight="1">
      <c r="B72" s="35"/>
      <c r="C72" s="56" t="s">
        <v>482</v>
      </c>
      <c r="I72" s="134"/>
      <c r="L72" s="35"/>
    </row>
    <row r="73" spans="2:12" s="1" customFormat="1" ht="6.75" customHeight="1">
      <c r="B73" s="35"/>
      <c r="I73" s="134"/>
      <c r="L73" s="35"/>
    </row>
    <row r="74" spans="2:12" s="1" customFormat="1" ht="14.25" customHeight="1">
      <c r="B74" s="35"/>
      <c r="C74" s="58" t="s">
        <v>392</v>
      </c>
      <c r="I74" s="134"/>
      <c r="L74" s="35"/>
    </row>
    <row r="75" spans="2:12" s="1" customFormat="1" ht="22.5" customHeight="1">
      <c r="B75" s="35"/>
      <c r="E75" s="274" t="str">
        <f>E7</f>
        <v>III/19846 VELKÝ RAPOTÍN - ČÁSTKOV</v>
      </c>
      <c r="F75" s="243"/>
      <c r="G75" s="243"/>
      <c r="H75" s="243"/>
      <c r="I75" s="134"/>
      <c r="L75" s="35"/>
    </row>
    <row r="76" spans="2:12" s="1" customFormat="1" ht="14.25" customHeight="1">
      <c r="B76" s="35"/>
      <c r="C76" s="58" t="s">
        <v>466</v>
      </c>
      <c r="I76" s="134"/>
      <c r="L76" s="35"/>
    </row>
    <row r="77" spans="2:12" s="1" customFormat="1" ht="23.25" customHeight="1">
      <c r="B77" s="35"/>
      <c r="E77" s="261" t="str">
        <f>E9</f>
        <v>101 - Komunikace</v>
      </c>
      <c r="F77" s="243"/>
      <c r="G77" s="243"/>
      <c r="H77" s="243"/>
      <c r="I77" s="134"/>
      <c r="L77" s="35"/>
    </row>
    <row r="78" spans="2:12" s="1" customFormat="1" ht="6.75" customHeight="1">
      <c r="B78" s="35"/>
      <c r="I78" s="134"/>
      <c r="L78" s="35"/>
    </row>
    <row r="79" spans="2:12" s="1" customFormat="1" ht="18" customHeight="1">
      <c r="B79" s="35"/>
      <c r="C79" s="58" t="s">
        <v>400</v>
      </c>
      <c r="F79" s="140" t="str">
        <f>F12</f>
        <v>Velký Rapotín - Částkov</v>
      </c>
      <c r="I79" s="141" t="s">
        <v>402</v>
      </c>
      <c r="J79" s="62" t="str">
        <f>IF(J12="","",J12)</f>
        <v>11.7.2016</v>
      </c>
      <c r="L79" s="35"/>
    </row>
    <row r="80" spans="2:12" s="1" customFormat="1" ht="6.75" customHeight="1">
      <c r="B80" s="35"/>
      <c r="I80" s="134"/>
      <c r="L80" s="35"/>
    </row>
    <row r="81" spans="2:12" s="1" customFormat="1" ht="15">
      <c r="B81" s="35"/>
      <c r="C81" s="58" t="s">
        <v>406</v>
      </c>
      <c r="F81" s="140" t="str">
        <f>E15</f>
        <v>SÚS Plzeňského kraje, p.o.</v>
      </c>
      <c r="I81" s="141" t="s">
        <v>412</v>
      </c>
      <c r="J81" s="140" t="str">
        <f>E21</f>
        <v>Ing. Jaroslav Rojt</v>
      </c>
      <c r="L81" s="35"/>
    </row>
    <row r="82" spans="2:12" s="1" customFormat="1" ht="14.25" customHeight="1">
      <c r="B82" s="35"/>
      <c r="C82" s="58" t="s">
        <v>410</v>
      </c>
      <c r="F82" s="140">
        <f>IF(E18="","",E18)</f>
      </c>
      <c r="I82" s="134"/>
      <c r="L82" s="35"/>
    </row>
    <row r="83" spans="2:12" s="1" customFormat="1" ht="9.75" customHeight="1">
      <c r="B83" s="35"/>
      <c r="I83" s="134"/>
      <c r="L83" s="35"/>
    </row>
    <row r="84" spans="2:20" s="9" customFormat="1" ht="29.25" customHeight="1">
      <c r="B84" s="142"/>
      <c r="C84" s="143" t="s">
        <v>483</v>
      </c>
      <c r="D84" s="144" t="s">
        <v>436</v>
      </c>
      <c r="E84" s="144" t="s">
        <v>432</v>
      </c>
      <c r="F84" s="144" t="s">
        <v>484</v>
      </c>
      <c r="G84" s="144" t="s">
        <v>485</v>
      </c>
      <c r="H84" s="144" t="s">
        <v>486</v>
      </c>
      <c r="I84" s="145" t="s">
        <v>487</v>
      </c>
      <c r="J84" s="144" t="s">
        <v>470</v>
      </c>
      <c r="K84" s="146" t="s">
        <v>488</v>
      </c>
      <c r="L84" s="142"/>
      <c r="M84" s="68" t="s">
        <v>489</v>
      </c>
      <c r="N84" s="69" t="s">
        <v>421</v>
      </c>
      <c r="O84" s="69" t="s">
        <v>490</v>
      </c>
      <c r="P84" s="69" t="s">
        <v>491</v>
      </c>
      <c r="Q84" s="69" t="s">
        <v>492</v>
      </c>
      <c r="R84" s="69" t="s">
        <v>493</v>
      </c>
      <c r="S84" s="69" t="s">
        <v>494</v>
      </c>
      <c r="T84" s="70" t="s">
        <v>495</v>
      </c>
    </row>
    <row r="85" spans="2:63" s="1" customFormat="1" ht="29.25" customHeight="1">
      <c r="B85" s="35"/>
      <c r="C85" s="72" t="s">
        <v>471</v>
      </c>
      <c r="I85" s="134"/>
      <c r="J85" s="147">
        <f>BK85</f>
        <v>0</v>
      </c>
      <c r="L85" s="35"/>
      <c r="M85" s="71"/>
      <c r="N85" s="63"/>
      <c r="O85" s="63"/>
      <c r="P85" s="148">
        <f>P86</f>
        <v>0</v>
      </c>
      <c r="Q85" s="63"/>
      <c r="R85" s="148">
        <f>R86</f>
        <v>1324.5396901999998</v>
      </c>
      <c r="S85" s="63"/>
      <c r="T85" s="149">
        <f>T86</f>
        <v>3247.107</v>
      </c>
      <c r="AT85" s="18" t="s">
        <v>450</v>
      </c>
      <c r="AU85" s="18" t="s">
        <v>472</v>
      </c>
      <c r="BK85" s="150">
        <f>BK86</f>
        <v>0</v>
      </c>
    </row>
    <row r="86" spans="2:63" s="10" customFormat="1" ht="36.75" customHeight="1">
      <c r="B86" s="151"/>
      <c r="D86" s="152" t="s">
        <v>450</v>
      </c>
      <c r="E86" s="153" t="s">
        <v>496</v>
      </c>
      <c r="F86" s="153" t="s">
        <v>497</v>
      </c>
      <c r="I86" s="154"/>
      <c r="J86" s="155">
        <f>BK86</f>
        <v>0</v>
      </c>
      <c r="L86" s="151"/>
      <c r="M86" s="156"/>
      <c r="N86" s="157"/>
      <c r="O86" s="157"/>
      <c r="P86" s="158">
        <f>P87+P159+P197+P209+P445+P454+P778+P786</f>
        <v>0</v>
      </c>
      <c r="Q86" s="157"/>
      <c r="R86" s="158">
        <f>R87+R159+R197+R209+R445+R454+R778+R786</f>
        <v>1324.5396901999998</v>
      </c>
      <c r="S86" s="157"/>
      <c r="T86" s="159">
        <f>T87+T159+T197+T209+T445+T454+T778+T786</f>
        <v>3247.107</v>
      </c>
      <c r="AR86" s="152" t="s">
        <v>399</v>
      </c>
      <c r="AT86" s="160" t="s">
        <v>450</v>
      </c>
      <c r="AU86" s="160" t="s">
        <v>451</v>
      </c>
      <c r="AY86" s="152" t="s">
        <v>498</v>
      </c>
      <c r="BK86" s="161">
        <f>BK87+BK159+BK197+BK209+BK445+BK454+BK778+BK786</f>
        <v>0</v>
      </c>
    </row>
    <row r="87" spans="2:63" s="10" customFormat="1" ht="19.5" customHeight="1">
      <c r="B87" s="151"/>
      <c r="D87" s="162" t="s">
        <v>450</v>
      </c>
      <c r="E87" s="163" t="s">
        <v>399</v>
      </c>
      <c r="F87" s="163" t="s">
        <v>499</v>
      </c>
      <c r="I87" s="154"/>
      <c r="J87" s="164">
        <f>BK87</f>
        <v>0</v>
      </c>
      <c r="L87" s="151"/>
      <c r="M87" s="156"/>
      <c r="N87" s="157"/>
      <c r="O87" s="157"/>
      <c r="P87" s="158">
        <f>SUM(P88:P158)</f>
        <v>0</v>
      </c>
      <c r="Q87" s="157"/>
      <c r="R87" s="158">
        <f>SUM(R88:R158)</f>
        <v>0.496895</v>
      </c>
      <c r="S87" s="157"/>
      <c r="T87" s="159">
        <f>SUM(T88:T158)</f>
        <v>941.394</v>
      </c>
      <c r="AR87" s="152" t="s">
        <v>399</v>
      </c>
      <c r="AT87" s="160" t="s">
        <v>450</v>
      </c>
      <c r="AU87" s="160" t="s">
        <v>399</v>
      </c>
      <c r="AY87" s="152" t="s">
        <v>498</v>
      </c>
      <c r="BK87" s="161">
        <f>SUM(BK88:BK158)</f>
        <v>0</v>
      </c>
    </row>
    <row r="88" spans="2:65" s="1" customFormat="1" ht="22.5" customHeight="1">
      <c r="B88" s="165"/>
      <c r="C88" s="166" t="s">
        <v>399</v>
      </c>
      <c r="D88" s="166" t="s">
        <v>500</v>
      </c>
      <c r="E88" s="167" t="s">
        <v>501</v>
      </c>
      <c r="F88" s="168" t="s">
        <v>502</v>
      </c>
      <c r="G88" s="169" t="s">
        <v>503</v>
      </c>
      <c r="H88" s="170">
        <v>760</v>
      </c>
      <c r="I88" s="171"/>
      <c r="J88" s="172">
        <f>ROUND(I88*H88,2)</f>
        <v>0</v>
      </c>
      <c r="K88" s="168" t="s">
        <v>504</v>
      </c>
      <c r="L88" s="35"/>
      <c r="M88" s="173" t="s">
        <v>398</v>
      </c>
      <c r="N88" s="174" t="s">
        <v>422</v>
      </c>
      <c r="O88" s="36"/>
      <c r="P88" s="175">
        <f>O88*H88</f>
        <v>0</v>
      </c>
      <c r="Q88" s="175">
        <v>5E-05</v>
      </c>
      <c r="R88" s="175">
        <f>Q88*H88</f>
        <v>0.038</v>
      </c>
      <c r="S88" s="175">
        <v>0.128</v>
      </c>
      <c r="T88" s="176">
        <f>S88*H88</f>
        <v>97.28</v>
      </c>
      <c r="AR88" s="18" t="s">
        <v>505</v>
      </c>
      <c r="AT88" s="18" t="s">
        <v>500</v>
      </c>
      <c r="AU88" s="18" t="s">
        <v>459</v>
      </c>
      <c r="AY88" s="18" t="s">
        <v>498</v>
      </c>
      <c r="BE88" s="177">
        <f>IF(N88="základní",J88,0)</f>
        <v>0</v>
      </c>
      <c r="BF88" s="177">
        <f>IF(N88="snížená",J88,0)</f>
        <v>0</v>
      </c>
      <c r="BG88" s="177">
        <f>IF(N88="zákl. přenesená",J88,0)</f>
        <v>0</v>
      </c>
      <c r="BH88" s="177">
        <f>IF(N88="sníž. přenesená",J88,0)</f>
        <v>0</v>
      </c>
      <c r="BI88" s="177">
        <f>IF(N88="nulová",J88,0)</f>
        <v>0</v>
      </c>
      <c r="BJ88" s="18" t="s">
        <v>399</v>
      </c>
      <c r="BK88" s="177">
        <f>ROUND(I88*H88,2)</f>
        <v>0</v>
      </c>
      <c r="BL88" s="18" t="s">
        <v>505</v>
      </c>
      <c r="BM88" s="18" t="s">
        <v>506</v>
      </c>
    </row>
    <row r="89" spans="2:47" s="1" customFormat="1" ht="27">
      <c r="B89" s="35"/>
      <c r="D89" s="178" t="s">
        <v>507</v>
      </c>
      <c r="F89" s="179" t="s">
        <v>508</v>
      </c>
      <c r="I89" s="134"/>
      <c r="L89" s="35"/>
      <c r="M89" s="65"/>
      <c r="N89" s="36"/>
      <c r="O89" s="36"/>
      <c r="P89" s="36"/>
      <c r="Q89" s="36"/>
      <c r="R89" s="36"/>
      <c r="S89" s="36"/>
      <c r="T89" s="66"/>
      <c r="AT89" s="18" t="s">
        <v>507</v>
      </c>
      <c r="AU89" s="18" t="s">
        <v>459</v>
      </c>
    </row>
    <row r="90" spans="2:47" s="1" customFormat="1" ht="162">
      <c r="B90" s="35"/>
      <c r="D90" s="178" t="s">
        <v>509</v>
      </c>
      <c r="F90" s="180" t="s">
        <v>510</v>
      </c>
      <c r="I90" s="134"/>
      <c r="L90" s="35"/>
      <c r="M90" s="65"/>
      <c r="N90" s="36"/>
      <c r="O90" s="36"/>
      <c r="P90" s="36"/>
      <c r="Q90" s="36"/>
      <c r="R90" s="36"/>
      <c r="S90" s="36"/>
      <c r="T90" s="66"/>
      <c r="AT90" s="18" t="s">
        <v>509</v>
      </c>
      <c r="AU90" s="18" t="s">
        <v>459</v>
      </c>
    </row>
    <row r="91" spans="2:51" s="11" customFormat="1" ht="13.5">
      <c r="B91" s="181"/>
      <c r="D91" s="178" t="s">
        <v>511</v>
      </c>
      <c r="E91" s="182" t="s">
        <v>398</v>
      </c>
      <c r="F91" s="183" t="s">
        <v>512</v>
      </c>
      <c r="H91" s="184" t="s">
        <v>398</v>
      </c>
      <c r="I91" s="185"/>
      <c r="L91" s="181"/>
      <c r="M91" s="186"/>
      <c r="N91" s="187"/>
      <c r="O91" s="187"/>
      <c r="P91" s="187"/>
      <c r="Q91" s="187"/>
      <c r="R91" s="187"/>
      <c r="S91" s="187"/>
      <c r="T91" s="188"/>
      <c r="AT91" s="184" t="s">
        <v>511</v>
      </c>
      <c r="AU91" s="184" t="s">
        <v>459</v>
      </c>
      <c r="AV91" s="11" t="s">
        <v>399</v>
      </c>
      <c r="AW91" s="11" t="s">
        <v>415</v>
      </c>
      <c r="AX91" s="11" t="s">
        <v>451</v>
      </c>
      <c r="AY91" s="184" t="s">
        <v>498</v>
      </c>
    </row>
    <row r="92" spans="2:51" s="11" customFormat="1" ht="13.5">
      <c r="B92" s="181"/>
      <c r="D92" s="178" t="s">
        <v>511</v>
      </c>
      <c r="E92" s="182" t="s">
        <v>398</v>
      </c>
      <c r="F92" s="183" t="s">
        <v>513</v>
      </c>
      <c r="H92" s="184" t="s">
        <v>398</v>
      </c>
      <c r="I92" s="185"/>
      <c r="L92" s="181"/>
      <c r="M92" s="186"/>
      <c r="N92" s="187"/>
      <c r="O92" s="187"/>
      <c r="P92" s="187"/>
      <c r="Q92" s="187"/>
      <c r="R92" s="187"/>
      <c r="S92" s="187"/>
      <c r="T92" s="188"/>
      <c r="AT92" s="184" t="s">
        <v>511</v>
      </c>
      <c r="AU92" s="184" t="s">
        <v>459</v>
      </c>
      <c r="AV92" s="11" t="s">
        <v>399</v>
      </c>
      <c r="AW92" s="11" t="s">
        <v>415</v>
      </c>
      <c r="AX92" s="11" t="s">
        <v>451</v>
      </c>
      <c r="AY92" s="184" t="s">
        <v>498</v>
      </c>
    </row>
    <row r="93" spans="2:51" s="11" customFormat="1" ht="13.5">
      <c r="B93" s="181"/>
      <c r="D93" s="178" t="s">
        <v>511</v>
      </c>
      <c r="E93" s="182" t="s">
        <v>398</v>
      </c>
      <c r="F93" s="183" t="s">
        <v>514</v>
      </c>
      <c r="H93" s="184" t="s">
        <v>398</v>
      </c>
      <c r="I93" s="185"/>
      <c r="L93" s="181"/>
      <c r="M93" s="186"/>
      <c r="N93" s="187"/>
      <c r="O93" s="187"/>
      <c r="P93" s="187"/>
      <c r="Q93" s="187"/>
      <c r="R93" s="187"/>
      <c r="S93" s="187"/>
      <c r="T93" s="188"/>
      <c r="AT93" s="184" t="s">
        <v>511</v>
      </c>
      <c r="AU93" s="184" t="s">
        <v>459</v>
      </c>
      <c r="AV93" s="11" t="s">
        <v>399</v>
      </c>
      <c r="AW93" s="11" t="s">
        <v>415</v>
      </c>
      <c r="AX93" s="11" t="s">
        <v>451</v>
      </c>
      <c r="AY93" s="184" t="s">
        <v>498</v>
      </c>
    </row>
    <row r="94" spans="2:51" s="12" customFormat="1" ht="13.5">
      <c r="B94" s="189"/>
      <c r="D94" s="178" t="s">
        <v>511</v>
      </c>
      <c r="E94" s="190" t="s">
        <v>398</v>
      </c>
      <c r="F94" s="191" t="s">
        <v>515</v>
      </c>
      <c r="H94" s="192">
        <v>400</v>
      </c>
      <c r="I94" s="193"/>
      <c r="L94" s="189"/>
      <c r="M94" s="194"/>
      <c r="N94" s="195"/>
      <c r="O94" s="195"/>
      <c r="P94" s="195"/>
      <c r="Q94" s="195"/>
      <c r="R94" s="195"/>
      <c r="S94" s="195"/>
      <c r="T94" s="196"/>
      <c r="AT94" s="190" t="s">
        <v>511</v>
      </c>
      <c r="AU94" s="190" t="s">
        <v>459</v>
      </c>
      <c r="AV94" s="12" t="s">
        <v>459</v>
      </c>
      <c r="AW94" s="12" t="s">
        <v>415</v>
      </c>
      <c r="AX94" s="12" t="s">
        <v>451</v>
      </c>
      <c r="AY94" s="190" t="s">
        <v>498</v>
      </c>
    </row>
    <row r="95" spans="2:51" s="12" customFormat="1" ht="13.5">
      <c r="B95" s="189"/>
      <c r="D95" s="178" t="s">
        <v>511</v>
      </c>
      <c r="E95" s="190" t="s">
        <v>398</v>
      </c>
      <c r="F95" s="191" t="s">
        <v>398</v>
      </c>
      <c r="H95" s="192">
        <v>0</v>
      </c>
      <c r="I95" s="193"/>
      <c r="L95" s="189"/>
      <c r="M95" s="194"/>
      <c r="N95" s="195"/>
      <c r="O95" s="195"/>
      <c r="P95" s="195"/>
      <c r="Q95" s="195"/>
      <c r="R95" s="195"/>
      <c r="S95" s="195"/>
      <c r="T95" s="196"/>
      <c r="AT95" s="190" t="s">
        <v>511</v>
      </c>
      <c r="AU95" s="190" t="s">
        <v>459</v>
      </c>
      <c r="AV95" s="12" t="s">
        <v>459</v>
      </c>
      <c r="AW95" s="12" t="s">
        <v>415</v>
      </c>
      <c r="AX95" s="12" t="s">
        <v>451</v>
      </c>
      <c r="AY95" s="190" t="s">
        <v>498</v>
      </c>
    </row>
    <row r="96" spans="2:51" s="11" customFormat="1" ht="13.5">
      <c r="B96" s="181"/>
      <c r="D96" s="178" t="s">
        <v>511</v>
      </c>
      <c r="E96" s="182" t="s">
        <v>398</v>
      </c>
      <c r="F96" s="183" t="s">
        <v>516</v>
      </c>
      <c r="H96" s="184" t="s">
        <v>398</v>
      </c>
      <c r="I96" s="185"/>
      <c r="L96" s="181"/>
      <c r="M96" s="186"/>
      <c r="N96" s="187"/>
      <c r="O96" s="187"/>
      <c r="P96" s="187"/>
      <c r="Q96" s="187"/>
      <c r="R96" s="187"/>
      <c r="S96" s="187"/>
      <c r="T96" s="188"/>
      <c r="AT96" s="184" t="s">
        <v>511</v>
      </c>
      <c r="AU96" s="184" t="s">
        <v>459</v>
      </c>
      <c r="AV96" s="11" t="s">
        <v>399</v>
      </c>
      <c r="AW96" s="11" t="s">
        <v>415</v>
      </c>
      <c r="AX96" s="11" t="s">
        <v>451</v>
      </c>
      <c r="AY96" s="184" t="s">
        <v>498</v>
      </c>
    </row>
    <row r="97" spans="2:51" s="11" customFormat="1" ht="13.5">
      <c r="B97" s="181"/>
      <c r="D97" s="178" t="s">
        <v>511</v>
      </c>
      <c r="E97" s="182" t="s">
        <v>398</v>
      </c>
      <c r="F97" s="183" t="s">
        <v>514</v>
      </c>
      <c r="H97" s="184" t="s">
        <v>398</v>
      </c>
      <c r="I97" s="185"/>
      <c r="L97" s="181"/>
      <c r="M97" s="186"/>
      <c r="N97" s="187"/>
      <c r="O97" s="187"/>
      <c r="P97" s="187"/>
      <c r="Q97" s="187"/>
      <c r="R97" s="187"/>
      <c r="S97" s="187"/>
      <c r="T97" s="188"/>
      <c r="AT97" s="184" t="s">
        <v>511</v>
      </c>
      <c r="AU97" s="184" t="s">
        <v>459</v>
      </c>
      <c r="AV97" s="11" t="s">
        <v>399</v>
      </c>
      <c r="AW97" s="11" t="s">
        <v>415</v>
      </c>
      <c r="AX97" s="11" t="s">
        <v>451</v>
      </c>
      <c r="AY97" s="184" t="s">
        <v>498</v>
      </c>
    </row>
    <row r="98" spans="2:51" s="12" customFormat="1" ht="13.5">
      <c r="B98" s="189"/>
      <c r="D98" s="178" t="s">
        <v>511</v>
      </c>
      <c r="E98" s="190" t="s">
        <v>398</v>
      </c>
      <c r="F98" s="191" t="s">
        <v>517</v>
      </c>
      <c r="H98" s="192">
        <v>360</v>
      </c>
      <c r="I98" s="193"/>
      <c r="L98" s="189"/>
      <c r="M98" s="194"/>
      <c r="N98" s="195"/>
      <c r="O98" s="195"/>
      <c r="P98" s="195"/>
      <c r="Q98" s="195"/>
      <c r="R98" s="195"/>
      <c r="S98" s="195"/>
      <c r="T98" s="196"/>
      <c r="AT98" s="190" t="s">
        <v>511</v>
      </c>
      <c r="AU98" s="190" t="s">
        <v>459</v>
      </c>
      <c r="AV98" s="12" t="s">
        <v>459</v>
      </c>
      <c r="AW98" s="12" t="s">
        <v>415</v>
      </c>
      <c r="AX98" s="12" t="s">
        <v>451</v>
      </c>
      <c r="AY98" s="190" t="s">
        <v>498</v>
      </c>
    </row>
    <row r="99" spans="2:51" s="13" customFormat="1" ht="13.5">
      <c r="B99" s="197"/>
      <c r="D99" s="198" t="s">
        <v>511</v>
      </c>
      <c r="E99" s="199" t="s">
        <v>398</v>
      </c>
      <c r="F99" s="200" t="s">
        <v>518</v>
      </c>
      <c r="H99" s="201">
        <v>760</v>
      </c>
      <c r="I99" s="202"/>
      <c r="L99" s="197"/>
      <c r="M99" s="203"/>
      <c r="N99" s="204"/>
      <c r="O99" s="204"/>
      <c r="P99" s="204"/>
      <c r="Q99" s="204"/>
      <c r="R99" s="204"/>
      <c r="S99" s="204"/>
      <c r="T99" s="205"/>
      <c r="AT99" s="206" t="s">
        <v>511</v>
      </c>
      <c r="AU99" s="206" t="s">
        <v>459</v>
      </c>
      <c r="AV99" s="13" t="s">
        <v>505</v>
      </c>
      <c r="AW99" s="13" t="s">
        <v>415</v>
      </c>
      <c r="AX99" s="13" t="s">
        <v>399</v>
      </c>
      <c r="AY99" s="206" t="s">
        <v>498</v>
      </c>
    </row>
    <row r="100" spans="2:65" s="1" customFormat="1" ht="22.5" customHeight="1">
      <c r="B100" s="165"/>
      <c r="C100" s="166" t="s">
        <v>459</v>
      </c>
      <c r="D100" s="166" t="s">
        <v>500</v>
      </c>
      <c r="E100" s="167" t="s">
        <v>519</v>
      </c>
      <c r="F100" s="168" t="s">
        <v>520</v>
      </c>
      <c r="G100" s="169" t="s">
        <v>503</v>
      </c>
      <c r="H100" s="170">
        <v>227.5</v>
      </c>
      <c r="I100" s="171"/>
      <c r="J100" s="172">
        <f>ROUND(I100*H100,2)</f>
        <v>0</v>
      </c>
      <c r="K100" s="168" t="s">
        <v>504</v>
      </c>
      <c r="L100" s="35"/>
      <c r="M100" s="173" t="s">
        <v>398</v>
      </c>
      <c r="N100" s="174" t="s">
        <v>422</v>
      </c>
      <c r="O100" s="36"/>
      <c r="P100" s="175">
        <f>O100*H100</f>
        <v>0</v>
      </c>
      <c r="Q100" s="175">
        <v>9E-05</v>
      </c>
      <c r="R100" s="175">
        <f>Q100*H100</f>
        <v>0.020475</v>
      </c>
      <c r="S100" s="175">
        <v>0.256</v>
      </c>
      <c r="T100" s="176">
        <f>S100*H100</f>
        <v>58.24</v>
      </c>
      <c r="AR100" s="18" t="s">
        <v>505</v>
      </c>
      <c r="AT100" s="18" t="s">
        <v>500</v>
      </c>
      <c r="AU100" s="18" t="s">
        <v>459</v>
      </c>
      <c r="AY100" s="18" t="s">
        <v>498</v>
      </c>
      <c r="BE100" s="177">
        <f>IF(N100="základní",J100,0)</f>
        <v>0</v>
      </c>
      <c r="BF100" s="177">
        <f>IF(N100="snížená",J100,0)</f>
        <v>0</v>
      </c>
      <c r="BG100" s="177">
        <f>IF(N100="zákl. přenesená",J100,0)</f>
        <v>0</v>
      </c>
      <c r="BH100" s="177">
        <f>IF(N100="sníž. přenesená",J100,0)</f>
        <v>0</v>
      </c>
      <c r="BI100" s="177">
        <f>IF(N100="nulová",J100,0)</f>
        <v>0</v>
      </c>
      <c r="BJ100" s="18" t="s">
        <v>399</v>
      </c>
      <c r="BK100" s="177">
        <f>ROUND(I100*H100,2)</f>
        <v>0</v>
      </c>
      <c r="BL100" s="18" t="s">
        <v>505</v>
      </c>
      <c r="BM100" s="18" t="s">
        <v>521</v>
      </c>
    </row>
    <row r="101" spans="2:47" s="1" customFormat="1" ht="27">
      <c r="B101" s="35"/>
      <c r="D101" s="178" t="s">
        <v>507</v>
      </c>
      <c r="F101" s="179" t="s">
        <v>522</v>
      </c>
      <c r="I101" s="134"/>
      <c r="L101" s="35"/>
      <c r="M101" s="65"/>
      <c r="N101" s="36"/>
      <c r="O101" s="36"/>
      <c r="P101" s="36"/>
      <c r="Q101" s="36"/>
      <c r="R101" s="36"/>
      <c r="S101" s="36"/>
      <c r="T101" s="66"/>
      <c r="AT101" s="18" t="s">
        <v>507</v>
      </c>
      <c r="AU101" s="18" t="s">
        <v>459</v>
      </c>
    </row>
    <row r="102" spans="2:47" s="1" customFormat="1" ht="162">
      <c r="B102" s="35"/>
      <c r="D102" s="178" t="s">
        <v>509</v>
      </c>
      <c r="F102" s="180" t="s">
        <v>510</v>
      </c>
      <c r="I102" s="134"/>
      <c r="L102" s="35"/>
      <c r="M102" s="65"/>
      <c r="N102" s="36"/>
      <c r="O102" s="36"/>
      <c r="P102" s="36"/>
      <c r="Q102" s="36"/>
      <c r="R102" s="36"/>
      <c r="S102" s="36"/>
      <c r="T102" s="66"/>
      <c r="AT102" s="18" t="s">
        <v>509</v>
      </c>
      <c r="AU102" s="18" t="s">
        <v>459</v>
      </c>
    </row>
    <row r="103" spans="2:51" s="11" customFormat="1" ht="13.5">
      <c r="B103" s="181"/>
      <c r="D103" s="178" t="s">
        <v>511</v>
      </c>
      <c r="E103" s="182" t="s">
        <v>398</v>
      </c>
      <c r="F103" s="183" t="s">
        <v>523</v>
      </c>
      <c r="H103" s="184" t="s">
        <v>398</v>
      </c>
      <c r="I103" s="185"/>
      <c r="L103" s="181"/>
      <c r="M103" s="186"/>
      <c r="N103" s="187"/>
      <c r="O103" s="187"/>
      <c r="P103" s="187"/>
      <c r="Q103" s="187"/>
      <c r="R103" s="187"/>
      <c r="S103" s="187"/>
      <c r="T103" s="188"/>
      <c r="AT103" s="184" t="s">
        <v>511</v>
      </c>
      <c r="AU103" s="184" t="s">
        <v>459</v>
      </c>
      <c r="AV103" s="11" t="s">
        <v>399</v>
      </c>
      <c r="AW103" s="11" t="s">
        <v>415</v>
      </c>
      <c r="AX103" s="11" t="s">
        <v>451</v>
      </c>
      <c r="AY103" s="184" t="s">
        <v>498</v>
      </c>
    </row>
    <row r="104" spans="2:51" s="11" customFormat="1" ht="13.5">
      <c r="B104" s="181"/>
      <c r="D104" s="178" t="s">
        <v>511</v>
      </c>
      <c r="E104" s="182" t="s">
        <v>398</v>
      </c>
      <c r="F104" s="183" t="s">
        <v>524</v>
      </c>
      <c r="H104" s="184" t="s">
        <v>398</v>
      </c>
      <c r="I104" s="185"/>
      <c r="L104" s="181"/>
      <c r="M104" s="186"/>
      <c r="N104" s="187"/>
      <c r="O104" s="187"/>
      <c r="P104" s="187"/>
      <c r="Q104" s="187"/>
      <c r="R104" s="187"/>
      <c r="S104" s="187"/>
      <c r="T104" s="188"/>
      <c r="AT104" s="184" t="s">
        <v>511</v>
      </c>
      <c r="AU104" s="184" t="s">
        <v>459</v>
      </c>
      <c r="AV104" s="11" t="s">
        <v>399</v>
      </c>
      <c r="AW104" s="11" t="s">
        <v>415</v>
      </c>
      <c r="AX104" s="11" t="s">
        <v>451</v>
      </c>
      <c r="AY104" s="184" t="s">
        <v>498</v>
      </c>
    </row>
    <row r="105" spans="2:51" s="11" customFormat="1" ht="13.5">
      <c r="B105" s="181"/>
      <c r="D105" s="178" t="s">
        <v>511</v>
      </c>
      <c r="E105" s="182" t="s">
        <v>398</v>
      </c>
      <c r="F105" s="183" t="s">
        <v>514</v>
      </c>
      <c r="H105" s="184" t="s">
        <v>398</v>
      </c>
      <c r="I105" s="185"/>
      <c r="L105" s="181"/>
      <c r="M105" s="186"/>
      <c r="N105" s="187"/>
      <c r="O105" s="187"/>
      <c r="P105" s="187"/>
      <c r="Q105" s="187"/>
      <c r="R105" s="187"/>
      <c r="S105" s="187"/>
      <c r="T105" s="188"/>
      <c r="AT105" s="184" t="s">
        <v>511</v>
      </c>
      <c r="AU105" s="184" t="s">
        <v>459</v>
      </c>
      <c r="AV105" s="11" t="s">
        <v>399</v>
      </c>
      <c r="AW105" s="11" t="s">
        <v>415</v>
      </c>
      <c r="AX105" s="11" t="s">
        <v>451</v>
      </c>
      <c r="AY105" s="184" t="s">
        <v>498</v>
      </c>
    </row>
    <row r="106" spans="2:51" s="12" customFormat="1" ht="13.5">
      <c r="B106" s="189"/>
      <c r="D106" s="178" t="s">
        <v>511</v>
      </c>
      <c r="E106" s="190" t="s">
        <v>398</v>
      </c>
      <c r="F106" s="191" t="s">
        <v>525</v>
      </c>
      <c r="H106" s="192">
        <v>27.5</v>
      </c>
      <c r="I106" s="193"/>
      <c r="L106" s="189"/>
      <c r="M106" s="194"/>
      <c r="N106" s="195"/>
      <c r="O106" s="195"/>
      <c r="P106" s="195"/>
      <c r="Q106" s="195"/>
      <c r="R106" s="195"/>
      <c r="S106" s="195"/>
      <c r="T106" s="196"/>
      <c r="AT106" s="190" t="s">
        <v>511</v>
      </c>
      <c r="AU106" s="190" t="s">
        <v>459</v>
      </c>
      <c r="AV106" s="12" t="s">
        <v>459</v>
      </c>
      <c r="AW106" s="12" t="s">
        <v>415</v>
      </c>
      <c r="AX106" s="12" t="s">
        <v>451</v>
      </c>
      <c r="AY106" s="190" t="s">
        <v>498</v>
      </c>
    </row>
    <row r="107" spans="2:51" s="12" customFormat="1" ht="13.5">
      <c r="B107" s="189"/>
      <c r="D107" s="178" t="s">
        <v>511</v>
      </c>
      <c r="E107" s="190" t="s">
        <v>398</v>
      </c>
      <c r="F107" s="191" t="s">
        <v>398</v>
      </c>
      <c r="H107" s="192">
        <v>0</v>
      </c>
      <c r="I107" s="193"/>
      <c r="L107" s="189"/>
      <c r="M107" s="194"/>
      <c r="N107" s="195"/>
      <c r="O107" s="195"/>
      <c r="P107" s="195"/>
      <c r="Q107" s="195"/>
      <c r="R107" s="195"/>
      <c r="S107" s="195"/>
      <c r="T107" s="196"/>
      <c r="AT107" s="190" t="s">
        <v>511</v>
      </c>
      <c r="AU107" s="190" t="s">
        <v>459</v>
      </c>
      <c r="AV107" s="12" t="s">
        <v>459</v>
      </c>
      <c r="AW107" s="12" t="s">
        <v>415</v>
      </c>
      <c r="AX107" s="12" t="s">
        <v>451</v>
      </c>
      <c r="AY107" s="190" t="s">
        <v>498</v>
      </c>
    </row>
    <row r="108" spans="2:51" s="11" customFormat="1" ht="13.5">
      <c r="B108" s="181"/>
      <c r="D108" s="178" t="s">
        <v>511</v>
      </c>
      <c r="E108" s="182" t="s">
        <v>398</v>
      </c>
      <c r="F108" s="183" t="s">
        <v>526</v>
      </c>
      <c r="H108" s="184" t="s">
        <v>398</v>
      </c>
      <c r="I108" s="185"/>
      <c r="L108" s="181"/>
      <c r="M108" s="186"/>
      <c r="N108" s="187"/>
      <c r="O108" s="187"/>
      <c r="P108" s="187"/>
      <c r="Q108" s="187"/>
      <c r="R108" s="187"/>
      <c r="S108" s="187"/>
      <c r="T108" s="188"/>
      <c r="AT108" s="184" t="s">
        <v>511</v>
      </c>
      <c r="AU108" s="184" t="s">
        <v>459</v>
      </c>
      <c r="AV108" s="11" t="s">
        <v>399</v>
      </c>
      <c r="AW108" s="11" t="s">
        <v>415</v>
      </c>
      <c r="AX108" s="11" t="s">
        <v>451</v>
      </c>
      <c r="AY108" s="184" t="s">
        <v>498</v>
      </c>
    </row>
    <row r="109" spans="2:51" s="12" customFormat="1" ht="13.5">
      <c r="B109" s="189"/>
      <c r="D109" s="178" t="s">
        <v>511</v>
      </c>
      <c r="E109" s="190" t="s">
        <v>398</v>
      </c>
      <c r="F109" s="191" t="s">
        <v>527</v>
      </c>
      <c r="H109" s="192">
        <v>120</v>
      </c>
      <c r="I109" s="193"/>
      <c r="L109" s="189"/>
      <c r="M109" s="194"/>
      <c r="N109" s="195"/>
      <c r="O109" s="195"/>
      <c r="P109" s="195"/>
      <c r="Q109" s="195"/>
      <c r="R109" s="195"/>
      <c r="S109" s="195"/>
      <c r="T109" s="196"/>
      <c r="AT109" s="190" t="s">
        <v>511</v>
      </c>
      <c r="AU109" s="190" t="s">
        <v>459</v>
      </c>
      <c r="AV109" s="12" t="s">
        <v>459</v>
      </c>
      <c r="AW109" s="12" t="s">
        <v>415</v>
      </c>
      <c r="AX109" s="12" t="s">
        <v>451</v>
      </c>
      <c r="AY109" s="190" t="s">
        <v>498</v>
      </c>
    </row>
    <row r="110" spans="2:51" s="12" customFormat="1" ht="13.5">
      <c r="B110" s="189"/>
      <c r="D110" s="178" t="s">
        <v>511</v>
      </c>
      <c r="E110" s="190" t="s">
        <v>398</v>
      </c>
      <c r="F110" s="191" t="s">
        <v>528</v>
      </c>
      <c r="H110" s="192">
        <v>80</v>
      </c>
      <c r="I110" s="193"/>
      <c r="L110" s="189"/>
      <c r="M110" s="194"/>
      <c r="N110" s="195"/>
      <c r="O110" s="195"/>
      <c r="P110" s="195"/>
      <c r="Q110" s="195"/>
      <c r="R110" s="195"/>
      <c r="S110" s="195"/>
      <c r="T110" s="196"/>
      <c r="AT110" s="190" t="s">
        <v>511</v>
      </c>
      <c r="AU110" s="190" t="s">
        <v>459</v>
      </c>
      <c r="AV110" s="12" t="s">
        <v>459</v>
      </c>
      <c r="AW110" s="12" t="s">
        <v>415</v>
      </c>
      <c r="AX110" s="12" t="s">
        <v>451</v>
      </c>
      <c r="AY110" s="190" t="s">
        <v>498</v>
      </c>
    </row>
    <row r="111" spans="2:51" s="13" customFormat="1" ht="13.5">
      <c r="B111" s="197"/>
      <c r="D111" s="198" t="s">
        <v>511</v>
      </c>
      <c r="E111" s="199" t="s">
        <v>398</v>
      </c>
      <c r="F111" s="200" t="s">
        <v>518</v>
      </c>
      <c r="H111" s="201">
        <v>227.5</v>
      </c>
      <c r="I111" s="202"/>
      <c r="L111" s="197"/>
      <c r="M111" s="203"/>
      <c r="N111" s="204"/>
      <c r="O111" s="204"/>
      <c r="P111" s="204"/>
      <c r="Q111" s="204"/>
      <c r="R111" s="204"/>
      <c r="S111" s="204"/>
      <c r="T111" s="205"/>
      <c r="AT111" s="206" t="s">
        <v>511</v>
      </c>
      <c r="AU111" s="206" t="s">
        <v>459</v>
      </c>
      <c r="AV111" s="13" t="s">
        <v>505</v>
      </c>
      <c r="AW111" s="13" t="s">
        <v>415</v>
      </c>
      <c r="AX111" s="13" t="s">
        <v>399</v>
      </c>
      <c r="AY111" s="206" t="s">
        <v>498</v>
      </c>
    </row>
    <row r="112" spans="2:65" s="1" customFormat="1" ht="22.5" customHeight="1">
      <c r="B112" s="165"/>
      <c r="C112" s="166" t="s">
        <v>529</v>
      </c>
      <c r="D112" s="166" t="s">
        <v>500</v>
      </c>
      <c r="E112" s="167" t="s">
        <v>530</v>
      </c>
      <c r="F112" s="168" t="s">
        <v>531</v>
      </c>
      <c r="G112" s="169" t="s">
        <v>503</v>
      </c>
      <c r="H112" s="170">
        <v>3610</v>
      </c>
      <c r="I112" s="171"/>
      <c r="J112" s="172">
        <f>ROUND(I112*H112,2)</f>
        <v>0</v>
      </c>
      <c r="K112" s="168" t="s">
        <v>504</v>
      </c>
      <c r="L112" s="35"/>
      <c r="M112" s="173" t="s">
        <v>398</v>
      </c>
      <c r="N112" s="174" t="s">
        <v>422</v>
      </c>
      <c r="O112" s="36"/>
      <c r="P112" s="175">
        <f>O112*H112</f>
        <v>0</v>
      </c>
      <c r="Q112" s="175">
        <v>5E-05</v>
      </c>
      <c r="R112" s="175">
        <f>Q112*H112</f>
        <v>0.18050000000000002</v>
      </c>
      <c r="S112" s="175">
        <v>0.077</v>
      </c>
      <c r="T112" s="176">
        <f>S112*H112</f>
        <v>277.96999999999997</v>
      </c>
      <c r="AR112" s="18" t="s">
        <v>505</v>
      </c>
      <c r="AT112" s="18" t="s">
        <v>500</v>
      </c>
      <c r="AU112" s="18" t="s">
        <v>459</v>
      </c>
      <c r="AY112" s="18" t="s">
        <v>498</v>
      </c>
      <c r="BE112" s="177">
        <f>IF(N112="základní",J112,0)</f>
        <v>0</v>
      </c>
      <c r="BF112" s="177">
        <f>IF(N112="snížená",J112,0)</f>
        <v>0</v>
      </c>
      <c r="BG112" s="177">
        <f>IF(N112="zákl. přenesená",J112,0)</f>
        <v>0</v>
      </c>
      <c r="BH112" s="177">
        <f>IF(N112="sníž. přenesená",J112,0)</f>
        <v>0</v>
      </c>
      <c r="BI112" s="177">
        <f>IF(N112="nulová",J112,0)</f>
        <v>0</v>
      </c>
      <c r="BJ112" s="18" t="s">
        <v>399</v>
      </c>
      <c r="BK112" s="177">
        <f>ROUND(I112*H112,2)</f>
        <v>0</v>
      </c>
      <c r="BL112" s="18" t="s">
        <v>505</v>
      </c>
      <c r="BM112" s="18" t="s">
        <v>532</v>
      </c>
    </row>
    <row r="113" spans="2:47" s="1" customFormat="1" ht="27">
      <c r="B113" s="35"/>
      <c r="D113" s="178" t="s">
        <v>507</v>
      </c>
      <c r="F113" s="179" t="s">
        <v>533</v>
      </c>
      <c r="I113" s="134"/>
      <c r="L113" s="35"/>
      <c r="M113" s="65"/>
      <c r="N113" s="36"/>
      <c r="O113" s="36"/>
      <c r="P113" s="36"/>
      <c r="Q113" s="36"/>
      <c r="R113" s="36"/>
      <c r="S113" s="36"/>
      <c r="T113" s="66"/>
      <c r="AT113" s="18" t="s">
        <v>507</v>
      </c>
      <c r="AU113" s="18" t="s">
        <v>459</v>
      </c>
    </row>
    <row r="114" spans="2:51" s="11" customFormat="1" ht="13.5">
      <c r="B114" s="181"/>
      <c r="D114" s="178" t="s">
        <v>511</v>
      </c>
      <c r="E114" s="182" t="s">
        <v>398</v>
      </c>
      <c r="F114" s="183" t="s">
        <v>534</v>
      </c>
      <c r="H114" s="184" t="s">
        <v>398</v>
      </c>
      <c r="I114" s="185"/>
      <c r="L114" s="181"/>
      <c r="M114" s="186"/>
      <c r="N114" s="187"/>
      <c r="O114" s="187"/>
      <c r="P114" s="187"/>
      <c r="Q114" s="187"/>
      <c r="R114" s="187"/>
      <c r="S114" s="187"/>
      <c r="T114" s="188"/>
      <c r="AT114" s="184" t="s">
        <v>511</v>
      </c>
      <c r="AU114" s="184" t="s">
        <v>459</v>
      </c>
      <c r="AV114" s="11" t="s">
        <v>399</v>
      </c>
      <c r="AW114" s="11" t="s">
        <v>415</v>
      </c>
      <c r="AX114" s="11" t="s">
        <v>451</v>
      </c>
      <c r="AY114" s="184" t="s">
        <v>498</v>
      </c>
    </row>
    <row r="115" spans="2:51" s="11" customFormat="1" ht="13.5">
      <c r="B115" s="181"/>
      <c r="D115" s="178" t="s">
        <v>511</v>
      </c>
      <c r="E115" s="182" t="s">
        <v>398</v>
      </c>
      <c r="F115" s="183" t="s">
        <v>514</v>
      </c>
      <c r="H115" s="184" t="s">
        <v>398</v>
      </c>
      <c r="I115" s="185"/>
      <c r="L115" s="181"/>
      <c r="M115" s="186"/>
      <c r="N115" s="187"/>
      <c r="O115" s="187"/>
      <c r="P115" s="187"/>
      <c r="Q115" s="187"/>
      <c r="R115" s="187"/>
      <c r="S115" s="187"/>
      <c r="T115" s="188"/>
      <c r="AT115" s="184" t="s">
        <v>511</v>
      </c>
      <c r="AU115" s="184" t="s">
        <v>459</v>
      </c>
      <c r="AV115" s="11" t="s">
        <v>399</v>
      </c>
      <c r="AW115" s="11" t="s">
        <v>415</v>
      </c>
      <c r="AX115" s="11" t="s">
        <v>451</v>
      </c>
      <c r="AY115" s="184" t="s">
        <v>498</v>
      </c>
    </row>
    <row r="116" spans="2:51" s="12" customFormat="1" ht="13.5">
      <c r="B116" s="189"/>
      <c r="D116" s="178" t="s">
        <v>511</v>
      </c>
      <c r="E116" s="190" t="s">
        <v>398</v>
      </c>
      <c r="F116" s="191" t="s">
        <v>535</v>
      </c>
      <c r="H116" s="192">
        <v>2125</v>
      </c>
      <c r="I116" s="193"/>
      <c r="L116" s="189"/>
      <c r="M116" s="194"/>
      <c r="N116" s="195"/>
      <c r="O116" s="195"/>
      <c r="P116" s="195"/>
      <c r="Q116" s="195"/>
      <c r="R116" s="195"/>
      <c r="S116" s="195"/>
      <c r="T116" s="196"/>
      <c r="AT116" s="190" t="s">
        <v>511</v>
      </c>
      <c r="AU116" s="190" t="s">
        <v>459</v>
      </c>
      <c r="AV116" s="12" t="s">
        <v>459</v>
      </c>
      <c r="AW116" s="12" t="s">
        <v>415</v>
      </c>
      <c r="AX116" s="12" t="s">
        <v>451</v>
      </c>
      <c r="AY116" s="190" t="s">
        <v>498</v>
      </c>
    </row>
    <row r="117" spans="2:51" s="12" customFormat="1" ht="13.5">
      <c r="B117" s="189"/>
      <c r="D117" s="178" t="s">
        <v>511</v>
      </c>
      <c r="E117" s="190" t="s">
        <v>398</v>
      </c>
      <c r="F117" s="191" t="s">
        <v>398</v>
      </c>
      <c r="H117" s="192">
        <v>0</v>
      </c>
      <c r="I117" s="193"/>
      <c r="L117" s="189"/>
      <c r="M117" s="194"/>
      <c r="N117" s="195"/>
      <c r="O117" s="195"/>
      <c r="P117" s="195"/>
      <c r="Q117" s="195"/>
      <c r="R117" s="195"/>
      <c r="S117" s="195"/>
      <c r="T117" s="196"/>
      <c r="AT117" s="190" t="s">
        <v>511</v>
      </c>
      <c r="AU117" s="190" t="s">
        <v>459</v>
      </c>
      <c r="AV117" s="12" t="s">
        <v>459</v>
      </c>
      <c r="AW117" s="12" t="s">
        <v>415</v>
      </c>
      <c r="AX117" s="12" t="s">
        <v>451</v>
      </c>
      <c r="AY117" s="190" t="s">
        <v>498</v>
      </c>
    </row>
    <row r="118" spans="2:51" s="11" customFormat="1" ht="13.5">
      <c r="B118" s="181"/>
      <c r="D118" s="178" t="s">
        <v>511</v>
      </c>
      <c r="E118" s="182" t="s">
        <v>398</v>
      </c>
      <c r="F118" s="183" t="s">
        <v>536</v>
      </c>
      <c r="H118" s="184" t="s">
        <v>398</v>
      </c>
      <c r="I118" s="185"/>
      <c r="L118" s="181"/>
      <c r="M118" s="186"/>
      <c r="N118" s="187"/>
      <c r="O118" s="187"/>
      <c r="P118" s="187"/>
      <c r="Q118" s="187"/>
      <c r="R118" s="187"/>
      <c r="S118" s="187"/>
      <c r="T118" s="188"/>
      <c r="AT118" s="184" t="s">
        <v>511</v>
      </c>
      <c r="AU118" s="184" t="s">
        <v>459</v>
      </c>
      <c r="AV118" s="11" t="s">
        <v>399</v>
      </c>
      <c r="AW118" s="11" t="s">
        <v>415</v>
      </c>
      <c r="AX118" s="11" t="s">
        <v>451</v>
      </c>
      <c r="AY118" s="184" t="s">
        <v>498</v>
      </c>
    </row>
    <row r="119" spans="2:51" s="12" customFormat="1" ht="13.5">
      <c r="B119" s="189"/>
      <c r="D119" s="178" t="s">
        <v>511</v>
      </c>
      <c r="E119" s="190" t="s">
        <v>398</v>
      </c>
      <c r="F119" s="191" t="s">
        <v>537</v>
      </c>
      <c r="H119" s="192">
        <v>45</v>
      </c>
      <c r="I119" s="193"/>
      <c r="L119" s="189"/>
      <c r="M119" s="194"/>
      <c r="N119" s="195"/>
      <c r="O119" s="195"/>
      <c r="P119" s="195"/>
      <c r="Q119" s="195"/>
      <c r="R119" s="195"/>
      <c r="S119" s="195"/>
      <c r="T119" s="196"/>
      <c r="AT119" s="190" t="s">
        <v>511</v>
      </c>
      <c r="AU119" s="190" t="s">
        <v>459</v>
      </c>
      <c r="AV119" s="12" t="s">
        <v>459</v>
      </c>
      <c r="AW119" s="12" t="s">
        <v>415</v>
      </c>
      <c r="AX119" s="12" t="s">
        <v>451</v>
      </c>
      <c r="AY119" s="190" t="s">
        <v>498</v>
      </c>
    </row>
    <row r="120" spans="2:51" s="12" customFormat="1" ht="13.5">
      <c r="B120" s="189"/>
      <c r="D120" s="178" t="s">
        <v>511</v>
      </c>
      <c r="E120" s="190" t="s">
        <v>398</v>
      </c>
      <c r="F120" s="191" t="s">
        <v>538</v>
      </c>
      <c r="H120" s="192">
        <v>35</v>
      </c>
      <c r="I120" s="193"/>
      <c r="L120" s="189"/>
      <c r="M120" s="194"/>
      <c r="N120" s="195"/>
      <c r="O120" s="195"/>
      <c r="P120" s="195"/>
      <c r="Q120" s="195"/>
      <c r="R120" s="195"/>
      <c r="S120" s="195"/>
      <c r="T120" s="196"/>
      <c r="AT120" s="190" t="s">
        <v>511</v>
      </c>
      <c r="AU120" s="190" t="s">
        <v>459</v>
      </c>
      <c r="AV120" s="12" t="s">
        <v>459</v>
      </c>
      <c r="AW120" s="12" t="s">
        <v>415</v>
      </c>
      <c r="AX120" s="12" t="s">
        <v>451</v>
      </c>
      <c r="AY120" s="190" t="s">
        <v>498</v>
      </c>
    </row>
    <row r="121" spans="2:51" s="12" customFormat="1" ht="13.5">
      <c r="B121" s="189"/>
      <c r="D121" s="178" t="s">
        <v>511</v>
      </c>
      <c r="E121" s="190" t="s">
        <v>398</v>
      </c>
      <c r="F121" s="191" t="s">
        <v>398</v>
      </c>
      <c r="H121" s="192">
        <v>0</v>
      </c>
      <c r="I121" s="193"/>
      <c r="L121" s="189"/>
      <c r="M121" s="194"/>
      <c r="N121" s="195"/>
      <c r="O121" s="195"/>
      <c r="P121" s="195"/>
      <c r="Q121" s="195"/>
      <c r="R121" s="195"/>
      <c r="S121" s="195"/>
      <c r="T121" s="196"/>
      <c r="AT121" s="190" t="s">
        <v>511</v>
      </c>
      <c r="AU121" s="190" t="s">
        <v>459</v>
      </c>
      <c r="AV121" s="12" t="s">
        <v>459</v>
      </c>
      <c r="AW121" s="12" t="s">
        <v>415</v>
      </c>
      <c r="AX121" s="12" t="s">
        <v>451</v>
      </c>
      <c r="AY121" s="190" t="s">
        <v>498</v>
      </c>
    </row>
    <row r="122" spans="2:51" s="11" customFormat="1" ht="13.5">
      <c r="B122" s="181"/>
      <c r="D122" s="178" t="s">
        <v>511</v>
      </c>
      <c r="E122" s="182" t="s">
        <v>398</v>
      </c>
      <c r="F122" s="183" t="s">
        <v>539</v>
      </c>
      <c r="H122" s="184" t="s">
        <v>398</v>
      </c>
      <c r="I122" s="185"/>
      <c r="L122" s="181"/>
      <c r="M122" s="186"/>
      <c r="N122" s="187"/>
      <c r="O122" s="187"/>
      <c r="P122" s="187"/>
      <c r="Q122" s="187"/>
      <c r="R122" s="187"/>
      <c r="S122" s="187"/>
      <c r="T122" s="188"/>
      <c r="AT122" s="184" t="s">
        <v>511</v>
      </c>
      <c r="AU122" s="184" t="s">
        <v>459</v>
      </c>
      <c r="AV122" s="11" t="s">
        <v>399</v>
      </c>
      <c r="AW122" s="11" t="s">
        <v>415</v>
      </c>
      <c r="AX122" s="11" t="s">
        <v>451</v>
      </c>
      <c r="AY122" s="184" t="s">
        <v>498</v>
      </c>
    </row>
    <row r="123" spans="2:51" s="12" customFormat="1" ht="13.5">
      <c r="B123" s="189"/>
      <c r="D123" s="178" t="s">
        <v>511</v>
      </c>
      <c r="E123" s="190" t="s">
        <v>398</v>
      </c>
      <c r="F123" s="191" t="s">
        <v>540</v>
      </c>
      <c r="H123" s="192">
        <v>70</v>
      </c>
      <c r="I123" s="193"/>
      <c r="L123" s="189"/>
      <c r="M123" s="194"/>
      <c r="N123" s="195"/>
      <c r="O123" s="195"/>
      <c r="P123" s="195"/>
      <c r="Q123" s="195"/>
      <c r="R123" s="195"/>
      <c r="S123" s="195"/>
      <c r="T123" s="196"/>
      <c r="AT123" s="190" t="s">
        <v>511</v>
      </c>
      <c r="AU123" s="190" t="s">
        <v>459</v>
      </c>
      <c r="AV123" s="12" t="s">
        <v>459</v>
      </c>
      <c r="AW123" s="12" t="s">
        <v>415</v>
      </c>
      <c r="AX123" s="12" t="s">
        <v>451</v>
      </c>
      <c r="AY123" s="190" t="s">
        <v>498</v>
      </c>
    </row>
    <row r="124" spans="2:51" s="12" customFormat="1" ht="13.5">
      <c r="B124" s="189"/>
      <c r="D124" s="178" t="s">
        <v>511</v>
      </c>
      <c r="E124" s="190" t="s">
        <v>398</v>
      </c>
      <c r="F124" s="191" t="s">
        <v>541</v>
      </c>
      <c r="H124" s="192">
        <v>30</v>
      </c>
      <c r="I124" s="193"/>
      <c r="L124" s="189"/>
      <c r="M124" s="194"/>
      <c r="N124" s="195"/>
      <c r="O124" s="195"/>
      <c r="P124" s="195"/>
      <c r="Q124" s="195"/>
      <c r="R124" s="195"/>
      <c r="S124" s="195"/>
      <c r="T124" s="196"/>
      <c r="AT124" s="190" t="s">
        <v>511</v>
      </c>
      <c r="AU124" s="190" t="s">
        <v>459</v>
      </c>
      <c r="AV124" s="12" t="s">
        <v>459</v>
      </c>
      <c r="AW124" s="12" t="s">
        <v>415</v>
      </c>
      <c r="AX124" s="12" t="s">
        <v>451</v>
      </c>
      <c r="AY124" s="190" t="s">
        <v>498</v>
      </c>
    </row>
    <row r="125" spans="2:51" s="12" customFormat="1" ht="13.5">
      <c r="B125" s="189"/>
      <c r="D125" s="178" t="s">
        <v>511</v>
      </c>
      <c r="E125" s="190" t="s">
        <v>398</v>
      </c>
      <c r="F125" s="191" t="s">
        <v>542</v>
      </c>
      <c r="H125" s="192">
        <v>25</v>
      </c>
      <c r="I125" s="193"/>
      <c r="L125" s="189"/>
      <c r="M125" s="194"/>
      <c r="N125" s="195"/>
      <c r="O125" s="195"/>
      <c r="P125" s="195"/>
      <c r="Q125" s="195"/>
      <c r="R125" s="195"/>
      <c r="S125" s="195"/>
      <c r="T125" s="196"/>
      <c r="AT125" s="190" t="s">
        <v>511</v>
      </c>
      <c r="AU125" s="190" t="s">
        <v>459</v>
      </c>
      <c r="AV125" s="12" t="s">
        <v>459</v>
      </c>
      <c r="AW125" s="12" t="s">
        <v>415</v>
      </c>
      <c r="AX125" s="12" t="s">
        <v>451</v>
      </c>
      <c r="AY125" s="190" t="s">
        <v>498</v>
      </c>
    </row>
    <row r="126" spans="2:51" s="12" customFormat="1" ht="13.5">
      <c r="B126" s="189"/>
      <c r="D126" s="178" t="s">
        <v>511</v>
      </c>
      <c r="E126" s="190" t="s">
        <v>398</v>
      </c>
      <c r="F126" s="191" t="s">
        <v>543</v>
      </c>
      <c r="H126" s="192">
        <v>50</v>
      </c>
      <c r="I126" s="193"/>
      <c r="L126" s="189"/>
      <c r="M126" s="194"/>
      <c r="N126" s="195"/>
      <c r="O126" s="195"/>
      <c r="P126" s="195"/>
      <c r="Q126" s="195"/>
      <c r="R126" s="195"/>
      <c r="S126" s="195"/>
      <c r="T126" s="196"/>
      <c r="AT126" s="190" t="s">
        <v>511</v>
      </c>
      <c r="AU126" s="190" t="s">
        <v>459</v>
      </c>
      <c r="AV126" s="12" t="s">
        <v>459</v>
      </c>
      <c r="AW126" s="12" t="s">
        <v>415</v>
      </c>
      <c r="AX126" s="12" t="s">
        <v>451</v>
      </c>
      <c r="AY126" s="190" t="s">
        <v>498</v>
      </c>
    </row>
    <row r="127" spans="2:51" s="12" customFormat="1" ht="13.5">
      <c r="B127" s="189"/>
      <c r="D127" s="178" t="s">
        <v>511</v>
      </c>
      <c r="E127" s="190" t="s">
        <v>398</v>
      </c>
      <c r="F127" s="191" t="s">
        <v>544</v>
      </c>
      <c r="H127" s="192">
        <v>65</v>
      </c>
      <c r="I127" s="193"/>
      <c r="L127" s="189"/>
      <c r="M127" s="194"/>
      <c r="N127" s="195"/>
      <c r="O127" s="195"/>
      <c r="P127" s="195"/>
      <c r="Q127" s="195"/>
      <c r="R127" s="195"/>
      <c r="S127" s="195"/>
      <c r="T127" s="196"/>
      <c r="AT127" s="190" t="s">
        <v>511</v>
      </c>
      <c r="AU127" s="190" t="s">
        <v>459</v>
      </c>
      <c r="AV127" s="12" t="s">
        <v>459</v>
      </c>
      <c r="AW127" s="12" t="s">
        <v>415</v>
      </c>
      <c r="AX127" s="12" t="s">
        <v>451</v>
      </c>
      <c r="AY127" s="190" t="s">
        <v>498</v>
      </c>
    </row>
    <row r="128" spans="2:51" s="12" customFormat="1" ht="13.5">
      <c r="B128" s="189"/>
      <c r="D128" s="178" t="s">
        <v>511</v>
      </c>
      <c r="E128" s="190" t="s">
        <v>398</v>
      </c>
      <c r="F128" s="191" t="s">
        <v>398</v>
      </c>
      <c r="H128" s="192">
        <v>0</v>
      </c>
      <c r="I128" s="193"/>
      <c r="L128" s="189"/>
      <c r="M128" s="194"/>
      <c r="N128" s="195"/>
      <c r="O128" s="195"/>
      <c r="P128" s="195"/>
      <c r="Q128" s="195"/>
      <c r="R128" s="195"/>
      <c r="S128" s="195"/>
      <c r="T128" s="196"/>
      <c r="AT128" s="190" t="s">
        <v>511</v>
      </c>
      <c r="AU128" s="190" t="s">
        <v>459</v>
      </c>
      <c r="AV128" s="12" t="s">
        <v>459</v>
      </c>
      <c r="AW128" s="12" t="s">
        <v>415</v>
      </c>
      <c r="AX128" s="12" t="s">
        <v>451</v>
      </c>
      <c r="AY128" s="190" t="s">
        <v>498</v>
      </c>
    </row>
    <row r="129" spans="2:51" s="11" customFormat="1" ht="13.5">
      <c r="B129" s="181"/>
      <c r="D129" s="178" t="s">
        <v>511</v>
      </c>
      <c r="E129" s="182" t="s">
        <v>398</v>
      </c>
      <c r="F129" s="183" t="s">
        <v>545</v>
      </c>
      <c r="H129" s="184" t="s">
        <v>398</v>
      </c>
      <c r="I129" s="185"/>
      <c r="L129" s="181"/>
      <c r="M129" s="186"/>
      <c r="N129" s="187"/>
      <c r="O129" s="187"/>
      <c r="P129" s="187"/>
      <c r="Q129" s="187"/>
      <c r="R129" s="187"/>
      <c r="S129" s="187"/>
      <c r="T129" s="188"/>
      <c r="AT129" s="184" t="s">
        <v>511</v>
      </c>
      <c r="AU129" s="184" t="s">
        <v>459</v>
      </c>
      <c r="AV129" s="11" t="s">
        <v>399</v>
      </c>
      <c r="AW129" s="11" t="s">
        <v>415</v>
      </c>
      <c r="AX129" s="11" t="s">
        <v>451</v>
      </c>
      <c r="AY129" s="184" t="s">
        <v>498</v>
      </c>
    </row>
    <row r="130" spans="2:51" s="11" customFormat="1" ht="13.5">
      <c r="B130" s="181"/>
      <c r="D130" s="178" t="s">
        <v>511</v>
      </c>
      <c r="E130" s="182" t="s">
        <v>398</v>
      </c>
      <c r="F130" s="183" t="s">
        <v>514</v>
      </c>
      <c r="H130" s="184" t="s">
        <v>398</v>
      </c>
      <c r="I130" s="185"/>
      <c r="L130" s="181"/>
      <c r="M130" s="186"/>
      <c r="N130" s="187"/>
      <c r="O130" s="187"/>
      <c r="P130" s="187"/>
      <c r="Q130" s="187"/>
      <c r="R130" s="187"/>
      <c r="S130" s="187"/>
      <c r="T130" s="188"/>
      <c r="AT130" s="184" t="s">
        <v>511</v>
      </c>
      <c r="AU130" s="184" t="s">
        <v>459</v>
      </c>
      <c r="AV130" s="11" t="s">
        <v>399</v>
      </c>
      <c r="AW130" s="11" t="s">
        <v>415</v>
      </c>
      <c r="AX130" s="11" t="s">
        <v>451</v>
      </c>
      <c r="AY130" s="184" t="s">
        <v>498</v>
      </c>
    </row>
    <row r="131" spans="2:51" s="12" customFormat="1" ht="13.5">
      <c r="B131" s="189"/>
      <c r="D131" s="178" t="s">
        <v>511</v>
      </c>
      <c r="E131" s="190" t="s">
        <v>398</v>
      </c>
      <c r="F131" s="191" t="s">
        <v>546</v>
      </c>
      <c r="H131" s="192">
        <v>1060</v>
      </c>
      <c r="I131" s="193"/>
      <c r="L131" s="189"/>
      <c r="M131" s="194"/>
      <c r="N131" s="195"/>
      <c r="O131" s="195"/>
      <c r="P131" s="195"/>
      <c r="Q131" s="195"/>
      <c r="R131" s="195"/>
      <c r="S131" s="195"/>
      <c r="T131" s="196"/>
      <c r="AT131" s="190" t="s">
        <v>511</v>
      </c>
      <c r="AU131" s="190" t="s">
        <v>459</v>
      </c>
      <c r="AV131" s="12" t="s">
        <v>459</v>
      </c>
      <c r="AW131" s="12" t="s">
        <v>415</v>
      </c>
      <c r="AX131" s="12" t="s">
        <v>451</v>
      </c>
      <c r="AY131" s="190" t="s">
        <v>498</v>
      </c>
    </row>
    <row r="132" spans="2:51" s="12" customFormat="1" ht="13.5">
      <c r="B132" s="189"/>
      <c r="D132" s="178" t="s">
        <v>511</v>
      </c>
      <c r="E132" s="190" t="s">
        <v>398</v>
      </c>
      <c r="F132" s="191" t="s">
        <v>398</v>
      </c>
      <c r="H132" s="192">
        <v>0</v>
      </c>
      <c r="I132" s="193"/>
      <c r="L132" s="189"/>
      <c r="M132" s="194"/>
      <c r="N132" s="195"/>
      <c r="O132" s="195"/>
      <c r="P132" s="195"/>
      <c r="Q132" s="195"/>
      <c r="R132" s="195"/>
      <c r="S132" s="195"/>
      <c r="T132" s="196"/>
      <c r="AT132" s="190" t="s">
        <v>511</v>
      </c>
      <c r="AU132" s="190" t="s">
        <v>459</v>
      </c>
      <c r="AV132" s="12" t="s">
        <v>459</v>
      </c>
      <c r="AW132" s="12" t="s">
        <v>415</v>
      </c>
      <c r="AX132" s="12" t="s">
        <v>451</v>
      </c>
      <c r="AY132" s="190" t="s">
        <v>498</v>
      </c>
    </row>
    <row r="133" spans="2:51" s="11" customFormat="1" ht="13.5">
      <c r="B133" s="181"/>
      <c r="D133" s="178" t="s">
        <v>511</v>
      </c>
      <c r="E133" s="182" t="s">
        <v>398</v>
      </c>
      <c r="F133" s="183" t="s">
        <v>547</v>
      </c>
      <c r="H133" s="184" t="s">
        <v>398</v>
      </c>
      <c r="I133" s="185"/>
      <c r="L133" s="181"/>
      <c r="M133" s="186"/>
      <c r="N133" s="187"/>
      <c r="O133" s="187"/>
      <c r="P133" s="187"/>
      <c r="Q133" s="187"/>
      <c r="R133" s="187"/>
      <c r="S133" s="187"/>
      <c r="T133" s="188"/>
      <c r="AT133" s="184" t="s">
        <v>511</v>
      </c>
      <c r="AU133" s="184" t="s">
        <v>459</v>
      </c>
      <c r="AV133" s="11" t="s">
        <v>399</v>
      </c>
      <c r="AW133" s="11" t="s">
        <v>415</v>
      </c>
      <c r="AX133" s="11" t="s">
        <v>451</v>
      </c>
      <c r="AY133" s="184" t="s">
        <v>498</v>
      </c>
    </row>
    <row r="134" spans="2:51" s="12" customFormat="1" ht="13.5">
      <c r="B134" s="189"/>
      <c r="D134" s="178" t="s">
        <v>511</v>
      </c>
      <c r="E134" s="190" t="s">
        <v>398</v>
      </c>
      <c r="F134" s="191" t="s">
        <v>548</v>
      </c>
      <c r="H134" s="192">
        <v>75</v>
      </c>
      <c r="I134" s="193"/>
      <c r="L134" s="189"/>
      <c r="M134" s="194"/>
      <c r="N134" s="195"/>
      <c r="O134" s="195"/>
      <c r="P134" s="195"/>
      <c r="Q134" s="195"/>
      <c r="R134" s="195"/>
      <c r="S134" s="195"/>
      <c r="T134" s="196"/>
      <c r="AT134" s="190" t="s">
        <v>511</v>
      </c>
      <c r="AU134" s="190" t="s">
        <v>459</v>
      </c>
      <c r="AV134" s="12" t="s">
        <v>459</v>
      </c>
      <c r="AW134" s="12" t="s">
        <v>415</v>
      </c>
      <c r="AX134" s="12" t="s">
        <v>451</v>
      </c>
      <c r="AY134" s="190" t="s">
        <v>498</v>
      </c>
    </row>
    <row r="135" spans="2:51" s="12" customFormat="1" ht="13.5">
      <c r="B135" s="189"/>
      <c r="D135" s="178" t="s">
        <v>511</v>
      </c>
      <c r="E135" s="190" t="s">
        <v>398</v>
      </c>
      <c r="F135" s="191" t="s">
        <v>398</v>
      </c>
      <c r="H135" s="192">
        <v>0</v>
      </c>
      <c r="I135" s="193"/>
      <c r="L135" s="189"/>
      <c r="M135" s="194"/>
      <c r="N135" s="195"/>
      <c r="O135" s="195"/>
      <c r="P135" s="195"/>
      <c r="Q135" s="195"/>
      <c r="R135" s="195"/>
      <c r="S135" s="195"/>
      <c r="T135" s="196"/>
      <c r="AT135" s="190" t="s">
        <v>511</v>
      </c>
      <c r="AU135" s="190" t="s">
        <v>459</v>
      </c>
      <c r="AV135" s="12" t="s">
        <v>459</v>
      </c>
      <c r="AW135" s="12" t="s">
        <v>415</v>
      </c>
      <c r="AX135" s="12" t="s">
        <v>451</v>
      </c>
      <c r="AY135" s="190" t="s">
        <v>498</v>
      </c>
    </row>
    <row r="136" spans="2:51" s="11" customFormat="1" ht="13.5">
      <c r="B136" s="181"/>
      <c r="D136" s="178" t="s">
        <v>511</v>
      </c>
      <c r="E136" s="182" t="s">
        <v>398</v>
      </c>
      <c r="F136" s="183" t="s">
        <v>539</v>
      </c>
      <c r="H136" s="184" t="s">
        <v>398</v>
      </c>
      <c r="I136" s="185"/>
      <c r="L136" s="181"/>
      <c r="M136" s="186"/>
      <c r="N136" s="187"/>
      <c r="O136" s="187"/>
      <c r="P136" s="187"/>
      <c r="Q136" s="187"/>
      <c r="R136" s="187"/>
      <c r="S136" s="187"/>
      <c r="T136" s="188"/>
      <c r="AT136" s="184" t="s">
        <v>511</v>
      </c>
      <c r="AU136" s="184" t="s">
        <v>459</v>
      </c>
      <c r="AV136" s="11" t="s">
        <v>399</v>
      </c>
      <c r="AW136" s="11" t="s">
        <v>415</v>
      </c>
      <c r="AX136" s="11" t="s">
        <v>451</v>
      </c>
      <c r="AY136" s="184" t="s">
        <v>498</v>
      </c>
    </row>
    <row r="137" spans="2:51" s="12" customFormat="1" ht="13.5">
      <c r="B137" s="189"/>
      <c r="D137" s="178" t="s">
        <v>511</v>
      </c>
      <c r="E137" s="190" t="s">
        <v>398</v>
      </c>
      <c r="F137" s="191" t="s">
        <v>549</v>
      </c>
      <c r="H137" s="192">
        <v>10</v>
      </c>
      <c r="I137" s="193"/>
      <c r="L137" s="189"/>
      <c r="M137" s="194"/>
      <c r="N137" s="195"/>
      <c r="O137" s="195"/>
      <c r="P137" s="195"/>
      <c r="Q137" s="195"/>
      <c r="R137" s="195"/>
      <c r="S137" s="195"/>
      <c r="T137" s="196"/>
      <c r="AT137" s="190" t="s">
        <v>511</v>
      </c>
      <c r="AU137" s="190" t="s">
        <v>459</v>
      </c>
      <c r="AV137" s="12" t="s">
        <v>459</v>
      </c>
      <c r="AW137" s="12" t="s">
        <v>415</v>
      </c>
      <c r="AX137" s="12" t="s">
        <v>451</v>
      </c>
      <c r="AY137" s="190" t="s">
        <v>498</v>
      </c>
    </row>
    <row r="138" spans="2:51" s="12" customFormat="1" ht="13.5">
      <c r="B138" s="189"/>
      <c r="D138" s="178" t="s">
        <v>511</v>
      </c>
      <c r="E138" s="190" t="s">
        <v>398</v>
      </c>
      <c r="F138" s="191" t="s">
        <v>550</v>
      </c>
      <c r="H138" s="192">
        <v>20</v>
      </c>
      <c r="I138" s="193"/>
      <c r="L138" s="189"/>
      <c r="M138" s="194"/>
      <c r="N138" s="195"/>
      <c r="O138" s="195"/>
      <c r="P138" s="195"/>
      <c r="Q138" s="195"/>
      <c r="R138" s="195"/>
      <c r="S138" s="195"/>
      <c r="T138" s="196"/>
      <c r="AT138" s="190" t="s">
        <v>511</v>
      </c>
      <c r="AU138" s="190" t="s">
        <v>459</v>
      </c>
      <c r="AV138" s="12" t="s">
        <v>459</v>
      </c>
      <c r="AW138" s="12" t="s">
        <v>415</v>
      </c>
      <c r="AX138" s="12" t="s">
        <v>451</v>
      </c>
      <c r="AY138" s="190" t="s">
        <v>498</v>
      </c>
    </row>
    <row r="139" spans="2:51" s="13" customFormat="1" ht="13.5">
      <c r="B139" s="197"/>
      <c r="D139" s="198" t="s">
        <v>511</v>
      </c>
      <c r="E139" s="199" t="s">
        <v>398</v>
      </c>
      <c r="F139" s="200" t="s">
        <v>518</v>
      </c>
      <c r="H139" s="201">
        <v>3610</v>
      </c>
      <c r="I139" s="202"/>
      <c r="L139" s="197"/>
      <c r="M139" s="203"/>
      <c r="N139" s="204"/>
      <c r="O139" s="204"/>
      <c r="P139" s="204"/>
      <c r="Q139" s="204"/>
      <c r="R139" s="204"/>
      <c r="S139" s="204"/>
      <c r="T139" s="205"/>
      <c r="AT139" s="206" t="s">
        <v>511</v>
      </c>
      <c r="AU139" s="206" t="s">
        <v>459</v>
      </c>
      <c r="AV139" s="13" t="s">
        <v>505</v>
      </c>
      <c r="AW139" s="13" t="s">
        <v>415</v>
      </c>
      <c r="AX139" s="13" t="s">
        <v>399</v>
      </c>
      <c r="AY139" s="206" t="s">
        <v>498</v>
      </c>
    </row>
    <row r="140" spans="2:65" s="1" customFormat="1" ht="22.5" customHeight="1">
      <c r="B140" s="165"/>
      <c r="C140" s="166" t="s">
        <v>505</v>
      </c>
      <c r="D140" s="166" t="s">
        <v>500</v>
      </c>
      <c r="E140" s="167" t="s">
        <v>551</v>
      </c>
      <c r="F140" s="168" t="s">
        <v>552</v>
      </c>
      <c r="G140" s="169" t="s">
        <v>503</v>
      </c>
      <c r="H140" s="170">
        <v>1984</v>
      </c>
      <c r="I140" s="171"/>
      <c r="J140" s="172">
        <f>ROUND(I140*H140,2)</f>
        <v>0</v>
      </c>
      <c r="K140" s="168" t="s">
        <v>504</v>
      </c>
      <c r="L140" s="35"/>
      <c r="M140" s="173" t="s">
        <v>398</v>
      </c>
      <c r="N140" s="174" t="s">
        <v>422</v>
      </c>
      <c r="O140" s="36"/>
      <c r="P140" s="175">
        <f>O140*H140</f>
        <v>0</v>
      </c>
      <c r="Q140" s="175">
        <v>0.00013</v>
      </c>
      <c r="R140" s="175">
        <f>Q140*H140</f>
        <v>0.25792</v>
      </c>
      <c r="S140" s="175">
        <v>0.256</v>
      </c>
      <c r="T140" s="176">
        <f>S140*H140</f>
        <v>507.904</v>
      </c>
      <c r="AR140" s="18" t="s">
        <v>505</v>
      </c>
      <c r="AT140" s="18" t="s">
        <v>500</v>
      </c>
      <c r="AU140" s="18" t="s">
        <v>459</v>
      </c>
      <c r="AY140" s="18" t="s">
        <v>498</v>
      </c>
      <c r="BE140" s="177">
        <f>IF(N140="základní",J140,0)</f>
        <v>0</v>
      </c>
      <c r="BF140" s="177">
        <f>IF(N140="snížená",J140,0)</f>
        <v>0</v>
      </c>
      <c r="BG140" s="177">
        <f>IF(N140="zákl. přenesená",J140,0)</f>
        <v>0</v>
      </c>
      <c r="BH140" s="177">
        <f>IF(N140="sníž. přenesená",J140,0)</f>
        <v>0</v>
      </c>
      <c r="BI140" s="177">
        <f>IF(N140="nulová",J140,0)</f>
        <v>0</v>
      </c>
      <c r="BJ140" s="18" t="s">
        <v>399</v>
      </c>
      <c r="BK140" s="177">
        <f>ROUND(I140*H140,2)</f>
        <v>0</v>
      </c>
      <c r="BL140" s="18" t="s">
        <v>505</v>
      </c>
      <c r="BM140" s="18" t="s">
        <v>553</v>
      </c>
    </row>
    <row r="141" spans="2:47" s="1" customFormat="1" ht="27">
      <c r="B141" s="35"/>
      <c r="D141" s="178" t="s">
        <v>507</v>
      </c>
      <c r="F141" s="179" t="s">
        <v>554</v>
      </c>
      <c r="I141" s="134"/>
      <c r="L141" s="35"/>
      <c r="M141" s="65"/>
      <c r="N141" s="36"/>
      <c r="O141" s="36"/>
      <c r="P141" s="36"/>
      <c r="Q141" s="36"/>
      <c r="R141" s="36"/>
      <c r="S141" s="36"/>
      <c r="T141" s="66"/>
      <c r="AT141" s="18" t="s">
        <v>507</v>
      </c>
      <c r="AU141" s="18" t="s">
        <v>459</v>
      </c>
    </row>
    <row r="142" spans="2:47" s="1" customFormat="1" ht="162">
      <c r="B142" s="35"/>
      <c r="D142" s="178" t="s">
        <v>509</v>
      </c>
      <c r="F142" s="180" t="s">
        <v>510</v>
      </c>
      <c r="I142" s="134"/>
      <c r="L142" s="35"/>
      <c r="M142" s="65"/>
      <c r="N142" s="36"/>
      <c r="O142" s="36"/>
      <c r="P142" s="36"/>
      <c r="Q142" s="36"/>
      <c r="R142" s="36"/>
      <c r="S142" s="36"/>
      <c r="T142" s="66"/>
      <c r="AT142" s="18" t="s">
        <v>509</v>
      </c>
      <c r="AU142" s="18" t="s">
        <v>459</v>
      </c>
    </row>
    <row r="143" spans="2:51" s="11" customFormat="1" ht="13.5">
      <c r="B143" s="181"/>
      <c r="D143" s="178" t="s">
        <v>511</v>
      </c>
      <c r="E143" s="182" t="s">
        <v>398</v>
      </c>
      <c r="F143" s="183" t="s">
        <v>512</v>
      </c>
      <c r="H143" s="184" t="s">
        <v>398</v>
      </c>
      <c r="I143" s="185"/>
      <c r="L143" s="181"/>
      <c r="M143" s="186"/>
      <c r="N143" s="187"/>
      <c r="O143" s="187"/>
      <c r="P143" s="187"/>
      <c r="Q143" s="187"/>
      <c r="R143" s="187"/>
      <c r="S143" s="187"/>
      <c r="T143" s="188"/>
      <c r="AT143" s="184" t="s">
        <v>511</v>
      </c>
      <c r="AU143" s="184" t="s">
        <v>459</v>
      </c>
      <c r="AV143" s="11" t="s">
        <v>399</v>
      </c>
      <c r="AW143" s="11" t="s">
        <v>415</v>
      </c>
      <c r="AX143" s="11" t="s">
        <v>451</v>
      </c>
      <c r="AY143" s="184" t="s">
        <v>498</v>
      </c>
    </row>
    <row r="144" spans="2:51" s="11" customFormat="1" ht="13.5">
      <c r="B144" s="181"/>
      <c r="D144" s="178" t="s">
        <v>511</v>
      </c>
      <c r="E144" s="182" t="s">
        <v>398</v>
      </c>
      <c r="F144" s="183" t="s">
        <v>524</v>
      </c>
      <c r="H144" s="184" t="s">
        <v>398</v>
      </c>
      <c r="I144" s="185"/>
      <c r="L144" s="181"/>
      <c r="M144" s="186"/>
      <c r="N144" s="187"/>
      <c r="O144" s="187"/>
      <c r="P144" s="187"/>
      <c r="Q144" s="187"/>
      <c r="R144" s="187"/>
      <c r="S144" s="187"/>
      <c r="T144" s="188"/>
      <c r="AT144" s="184" t="s">
        <v>511</v>
      </c>
      <c r="AU144" s="184" t="s">
        <v>459</v>
      </c>
      <c r="AV144" s="11" t="s">
        <v>399</v>
      </c>
      <c r="AW144" s="11" t="s">
        <v>415</v>
      </c>
      <c r="AX144" s="11" t="s">
        <v>451</v>
      </c>
      <c r="AY144" s="184" t="s">
        <v>498</v>
      </c>
    </row>
    <row r="145" spans="2:51" s="11" customFormat="1" ht="13.5">
      <c r="B145" s="181"/>
      <c r="D145" s="178" t="s">
        <v>511</v>
      </c>
      <c r="E145" s="182" t="s">
        <v>398</v>
      </c>
      <c r="F145" s="183" t="s">
        <v>514</v>
      </c>
      <c r="H145" s="184" t="s">
        <v>398</v>
      </c>
      <c r="I145" s="185"/>
      <c r="L145" s="181"/>
      <c r="M145" s="186"/>
      <c r="N145" s="187"/>
      <c r="O145" s="187"/>
      <c r="P145" s="187"/>
      <c r="Q145" s="187"/>
      <c r="R145" s="187"/>
      <c r="S145" s="187"/>
      <c r="T145" s="188"/>
      <c r="AT145" s="184" t="s">
        <v>511</v>
      </c>
      <c r="AU145" s="184" t="s">
        <v>459</v>
      </c>
      <c r="AV145" s="11" t="s">
        <v>399</v>
      </c>
      <c r="AW145" s="11" t="s">
        <v>415</v>
      </c>
      <c r="AX145" s="11" t="s">
        <v>451</v>
      </c>
      <c r="AY145" s="184" t="s">
        <v>498</v>
      </c>
    </row>
    <row r="146" spans="2:51" s="12" customFormat="1" ht="13.5">
      <c r="B146" s="189"/>
      <c r="D146" s="198" t="s">
        <v>511</v>
      </c>
      <c r="E146" s="207" t="s">
        <v>398</v>
      </c>
      <c r="F146" s="208" t="s">
        <v>555</v>
      </c>
      <c r="H146" s="209">
        <v>1984</v>
      </c>
      <c r="I146" s="193"/>
      <c r="L146" s="189"/>
      <c r="M146" s="194"/>
      <c r="N146" s="195"/>
      <c r="O146" s="195"/>
      <c r="P146" s="195"/>
      <c r="Q146" s="195"/>
      <c r="R146" s="195"/>
      <c r="S146" s="195"/>
      <c r="T146" s="196"/>
      <c r="AT146" s="190" t="s">
        <v>511</v>
      </c>
      <c r="AU146" s="190" t="s">
        <v>459</v>
      </c>
      <c r="AV146" s="12" t="s">
        <v>459</v>
      </c>
      <c r="AW146" s="12" t="s">
        <v>415</v>
      </c>
      <c r="AX146" s="12" t="s">
        <v>399</v>
      </c>
      <c r="AY146" s="190" t="s">
        <v>498</v>
      </c>
    </row>
    <row r="147" spans="2:65" s="1" customFormat="1" ht="22.5" customHeight="1">
      <c r="B147" s="165"/>
      <c r="C147" s="166" t="s">
        <v>556</v>
      </c>
      <c r="D147" s="166" t="s">
        <v>500</v>
      </c>
      <c r="E147" s="167" t="s">
        <v>557</v>
      </c>
      <c r="F147" s="168" t="s">
        <v>558</v>
      </c>
      <c r="G147" s="169" t="s">
        <v>559</v>
      </c>
      <c r="H147" s="170">
        <v>7.6</v>
      </c>
      <c r="I147" s="171"/>
      <c r="J147" s="172">
        <f>ROUND(I147*H147,2)</f>
        <v>0</v>
      </c>
      <c r="K147" s="168" t="s">
        <v>504</v>
      </c>
      <c r="L147" s="35"/>
      <c r="M147" s="173" t="s">
        <v>398</v>
      </c>
      <c r="N147" s="174" t="s">
        <v>422</v>
      </c>
      <c r="O147" s="36"/>
      <c r="P147" s="175">
        <f>O147*H147</f>
        <v>0</v>
      </c>
      <c r="Q147" s="175">
        <v>0</v>
      </c>
      <c r="R147" s="175">
        <f>Q147*H147</f>
        <v>0</v>
      </c>
      <c r="S147" s="175">
        <v>0</v>
      </c>
      <c r="T147" s="176">
        <f>S147*H147</f>
        <v>0</v>
      </c>
      <c r="AR147" s="18" t="s">
        <v>505</v>
      </c>
      <c r="AT147" s="18" t="s">
        <v>500</v>
      </c>
      <c r="AU147" s="18" t="s">
        <v>459</v>
      </c>
      <c r="AY147" s="18" t="s">
        <v>498</v>
      </c>
      <c r="BE147" s="177">
        <f>IF(N147="základní",J147,0)</f>
        <v>0</v>
      </c>
      <c r="BF147" s="177">
        <f>IF(N147="snížená",J147,0)</f>
        <v>0</v>
      </c>
      <c r="BG147" s="177">
        <f>IF(N147="zákl. přenesená",J147,0)</f>
        <v>0</v>
      </c>
      <c r="BH147" s="177">
        <f>IF(N147="sníž. přenesená",J147,0)</f>
        <v>0</v>
      </c>
      <c r="BI147" s="177">
        <f>IF(N147="nulová",J147,0)</f>
        <v>0</v>
      </c>
      <c r="BJ147" s="18" t="s">
        <v>399</v>
      </c>
      <c r="BK147" s="177">
        <f>ROUND(I147*H147,2)</f>
        <v>0</v>
      </c>
      <c r="BL147" s="18" t="s">
        <v>505</v>
      </c>
      <c r="BM147" s="18" t="s">
        <v>560</v>
      </c>
    </row>
    <row r="148" spans="2:47" s="1" customFormat="1" ht="27">
      <c r="B148" s="35"/>
      <c r="D148" s="178" t="s">
        <v>507</v>
      </c>
      <c r="F148" s="179" t="s">
        <v>561</v>
      </c>
      <c r="I148" s="134"/>
      <c r="L148" s="35"/>
      <c r="M148" s="65"/>
      <c r="N148" s="36"/>
      <c r="O148" s="36"/>
      <c r="P148" s="36"/>
      <c r="Q148" s="36"/>
      <c r="R148" s="36"/>
      <c r="S148" s="36"/>
      <c r="T148" s="66"/>
      <c r="AT148" s="18" t="s">
        <v>507</v>
      </c>
      <c r="AU148" s="18" t="s">
        <v>459</v>
      </c>
    </row>
    <row r="149" spans="2:47" s="1" customFormat="1" ht="162">
      <c r="B149" s="35"/>
      <c r="D149" s="178" t="s">
        <v>509</v>
      </c>
      <c r="F149" s="180" t="s">
        <v>562</v>
      </c>
      <c r="I149" s="134"/>
      <c r="L149" s="35"/>
      <c r="M149" s="65"/>
      <c r="N149" s="36"/>
      <c r="O149" s="36"/>
      <c r="P149" s="36"/>
      <c r="Q149" s="36"/>
      <c r="R149" s="36"/>
      <c r="S149" s="36"/>
      <c r="T149" s="66"/>
      <c r="AT149" s="18" t="s">
        <v>509</v>
      </c>
      <c r="AU149" s="18" t="s">
        <v>459</v>
      </c>
    </row>
    <row r="150" spans="2:51" s="11" customFormat="1" ht="13.5">
      <c r="B150" s="181"/>
      <c r="D150" s="178" t="s">
        <v>511</v>
      </c>
      <c r="E150" s="182" t="s">
        <v>398</v>
      </c>
      <c r="F150" s="183" t="s">
        <v>563</v>
      </c>
      <c r="H150" s="184" t="s">
        <v>398</v>
      </c>
      <c r="I150" s="185"/>
      <c r="L150" s="181"/>
      <c r="M150" s="186"/>
      <c r="N150" s="187"/>
      <c r="O150" s="187"/>
      <c r="P150" s="187"/>
      <c r="Q150" s="187"/>
      <c r="R150" s="187"/>
      <c r="S150" s="187"/>
      <c r="T150" s="188"/>
      <c r="AT150" s="184" t="s">
        <v>511</v>
      </c>
      <c r="AU150" s="184" t="s">
        <v>459</v>
      </c>
      <c r="AV150" s="11" t="s">
        <v>399</v>
      </c>
      <c r="AW150" s="11" t="s">
        <v>415</v>
      </c>
      <c r="AX150" s="11" t="s">
        <v>451</v>
      </c>
      <c r="AY150" s="184" t="s">
        <v>498</v>
      </c>
    </row>
    <row r="151" spans="2:51" s="12" customFormat="1" ht="13.5">
      <c r="B151" s="189"/>
      <c r="D151" s="178" t="s">
        <v>511</v>
      </c>
      <c r="E151" s="190" t="s">
        <v>398</v>
      </c>
      <c r="F151" s="191" t="s">
        <v>564</v>
      </c>
      <c r="H151" s="192">
        <v>1.6</v>
      </c>
      <c r="I151" s="193"/>
      <c r="L151" s="189"/>
      <c r="M151" s="194"/>
      <c r="N151" s="195"/>
      <c r="O151" s="195"/>
      <c r="P151" s="195"/>
      <c r="Q151" s="195"/>
      <c r="R151" s="195"/>
      <c r="S151" s="195"/>
      <c r="T151" s="196"/>
      <c r="AT151" s="190" t="s">
        <v>511</v>
      </c>
      <c r="AU151" s="190" t="s">
        <v>459</v>
      </c>
      <c r="AV151" s="12" t="s">
        <v>459</v>
      </c>
      <c r="AW151" s="12" t="s">
        <v>415</v>
      </c>
      <c r="AX151" s="12" t="s">
        <v>451</v>
      </c>
      <c r="AY151" s="190" t="s">
        <v>498</v>
      </c>
    </row>
    <row r="152" spans="2:51" s="12" customFormat="1" ht="13.5">
      <c r="B152" s="189"/>
      <c r="D152" s="178" t="s">
        <v>511</v>
      </c>
      <c r="E152" s="190" t="s">
        <v>398</v>
      </c>
      <c r="F152" s="191" t="s">
        <v>565</v>
      </c>
      <c r="H152" s="192">
        <v>3.2</v>
      </c>
      <c r="I152" s="193"/>
      <c r="L152" s="189"/>
      <c r="M152" s="194"/>
      <c r="N152" s="195"/>
      <c r="O152" s="195"/>
      <c r="P152" s="195"/>
      <c r="Q152" s="195"/>
      <c r="R152" s="195"/>
      <c r="S152" s="195"/>
      <c r="T152" s="196"/>
      <c r="AT152" s="190" t="s">
        <v>511</v>
      </c>
      <c r="AU152" s="190" t="s">
        <v>459</v>
      </c>
      <c r="AV152" s="12" t="s">
        <v>459</v>
      </c>
      <c r="AW152" s="12" t="s">
        <v>415</v>
      </c>
      <c r="AX152" s="12" t="s">
        <v>451</v>
      </c>
      <c r="AY152" s="190" t="s">
        <v>498</v>
      </c>
    </row>
    <row r="153" spans="2:51" s="12" customFormat="1" ht="13.5">
      <c r="B153" s="189"/>
      <c r="D153" s="178" t="s">
        <v>511</v>
      </c>
      <c r="E153" s="190" t="s">
        <v>398</v>
      </c>
      <c r="F153" s="191" t="s">
        <v>566</v>
      </c>
      <c r="H153" s="192">
        <v>2.8</v>
      </c>
      <c r="I153" s="193"/>
      <c r="L153" s="189"/>
      <c r="M153" s="194"/>
      <c r="N153" s="195"/>
      <c r="O153" s="195"/>
      <c r="P153" s="195"/>
      <c r="Q153" s="195"/>
      <c r="R153" s="195"/>
      <c r="S153" s="195"/>
      <c r="T153" s="196"/>
      <c r="AT153" s="190" t="s">
        <v>511</v>
      </c>
      <c r="AU153" s="190" t="s">
        <v>459</v>
      </c>
      <c r="AV153" s="12" t="s">
        <v>459</v>
      </c>
      <c r="AW153" s="12" t="s">
        <v>415</v>
      </c>
      <c r="AX153" s="12" t="s">
        <v>451</v>
      </c>
      <c r="AY153" s="190" t="s">
        <v>498</v>
      </c>
    </row>
    <row r="154" spans="2:51" s="13" customFormat="1" ht="13.5">
      <c r="B154" s="197"/>
      <c r="D154" s="198" t="s">
        <v>511</v>
      </c>
      <c r="E154" s="199" t="s">
        <v>398</v>
      </c>
      <c r="F154" s="200" t="s">
        <v>518</v>
      </c>
      <c r="H154" s="201">
        <v>7.6</v>
      </c>
      <c r="I154" s="202"/>
      <c r="L154" s="197"/>
      <c r="M154" s="203"/>
      <c r="N154" s="204"/>
      <c r="O154" s="204"/>
      <c r="P154" s="204"/>
      <c r="Q154" s="204"/>
      <c r="R154" s="204"/>
      <c r="S154" s="204"/>
      <c r="T154" s="205"/>
      <c r="AT154" s="206" t="s">
        <v>511</v>
      </c>
      <c r="AU154" s="206" t="s">
        <v>459</v>
      </c>
      <c r="AV154" s="13" t="s">
        <v>505</v>
      </c>
      <c r="AW154" s="13" t="s">
        <v>415</v>
      </c>
      <c r="AX154" s="13" t="s">
        <v>399</v>
      </c>
      <c r="AY154" s="206" t="s">
        <v>498</v>
      </c>
    </row>
    <row r="155" spans="2:65" s="1" customFormat="1" ht="22.5" customHeight="1">
      <c r="B155" s="165"/>
      <c r="C155" s="166" t="s">
        <v>567</v>
      </c>
      <c r="D155" s="166" t="s">
        <v>500</v>
      </c>
      <c r="E155" s="167" t="s">
        <v>568</v>
      </c>
      <c r="F155" s="168" t="s">
        <v>569</v>
      </c>
      <c r="G155" s="169" t="s">
        <v>503</v>
      </c>
      <c r="H155" s="170">
        <v>38</v>
      </c>
      <c r="I155" s="171"/>
      <c r="J155" s="172">
        <f>ROUND(I155*H155,2)</f>
        <v>0</v>
      </c>
      <c r="K155" s="168" t="s">
        <v>504</v>
      </c>
      <c r="L155" s="35"/>
      <c r="M155" s="173" t="s">
        <v>398</v>
      </c>
      <c r="N155" s="174" t="s">
        <v>422</v>
      </c>
      <c r="O155" s="36"/>
      <c r="P155" s="175">
        <f>O155*H155</f>
        <v>0</v>
      </c>
      <c r="Q155" s="175">
        <v>0</v>
      </c>
      <c r="R155" s="175">
        <f>Q155*H155</f>
        <v>0</v>
      </c>
      <c r="S155" s="175">
        <v>0</v>
      </c>
      <c r="T155" s="176">
        <f>S155*H155</f>
        <v>0</v>
      </c>
      <c r="AR155" s="18" t="s">
        <v>505</v>
      </c>
      <c r="AT155" s="18" t="s">
        <v>500</v>
      </c>
      <c r="AU155" s="18" t="s">
        <v>459</v>
      </c>
      <c r="AY155" s="18" t="s">
        <v>498</v>
      </c>
      <c r="BE155" s="177">
        <f>IF(N155="základní",J155,0)</f>
        <v>0</v>
      </c>
      <c r="BF155" s="177">
        <f>IF(N155="snížená",J155,0)</f>
        <v>0</v>
      </c>
      <c r="BG155" s="177">
        <f>IF(N155="zákl. přenesená",J155,0)</f>
        <v>0</v>
      </c>
      <c r="BH155" s="177">
        <f>IF(N155="sníž. přenesená",J155,0)</f>
        <v>0</v>
      </c>
      <c r="BI155" s="177">
        <f>IF(N155="nulová",J155,0)</f>
        <v>0</v>
      </c>
      <c r="BJ155" s="18" t="s">
        <v>399</v>
      </c>
      <c r="BK155" s="177">
        <f>ROUND(I155*H155,2)</f>
        <v>0</v>
      </c>
      <c r="BL155" s="18" t="s">
        <v>505</v>
      </c>
      <c r="BM155" s="18" t="s">
        <v>570</v>
      </c>
    </row>
    <row r="156" spans="2:47" s="1" customFormat="1" ht="27">
      <c r="B156" s="35"/>
      <c r="D156" s="178" t="s">
        <v>507</v>
      </c>
      <c r="F156" s="179" t="s">
        <v>571</v>
      </c>
      <c r="I156" s="134"/>
      <c r="L156" s="35"/>
      <c r="M156" s="65"/>
      <c r="N156" s="36"/>
      <c r="O156" s="36"/>
      <c r="P156" s="36"/>
      <c r="Q156" s="36"/>
      <c r="R156" s="36"/>
      <c r="S156" s="36"/>
      <c r="T156" s="66"/>
      <c r="AT156" s="18" t="s">
        <v>507</v>
      </c>
      <c r="AU156" s="18" t="s">
        <v>459</v>
      </c>
    </row>
    <row r="157" spans="2:47" s="1" customFormat="1" ht="121.5">
      <c r="B157" s="35"/>
      <c r="D157" s="178" t="s">
        <v>509</v>
      </c>
      <c r="F157" s="180" t="s">
        <v>572</v>
      </c>
      <c r="I157" s="134"/>
      <c r="L157" s="35"/>
      <c r="M157" s="65"/>
      <c r="N157" s="36"/>
      <c r="O157" s="36"/>
      <c r="P157" s="36"/>
      <c r="Q157" s="36"/>
      <c r="R157" s="36"/>
      <c r="S157" s="36"/>
      <c r="T157" s="66"/>
      <c r="AT157" s="18" t="s">
        <v>509</v>
      </c>
      <c r="AU157" s="18" t="s">
        <v>459</v>
      </c>
    </row>
    <row r="158" spans="2:51" s="12" customFormat="1" ht="13.5">
      <c r="B158" s="189"/>
      <c r="D158" s="178" t="s">
        <v>511</v>
      </c>
      <c r="E158" s="190" t="s">
        <v>398</v>
      </c>
      <c r="F158" s="191" t="s">
        <v>573</v>
      </c>
      <c r="H158" s="192">
        <v>38</v>
      </c>
      <c r="I158" s="193"/>
      <c r="L158" s="189"/>
      <c r="M158" s="194"/>
      <c r="N158" s="195"/>
      <c r="O158" s="195"/>
      <c r="P158" s="195"/>
      <c r="Q158" s="195"/>
      <c r="R158" s="195"/>
      <c r="S158" s="195"/>
      <c r="T158" s="196"/>
      <c r="AT158" s="190" t="s">
        <v>511</v>
      </c>
      <c r="AU158" s="190" t="s">
        <v>459</v>
      </c>
      <c r="AV158" s="12" t="s">
        <v>459</v>
      </c>
      <c r="AW158" s="12" t="s">
        <v>415</v>
      </c>
      <c r="AX158" s="12" t="s">
        <v>399</v>
      </c>
      <c r="AY158" s="190" t="s">
        <v>498</v>
      </c>
    </row>
    <row r="159" spans="2:63" s="10" customFormat="1" ht="29.25" customHeight="1">
      <c r="B159" s="151"/>
      <c r="D159" s="162" t="s">
        <v>450</v>
      </c>
      <c r="E159" s="163" t="s">
        <v>529</v>
      </c>
      <c r="F159" s="163" t="s">
        <v>574</v>
      </c>
      <c r="I159" s="154"/>
      <c r="J159" s="164">
        <f>BK159</f>
        <v>0</v>
      </c>
      <c r="L159" s="151"/>
      <c r="M159" s="156"/>
      <c r="N159" s="157"/>
      <c r="O159" s="157"/>
      <c r="P159" s="158">
        <f>SUM(P160:P196)</f>
        <v>0</v>
      </c>
      <c r="Q159" s="157"/>
      <c r="R159" s="158">
        <f>SUM(R160:R196)</f>
        <v>1.69997</v>
      </c>
      <c r="S159" s="157"/>
      <c r="T159" s="159">
        <f>SUM(T160:T196)</f>
        <v>0</v>
      </c>
      <c r="AR159" s="152" t="s">
        <v>399</v>
      </c>
      <c r="AT159" s="160" t="s">
        <v>450</v>
      </c>
      <c r="AU159" s="160" t="s">
        <v>399</v>
      </c>
      <c r="AY159" s="152" t="s">
        <v>498</v>
      </c>
      <c r="BK159" s="161">
        <f>SUM(BK160:BK196)</f>
        <v>0</v>
      </c>
    </row>
    <row r="160" spans="2:65" s="1" customFormat="1" ht="22.5" customHeight="1">
      <c r="B160" s="165"/>
      <c r="C160" s="166" t="s">
        <v>575</v>
      </c>
      <c r="D160" s="166" t="s">
        <v>500</v>
      </c>
      <c r="E160" s="167" t="s">
        <v>576</v>
      </c>
      <c r="F160" s="168" t="s">
        <v>577</v>
      </c>
      <c r="G160" s="169" t="s">
        <v>559</v>
      </c>
      <c r="H160" s="170">
        <v>0.5</v>
      </c>
      <c r="I160" s="171"/>
      <c r="J160" s="172">
        <f>ROUND(I160*H160,2)</f>
        <v>0</v>
      </c>
      <c r="K160" s="168" t="s">
        <v>504</v>
      </c>
      <c r="L160" s="35"/>
      <c r="M160" s="173" t="s">
        <v>398</v>
      </c>
      <c r="N160" s="174" t="s">
        <v>422</v>
      </c>
      <c r="O160" s="36"/>
      <c r="P160" s="175">
        <f>O160*H160</f>
        <v>0</v>
      </c>
      <c r="Q160" s="175">
        <v>0</v>
      </c>
      <c r="R160" s="175">
        <f>Q160*H160</f>
        <v>0</v>
      </c>
      <c r="S160" s="175">
        <v>0</v>
      </c>
      <c r="T160" s="176">
        <f>S160*H160</f>
        <v>0</v>
      </c>
      <c r="AR160" s="18" t="s">
        <v>505</v>
      </c>
      <c r="AT160" s="18" t="s">
        <v>500</v>
      </c>
      <c r="AU160" s="18" t="s">
        <v>459</v>
      </c>
      <c r="AY160" s="18" t="s">
        <v>498</v>
      </c>
      <c r="BE160" s="177">
        <f>IF(N160="základní",J160,0)</f>
        <v>0</v>
      </c>
      <c r="BF160" s="177">
        <f>IF(N160="snížená",J160,0)</f>
        <v>0</v>
      </c>
      <c r="BG160" s="177">
        <f>IF(N160="zákl. přenesená",J160,0)</f>
        <v>0</v>
      </c>
      <c r="BH160" s="177">
        <f>IF(N160="sníž. přenesená",J160,0)</f>
        <v>0</v>
      </c>
      <c r="BI160" s="177">
        <f>IF(N160="nulová",J160,0)</f>
        <v>0</v>
      </c>
      <c r="BJ160" s="18" t="s">
        <v>399</v>
      </c>
      <c r="BK160" s="177">
        <f>ROUND(I160*H160,2)</f>
        <v>0</v>
      </c>
      <c r="BL160" s="18" t="s">
        <v>505</v>
      </c>
      <c r="BM160" s="18" t="s">
        <v>578</v>
      </c>
    </row>
    <row r="161" spans="2:47" s="1" customFormat="1" ht="13.5">
      <c r="B161" s="35"/>
      <c r="D161" s="178" t="s">
        <v>507</v>
      </c>
      <c r="F161" s="179" t="s">
        <v>579</v>
      </c>
      <c r="I161" s="134"/>
      <c r="L161" s="35"/>
      <c r="M161" s="65"/>
      <c r="N161" s="36"/>
      <c r="O161" s="36"/>
      <c r="P161" s="36"/>
      <c r="Q161" s="36"/>
      <c r="R161" s="36"/>
      <c r="S161" s="36"/>
      <c r="T161" s="66"/>
      <c r="AT161" s="18" t="s">
        <v>507</v>
      </c>
      <c r="AU161" s="18" t="s">
        <v>459</v>
      </c>
    </row>
    <row r="162" spans="2:47" s="1" customFormat="1" ht="67.5">
      <c r="B162" s="35"/>
      <c r="D162" s="178" t="s">
        <v>509</v>
      </c>
      <c r="F162" s="180" t="s">
        <v>580</v>
      </c>
      <c r="I162" s="134"/>
      <c r="L162" s="35"/>
      <c r="M162" s="65"/>
      <c r="N162" s="36"/>
      <c r="O162" s="36"/>
      <c r="P162" s="36"/>
      <c r="Q162" s="36"/>
      <c r="R162" s="36"/>
      <c r="S162" s="36"/>
      <c r="T162" s="66"/>
      <c r="AT162" s="18" t="s">
        <v>509</v>
      </c>
      <c r="AU162" s="18" t="s">
        <v>459</v>
      </c>
    </row>
    <row r="163" spans="2:51" s="11" customFormat="1" ht="13.5">
      <c r="B163" s="181"/>
      <c r="D163" s="178" t="s">
        <v>511</v>
      </c>
      <c r="E163" s="182" t="s">
        <v>398</v>
      </c>
      <c r="F163" s="183" t="s">
        <v>581</v>
      </c>
      <c r="H163" s="184" t="s">
        <v>398</v>
      </c>
      <c r="I163" s="185"/>
      <c r="L163" s="181"/>
      <c r="M163" s="186"/>
      <c r="N163" s="187"/>
      <c r="O163" s="187"/>
      <c r="P163" s="187"/>
      <c r="Q163" s="187"/>
      <c r="R163" s="187"/>
      <c r="S163" s="187"/>
      <c r="T163" s="188"/>
      <c r="AT163" s="184" t="s">
        <v>511</v>
      </c>
      <c r="AU163" s="184" t="s">
        <v>459</v>
      </c>
      <c r="AV163" s="11" t="s">
        <v>399</v>
      </c>
      <c r="AW163" s="11" t="s">
        <v>415</v>
      </c>
      <c r="AX163" s="11" t="s">
        <v>451</v>
      </c>
      <c r="AY163" s="184" t="s">
        <v>498</v>
      </c>
    </row>
    <row r="164" spans="2:51" s="12" customFormat="1" ht="13.5">
      <c r="B164" s="189"/>
      <c r="D164" s="198" t="s">
        <v>511</v>
      </c>
      <c r="E164" s="207" t="s">
        <v>398</v>
      </c>
      <c r="F164" s="208" t="s">
        <v>582</v>
      </c>
      <c r="H164" s="209">
        <v>0.5</v>
      </c>
      <c r="I164" s="193"/>
      <c r="L164" s="189"/>
      <c r="M164" s="194"/>
      <c r="N164" s="195"/>
      <c r="O164" s="195"/>
      <c r="P164" s="195"/>
      <c r="Q164" s="195"/>
      <c r="R164" s="195"/>
      <c r="S164" s="195"/>
      <c r="T164" s="196"/>
      <c r="AT164" s="190" t="s">
        <v>511</v>
      </c>
      <c r="AU164" s="190" t="s">
        <v>459</v>
      </c>
      <c r="AV164" s="12" t="s">
        <v>459</v>
      </c>
      <c r="AW164" s="12" t="s">
        <v>415</v>
      </c>
      <c r="AX164" s="12" t="s">
        <v>399</v>
      </c>
      <c r="AY164" s="190" t="s">
        <v>498</v>
      </c>
    </row>
    <row r="165" spans="2:65" s="1" customFormat="1" ht="22.5" customHeight="1">
      <c r="B165" s="165"/>
      <c r="C165" s="166" t="s">
        <v>583</v>
      </c>
      <c r="D165" s="166" t="s">
        <v>500</v>
      </c>
      <c r="E165" s="167" t="s">
        <v>584</v>
      </c>
      <c r="F165" s="168" t="s">
        <v>585</v>
      </c>
      <c r="G165" s="169" t="s">
        <v>503</v>
      </c>
      <c r="H165" s="170">
        <v>3</v>
      </c>
      <c r="I165" s="171"/>
      <c r="J165" s="172">
        <f>ROUND(I165*H165,2)</f>
        <v>0</v>
      </c>
      <c r="K165" s="168" t="s">
        <v>504</v>
      </c>
      <c r="L165" s="35"/>
      <c r="M165" s="173" t="s">
        <v>398</v>
      </c>
      <c r="N165" s="174" t="s">
        <v>422</v>
      </c>
      <c r="O165" s="36"/>
      <c r="P165" s="175">
        <f>O165*H165</f>
        <v>0</v>
      </c>
      <c r="Q165" s="175">
        <v>0.04174</v>
      </c>
      <c r="R165" s="175">
        <f>Q165*H165</f>
        <v>0.12522</v>
      </c>
      <c r="S165" s="175">
        <v>0</v>
      </c>
      <c r="T165" s="176">
        <f>S165*H165</f>
        <v>0</v>
      </c>
      <c r="AR165" s="18" t="s">
        <v>505</v>
      </c>
      <c r="AT165" s="18" t="s">
        <v>500</v>
      </c>
      <c r="AU165" s="18" t="s">
        <v>459</v>
      </c>
      <c r="AY165" s="18" t="s">
        <v>498</v>
      </c>
      <c r="BE165" s="177">
        <f>IF(N165="základní",J165,0)</f>
        <v>0</v>
      </c>
      <c r="BF165" s="177">
        <f>IF(N165="snížená",J165,0)</f>
        <v>0</v>
      </c>
      <c r="BG165" s="177">
        <f>IF(N165="zákl. přenesená",J165,0)</f>
        <v>0</v>
      </c>
      <c r="BH165" s="177">
        <f>IF(N165="sníž. přenesená",J165,0)</f>
        <v>0</v>
      </c>
      <c r="BI165" s="177">
        <f>IF(N165="nulová",J165,0)</f>
        <v>0</v>
      </c>
      <c r="BJ165" s="18" t="s">
        <v>399</v>
      </c>
      <c r="BK165" s="177">
        <f>ROUND(I165*H165,2)</f>
        <v>0</v>
      </c>
      <c r="BL165" s="18" t="s">
        <v>505</v>
      </c>
      <c r="BM165" s="18" t="s">
        <v>586</v>
      </c>
    </row>
    <row r="166" spans="2:47" s="1" customFormat="1" ht="13.5">
      <c r="B166" s="35"/>
      <c r="D166" s="178" t="s">
        <v>507</v>
      </c>
      <c r="F166" s="179" t="s">
        <v>587</v>
      </c>
      <c r="I166" s="134"/>
      <c r="L166" s="35"/>
      <c r="M166" s="65"/>
      <c r="N166" s="36"/>
      <c r="O166" s="36"/>
      <c r="P166" s="36"/>
      <c r="Q166" s="36"/>
      <c r="R166" s="36"/>
      <c r="S166" s="36"/>
      <c r="T166" s="66"/>
      <c r="AT166" s="18" t="s">
        <v>507</v>
      </c>
      <c r="AU166" s="18" t="s">
        <v>459</v>
      </c>
    </row>
    <row r="167" spans="2:47" s="1" customFormat="1" ht="162">
      <c r="B167" s="35"/>
      <c r="D167" s="178" t="s">
        <v>509</v>
      </c>
      <c r="F167" s="180" t="s">
        <v>588</v>
      </c>
      <c r="I167" s="134"/>
      <c r="L167" s="35"/>
      <c r="M167" s="65"/>
      <c r="N167" s="36"/>
      <c r="O167" s="36"/>
      <c r="P167" s="36"/>
      <c r="Q167" s="36"/>
      <c r="R167" s="36"/>
      <c r="S167" s="36"/>
      <c r="T167" s="66"/>
      <c r="AT167" s="18" t="s">
        <v>509</v>
      </c>
      <c r="AU167" s="18" t="s">
        <v>459</v>
      </c>
    </row>
    <row r="168" spans="2:51" s="11" customFormat="1" ht="13.5">
      <c r="B168" s="181"/>
      <c r="D168" s="178" t="s">
        <v>511</v>
      </c>
      <c r="E168" s="182" t="s">
        <v>398</v>
      </c>
      <c r="F168" s="183" t="s">
        <v>581</v>
      </c>
      <c r="H168" s="184" t="s">
        <v>398</v>
      </c>
      <c r="I168" s="185"/>
      <c r="L168" s="181"/>
      <c r="M168" s="186"/>
      <c r="N168" s="187"/>
      <c r="O168" s="187"/>
      <c r="P168" s="187"/>
      <c r="Q168" s="187"/>
      <c r="R168" s="187"/>
      <c r="S168" s="187"/>
      <c r="T168" s="188"/>
      <c r="AT168" s="184" t="s">
        <v>511</v>
      </c>
      <c r="AU168" s="184" t="s">
        <v>459</v>
      </c>
      <c r="AV168" s="11" t="s">
        <v>399</v>
      </c>
      <c r="AW168" s="11" t="s">
        <v>415</v>
      </c>
      <c r="AX168" s="11" t="s">
        <v>451</v>
      </c>
      <c r="AY168" s="184" t="s">
        <v>498</v>
      </c>
    </row>
    <row r="169" spans="2:51" s="12" customFormat="1" ht="13.5">
      <c r="B169" s="189"/>
      <c r="D169" s="198" t="s">
        <v>511</v>
      </c>
      <c r="E169" s="207" t="s">
        <v>398</v>
      </c>
      <c r="F169" s="208" t="s">
        <v>589</v>
      </c>
      <c r="H169" s="209">
        <v>3</v>
      </c>
      <c r="I169" s="193"/>
      <c r="L169" s="189"/>
      <c r="M169" s="194"/>
      <c r="N169" s="195"/>
      <c r="O169" s="195"/>
      <c r="P169" s="195"/>
      <c r="Q169" s="195"/>
      <c r="R169" s="195"/>
      <c r="S169" s="195"/>
      <c r="T169" s="196"/>
      <c r="AT169" s="190" t="s">
        <v>511</v>
      </c>
      <c r="AU169" s="190" t="s">
        <v>459</v>
      </c>
      <c r="AV169" s="12" t="s">
        <v>459</v>
      </c>
      <c r="AW169" s="12" t="s">
        <v>415</v>
      </c>
      <c r="AX169" s="12" t="s">
        <v>399</v>
      </c>
      <c r="AY169" s="190" t="s">
        <v>498</v>
      </c>
    </row>
    <row r="170" spans="2:65" s="1" customFormat="1" ht="22.5" customHeight="1">
      <c r="B170" s="165"/>
      <c r="C170" s="166" t="s">
        <v>590</v>
      </c>
      <c r="D170" s="166" t="s">
        <v>500</v>
      </c>
      <c r="E170" s="167" t="s">
        <v>591</v>
      </c>
      <c r="F170" s="168" t="s">
        <v>592</v>
      </c>
      <c r="G170" s="169" t="s">
        <v>503</v>
      </c>
      <c r="H170" s="170">
        <v>3</v>
      </c>
      <c r="I170" s="171"/>
      <c r="J170" s="172">
        <f>ROUND(I170*H170,2)</f>
        <v>0</v>
      </c>
      <c r="K170" s="168" t="s">
        <v>504</v>
      </c>
      <c r="L170" s="35"/>
      <c r="M170" s="173" t="s">
        <v>398</v>
      </c>
      <c r="N170" s="174" t="s">
        <v>422</v>
      </c>
      <c r="O170" s="36"/>
      <c r="P170" s="175">
        <f>O170*H170</f>
        <v>0</v>
      </c>
      <c r="Q170" s="175">
        <v>2E-05</v>
      </c>
      <c r="R170" s="175">
        <f>Q170*H170</f>
        <v>6.000000000000001E-05</v>
      </c>
      <c r="S170" s="175">
        <v>0</v>
      </c>
      <c r="T170" s="176">
        <f>S170*H170</f>
        <v>0</v>
      </c>
      <c r="AR170" s="18" t="s">
        <v>505</v>
      </c>
      <c r="AT170" s="18" t="s">
        <v>500</v>
      </c>
      <c r="AU170" s="18" t="s">
        <v>459</v>
      </c>
      <c r="AY170" s="18" t="s">
        <v>498</v>
      </c>
      <c r="BE170" s="177">
        <f>IF(N170="základní",J170,0)</f>
        <v>0</v>
      </c>
      <c r="BF170" s="177">
        <f>IF(N170="snížená",J170,0)</f>
        <v>0</v>
      </c>
      <c r="BG170" s="177">
        <f>IF(N170="zákl. přenesená",J170,0)</f>
        <v>0</v>
      </c>
      <c r="BH170" s="177">
        <f>IF(N170="sníž. přenesená",J170,0)</f>
        <v>0</v>
      </c>
      <c r="BI170" s="177">
        <f>IF(N170="nulová",J170,0)</f>
        <v>0</v>
      </c>
      <c r="BJ170" s="18" t="s">
        <v>399</v>
      </c>
      <c r="BK170" s="177">
        <f>ROUND(I170*H170,2)</f>
        <v>0</v>
      </c>
      <c r="BL170" s="18" t="s">
        <v>505</v>
      </c>
      <c r="BM170" s="18" t="s">
        <v>593</v>
      </c>
    </row>
    <row r="171" spans="2:47" s="1" customFormat="1" ht="13.5">
      <c r="B171" s="35"/>
      <c r="D171" s="178" t="s">
        <v>507</v>
      </c>
      <c r="F171" s="179" t="s">
        <v>594</v>
      </c>
      <c r="I171" s="134"/>
      <c r="L171" s="35"/>
      <c r="M171" s="65"/>
      <c r="N171" s="36"/>
      <c r="O171" s="36"/>
      <c r="P171" s="36"/>
      <c r="Q171" s="36"/>
      <c r="R171" s="36"/>
      <c r="S171" s="36"/>
      <c r="T171" s="66"/>
      <c r="AT171" s="18" t="s">
        <v>507</v>
      </c>
      <c r="AU171" s="18" t="s">
        <v>459</v>
      </c>
    </row>
    <row r="172" spans="2:47" s="1" customFormat="1" ht="162">
      <c r="B172" s="35"/>
      <c r="D172" s="178" t="s">
        <v>509</v>
      </c>
      <c r="F172" s="180" t="s">
        <v>588</v>
      </c>
      <c r="I172" s="134"/>
      <c r="L172" s="35"/>
      <c r="M172" s="65"/>
      <c r="N172" s="36"/>
      <c r="O172" s="36"/>
      <c r="P172" s="36"/>
      <c r="Q172" s="36"/>
      <c r="R172" s="36"/>
      <c r="S172" s="36"/>
      <c r="T172" s="66"/>
      <c r="AT172" s="18" t="s">
        <v>509</v>
      </c>
      <c r="AU172" s="18" t="s">
        <v>459</v>
      </c>
    </row>
    <row r="173" spans="2:51" s="11" customFormat="1" ht="13.5">
      <c r="B173" s="181"/>
      <c r="D173" s="178" t="s">
        <v>511</v>
      </c>
      <c r="E173" s="182" t="s">
        <v>398</v>
      </c>
      <c r="F173" s="183" t="s">
        <v>595</v>
      </c>
      <c r="H173" s="184" t="s">
        <v>398</v>
      </c>
      <c r="I173" s="185"/>
      <c r="L173" s="181"/>
      <c r="M173" s="186"/>
      <c r="N173" s="187"/>
      <c r="O173" s="187"/>
      <c r="P173" s="187"/>
      <c r="Q173" s="187"/>
      <c r="R173" s="187"/>
      <c r="S173" s="187"/>
      <c r="T173" s="188"/>
      <c r="AT173" s="184" t="s">
        <v>511</v>
      </c>
      <c r="AU173" s="184" t="s">
        <v>459</v>
      </c>
      <c r="AV173" s="11" t="s">
        <v>399</v>
      </c>
      <c r="AW173" s="11" t="s">
        <v>415</v>
      </c>
      <c r="AX173" s="11" t="s">
        <v>451</v>
      </c>
      <c r="AY173" s="184" t="s">
        <v>498</v>
      </c>
    </row>
    <row r="174" spans="2:51" s="12" customFormat="1" ht="13.5">
      <c r="B174" s="189"/>
      <c r="D174" s="198" t="s">
        <v>511</v>
      </c>
      <c r="E174" s="207" t="s">
        <v>398</v>
      </c>
      <c r="F174" s="208" t="s">
        <v>596</v>
      </c>
      <c r="H174" s="209">
        <v>3</v>
      </c>
      <c r="I174" s="193"/>
      <c r="L174" s="189"/>
      <c r="M174" s="194"/>
      <c r="N174" s="195"/>
      <c r="O174" s="195"/>
      <c r="P174" s="195"/>
      <c r="Q174" s="195"/>
      <c r="R174" s="195"/>
      <c r="S174" s="195"/>
      <c r="T174" s="196"/>
      <c r="AT174" s="190" t="s">
        <v>511</v>
      </c>
      <c r="AU174" s="190" t="s">
        <v>459</v>
      </c>
      <c r="AV174" s="12" t="s">
        <v>459</v>
      </c>
      <c r="AW174" s="12" t="s">
        <v>415</v>
      </c>
      <c r="AX174" s="12" t="s">
        <v>399</v>
      </c>
      <c r="AY174" s="190" t="s">
        <v>498</v>
      </c>
    </row>
    <row r="175" spans="2:65" s="1" customFormat="1" ht="22.5" customHeight="1">
      <c r="B175" s="165"/>
      <c r="C175" s="166" t="s">
        <v>404</v>
      </c>
      <c r="D175" s="166" t="s">
        <v>500</v>
      </c>
      <c r="E175" s="167" t="s">
        <v>597</v>
      </c>
      <c r="F175" s="168" t="s">
        <v>598</v>
      </c>
      <c r="G175" s="169" t="s">
        <v>599</v>
      </c>
      <c r="H175" s="170">
        <v>1</v>
      </c>
      <c r="I175" s="171"/>
      <c r="J175" s="172">
        <f>ROUND(I175*H175,2)</f>
        <v>0</v>
      </c>
      <c r="K175" s="168" t="s">
        <v>504</v>
      </c>
      <c r="L175" s="35"/>
      <c r="M175" s="173" t="s">
        <v>398</v>
      </c>
      <c r="N175" s="174" t="s">
        <v>422</v>
      </c>
      <c r="O175" s="36"/>
      <c r="P175" s="175">
        <f>O175*H175</f>
        <v>0</v>
      </c>
      <c r="Q175" s="175">
        <v>1.04877</v>
      </c>
      <c r="R175" s="175">
        <f>Q175*H175</f>
        <v>1.04877</v>
      </c>
      <c r="S175" s="175">
        <v>0</v>
      </c>
      <c r="T175" s="176">
        <f>S175*H175</f>
        <v>0</v>
      </c>
      <c r="AR175" s="18" t="s">
        <v>505</v>
      </c>
      <c r="AT175" s="18" t="s">
        <v>500</v>
      </c>
      <c r="AU175" s="18" t="s">
        <v>459</v>
      </c>
      <c r="AY175" s="18" t="s">
        <v>498</v>
      </c>
      <c r="BE175" s="177">
        <f>IF(N175="základní",J175,0)</f>
        <v>0</v>
      </c>
      <c r="BF175" s="177">
        <f>IF(N175="snížená",J175,0)</f>
        <v>0</v>
      </c>
      <c r="BG175" s="177">
        <f>IF(N175="zákl. přenesená",J175,0)</f>
        <v>0</v>
      </c>
      <c r="BH175" s="177">
        <f>IF(N175="sníž. přenesená",J175,0)</f>
        <v>0</v>
      </c>
      <c r="BI175" s="177">
        <f>IF(N175="nulová",J175,0)</f>
        <v>0</v>
      </c>
      <c r="BJ175" s="18" t="s">
        <v>399</v>
      </c>
      <c r="BK175" s="177">
        <f>ROUND(I175*H175,2)</f>
        <v>0</v>
      </c>
      <c r="BL175" s="18" t="s">
        <v>505</v>
      </c>
      <c r="BM175" s="18" t="s">
        <v>600</v>
      </c>
    </row>
    <row r="176" spans="2:47" s="1" customFormat="1" ht="13.5">
      <c r="B176" s="35"/>
      <c r="D176" s="178" t="s">
        <v>507</v>
      </c>
      <c r="F176" s="179" t="s">
        <v>601</v>
      </c>
      <c r="I176" s="134"/>
      <c r="L176" s="35"/>
      <c r="M176" s="65"/>
      <c r="N176" s="36"/>
      <c r="O176" s="36"/>
      <c r="P176" s="36"/>
      <c r="Q176" s="36"/>
      <c r="R176" s="36"/>
      <c r="S176" s="36"/>
      <c r="T176" s="66"/>
      <c r="AT176" s="18" t="s">
        <v>507</v>
      </c>
      <c r="AU176" s="18" t="s">
        <v>459</v>
      </c>
    </row>
    <row r="177" spans="2:47" s="1" customFormat="1" ht="148.5">
      <c r="B177" s="35"/>
      <c r="D177" s="178" t="s">
        <v>509</v>
      </c>
      <c r="F177" s="180" t="s">
        <v>602</v>
      </c>
      <c r="I177" s="134"/>
      <c r="L177" s="35"/>
      <c r="M177" s="65"/>
      <c r="N177" s="36"/>
      <c r="O177" s="36"/>
      <c r="P177" s="36"/>
      <c r="Q177" s="36"/>
      <c r="R177" s="36"/>
      <c r="S177" s="36"/>
      <c r="T177" s="66"/>
      <c r="AT177" s="18" t="s">
        <v>509</v>
      </c>
      <c r="AU177" s="18" t="s">
        <v>459</v>
      </c>
    </row>
    <row r="178" spans="2:51" s="11" customFormat="1" ht="13.5">
      <c r="B178" s="181"/>
      <c r="D178" s="178" t="s">
        <v>511</v>
      </c>
      <c r="E178" s="182" t="s">
        <v>398</v>
      </c>
      <c r="F178" s="183" t="s">
        <v>603</v>
      </c>
      <c r="H178" s="184" t="s">
        <v>398</v>
      </c>
      <c r="I178" s="185"/>
      <c r="L178" s="181"/>
      <c r="M178" s="186"/>
      <c r="N178" s="187"/>
      <c r="O178" s="187"/>
      <c r="P178" s="187"/>
      <c r="Q178" s="187"/>
      <c r="R178" s="187"/>
      <c r="S178" s="187"/>
      <c r="T178" s="188"/>
      <c r="AT178" s="184" t="s">
        <v>511</v>
      </c>
      <c r="AU178" s="184" t="s">
        <v>459</v>
      </c>
      <c r="AV178" s="11" t="s">
        <v>399</v>
      </c>
      <c r="AW178" s="11" t="s">
        <v>415</v>
      </c>
      <c r="AX178" s="11" t="s">
        <v>451</v>
      </c>
      <c r="AY178" s="184" t="s">
        <v>498</v>
      </c>
    </row>
    <row r="179" spans="2:51" s="12" customFormat="1" ht="13.5">
      <c r="B179" s="189"/>
      <c r="D179" s="178" t="s">
        <v>511</v>
      </c>
      <c r="E179" s="190" t="s">
        <v>398</v>
      </c>
      <c r="F179" s="191" t="s">
        <v>604</v>
      </c>
      <c r="H179" s="192">
        <v>0.2</v>
      </c>
      <c r="I179" s="193"/>
      <c r="L179" s="189"/>
      <c r="M179" s="194"/>
      <c r="N179" s="195"/>
      <c r="O179" s="195"/>
      <c r="P179" s="195"/>
      <c r="Q179" s="195"/>
      <c r="R179" s="195"/>
      <c r="S179" s="195"/>
      <c r="T179" s="196"/>
      <c r="AT179" s="190" t="s">
        <v>511</v>
      </c>
      <c r="AU179" s="190" t="s">
        <v>459</v>
      </c>
      <c r="AV179" s="12" t="s">
        <v>459</v>
      </c>
      <c r="AW179" s="12" t="s">
        <v>415</v>
      </c>
      <c r="AX179" s="12" t="s">
        <v>451</v>
      </c>
      <c r="AY179" s="190" t="s">
        <v>498</v>
      </c>
    </row>
    <row r="180" spans="2:51" s="12" customFormat="1" ht="13.5">
      <c r="B180" s="189"/>
      <c r="D180" s="178" t="s">
        <v>511</v>
      </c>
      <c r="E180" s="190" t="s">
        <v>398</v>
      </c>
      <c r="F180" s="191" t="s">
        <v>605</v>
      </c>
      <c r="H180" s="192">
        <v>0.2</v>
      </c>
      <c r="I180" s="193"/>
      <c r="L180" s="189"/>
      <c r="M180" s="194"/>
      <c r="N180" s="195"/>
      <c r="O180" s="195"/>
      <c r="P180" s="195"/>
      <c r="Q180" s="195"/>
      <c r="R180" s="195"/>
      <c r="S180" s="195"/>
      <c r="T180" s="196"/>
      <c r="AT180" s="190" t="s">
        <v>511</v>
      </c>
      <c r="AU180" s="190" t="s">
        <v>459</v>
      </c>
      <c r="AV180" s="12" t="s">
        <v>459</v>
      </c>
      <c r="AW180" s="12" t="s">
        <v>415</v>
      </c>
      <c r="AX180" s="12" t="s">
        <v>451</v>
      </c>
      <c r="AY180" s="190" t="s">
        <v>498</v>
      </c>
    </row>
    <row r="181" spans="2:51" s="12" customFormat="1" ht="13.5">
      <c r="B181" s="189"/>
      <c r="D181" s="178" t="s">
        <v>511</v>
      </c>
      <c r="E181" s="190" t="s">
        <v>398</v>
      </c>
      <c r="F181" s="191" t="s">
        <v>606</v>
      </c>
      <c r="H181" s="192">
        <v>0.4</v>
      </c>
      <c r="I181" s="193"/>
      <c r="L181" s="189"/>
      <c r="M181" s="194"/>
      <c r="N181" s="195"/>
      <c r="O181" s="195"/>
      <c r="P181" s="195"/>
      <c r="Q181" s="195"/>
      <c r="R181" s="195"/>
      <c r="S181" s="195"/>
      <c r="T181" s="196"/>
      <c r="AT181" s="190" t="s">
        <v>511</v>
      </c>
      <c r="AU181" s="190" t="s">
        <v>459</v>
      </c>
      <c r="AV181" s="12" t="s">
        <v>459</v>
      </c>
      <c r="AW181" s="12" t="s">
        <v>415</v>
      </c>
      <c r="AX181" s="12" t="s">
        <v>451</v>
      </c>
      <c r="AY181" s="190" t="s">
        <v>498</v>
      </c>
    </row>
    <row r="182" spans="2:51" s="12" customFormat="1" ht="13.5">
      <c r="B182" s="189"/>
      <c r="D182" s="178" t="s">
        <v>511</v>
      </c>
      <c r="E182" s="190" t="s">
        <v>398</v>
      </c>
      <c r="F182" s="191" t="s">
        <v>607</v>
      </c>
      <c r="H182" s="192">
        <v>0.2</v>
      </c>
      <c r="I182" s="193"/>
      <c r="L182" s="189"/>
      <c r="M182" s="194"/>
      <c r="N182" s="195"/>
      <c r="O182" s="195"/>
      <c r="P182" s="195"/>
      <c r="Q182" s="195"/>
      <c r="R182" s="195"/>
      <c r="S182" s="195"/>
      <c r="T182" s="196"/>
      <c r="AT182" s="190" t="s">
        <v>511</v>
      </c>
      <c r="AU182" s="190" t="s">
        <v>459</v>
      </c>
      <c r="AV182" s="12" t="s">
        <v>459</v>
      </c>
      <c r="AW182" s="12" t="s">
        <v>415</v>
      </c>
      <c r="AX182" s="12" t="s">
        <v>451</v>
      </c>
      <c r="AY182" s="190" t="s">
        <v>498</v>
      </c>
    </row>
    <row r="183" spans="2:51" s="13" customFormat="1" ht="13.5">
      <c r="B183" s="197"/>
      <c r="D183" s="198" t="s">
        <v>511</v>
      </c>
      <c r="E183" s="199" t="s">
        <v>398</v>
      </c>
      <c r="F183" s="200" t="s">
        <v>518</v>
      </c>
      <c r="H183" s="201">
        <v>1</v>
      </c>
      <c r="I183" s="202"/>
      <c r="L183" s="197"/>
      <c r="M183" s="203"/>
      <c r="N183" s="204"/>
      <c r="O183" s="204"/>
      <c r="P183" s="204"/>
      <c r="Q183" s="204"/>
      <c r="R183" s="204"/>
      <c r="S183" s="204"/>
      <c r="T183" s="205"/>
      <c r="AT183" s="206" t="s">
        <v>511</v>
      </c>
      <c r="AU183" s="206" t="s">
        <v>459</v>
      </c>
      <c r="AV183" s="13" t="s">
        <v>505</v>
      </c>
      <c r="AW183" s="13" t="s">
        <v>415</v>
      </c>
      <c r="AX183" s="13" t="s">
        <v>399</v>
      </c>
      <c r="AY183" s="206" t="s">
        <v>498</v>
      </c>
    </row>
    <row r="184" spans="2:65" s="1" customFormat="1" ht="22.5" customHeight="1">
      <c r="B184" s="165"/>
      <c r="C184" s="166" t="s">
        <v>608</v>
      </c>
      <c r="D184" s="166" t="s">
        <v>500</v>
      </c>
      <c r="E184" s="167" t="s">
        <v>609</v>
      </c>
      <c r="F184" s="168" t="s">
        <v>610</v>
      </c>
      <c r="G184" s="169" t="s">
        <v>611</v>
      </c>
      <c r="H184" s="170">
        <v>8</v>
      </c>
      <c r="I184" s="171"/>
      <c r="J184" s="172">
        <f>ROUND(I184*H184,2)</f>
        <v>0</v>
      </c>
      <c r="K184" s="168" t="s">
        <v>504</v>
      </c>
      <c r="L184" s="35"/>
      <c r="M184" s="173" t="s">
        <v>398</v>
      </c>
      <c r="N184" s="174" t="s">
        <v>422</v>
      </c>
      <c r="O184" s="36"/>
      <c r="P184" s="175">
        <f>O184*H184</f>
        <v>0</v>
      </c>
      <c r="Q184" s="175">
        <v>0.00033</v>
      </c>
      <c r="R184" s="175">
        <f>Q184*H184</f>
        <v>0.00264</v>
      </c>
      <c r="S184" s="175">
        <v>0</v>
      </c>
      <c r="T184" s="176">
        <f>S184*H184</f>
        <v>0</v>
      </c>
      <c r="AR184" s="18" t="s">
        <v>505</v>
      </c>
      <c r="AT184" s="18" t="s">
        <v>500</v>
      </c>
      <c r="AU184" s="18" t="s">
        <v>459</v>
      </c>
      <c r="AY184" s="18" t="s">
        <v>498</v>
      </c>
      <c r="BE184" s="177">
        <f>IF(N184="základní",J184,0)</f>
        <v>0</v>
      </c>
      <c r="BF184" s="177">
        <f>IF(N184="snížená",J184,0)</f>
        <v>0</v>
      </c>
      <c r="BG184" s="177">
        <f>IF(N184="zákl. přenesená",J184,0)</f>
        <v>0</v>
      </c>
      <c r="BH184" s="177">
        <f>IF(N184="sníž. přenesená",J184,0)</f>
        <v>0</v>
      </c>
      <c r="BI184" s="177">
        <f>IF(N184="nulová",J184,0)</f>
        <v>0</v>
      </c>
      <c r="BJ184" s="18" t="s">
        <v>399</v>
      </c>
      <c r="BK184" s="177">
        <f>ROUND(I184*H184,2)</f>
        <v>0</v>
      </c>
      <c r="BL184" s="18" t="s">
        <v>505</v>
      </c>
      <c r="BM184" s="18" t="s">
        <v>612</v>
      </c>
    </row>
    <row r="185" spans="2:47" s="1" customFormat="1" ht="13.5">
      <c r="B185" s="35"/>
      <c r="D185" s="178" t="s">
        <v>507</v>
      </c>
      <c r="F185" s="179" t="s">
        <v>613</v>
      </c>
      <c r="I185" s="134"/>
      <c r="L185" s="35"/>
      <c r="M185" s="65"/>
      <c r="N185" s="36"/>
      <c r="O185" s="36"/>
      <c r="P185" s="36"/>
      <c r="Q185" s="36"/>
      <c r="R185" s="36"/>
      <c r="S185" s="36"/>
      <c r="T185" s="66"/>
      <c r="AT185" s="18" t="s">
        <v>507</v>
      </c>
      <c r="AU185" s="18" t="s">
        <v>459</v>
      </c>
    </row>
    <row r="186" spans="2:47" s="1" customFormat="1" ht="162">
      <c r="B186" s="35"/>
      <c r="D186" s="178" t="s">
        <v>509</v>
      </c>
      <c r="F186" s="180" t="s">
        <v>614</v>
      </c>
      <c r="I186" s="134"/>
      <c r="L186" s="35"/>
      <c r="M186" s="65"/>
      <c r="N186" s="36"/>
      <c r="O186" s="36"/>
      <c r="P186" s="36"/>
      <c r="Q186" s="36"/>
      <c r="R186" s="36"/>
      <c r="S186" s="36"/>
      <c r="T186" s="66"/>
      <c r="AT186" s="18" t="s">
        <v>509</v>
      </c>
      <c r="AU186" s="18" t="s">
        <v>459</v>
      </c>
    </row>
    <row r="187" spans="2:51" s="11" customFormat="1" ht="13.5">
      <c r="B187" s="181"/>
      <c r="D187" s="178" t="s">
        <v>511</v>
      </c>
      <c r="E187" s="182" t="s">
        <v>398</v>
      </c>
      <c r="F187" s="183" t="s">
        <v>581</v>
      </c>
      <c r="H187" s="184" t="s">
        <v>398</v>
      </c>
      <c r="I187" s="185"/>
      <c r="L187" s="181"/>
      <c r="M187" s="186"/>
      <c r="N187" s="187"/>
      <c r="O187" s="187"/>
      <c r="P187" s="187"/>
      <c r="Q187" s="187"/>
      <c r="R187" s="187"/>
      <c r="S187" s="187"/>
      <c r="T187" s="188"/>
      <c r="AT187" s="184" t="s">
        <v>511</v>
      </c>
      <c r="AU187" s="184" t="s">
        <v>459</v>
      </c>
      <c r="AV187" s="11" t="s">
        <v>399</v>
      </c>
      <c r="AW187" s="11" t="s">
        <v>415</v>
      </c>
      <c r="AX187" s="11" t="s">
        <v>451</v>
      </c>
      <c r="AY187" s="184" t="s">
        <v>498</v>
      </c>
    </row>
    <row r="188" spans="2:51" s="12" customFormat="1" ht="13.5">
      <c r="B188" s="189"/>
      <c r="D188" s="198" t="s">
        <v>511</v>
      </c>
      <c r="E188" s="207" t="s">
        <v>398</v>
      </c>
      <c r="F188" s="208" t="s">
        <v>615</v>
      </c>
      <c r="H188" s="209">
        <v>8</v>
      </c>
      <c r="I188" s="193"/>
      <c r="L188" s="189"/>
      <c r="M188" s="194"/>
      <c r="N188" s="195"/>
      <c r="O188" s="195"/>
      <c r="P188" s="195"/>
      <c r="Q188" s="195"/>
      <c r="R188" s="195"/>
      <c r="S188" s="195"/>
      <c r="T188" s="196"/>
      <c r="AT188" s="190" t="s">
        <v>511</v>
      </c>
      <c r="AU188" s="190" t="s">
        <v>459</v>
      </c>
      <c r="AV188" s="12" t="s">
        <v>459</v>
      </c>
      <c r="AW188" s="12" t="s">
        <v>415</v>
      </c>
      <c r="AX188" s="12" t="s">
        <v>399</v>
      </c>
      <c r="AY188" s="190" t="s">
        <v>498</v>
      </c>
    </row>
    <row r="189" spans="2:65" s="1" customFormat="1" ht="22.5" customHeight="1">
      <c r="B189" s="165"/>
      <c r="C189" s="210" t="s">
        <v>616</v>
      </c>
      <c r="D189" s="210" t="s">
        <v>617</v>
      </c>
      <c r="E189" s="211" t="s">
        <v>618</v>
      </c>
      <c r="F189" s="212" t="s">
        <v>619</v>
      </c>
      <c r="G189" s="213" t="s">
        <v>620</v>
      </c>
      <c r="H189" s="214">
        <v>8</v>
      </c>
      <c r="I189" s="215"/>
      <c r="J189" s="216">
        <f>ROUND(I189*H189,2)</f>
        <v>0</v>
      </c>
      <c r="K189" s="212" t="s">
        <v>504</v>
      </c>
      <c r="L189" s="217"/>
      <c r="M189" s="218" t="s">
        <v>398</v>
      </c>
      <c r="N189" s="219" t="s">
        <v>422</v>
      </c>
      <c r="O189" s="36"/>
      <c r="P189" s="175">
        <f>O189*H189</f>
        <v>0</v>
      </c>
      <c r="Q189" s="175">
        <v>0.01893</v>
      </c>
      <c r="R189" s="175">
        <f>Q189*H189</f>
        <v>0.15144</v>
      </c>
      <c r="S189" s="175">
        <v>0</v>
      </c>
      <c r="T189" s="176">
        <f>S189*H189</f>
        <v>0</v>
      </c>
      <c r="AR189" s="18" t="s">
        <v>583</v>
      </c>
      <c r="AT189" s="18" t="s">
        <v>617</v>
      </c>
      <c r="AU189" s="18" t="s">
        <v>459</v>
      </c>
      <c r="AY189" s="18" t="s">
        <v>498</v>
      </c>
      <c r="BE189" s="177">
        <f>IF(N189="základní",J189,0)</f>
        <v>0</v>
      </c>
      <c r="BF189" s="177">
        <f>IF(N189="snížená",J189,0)</f>
        <v>0</v>
      </c>
      <c r="BG189" s="177">
        <f>IF(N189="zákl. přenesená",J189,0)</f>
        <v>0</v>
      </c>
      <c r="BH189" s="177">
        <f>IF(N189="sníž. přenesená",J189,0)</f>
        <v>0</v>
      </c>
      <c r="BI189" s="177">
        <f>IF(N189="nulová",J189,0)</f>
        <v>0</v>
      </c>
      <c r="BJ189" s="18" t="s">
        <v>399</v>
      </c>
      <c r="BK189" s="177">
        <f>ROUND(I189*H189,2)</f>
        <v>0</v>
      </c>
      <c r="BL189" s="18" t="s">
        <v>505</v>
      </c>
      <c r="BM189" s="18" t="s">
        <v>621</v>
      </c>
    </row>
    <row r="190" spans="2:47" s="1" customFormat="1" ht="27">
      <c r="B190" s="35"/>
      <c r="D190" s="178" t="s">
        <v>507</v>
      </c>
      <c r="F190" s="179" t="s">
        <v>622</v>
      </c>
      <c r="I190" s="134"/>
      <c r="L190" s="35"/>
      <c r="M190" s="65"/>
      <c r="N190" s="36"/>
      <c r="O190" s="36"/>
      <c r="P190" s="36"/>
      <c r="Q190" s="36"/>
      <c r="R190" s="36"/>
      <c r="S190" s="36"/>
      <c r="T190" s="66"/>
      <c r="AT190" s="18" t="s">
        <v>507</v>
      </c>
      <c r="AU190" s="18" t="s">
        <v>459</v>
      </c>
    </row>
    <row r="191" spans="2:51" s="11" customFormat="1" ht="13.5">
      <c r="B191" s="181"/>
      <c r="D191" s="178" t="s">
        <v>511</v>
      </c>
      <c r="E191" s="182" t="s">
        <v>398</v>
      </c>
      <c r="F191" s="183" t="s">
        <v>623</v>
      </c>
      <c r="H191" s="184" t="s">
        <v>398</v>
      </c>
      <c r="I191" s="185"/>
      <c r="L191" s="181"/>
      <c r="M191" s="186"/>
      <c r="N191" s="187"/>
      <c r="O191" s="187"/>
      <c r="P191" s="187"/>
      <c r="Q191" s="187"/>
      <c r="R191" s="187"/>
      <c r="S191" s="187"/>
      <c r="T191" s="188"/>
      <c r="AT191" s="184" t="s">
        <v>511</v>
      </c>
      <c r="AU191" s="184" t="s">
        <v>459</v>
      </c>
      <c r="AV191" s="11" t="s">
        <v>399</v>
      </c>
      <c r="AW191" s="11" t="s">
        <v>415</v>
      </c>
      <c r="AX191" s="11" t="s">
        <v>451</v>
      </c>
      <c r="AY191" s="184" t="s">
        <v>498</v>
      </c>
    </row>
    <row r="192" spans="2:51" s="12" customFormat="1" ht="13.5">
      <c r="B192" s="189"/>
      <c r="D192" s="198" t="s">
        <v>511</v>
      </c>
      <c r="E192" s="207" t="s">
        <v>398</v>
      </c>
      <c r="F192" s="208" t="s">
        <v>624</v>
      </c>
      <c r="H192" s="209">
        <v>8</v>
      </c>
      <c r="I192" s="193"/>
      <c r="L192" s="189"/>
      <c r="M192" s="194"/>
      <c r="N192" s="195"/>
      <c r="O192" s="195"/>
      <c r="P192" s="195"/>
      <c r="Q192" s="195"/>
      <c r="R192" s="195"/>
      <c r="S192" s="195"/>
      <c r="T192" s="196"/>
      <c r="AT192" s="190" t="s">
        <v>511</v>
      </c>
      <c r="AU192" s="190" t="s">
        <v>459</v>
      </c>
      <c r="AV192" s="12" t="s">
        <v>459</v>
      </c>
      <c r="AW192" s="12" t="s">
        <v>415</v>
      </c>
      <c r="AX192" s="12" t="s">
        <v>399</v>
      </c>
      <c r="AY192" s="190" t="s">
        <v>498</v>
      </c>
    </row>
    <row r="193" spans="2:65" s="1" customFormat="1" ht="22.5" customHeight="1">
      <c r="B193" s="165"/>
      <c r="C193" s="210" t="s">
        <v>625</v>
      </c>
      <c r="D193" s="210" t="s">
        <v>617</v>
      </c>
      <c r="E193" s="211" t="s">
        <v>626</v>
      </c>
      <c r="F193" s="212" t="s">
        <v>627</v>
      </c>
      <c r="G193" s="213" t="s">
        <v>620</v>
      </c>
      <c r="H193" s="214">
        <v>8</v>
      </c>
      <c r="I193" s="215"/>
      <c r="J193" s="216">
        <f>ROUND(I193*H193,2)</f>
        <v>0</v>
      </c>
      <c r="K193" s="212" t="s">
        <v>504</v>
      </c>
      <c r="L193" s="217"/>
      <c r="M193" s="218" t="s">
        <v>398</v>
      </c>
      <c r="N193" s="219" t="s">
        <v>422</v>
      </c>
      <c r="O193" s="36"/>
      <c r="P193" s="175">
        <f>O193*H193</f>
        <v>0</v>
      </c>
      <c r="Q193" s="175">
        <v>0.04648</v>
      </c>
      <c r="R193" s="175">
        <f>Q193*H193</f>
        <v>0.37184</v>
      </c>
      <c r="S193" s="175">
        <v>0</v>
      </c>
      <c r="T193" s="176">
        <f>S193*H193</f>
        <v>0</v>
      </c>
      <c r="AR193" s="18" t="s">
        <v>583</v>
      </c>
      <c r="AT193" s="18" t="s">
        <v>617</v>
      </c>
      <c r="AU193" s="18" t="s">
        <v>459</v>
      </c>
      <c r="AY193" s="18" t="s">
        <v>498</v>
      </c>
      <c r="BE193" s="177">
        <f>IF(N193="základní",J193,0)</f>
        <v>0</v>
      </c>
      <c r="BF193" s="177">
        <f>IF(N193="snížená",J193,0)</f>
        <v>0</v>
      </c>
      <c r="BG193" s="177">
        <f>IF(N193="zákl. přenesená",J193,0)</f>
        <v>0</v>
      </c>
      <c r="BH193" s="177">
        <f>IF(N193="sníž. přenesená",J193,0)</f>
        <v>0</v>
      </c>
      <c r="BI193" s="177">
        <f>IF(N193="nulová",J193,0)</f>
        <v>0</v>
      </c>
      <c r="BJ193" s="18" t="s">
        <v>399</v>
      </c>
      <c r="BK193" s="177">
        <f>ROUND(I193*H193,2)</f>
        <v>0</v>
      </c>
      <c r="BL193" s="18" t="s">
        <v>505</v>
      </c>
      <c r="BM193" s="18" t="s">
        <v>628</v>
      </c>
    </row>
    <row r="194" spans="2:47" s="1" customFormat="1" ht="27">
      <c r="B194" s="35"/>
      <c r="D194" s="178" t="s">
        <v>507</v>
      </c>
      <c r="F194" s="179" t="s">
        <v>629</v>
      </c>
      <c r="I194" s="134"/>
      <c r="L194" s="35"/>
      <c r="M194" s="65"/>
      <c r="N194" s="36"/>
      <c r="O194" s="36"/>
      <c r="P194" s="36"/>
      <c r="Q194" s="36"/>
      <c r="R194" s="36"/>
      <c r="S194" s="36"/>
      <c r="T194" s="66"/>
      <c r="AT194" s="18" t="s">
        <v>507</v>
      </c>
      <c r="AU194" s="18" t="s">
        <v>459</v>
      </c>
    </row>
    <row r="195" spans="2:51" s="11" customFormat="1" ht="13.5">
      <c r="B195" s="181"/>
      <c r="D195" s="178" t="s">
        <v>511</v>
      </c>
      <c r="E195" s="182" t="s">
        <v>398</v>
      </c>
      <c r="F195" s="183" t="s">
        <v>623</v>
      </c>
      <c r="H195" s="184" t="s">
        <v>398</v>
      </c>
      <c r="I195" s="185"/>
      <c r="L195" s="181"/>
      <c r="M195" s="186"/>
      <c r="N195" s="187"/>
      <c r="O195" s="187"/>
      <c r="P195" s="187"/>
      <c r="Q195" s="187"/>
      <c r="R195" s="187"/>
      <c r="S195" s="187"/>
      <c r="T195" s="188"/>
      <c r="AT195" s="184" t="s">
        <v>511</v>
      </c>
      <c r="AU195" s="184" t="s">
        <v>459</v>
      </c>
      <c r="AV195" s="11" t="s">
        <v>399</v>
      </c>
      <c r="AW195" s="11" t="s">
        <v>415</v>
      </c>
      <c r="AX195" s="11" t="s">
        <v>451</v>
      </c>
      <c r="AY195" s="184" t="s">
        <v>498</v>
      </c>
    </row>
    <row r="196" spans="2:51" s="12" customFormat="1" ht="13.5">
      <c r="B196" s="189"/>
      <c r="D196" s="178" t="s">
        <v>511</v>
      </c>
      <c r="E196" s="190" t="s">
        <v>398</v>
      </c>
      <c r="F196" s="191" t="s">
        <v>624</v>
      </c>
      <c r="H196" s="192">
        <v>8</v>
      </c>
      <c r="I196" s="193"/>
      <c r="L196" s="189"/>
      <c r="M196" s="194"/>
      <c r="N196" s="195"/>
      <c r="O196" s="195"/>
      <c r="P196" s="195"/>
      <c r="Q196" s="195"/>
      <c r="R196" s="195"/>
      <c r="S196" s="195"/>
      <c r="T196" s="196"/>
      <c r="AT196" s="190" t="s">
        <v>511</v>
      </c>
      <c r="AU196" s="190" t="s">
        <v>459</v>
      </c>
      <c r="AV196" s="12" t="s">
        <v>459</v>
      </c>
      <c r="AW196" s="12" t="s">
        <v>415</v>
      </c>
      <c r="AX196" s="12" t="s">
        <v>399</v>
      </c>
      <c r="AY196" s="190" t="s">
        <v>498</v>
      </c>
    </row>
    <row r="197" spans="2:63" s="10" customFormat="1" ht="29.25" customHeight="1">
      <c r="B197" s="151"/>
      <c r="D197" s="162" t="s">
        <v>450</v>
      </c>
      <c r="E197" s="163" t="s">
        <v>505</v>
      </c>
      <c r="F197" s="163" t="s">
        <v>630</v>
      </c>
      <c r="I197" s="154"/>
      <c r="J197" s="164">
        <f>BK197</f>
        <v>0</v>
      </c>
      <c r="L197" s="151"/>
      <c r="M197" s="156"/>
      <c r="N197" s="157"/>
      <c r="O197" s="157"/>
      <c r="P197" s="158">
        <f>SUM(P198:P208)</f>
        <v>0</v>
      </c>
      <c r="Q197" s="157"/>
      <c r="R197" s="158">
        <f>SUM(R198:R208)</f>
        <v>5.5403352</v>
      </c>
      <c r="S197" s="157"/>
      <c r="T197" s="159">
        <f>SUM(T198:T208)</f>
        <v>0</v>
      </c>
      <c r="AR197" s="152" t="s">
        <v>399</v>
      </c>
      <c r="AT197" s="160" t="s">
        <v>450</v>
      </c>
      <c r="AU197" s="160" t="s">
        <v>399</v>
      </c>
      <c r="AY197" s="152" t="s">
        <v>498</v>
      </c>
      <c r="BK197" s="161">
        <f>SUM(BK198:BK208)</f>
        <v>0</v>
      </c>
    </row>
    <row r="198" spans="2:65" s="1" customFormat="1" ht="31.5" customHeight="1">
      <c r="B198" s="165"/>
      <c r="C198" s="166" t="s">
        <v>631</v>
      </c>
      <c r="D198" s="166" t="s">
        <v>500</v>
      </c>
      <c r="E198" s="167" t="s">
        <v>632</v>
      </c>
      <c r="F198" s="168" t="s">
        <v>633</v>
      </c>
      <c r="G198" s="169" t="s">
        <v>503</v>
      </c>
      <c r="H198" s="170">
        <v>38</v>
      </c>
      <c r="I198" s="171"/>
      <c r="J198" s="172">
        <f>ROUND(I198*H198,2)</f>
        <v>0</v>
      </c>
      <c r="K198" s="168" t="s">
        <v>504</v>
      </c>
      <c r="L198" s="35"/>
      <c r="M198" s="173" t="s">
        <v>398</v>
      </c>
      <c r="N198" s="174" t="s">
        <v>422</v>
      </c>
      <c r="O198" s="36"/>
      <c r="P198" s="175">
        <f>O198*H198</f>
        <v>0</v>
      </c>
      <c r="Q198" s="175">
        <v>0</v>
      </c>
      <c r="R198" s="175">
        <f>Q198*H198</f>
        <v>0</v>
      </c>
      <c r="S198" s="175">
        <v>0</v>
      </c>
      <c r="T198" s="176">
        <f>S198*H198</f>
        <v>0</v>
      </c>
      <c r="AR198" s="18" t="s">
        <v>505</v>
      </c>
      <c r="AT198" s="18" t="s">
        <v>500</v>
      </c>
      <c r="AU198" s="18" t="s">
        <v>459</v>
      </c>
      <c r="AY198" s="18" t="s">
        <v>498</v>
      </c>
      <c r="BE198" s="177">
        <f>IF(N198="základní",J198,0)</f>
        <v>0</v>
      </c>
      <c r="BF198" s="177">
        <f>IF(N198="snížená",J198,0)</f>
        <v>0</v>
      </c>
      <c r="BG198" s="177">
        <f>IF(N198="zákl. přenesená",J198,0)</f>
        <v>0</v>
      </c>
      <c r="BH198" s="177">
        <f>IF(N198="sníž. přenesená",J198,0)</f>
        <v>0</v>
      </c>
      <c r="BI198" s="177">
        <f>IF(N198="nulová",J198,0)</f>
        <v>0</v>
      </c>
      <c r="BJ198" s="18" t="s">
        <v>399</v>
      </c>
      <c r="BK198" s="177">
        <f>ROUND(I198*H198,2)</f>
        <v>0</v>
      </c>
      <c r="BL198" s="18" t="s">
        <v>505</v>
      </c>
      <c r="BM198" s="18" t="s">
        <v>634</v>
      </c>
    </row>
    <row r="199" spans="2:47" s="1" customFormat="1" ht="27">
      <c r="B199" s="35"/>
      <c r="D199" s="178" t="s">
        <v>507</v>
      </c>
      <c r="F199" s="179" t="s">
        <v>635</v>
      </c>
      <c r="I199" s="134"/>
      <c r="L199" s="35"/>
      <c r="M199" s="65"/>
      <c r="N199" s="36"/>
      <c r="O199" s="36"/>
      <c r="P199" s="36"/>
      <c r="Q199" s="36"/>
      <c r="R199" s="36"/>
      <c r="S199" s="36"/>
      <c r="T199" s="66"/>
      <c r="AT199" s="18" t="s">
        <v>507</v>
      </c>
      <c r="AU199" s="18" t="s">
        <v>459</v>
      </c>
    </row>
    <row r="200" spans="2:47" s="1" customFormat="1" ht="162">
      <c r="B200" s="35"/>
      <c r="D200" s="178" t="s">
        <v>509</v>
      </c>
      <c r="F200" s="180" t="s">
        <v>636</v>
      </c>
      <c r="I200" s="134"/>
      <c r="L200" s="35"/>
      <c r="M200" s="65"/>
      <c r="N200" s="36"/>
      <c r="O200" s="36"/>
      <c r="P200" s="36"/>
      <c r="Q200" s="36"/>
      <c r="R200" s="36"/>
      <c r="S200" s="36"/>
      <c r="T200" s="66"/>
      <c r="AT200" s="18" t="s">
        <v>509</v>
      </c>
      <c r="AU200" s="18" t="s">
        <v>459</v>
      </c>
    </row>
    <row r="201" spans="2:51" s="12" customFormat="1" ht="13.5">
      <c r="B201" s="189"/>
      <c r="D201" s="198" t="s">
        <v>511</v>
      </c>
      <c r="E201" s="207" t="s">
        <v>398</v>
      </c>
      <c r="F201" s="208" t="s">
        <v>637</v>
      </c>
      <c r="H201" s="209">
        <v>38</v>
      </c>
      <c r="I201" s="193"/>
      <c r="L201" s="189"/>
      <c r="M201" s="194"/>
      <c r="N201" s="195"/>
      <c r="O201" s="195"/>
      <c r="P201" s="195"/>
      <c r="Q201" s="195"/>
      <c r="R201" s="195"/>
      <c r="S201" s="195"/>
      <c r="T201" s="196"/>
      <c r="AT201" s="190" t="s">
        <v>511</v>
      </c>
      <c r="AU201" s="190" t="s">
        <v>459</v>
      </c>
      <c r="AV201" s="12" t="s">
        <v>459</v>
      </c>
      <c r="AW201" s="12" t="s">
        <v>415</v>
      </c>
      <c r="AX201" s="12" t="s">
        <v>399</v>
      </c>
      <c r="AY201" s="190" t="s">
        <v>498</v>
      </c>
    </row>
    <row r="202" spans="2:65" s="1" customFormat="1" ht="22.5" customHeight="1">
      <c r="B202" s="165"/>
      <c r="C202" s="166" t="s">
        <v>384</v>
      </c>
      <c r="D202" s="166" t="s">
        <v>500</v>
      </c>
      <c r="E202" s="167" t="s">
        <v>638</v>
      </c>
      <c r="F202" s="168" t="s">
        <v>639</v>
      </c>
      <c r="G202" s="169" t="s">
        <v>559</v>
      </c>
      <c r="H202" s="170">
        <v>2.16</v>
      </c>
      <c r="I202" s="171"/>
      <c r="J202" s="172">
        <f>ROUND(I202*H202,2)</f>
        <v>0</v>
      </c>
      <c r="K202" s="168" t="s">
        <v>398</v>
      </c>
      <c r="L202" s="35"/>
      <c r="M202" s="173" t="s">
        <v>398</v>
      </c>
      <c r="N202" s="174" t="s">
        <v>422</v>
      </c>
      <c r="O202" s="36"/>
      <c r="P202" s="175">
        <f>O202*H202</f>
        <v>0</v>
      </c>
      <c r="Q202" s="175">
        <v>2.56497</v>
      </c>
      <c r="R202" s="175">
        <f>Q202*H202</f>
        <v>5.5403352</v>
      </c>
      <c r="S202" s="175">
        <v>0</v>
      </c>
      <c r="T202" s="176">
        <f>S202*H202</f>
        <v>0</v>
      </c>
      <c r="AR202" s="18" t="s">
        <v>505</v>
      </c>
      <c r="AT202" s="18" t="s">
        <v>500</v>
      </c>
      <c r="AU202" s="18" t="s">
        <v>459</v>
      </c>
      <c r="AY202" s="18" t="s">
        <v>498</v>
      </c>
      <c r="BE202" s="177">
        <f>IF(N202="základní",J202,0)</f>
        <v>0</v>
      </c>
      <c r="BF202" s="177">
        <f>IF(N202="snížená",J202,0)</f>
        <v>0</v>
      </c>
      <c r="BG202" s="177">
        <f>IF(N202="zákl. přenesená",J202,0)</f>
        <v>0</v>
      </c>
      <c r="BH202" s="177">
        <f>IF(N202="sníž. přenesená",J202,0)</f>
        <v>0</v>
      </c>
      <c r="BI202" s="177">
        <f>IF(N202="nulová",J202,0)</f>
        <v>0</v>
      </c>
      <c r="BJ202" s="18" t="s">
        <v>399</v>
      </c>
      <c r="BK202" s="177">
        <f>ROUND(I202*H202,2)</f>
        <v>0</v>
      </c>
      <c r="BL202" s="18" t="s">
        <v>505</v>
      </c>
      <c r="BM202" s="18" t="s">
        <v>640</v>
      </c>
    </row>
    <row r="203" spans="2:47" s="1" customFormat="1" ht="13.5">
      <c r="B203" s="35"/>
      <c r="D203" s="178" t="s">
        <v>507</v>
      </c>
      <c r="F203" s="179" t="s">
        <v>639</v>
      </c>
      <c r="I203" s="134"/>
      <c r="L203" s="35"/>
      <c r="M203" s="65"/>
      <c r="N203" s="36"/>
      <c r="O203" s="36"/>
      <c r="P203" s="36"/>
      <c r="Q203" s="36"/>
      <c r="R203" s="36"/>
      <c r="S203" s="36"/>
      <c r="T203" s="66"/>
      <c r="AT203" s="18" t="s">
        <v>507</v>
      </c>
      <c r="AU203" s="18" t="s">
        <v>459</v>
      </c>
    </row>
    <row r="204" spans="2:51" s="11" customFormat="1" ht="13.5">
      <c r="B204" s="181"/>
      <c r="D204" s="178" t="s">
        <v>511</v>
      </c>
      <c r="E204" s="182" t="s">
        <v>398</v>
      </c>
      <c r="F204" s="183" t="s">
        <v>641</v>
      </c>
      <c r="H204" s="184" t="s">
        <v>398</v>
      </c>
      <c r="I204" s="185"/>
      <c r="L204" s="181"/>
      <c r="M204" s="186"/>
      <c r="N204" s="187"/>
      <c r="O204" s="187"/>
      <c r="P204" s="187"/>
      <c r="Q204" s="187"/>
      <c r="R204" s="187"/>
      <c r="S204" s="187"/>
      <c r="T204" s="188"/>
      <c r="AT204" s="184" t="s">
        <v>511</v>
      </c>
      <c r="AU204" s="184" t="s">
        <v>459</v>
      </c>
      <c r="AV204" s="11" t="s">
        <v>399</v>
      </c>
      <c r="AW204" s="11" t="s">
        <v>415</v>
      </c>
      <c r="AX204" s="11" t="s">
        <v>451</v>
      </c>
      <c r="AY204" s="184" t="s">
        <v>498</v>
      </c>
    </row>
    <row r="205" spans="2:51" s="12" customFormat="1" ht="13.5">
      <c r="B205" s="189"/>
      <c r="D205" s="178" t="s">
        <v>511</v>
      </c>
      <c r="E205" s="190" t="s">
        <v>398</v>
      </c>
      <c r="F205" s="191" t="s">
        <v>642</v>
      </c>
      <c r="H205" s="192">
        <v>0.72</v>
      </c>
      <c r="I205" s="193"/>
      <c r="L205" s="189"/>
      <c r="M205" s="194"/>
      <c r="N205" s="195"/>
      <c r="O205" s="195"/>
      <c r="P205" s="195"/>
      <c r="Q205" s="195"/>
      <c r="R205" s="195"/>
      <c r="S205" s="195"/>
      <c r="T205" s="196"/>
      <c r="AT205" s="190" t="s">
        <v>511</v>
      </c>
      <c r="AU205" s="190" t="s">
        <v>459</v>
      </c>
      <c r="AV205" s="12" t="s">
        <v>459</v>
      </c>
      <c r="AW205" s="12" t="s">
        <v>415</v>
      </c>
      <c r="AX205" s="12" t="s">
        <v>451</v>
      </c>
      <c r="AY205" s="190" t="s">
        <v>498</v>
      </c>
    </row>
    <row r="206" spans="2:51" s="12" customFormat="1" ht="13.5">
      <c r="B206" s="189"/>
      <c r="D206" s="178" t="s">
        <v>511</v>
      </c>
      <c r="E206" s="190" t="s">
        <v>398</v>
      </c>
      <c r="F206" s="191" t="s">
        <v>643</v>
      </c>
      <c r="H206" s="192">
        <v>0.72</v>
      </c>
      <c r="I206" s="193"/>
      <c r="L206" s="189"/>
      <c r="M206" s="194"/>
      <c r="N206" s="195"/>
      <c r="O206" s="195"/>
      <c r="P206" s="195"/>
      <c r="Q206" s="195"/>
      <c r="R206" s="195"/>
      <c r="S206" s="195"/>
      <c r="T206" s="196"/>
      <c r="AT206" s="190" t="s">
        <v>511</v>
      </c>
      <c r="AU206" s="190" t="s">
        <v>459</v>
      </c>
      <c r="AV206" s="12" t="s">
        <v>459</v>
      </c>
      <c r="AW206" s="12" t="s">
        <v>415</v>
      </c>
      <c r="AX206" s="12" t="s">
        <v>451</v>
      </c>
      <c r="AY206" s="190" t="s">
        <v>498</v>
      </c>
    </row>
    <row r="207" spans="2:51" s="12" customFormat="1" ht="13.5">
      <c r="B207" s="189"/>
      <c r="D207" s="178" t="s">
        <v>511</v>
      </c>
      <c r="E207" s="190" t="s">
        <v>398</v>
      </c>
      <c r="F207" s="191" t="s">
        <v>644</v>
      </c>
      <c r="H207" s="192">
        <v>0.72</v>
      </c>
      <c r="I207" s="193"/>
      <c r="L207" s="189"/>
      <c r="M207" s="194"/>
      <c r="N207" s="195"/>
      <c r="O207" s="195"/>
      <c r="P207" s="195"/>
      <c r="Q207" s="195"/>
      <c r="R207" s="195"/>
      <c r="S207" s="195"/>
      <c r="T207" s="196"/>
      <c r="AT207" s="190" t="s">
        <v>511</v>
      </c>
      <c r="AU207" s="190" t="s">
        <v>459</v>
      </c>
      <c r="AV207" s="12" t="s">
        <v>459</v>
      </c>
      <c r="AW207" s="12" t="s">
        <v>415</v>
      </c>
      <c r="AX207" s="12" t="s">
        <v>451</v>
      </c>
      <c r="AY207" s="190" t="s">
        <v>498</v>
      </c>
    </row>
    <row r="208" spans="2:51" s="13" customFormat="1" ht="13.5">
      <c r="B208" s="197"/>
      <c r="D208" s="178" t="s">
        <v>511</v>
      </c>
      <c r="E208" s="220" t="s">
        <v>398</v>
      </c>
      <c r="F208" s="221" t="s">
        <v>518</v>
      </c>
      <c r="H208" s="222">
        <v>2.16</v>
      </c>
      <c r="I208" s="202"/>
      <c r="L208" s="197"/>
      <c r="M208" s="203"/>
      <c r="N208" s="204"/>
      <c r="O208" s="204"/>
      <c r="P208" s="204"/>
      <c r="Q208" s="204"/>
      <c r="R208" s="204"/>
      <c r="S208" s="204"/>
      <c r="T208" s="205"/>
      <c r="AT208" s="206" t="s">
        <v>511</v>
      </c>
      <c r="AU208" s="206" t="s">
        <v>459</v>
      </c>
      <c r="AV208" s="13" t="s">
        <v>505</v>
      </c>
      <c r="AW208" s="13" t="s">
        <v>415</v>
      </c>
      <c r="AX208" s="13" t="s">
        <v>399</v>
      </c>
      <c r="AY208" s="206" t="s">
        <v>498</v>
      </c>
    </row>
    <row r="209" spans="2:63" s="10" customFormat="1" ht="29.25" customHeight="1">
      <c r="B209" s="151"/>
      <c r="D209" s="162" t="s">
        <v>450</v>
      </c>
      <c r="E209" s="163" t="s">
        <v>556</v>
      </c>
      <c r="F209" s="163" t="s">
        <v>645</v>
      </c>
      <c r="I209" s="154"/>
      <c r="J209" s="164">
        <f>BK209</f>
        <v>0</v>
      </c>
      <c r="L209" s="151"/>
      <c r="M209" s="156"/>
      <c r="N209" s="157"/>
      <c r="O209" s="157"/>
      <c r="P209" s="158">
        <f>SUM(P210:P444)</f>
        <v>0</v>
      </c>
      <c r="Q209" s="157"/>
      <c r="R209" s="158">
        <f>SUM(R210:R444)</f>
        <v>1271.7283599999998</v>
      </c>
      <c r="S209" s="157"/>
      <c r="T209" s="159">
        <f>SUM(T210:T444)</f>
        <v>0</v>
      </c>
      <c r="AR209" s="152" t="s">
        <v>399</v>
      </c>
      <c r="AT209" s="160" t="s">
        <v>450</v>
      </c>
      <c r="AU209" s="160" t="s">
        <v>399</v>
      </c>
      <c r="AY209" s="152" t="s">
        <v>498</v>
      </c>
      <c r="BK209" s="161">
        <f>SUM(BK210:BK444)</f>
        <v>0</v>
      </c>
    </row>
    <row r="210" spans="2:65" s="1" customFormat="1" ht="22.5" customHeight="1">
      <c r="B210" s="165"/>
      <c r="C210" s="166" t="s">
        <v>646</v>
      </c>
      <c r="D210" s="166" t="s">
        <v>500</v>
      </c>
      <c r="E210" s="167" t="s">
        <v>647</v>
      </c>
      <c r="F210" s="168" t="s">
        <v>648</v>
      </c>
      <c r="G210" s="169" t="s">
        <v>503</v>
      </c>
      <c r="H210" s="170">
        <v>305</v>
      </c>
      <c r="I210" s="171"/>
      <c r="J210" s="172">
        <f>ROUND(I210*H210,2)</f>
        <v>0</v>
      </c>
      <c r="K210" s="168" t="s">
        <v>504</v>
      </c>
      <c r="L210" s="35"/>
      <c r="M210" s="173" t="s">
        <v>398</v>
      </c>
      <c r="N210" s="174" t="s">
        <v>422</v>
      </c>
      <c r="O210" s="36"/>
      <c r="P210" s="175">
        <f>O210*H210</f>
        <v>0</v>
      </c>
      <c r="Q210" s="175">
        <v>0</v>
      </c>
      <c r="R210" s="175">
        <f>Q210*H210</f>
        <v>0</v>
      </c>
      <c r="S210" s="175">
        <v>0</v>
      </c>
      <c r="T210" s="176">
        <f>S210*H210</f>
        <v>0</v>
      </c>
      <c r="AR210" s="18" t="s">
        <v>505</v>
      </c>
      <c r="AT210" s="18" t="s">
        <v>500</v>
      </c>
      <c r="AU210" s="18" t="s">
        <v>459</v>
      </c>
      <c r="AY210" s="18" t="s">
        <v>498</v>
      </c>
      <c r="BE210" s="177">
        <f>IF(N210="základní",J210,0)</f>
        <v>0</v>
      </c>
      <c r="BF210" s="177">
        <f>IF(N210="snížená",J210,0)</f>
        <v>0</v>
      </c>
      <c r="BG210" s="177">
        <f>IF(N210="zákl. přenesená",J210,0)</f>
        <v>0</v>
      </c>
      <c r="BH210" s="177">
        <f>IF(N210="sníž. přenesená",J210,0)</f>
        <v>0</v>
      </c>
      <c r="BI210" s="177">
        <f>IF(N210="nulová",J210,0)</f>
        <v>0</v>
      </c>
      <c r="BJ210" s="18" t="s">
        <v>399</v>
      </c>
      <c r="BK210" s="177">
        <f>ROUND(I210*H210,2)</f>
        <v>0</v>
      </c>
      <c r="BL210" s="18" t="s">
        <v>505</v>
      </c>
      <c r="BM210" s="18" t="s">
        <v>649</v>
      </c>
    </row>
    <row r="211" spans="2:47" s="1" customFormat="1" ht="13.5">
      <c r="B211" s="35"/>
      <c r="D211" s="178" t="s">
        <v>507</v>
      </c>
      <c r="F211" s="179" t="s">
        <v>650</v>
      </c>
      <c r="I211" s="134"/>
      <c r="L211" s="35"/>
      <c r="M211" s="65"/>
      <c r="N211" s="36"/>
      <c r="O211" s="36"/>
      <c r="P211" s="36"/>
      <c r="Q211" s="36"/>
      <c r="R211" s="36"/>
      <c r="S211" s="36"/>
      <c r="T211" s="66"/>
      <c r="AT211" s="18" t="s">
        <v>507</v>
      </c>
      <c r="AU211" s="18" t="s">
        <v>459</v>
      </c>
    </row>
    <row r="212" spans="2:51" s="11" customFormat="1" ht="13.5">
      <c r="B212" s="181"/>
      <c r="D212" s="178" t="s">
        <v>511</v>
      </c>
      <c r="E212" s="182" t="s">
        <v>398</v>
      </c>
      <c r="F212" s="183" t="s">
        <v>539</v>
      </c>
      <c r="H212" s="184" t="s">
        <v>398</v>
      </c>
      <c r="I212" s="185"/>
      <c r="L212" s="181"/>
      <c r="M212" s="186"/>
      <c r="N212" s="187"/>
      <c r="O212" s="187"/>
      <c r="P212" s="187"/>
      <c r="Q212" s="187"/>
      <c r="R212" s="187"/>
      <c r="S212" s="187"/>
      <c r="T212" s="188"/>
      <c r="AT212" s="184" t="s">
        <v>511</v>
      </c>
      <c r="AU212" s="184" t="s">
        <v>459</v>
      </c>
      <c r="AV212" s="11" t="s">
        <v>399</v>
      </c>
      <c r="AW212" s="11" t="s">
        <v>415</v>
      </c>
      <c r="AX212" s="11" t="s">
        <v>451</v>
      </c>
      <c r="AY212" s="184" t="s">
        <v>498</v>
      </c>
    </row>
    <row r="213" spans="2:51" s="11" customFormat="1" ht="13.5">
      <c r="B213" s="181"/>
      <c r="D213" s="178" t="s">
        <v>511</v>
      </c>
      <c r="E213" s="182" t="s">
        <v>398</v>
      </c>
      <c r="F213" s="183" t="s">
        <v>513</v>
      </c>
      <c r="H213" s="184" t="s">
        <v>398</v>
      </c>
      <c r="I213" s="185"/>
      <c r="L213" s="181"/>
      <c r="M213" s="186"/>
      <c r="N213" s="187"/>
      <c r="O213" s="187"/>
      <c r="P213" s="187"/>
      <c r="Q213" s="187"/>
      <c r="R213" s="187"/>
      <c r="S213" s="187"/>
      <c r="T213" s="188"/>
      <c r="AT213" s="184" t="s">
        <v>511</v>
      </c>
      <c r="AU213" s="184" t="s">
        <v>459</v>
      </c>
      <c r="AV213" s="11" t="s">
        <v>399</v>
      </c>
      <c r="AW213" s="11" t="s">
        <v>415</v>
      </c>
      <c r="AX213" s="11" t="s">
        <v>451</v>
      </c>
      <c r="AY213" s="184" t="s">
        <v>498</v>
      </c>
    </row>
    <row r="214" spans="2:51" s="12" customFormat="1" ht="13.5">
      <c r="B214" s="189"/>
      <c r="D214" s="178" t="s">
        <v>511</v>
      </c>
      <c r="E214" s="190" t="s">
        <v>398</v>
      </c>
      <c r="F214" s="191" t="s">
        <v>540</v>
      </c>
      <c r="H214" s="192">
        <v>70</v>
      </c>
      <c r="I214" s="193"/>
      <c r="L214" s="189"/>
      <c r="M214" s="194"/>
      <c r="N214" s="195"/>
      <c r="O214" s="195"/>
      <c r="P214" s="195"/>
      <c r="Q214" s="195"/>
      <c r="R214" s="195"/>
      <c r="S214" s="195"/>
      <c r="T214" s="196"/>
      <c r="AT214" s="190" t="s">
        <v>511</v>
      </c>
      <c r="AU214" s="190" t="s">
        <v>459</v>
      </c>
      <c r="AV214" s="12" t="s">
        <v>459</v>
      </c>
      <c r="AW214" s="12" t="s">
        <v>415</v>
      </c>
      <c r="AX214" s="12" t="s">
        <v>451</v>
      </c>
      <c r="AY214" s="190" t="s">
        <v>498</v>
      </c>
    </row>
    <row r="215" spans="2:51" s="12" customFormat="1" ht="13.5">
      <c r="B215" s="189"/>
      <c r="D215" s="178" t="s">
        <v>511</v>
      </c>
      <c r="E215" s="190" t="s">
        <v>398</v>
      </c>
      <c r="F215" s="191" t="s">
        <v>541</v>
      </c>
      <c r="H215" s="192">
        <v>30</v>
      </c>
      <c r="I215" s="193"/>
      <c r="L215" s="189"/>
      <c r="M215" s="194"/>
      <c r="N215" s="195"/>
      <c r="O215" s="195"/>
      <c r="P215" s="195"/>
      <c r="Q215" s="195"/>
      <c r="R215" s="195"/>
      <c r="S215" s="195"/>
      <c r="T215" s="196"/>
      <c r="AT215" s="190" t="s">
        <v>511</v>
      </c>
      <c r="AU215" s="190" t="s">
        <v>459</v>
      </c>
      <c r="AV215" s="12" t="s">
        <v>459</v>
      </c>
      <c r="AW215" s="12" t="s">
        <v>415</v>
      </c>
      <c r="AX215" s="12" t="s">
        <v>451</v>
      </c>
      <c r="AY215" s="190" t="s">
        <v>498</v>
      </c>
    </row>
    <row r="216" spans="2:51" s="12" customFormat="1" ht="13.5">
      <c r="B216" s="189"/>
      <c r="D216" s="178" t="s">
        <v>511</v>
      </c>
      <c r="E216" s="190" t="s">
        <v>398</v>
      </c>
      <c r="F216" s="191" t="s">
        <v>542</v>
      </c>
      <c r="H216" s="192">
        <v>25</v>
      </c>
      <c r="I216" s="193"/>
      <c r="L216" s="189"/>
      <c r="M216" s="194"/>
      <c r="N216" s="195"/>
      <c r="O216" s="195"/>
      <c r="P216" s="195"/>
      <c r="Q216" s="195"/>
      <c r="R216" s="195"/>
      <c r="S216" s="195"/>
      <c r="T216" s="196"/>
      <c r="AT216" s="190" t="s">
        <v>511</v>
      </c>
      <c r="AU216" s="190" t="s">
        <v>459</v>
      </c>
      <c r="AV216" s="12" t="s">
        <v>459</v>
      </c>
      <c r="AW216" s="12" t="s">
        <v>415</v>
      </c>
      <c r="AX216" s="12" t="s">
        <v>451</v>
      </c>
      <c r="AY216" s="190" t="s">
        <v>498</v>
      </c>
    </row>
    <row r="217" spans="2:51" s="12" customFormat="1" ht="13.5">
      <c r="B217" s="189"/>
      <c r="D217" s="178" t="s">
        <v>511</v>
      </c>
      <c r="E217" s="190" t="s">
        <v>398</v>
      </c>
      <c r="F217" s="191" t="s">
        <v>543</v>
      </c>
      <c r="H217" s="192">
        <v>50</v>
      </c>
      <c r="I217" s="193"/>
      <c r="L217" s="189"/>
      <c r="M217" s="194"/>
      <c r="N217" s="195"/>
      <c r="O217" s="195"/>
      <c r="P217" s="195"/>
      <c r="Q217" s="195"/>
      <c r="R217" s="195"/>
      <c r="S217" s="195"/>
      <c r="T217" s="196"/>
      <c r="AT217" s="190" t="s">
        <v>511</v>
      </c>
      <c r="AU217" s="190" t="s">
        <v>459</v>
      </c>
      <c r="AV217" s="12" t="s">
        <v>459</v>
      </c>
      <c r="AW217" s="12" t="s">
        <v>415</v>
      </c>
      <c r="AX217" s="12" t="s">
        <v>451</v>
      </c>
      <c r="AY217" s="190" t="s">
        <v>498</v>
      </c>
    </row>
    <row r="218" spans="2:51" s="12" customFormat="1" ht="13.5">
      <c r="B218" s="189"/>
      <c r="D218" s="178" t="s">
        <v>511</v>
      </c>
      <c r="E218" s="190" t="s">
        <v>398</v>
      </c>
      <c r="F218" s="191" t="s">
        <v>544</v>
      </c>
      <c r="H218" s="192">
        <v>65</v>
      </c>
      <c r="I218" s="193"/>
      <c r="L218" s="189"/>
      <c r="M218" s="194"/>
      <c r="N218" s="195"/>
      <c r="O218" s="195"/>
      <c r="P218" s="195"/>
      <c r="Q218" s="195"/>
      <c r="R218" s="195"/>
      <c r="S218" s="195"/>
      <c r="T218" s="196"/>
      <c r="AT218" s="190" t="s">
        <v>511</v>
      </c>
      <c r="AU218" s="190" t="s">
        <v>459</v>
      </c>
      <c r="AV218" s="12" t="s">
        <v>459</v>
      </c>
      <c r="AW218" s="12" t="s">
        <v>415</v>
      </c>
      <c r="AX218" s="12" t="s">
        <v>451</v>
      </c>
      <c r="AY218" s="190" t="s">
        <v>498</v>
      </c>
    </row>
    <row r="219" spans="2:51" s="12" customFormat="1" ht="13.5">
      <c r="B219" s="189"/>
      <c r="D219" s="178" t="s">
        <v>511</v>
      </c>
      <c r="E219" s="190" t="s">
        <v>398</v>
      </c>
      <c r="F219" s="191" t="s">
        <v>398</v>
      </c>
      <c r="H219" s="192">
        <v>0</v>
      </c>
      <c r="I219" s="193"/>
      <c r="L219" s="189"/>
      <c r="M219" s="194"/>
      <c r="N219" s="195"/>
      <c r="O219" s="195"/>
      <c r="P219" s="195"/>
      <c r="Q219" s="195"/>
      <c r="R219" s="195"/>
      <c r="S219" s="195"/>
      <c r="T219" s="196"/>
      <c r="AT219" s="190" t="s">
        <v>511</v>
      </c>
      <c r="AU219" s="190" t="s">
        <v>459</v>
      </c>
      <c r="AV219" s="12" t="s">
        <v>459</v>
      </c>
      <c r="AW219" s="12" t="s">
        <v>415</v>
      </c>
      <c r="AX219" s="12" t="s">
        <v>451</v>
      </c>
      <c r="AY219" s="190" t="s">
        <v>498</v>
      </c>
    </row>
    <row r="220" spans="2:51" s="11" customFormat="1" ht="13.5">
      <c r="B220" s="181"/>
      <c r="D220" s="178" t="s">
        <v>511</v>
      </c>
      <c r="E220" s="182" t="s">
        <v>398</v>
      </c>
      <c r="F220" s="183" t="s">
        <v>516</v>
      </c>
      <c r="H220" s="184" t="s">
        <v>398</v>
      </c>
      <c r="I220" s="185"/>
      <c r="L220" s="181"/>
      <c r="M220" s="186"/>
      <c r="N220" s="187"/>
      <c r="O220" s="187"/>
      <c r="P220" s="187"/>
      <c r="Q220" s="187"/>
      <c r="R220" s="187"/>
      <c r="S220" s="187"/>
      <c r="T220" s="188"/>
      <c r="AT220" s="184" t="s">
        <v>511</v>
      </c>
      <c r="AU220" s="184" t="s">
        <v>459</v>
      </c>
      <c r="AV220" s="11" t="s">
        <v>399</v>
      </c>
      <c r="AW220" s="11" t="s">
        <v>415</v>
      </c>
      <c r="AX220" s="11" t="s">
        <v>451</v>
      </c>
      <c r="AY220" s="184" t="s">
        <v>498</v>
      </c>
    </row>
    <row r="221" spans="2:51" s="12" customFormat="1" ht="13.5">
      <c r="B221" s="189"/>
      <c r="D221" s="178" t="s">
        <v>511</v>
      </c>
      <c r="E221" s="190" t="s">
        <v>398</v>
      </c>
      <c r="F221" s="191" t="s">
        <v>549</v>
      </c>
      <c r="H221" s="192">
        <v>10</v>
      </c>
      <c r="I221" s="193"/>
      <c r="L221" s="189"/>
      <c r="M221" s="194"/>
      <c r="N221" s="195"/>
      <c r="O221" s="195"/>
      <c r="P221" s="195"/>
      <c r="Q221" s="195"/>
      <c r="R221" s="195"/>
      <c r="S221" s="195"/>
      <c r="T221" s="196"/>
      <c r="AT221" s="190" t="s">
        <v>511</v>
      </c>
      <c r="AU221" s="190" t="s">
        <v>459</v>
      </c>
      <c r="AV221" s="12" t="s">
        <v>459</v>
      </c>
      <c r="AW221" s="12" t="s">
        <v>415</v>
      </c>
      <c r="AX221" s="12" t="s">
        <v>451</v>
      </c>
      <c r="AY221" s="190" t="s">
        <v>498</v>
      </c>
    </row>
    <row r="222" spans="2:51" s="12" customFormat="1" ht="13.5">
      <c r="B222" s="189"/>
      <c r="D222" s="178" t="s">
        <v>511</v>
      </c>
      <c r="E222" s="190" t="s">
        <v>398</v>
      </c>
      <c r="F222" s="191" t="s">
        <v>550</v>
      </c>
      <c r="H222" s="192">
        <v>20</v>
      </c>
      <c r="I222" s="193"/>
      <c r="L222" s="189"/>
      <c r="M222" s="194"/>
      <c r="N222" s="195"/>
      <c r="O222" s="195"/>
      <c r="P222" s="195"/>
      <c r="Q222" s="195"/>
      <c r="R222" s="195"/>
      <c r="S222" s="195"/>
      <c r="T222" s="196"/>
      <c r="AT222" s="190" t="s">
        <v>511</v>
      </c>
      <c r="AU222" s="190" t="s">
        <v>459</v>
      </c>
      <c r="AV222" s="12" t="s">
        <v>459</v>
      </c>
      <c r="AW222" s="12" t="s">
        <v>415</v>
      </c>
      <c r="AX222" s="12" t="s">
        <v>451</v>
      </c>
      <c r="AY222" s="190" t="s">
        <v>498</v>
      </c>
    </row>
    <row r="223" spans="2:51" s="12" customFormat="1" ht="13.5">
      <c r="B223" s="189"/>
      <c r="D223" s="178" t="s">
        <v>511</v>
      </c>
      <c r="E223" s="190" t="s">
        <v>398</v>
      </c>
      <c r="F223" s="191" t="s">
        <v>398</v>
      </c>
      <c r="H223" s="192">
        <v>0</v>
      </c>
      <c r="I223" s="193"/>
      <c r="L223" s="189"/>
      <c r="M223" s="194"/>
      <c r="N223" s="195"/>
      <c r="O223" s="195"/>
      <c r="P223" s="195"/>
      <c r="Q223" s="195"/>
      <c r="R223" s="195"/>
      <c r="S223" s="195"/>
      <c r="T223" s="196"/>
      <c r="AT223" s="190" t="s">
        <v>511</v>
      </c>
      <c r="AU223" s="190" t="s">
        <v>459</v>
      </c>
      <c r="AV223" s="12" t="s">
        <v>459</v>
      </c>
      <c r="AW223" s="12" t="s">
        <v>415</v>
      </c>
      <c r="AX223" s="12" t="s">
        <v>451</v>
      </c>
      <c r="AY223" s="190" t="s">
        <v>498</v>
      </c>
    </row>
    <row r="224" spans="2:51" s="11" customFormat="1" ht="13.5">
      <c r="B224" s="181"/>
      <c r="D224" s="178" t="s">
        <v>511</v>
      </c>
      <c r="E224" s="182" t="s">
        <v>398</v>
      </c>
      <c r="F224" s="183" t="s">
        <v>524</v>
      </c>
      <c r="H224" s="184" t="s">
        <v>398</v>
      </c>
      <c r="I224" s="185"/>
      <c r="L224" s="181"/>
      <c r="M224" s="186"/>
      <c r="N224" s="187"/>
      <c r="O224" s="187"/>
      <c r="P224" s="187"/>
      <c r="Q224" s="187"/>
      <c r="R224" s="187"/>
      <c r="S224" s="187"/>
      <c r="T224" s="188"/>
      <c r="AT224" s="184" t="s">
        <v>511</v>
      </c>
      <c r="AU224" s="184" t="s">
        <v>459</v>
      </c>
      <c r="AV224" s="11" t="s">
        <v>399</v>
      </c>
      <c r="AW224" s="11" t="s">
        <v>415</v>
      </c>
      <c r="AX224" s="11" t="s">
        <v>451</v>
      </c>
      <c r="AY224" s="184" t="s">
        <v>498</v>
      </c>
    </row>
    <row r="225" spans="2:51" s="12" customFormat="1" ht="13.5">
      <c r="B225" s="189"/>
      <c r="D225" s="178" t="s">
        <v>511</v>
      </c>
      <c r="E225" s="190" t="s">
        <v>398</v>
      </c>
      <c r="F225" s="191" t="s">
        <v>651</v>
      </c>
      <c r="H225" s="192">
        <v>25</v>
      </c>
      <c r="I225" s="193"/>
      <c r="L225" s="189"/>
      <c r="M225" s="194"/>
      <c r="N225" s="195"/>
      <c r="O225" s="195"/>
      <c r="P225" s="195"/>
      <c r="Q225" s="195"/>
      <c r="R225" s="195"/>
      <c r="S225" s="195"/>
      <c r="T225" s="196"/>
      <c r="AT225" s="190" t="s">
        <v>511</v>
      </c>
      <c r="AU225" s="190" t="s">
        <v>459</v>
      </c>
      <c r="AV225" s="12" t="s">
        <v>459</v>
      </c>
      <c r="AW225" s="12" t="s">
        <v>415</v>
      </c>
      <c r="AX225" s="12" t="s">
        <v>451</v>
      </c>
      <c r="AY225" s="190" t="s">
        <v>498</v>
      </c>
    </row>
    <row r="226" spans="2:51" s="12" customFormat="1" ht="13.5">
      <c r="B226" s="189"/>
      <c r="D226" s="178" t="s">
        <v>511</v>
      </c>
      <c r="E226" s="190" t="s">
        <v>398</v>
      </c>
      <c r="F226" s="191" t="s">
        <v>652</v>
      </c>
      <c r="H226" s="192">
        <v>10</v>
      </c>
      <c r="I226" s="193"/>
      <c r="L226" s="189"/>
      <c r="M226" s="194"/>
      <c r="N226" s="195"/>
      <c r="O226" s="195"/>
      <c r="P226" s="195"/>
      <c r="Q226" s="195"/>
      <c r="R226" s="195"/>
      <c r="S226" s="195"/>
      <c r="T226" s="196"/>
      <c r="AT226" s="190" t="s">
        <v>511</v>
      </c>
      <c r="AU226" s="190" t="s">
        <v>459</v>
      </c>
      <c r="AV226" s="12" t="s">
        <v>459</v>
      </c>
      <c r="AW226" s="12" t="s">
        <v>415</v>
      </c>
      <c r="AX226" s="12" t="s">
        <v>451</v>
      </c>
      <c r="AY226" s="190" t="s">
        <v>498</v>
      </c>
    </row>
    <row r="227" spans="2:51" s="13" customFormat="1" ht="13.5">
      <c r="B227" s="197"/>
      <c r="D227" s="198" t="s">
        <v>511</v>
      </c>
      <c r="E227" s="199" t="s">
        <v>398</v>
      </c>
      <c r="F227" s="200" t="s">
        <v>518</v>
      </c>
      <c r="H227" s="201">
        <v>305</v>
      </c>
      <c r="I227" s="202"/>
      <c r="L227" s="197"/>
      <c r="M227" s="203"/>
      <c r="N227" s="204"/>
      <c r="O227" s="204"/>
      <c r="P227" s="204"/>
      <c r="Q227" s="204"/>
      <c r="R227" s="204"/>
      <c r="S227" s="204"/>
      <c r="T227" s="205"/>
      <c r="AT227" s="206" t="s">
        <v>511</v>
      </c>
      <c r="AU227" s="206" t="s">
        <v>459</v>
      </c>
      <c r="AV227" s="13" t="s">
        <v>505</v>
      </c>
      <c r="AW227" s="13" t="s">
        <v>415</v>
      </c>
      <c r="AX227" s="13" t="s">
        <v>399</v>
      </c>
      <c r="AY227" s="206" t="s">
        <v>498</v>
      </c>
    </row>
    <row r="228" spans="2:65" s="1" customFormat="1" ht="22.5" customHeight="1">
      <c r="B228" s="165"/>
      <c r="C228" s="166" t="s">
        <v>653</v>
      </c>
      <c r="D228" s="166" t="s">
        <v>500</v>
      </c>
      <c r="E228" s="167" t="s">
        <v>654</v>
      </c>
      <c r="F228" s="168" t="s">
        <v>655</v>
      </c>
      <c r="G228" s="169" t="s">
        <v>503</v>
      </c>
      <c r="H228" s="170">
        <v>760</v>
      </c>
      <c r="I228" s="171"/>
      <c r="J228" s="172">
        <f>ROUND(I228*H228,2)</f>
        <v>0</v>
      </c>
      <c r="K228" s="168" t="s">
        <v>504</v>
      </c>
      <c r="L228" s="35"/>
      <c r="M228" s="173" t="s">
        <v>398</v>
      </c>
      <c r="N228" s="174" t="s">
        <v>422</v>
      </c>
      <c r="O228" s="36"/>
      <c r="P228" s="175">
        <f>O228*H228</f>
        <v>0</v>
      </c>
      <c r="Q228" s="175">
        <v>0</v>
      </c>
      <c r="R228" s="175">
        <f>Q228*H228</f>
        <v>0</v>
      </c>
      <c r="S228" s="175">
        <v>0</v>
      </c>
      <c r="T228" s="176">
        <f>S228*H228</f>
        <v>0</v>
      </c>
      <c r="AR228" s="18" t="s">
        <v>505</v>
      </c>
      <c r="AT228" s="18" t="s">
        <v>500</v>
      </c>
      <c r="AU228" s="18" t="s">
        <v>459</v>
      </c>
      <c r="AY228" s="18" t="s">
        <v>498</v>
      </c>
      <c r="BE228" s="177">
        <f>IF(N228="základní",J228,0)</f>
        <v>0</v>
      </c>
      <c r="BF228" s="177">
        <f>IF(N228="snížená",J228,0)</f>
        <v>0</v>
      </c>
      <c r="BG228" s="177">
        <f>IF(N228="zákl. přenesená",J228,0)</f>
        <v>0</v>
      </c>
      <c r="BH228" s="177">
        <f>IF(N228="sníž. přenesená",J228,0)</f>
        <v>0</v>
      </c>
      <c r="BI228" s="177">
        <f>IF(N228="nulová",J228,0)</f>
        <v>0</v>
      </c>
      <c r="BJ228" s="18" t="s">
        <v>399</v>
      </c>
      <c r="BK228" s="177">
        <f>ROUND(I228*H228,2)</f>
        <v>0</v>
      </c>
      <c r="BL228" s="18" t="s">
        <v>505</v>
      </c>
      <c r="BM228" s="18" t="s">
        <v>656</v>
      </c>
    </row>
    <row r="229" spans="2:47" s="1" customFormat="1" ht="27">
      <c r="B229" s="35"/>
      <c r="D229" s="178" t="s">
        <v>507</v>
      </c>
      <c r="F229" s="179" t="s">
        <v>657</v>
      </c>
      <c r="I229" s="134"/>
      <c r="L229" s="35"/>
      <c r="M229" s="65"/>
      <c r="N229" s="36"/>
      <c r="O229" s="36"/>
      <c r="P229" s="36"/>
      <c r="Q229" s="36"/>
      <c r="R229" s="36"/>
      <c r="S229" s="36"/>
      <c r="T229" s="66"/>
      <c r="AT229" s="18" t="s">
        <v>507</v>
      </c>
      <c r="AU229" s="18" t="s">
        <v>459</v>
      </c>
    </row>
    <row r="230" spans="2:47" s="1" customFormat="1" ht="27">
      <c r="B230" s="35"/>
      <c r="D230" s="178" t="s">
        <v>509</v>
      </c>
      <c r="F230" s="180" t="s">
        <v>658</v>
      </c>
      <c r="I230" s="134"/>
      <c r="L230" s="35"/>
      <c r="M230" s="65"/>
      <c r="N230" s="36"/>
      <c r="O230" s="36"/>
      <c r="P230" s="36"/>
      <c r="Q230" s="36"/>
      <c r="R230" s="36"/>
      <c r="S230" s="36"/>
      <c r="T230" s="66"/>
      <c r="AT230" s="18" t="s">
        <v>509</v>
      </c>
      <c r="AU230" s="18" t="s">
        <v>459</v>
      </c>
    </row>
    <row r="231" spans="2:51" s="11" customFormat="1" ht="13.5">
      <c r="B231" s="181"/>
      <c r="D231" s="178" t="s">
        <v>511</v>
      </c>
      <c r="E231" s="182" t="s">
        <v>398</v>
      </c>
      <c r="F231" s="183" t="s">
        <v>512</v>
      </c>
      <c r="H231" s="184" t="s">
        <v>398</v>
      </c>
      <c r="I231" s="185"/>
      <c r="L231" s="181"/>
      <c r="M231" s="186"/>
      <c r="N231" s="187"/>
      <c r="O231" s="187"/>
      <c r="P231" s="187"/>
      <c r="Q231" s="187"/>
      <c r="R231" s="187"/>
      <c r="S231" s="187"/>
      <c r="T231" s="188"/>
      <c r="AT231" s="184" t="s">
        <v>511</v>
      </c>
      <c r="AU231" s="184" t="s">
        <v>459</v>
      </c>
      <c r="AV231" s="11" t="s">
        <v>399</v>
      </c>
      <c r="AW231" s="11" t="s">
        <v>415</v>
      </c>
      <c r="AX231" s="11" t="s">
        <v>451</v>
      </c>
      <c r="AY231" s="184" t="s">
        <v>498</v>
      </c>
    </row>
    <row r="232" spans="2:51" s="11" customFormat="1" ht="13.5">
      <c r="B232" s="181"/>
      <c r="D232" s="178" t="s">
        <v>511</v>
      </c>
      <c r="E232" s="182" t="s">
        <v>398</v>
      </c>
      <c r="F232" s="183" t="s">
        <v>513</v>
      </c>
      <c r="H232" s="184" t="s">
        <v>398</v>
      </c>
      <c r="I232" s="185"/>
      <c r="L232" s="181"/>
      <c r="M232" s="186"/>
      <c r="N232" s="187"/>
      <c r="O232" s="187"/>
      <c r="P232" s="187"/>
      <c r="Q232" s="187"/>
      <c r="R232" s="187"/>
      <c r="S232" s="187"/>
      <c r="T232" s="188"/>
      <c r="AT232" s="184" t="s">
        <v>511</v>
      </c>
      <c r="AU232" s="184" t="s">
        <v>459</v>
      </c>
      <c r="AV232" s="11" t="s">
        <v>399</v>
      </c>
      <c r="AW232" s="11" t="s">
        <v>415</v>
      </c>
      <c r="AX232" s="11" t="s">
        <v>451</v>
      </c>
      <c r="AY232" s="184" t="s">
        <v>498</v>
      </c>
    </row>
    <row r="233" spans="2:51" s="11" customFormat="1" ht="13.5">
      <c r="B233" s="181"/>
      <c r="D233" s="178" t="s">
        <v>511</v>
      </c>
      <c r="E233" s="182" t="s">
        <v>398</v>
      </c>
      <c r="F233" s="183" t="s">
        <v>514</v>
      </c>
      <c r="H233" s="184" t="s">
        <v>398</v>
      </c>
      <c r="I233" s="185"/>
      <c r="L233" s="181"/>
      <c r="M233" s="186"/>
      <c r="N233" s="187"/>
      <c r="O233" s="187"/>
      <c r="P233" s="187"/>
      <c r="Q233" s="187"/>
      <c r="R233" s="187"/>
      <c r="S233" s="187"/>
      <c r="T233" s="188"/>
      <c r="AT233" s="184" t="s">
        <v>511</v>
      </c>
      <c r="AU233" s="184" t="s">
        <v>459</v>
      </c>
      <c r="AV233" s="11" t="s">
        <v>399</v>
      </c>
      <c r="AW233" s="11" t="s">
        <v>415</v>
      </c>
      <c r="AX233" s="11" t="s">
        <v>451</v>
      </c>
      <c r="AY233" s="184" t="s">
        <v>498</v>
      </c>
    </row>
    <row r="234" spans="2:51" s="12" customFormat="1" ht="13.5">
      <c r="B234" s="189"/>
      <c r="D234" s="178" t="s">
        <v>511</v>
      </c>
      <c r="E234" s="190" t="s">
        <v>398</v>
      </c>
      <c r="F234" s="191" t="s">
        <v>515</v>
      </c>
      <c r="H234" s="192">
        <v>400</v>
      </c>
      <c r="I234" s="193"/>
      <c r="L234" s="189"/>
      <c r="M234" s="194"/>
      <c r="N234" s="195"/>
      <c r="O234" s="195"/>
      <c r="P234" s="195"/>
      <c r="Q234" s="195"/>
      <c r="R234" s="195"/>
      <c r="S234" s="195"/>
      <c r="T234" s="196"/>
      <c r="AT234" s="190" t="s">
        <v>511</v>
      </c>
      <c r="AU234" s="190" t="s">
        <v>459</v>
      </c>
      <c r="AV234" s="12" t="s">
        <v>459</v>
      </c>
      <c r="AW234" s="12" t="s">
        <v>415</v>
      </c>
      <c r="AX234" s="12" t="s">
        <v>451</v>
      </c>
      <c r="AY234" s="190" t="s">
        <v>498</v>
      </c>
    </row>
    <row r="235" spans="2:51" s="12" customFormat="1" ht="13.5">
      <c r="B235" s="189"/>
      <c r="D235" s="178" t="s">
        <v>511</v>
      </c>
      <c r="E235" s="190" t="s">
        <v>398</v>
      </c>
      <c r="F235" s="191" t="s">
        <v>398</v>
      </c>
      <c r="H235" s="192">
        <v>0</v>
      </c>
      <c r="I235" s="193"/>
      <c r="L235" s="189"/>
      <c r="M235" s="194"/>
      <c r="N235" s="195"/>
      <c r="O235" s="195"/>
      <c r="P235" s="195"/>
      <c r="Q235" s="195"/>
      <c r="R235" s="195"/>
      <c r="S235" s="195"/>
      <c r="T235" s="196"/>
      <c r="AT235" s="190" t="s">
        <v>511</v>
      </c>
      <c r="AU235" s="190" t="s">
        <v>459</v>
      </c>
      <c r="AV235" s="12" t="s">
        <v>459</v>
      </c>
      <c r="AW235" s="12" t="s">
        <v>415</v>
      </c>
      <c r="AX235" s="12" t="s">
        <v>451</v>
      </c>
      <c r="AY235" s="190" t="s">
        <v>498</v>
      </c>
    </row>
    <row r="236" spans="2:51" s="11" customFormat="1" ht="13.5">
      <c r="B236" s="181"/>
      <c r="D236" s="178" t="s">
        <v>511</v>
      </c>
      <c r="E236" s="182" t="s">
        <v>398</v>
      </c>
      <c r="F236" s="183" t="s">
        <v>516</v>
      </c>
      <c r="H236" s="184" t="s">
        <v>398</v>
      </c>
      <c r="I236" s="185"/>
      <c r="L236" s="181"/>
      <c r="M236" s="186"/>
      <c r="N236" s="187"/>
      <c r="O236" s="187"/>
      <c r="P236" s="187"/>
      <c r="Q236" s="187"/>
      <c r="R236" s="187"/>
      <c r="S236" s="187"/>
      <c r="T236" s="188"/>
      <c r="AT236" s="184" t="s">
        <v>511</v>
      </c>
      <c r="AU236" s="184" t="s">
        <v>459</v>
      </c>
      <c r="AV236" s="11" t="s">
        <v>399</v>
      </c>
      <c r="AW236" s="11" t="s">
        <v>415</v>
      </c>
      <c r="AX236" s="11" t="s">
        <v>451</v>
      </c>
      <c r="AY236" s="184" t="s">
        <v>498</v>
      </c>
    </row>
    <row r="237" spans="2:51" s="11" customFormat="1" ht="13.5">
      <c r="B237" s="181"/>
      <c r="D237" s="178" t="s">
        <v>511</v>
      </c>
      <c r="E237" s="182" t="s">
        <v>398</v>
      </c>
      <c r="F237" s="183" t="s">
        <v>514</v>
      </c>
      <c r="H237" s="184" t="s">
        <v>398</v>
      </c>
      <c r="I237" s="185"/>
      <c r="L237" s="181"/>
      <c r="M237" s="186"/>
      <c r="N237" s="187"/>
      <c r="O237" s="187"/>
      <c r="P237" s="187"/>
      <c r="Q237" s="187"/>
      <c r="R237" s="187"/>
      <c r="S237" s="187"/>
      <c r="T237" s="188"/>
      <c r="AT237" s="184" t="s">
        <v>511</v>
      </c>
      <c r="AU237" s="184" t="s">
        <v>459</v>
      </c>
      <c r="AV237" s="11" t="s">
        <v>399</v>
      </c>
      <c r="AW237" s="11" t="s">
        <v>415</v>
      </c>
      <c r="AX237" s="11" t="s">
        <v>451</v>
      </c>
      <c r="AY237" s="184" t="s">
        <v>498</v>
      </c>
    </row>
    <row r="238" spans="2:51" s="12" customFormat="1" ht="13.5">
      <c r="B238" s="189"/>
      <c r="D238" s="178" t="s">
        <v>511</v>
      </c>
      <c r="E238" s="190" t="s">
        <v>398</v>
      </c>
      <c r="F238" s="191" t="s">
        <v>517</v>
      </c>
      <c r="H238" s="192">
        <v>360</v>
      </c>
      <c r="I238" s="193"/>
      <c r="L238" s="189"/>
      <c r="M238" s="194"/>
      <c r="N238" s="195"/>
      <c r="O238" s="195"/>
      <c r="P238" s="195"/>
      <c r="Q238" s="195"/>
      <c r="R238" s="195"/>
      <c r="S238" s="195"/>
      <c r="T238" s="196"/>
      <c r="AT238" s="190" t="s">
        <v>511</v>
      </c>
      <c r="AU238" s="190" t="s">
        <v>459</v>
      </c>
      <c r="AV238" s="12" t="s">
        <v>459</v>
      </c>
      <c r="AW238" s="12" t="s">
        <v>415</v>
      </c>
      <c r="AX238" s="12" t="s">
        <v>451</v>
      </c>
      <c r="AY238" s="190" t="s">
        <v>498</v>
      </c>
    </row>
    <row r="239" spans="2:51" s="13" customFormat="1" ht="13.5">
      <c r="B239" s="197"/>
      <c r="D239" s="198" t="s">
        <v>511</v>
      </c>
      <c r="E239" s="199" t="s">
        <v>398</v>
      </c>
      <c r="F239" s="200" t="s">
        <v>518</v>
      </c>
      <c r="H239" s="201">
        <v>760</v>
      </c>
      <c r="I239" s="202"/>
      <c r="L239" s="197"/>
      <c r="M239" s="203"/>
      <c r="N239" s="204"/>
      <c r="O239" s="204"/>
      <c r="P239" s="204"/>
      <c r="Q239" s="204"/>
      <c r="R239" s="204"/>
      <c r="S239" s="204"/>
      <c r="T239" s="205"/>
      <c r="AT239" s="206" t="s">
        <v>511</v>
      </c>
      <c r="AU239" s="206" t="s">
        <v>459</v>
      </c>
      <c r="AV239" s="13" t="s">
        <v>505</v>
      </c>
      <c r="AW239" s="13" t="s">
        <v>415</v>
      </c>
      <c r="AX239" s="13" t="s">
        <v>399</v>
      </c>
      <c r="AY239" s="206" t="s">
        <v>498</v>
      </c>
    </row>
    <row r="240" spans="2:65" s="1" customFormat="1" ht="22.5" customHeight="1">
      <c r="B240" s="165"/>
      <c r="C240" s="166" t="s">
        <v>659</v>
      </c>
      <c r="D240" s="166" t="s">
        <v>500</v>
      </c>
      <c r="E240" s="167" t="s">
        <v>660</v>
      </c>
      <c r="F240" s="168" t="s">
        <v>661</v>
      </c>
      <c r="G240" s="169" t="s">
        <v>503</v>
      </c>
      <c r="H240" s="170">
        <v>1984</v>
      </c>
      <c r="I240" s="171"/>
      <c r="J240" s="172">
        <f>ROUND(I240*H240,2)</f>
        <v>0</v>
      </c>
      <c r="K240" s="168" t="s">
        <v>504</v>
      </c>
      <c r="L240" s="35"/>
      <c r="M240" s="173" t="s">
        <v>398</v>
      </c>
      <c r="N240" s="174" t="s">
        <v>422</v>
      </c>
      <c r="O240" s="36"/>
      <c r="P240" s="175">
        <f>O240*H240</f>
        <v>0</v>
      </c>
      <c r="Q240" s="175">
        <v>0</v>
      </c>
      <c r="R240" s="175">
        <f>Q240*H240</f>
        <v>0</v>
      </c>
      <c r="S240" s="175">
        <v>0</v>
      </c>
      <c r="T240" s="176">
        <f>S240*H240</f>
        <v>0</v>
      </c>
      <c r="AR240" s="18" t="s">
        <v>505</v>
      </c>
      <c r="AT240" s="18" t="s">
        <v>500</v>
      </c>
      <c r="AU240" s="18" t="s">
        <v>459</v>
      </c>
      <c r="AY240" s="18" t="s">
        <v>498</v>
      </c>
      <c r="BE240" s="177">
        <f>IF(N240="základní",J240,0)</f>
        <v>0</v>
      </c>
      <c r="BF240" s="177">
        <f>IF(N240="snížená",J240,0)</f>
        <v>0</v>
      </c>
      <c r="BG240" s="177">
        <f>IF(N240="zákl. přenesená",J240,0)</f>
        <v>0</v>
      </c>
      <c r="BH240" s="177">
        <f>IF(N240="sníž. přenesená",J240,0)</f>
        <v>0</v>
      </c>
      <c r="BI240" s="177">
        <f>IF(N240="nulová",J240,0)</f>
        <v>0</v>
      </c>
      <c r="BJ240" s="18" t="s">
        <v>399</v>
      </c>
      <c r="BK240" s="177">
        <f>ROUND(I240*H240,2)</f>
        <v>0</v>
      </c>
      <c r="BL240" s="18" t="s">
        <v>505</v>
      </c>
      <c r="BM240" s="18" t="s">
        <v>662</v>
      </c>
    </row>
    <row r="241" spans="2:47" s="1" customFormat="1" ht="27">
      <c r="B241" s="35"/>
      <c r="D241" s="178" t="s">
        <v>507</v>
      </c>
      <c r="F241" s="179" t="s">
        <v>663</v>
      </c>
      <c r="I241" s="134"/>
      <c r="L241" s="35"/>
      <c r="M241" s="65"/>
      <c r="N241" s="36"/>
      <c r="O241" s="36"/>
      <c r="P241" s="36"/>
      <c r="Q241" s="36"/>
      <c r="R241" s="36"/>
      <c r="S241" s="36"/>
      <c r="T241" s="66"/>
      <c r="AT241" s="18" t="s">
        <v>507</v>
      </c>
      <c r="AU241" s="18" t="s">
        <v>459</v>
      </c>
    </row>
    <row r="242" spans="2:47" s="1" customFormat="1" ht="27">
      <c r="B242" s="35"/>
      <c r="D242" s="178" t="s">
        <v>509</v>
      </c>
      <c r="F242" s="180" t="s">
        <v>664</v>
      </c>
      <c r="I242" s="134"/>
      <c r="L242" s="35"/>
      <c r="M242" s="65"/>
      <c r="N242" s="36"/>
      <c r="O242" s="36"/>
      <c r="P242" s="36"/>
      <c r="Q242" s="36"/>
      <c r="R242" s="36"/>
      <c r="S242" s="36"/>
      <c r="T242" s="66"/>
      <c r="AT242" s="18" t="s">
        <v>509</v>
      </c>
      <c r="AU242" s="18" t="s">
        <v>459</v>
      </c>
    </row>
    <row r="243" spans="2:51" s="11" customFormat="1" ht="13.5">
      <c r="B243" s="181"/>
      <c r="D243" s="178" t="s">
        <v>511</v>
      </c>
      <c r="E243" s="182" t="s">
        <v>398</v>
      </c>
      <c r="F243" s="183" t="s">
        <v>512</v>
      </c>
      <c r="H243" s="184" t="s">
        <v>398</v>
      </c>
      <c r="I243" s="185"/>
      <c r="L243" s="181"/>
      <c r="M243" s="186"/>
      <c r="N243" s="187"/>
      <c r="O243" s="187"/>
      <c r="P243" s="187"/>
      <c r="Q243" s="187"/>
      <c r="R243" s="187"/>
      <c r="S243" s="187"/>
      <c r="T243" s="188"/>
      <c r="AT243" s="184" t="s">
        <v>511</v>
      </c>
      <c r="AU243" s="184" t="s">
        <v>459</v>
      </c>
      <c r="AV243" s="11" t="s">
        <v>399</v>
      </c>
      <c r="AW243" s="11" t="s">
        <v>415</v>
      </c>
      <c r="AX243" s="11" t="s">
        <v>451</v>
      </c>
      <c r="AY243" s="184" t="s">
        <v>498</v>
      </c>
    </row>
    <row r="244" spans="2:51" s="11" customFormat="1" ht="13.5">
      <c r="B244" s="181"/>
      <c r="D244" s="178" t="s">
        <v>511</v>
      </c>
      <c r="E244" s="182" t="s">
        <v>398</v>
      </c>
      <c r="F244" s="183" t="s">
        <v>524</v>
      </c>
      <c r="H244" s="184" t="s">
        <v>398</v>
      </c>
      <c r="I244" s="185"/>
      <c r="L244" s="181"/>
      <c r="M244" s="186"/>
      <c r="N244" s="187"/>
      <c r="O244" s="187"/>
      <c r="P244" s="187"/>
      <c r="Q244" s="187"/>
      <c r="R244" s="187"/>
      <c r="S244" s="187"/>
      <c r="T244" s="188"/>
      <c r="AT244" s="184" t="s">
        <v>511</v>
      </c>
      <c r="AU244" s="184" t="s">
        <v>459</v>
      </c>
      <c r="AV244" s="11" t="s">
        <v>399</v>
      </c>
      <c r="AW244" s="11" t="s">
        <v>415</v>
      </c>
      <c r="AX244" s="11" t="s">
        <v>451</v>
      </c>
      <c r="AY244" s="184" t="s">
        <v>498</v>
      </c>
    </row>
    <row r="245" spans="2:51" s="11" customFormat="1" ht="13.5">
      <c r="B245" s="181"/>
      <c r="D245" s="178" t="s">
        <v>511</v>
      </c>
      <c r="E245" s="182" t="s">
        <v>398</v>
      </c>
      <c r="F245" s="183" t="s">
        <v>514</v>
      </c>
      <c r="H245" s="184" t="s">
        <v>398</v>
      </c>
      <c r="I245" s="185"/>
      <c r="L245" s="181"/>
      <c r="M245" s="186"/>
      <c r="N245" s="187"/>
      <c r="O245" s="187"/>
      <c r="P245" s="187"/>
      <c r="Q245" s="187"/>
      <c r="R245" s="187"/>
      <c r="S245" s="187"/>
      <c r="T245" s="188"/>
      <c r="AT245" s="184" t="s">
        <v>511</v>
      </c>
      <c r="AU245" s="184" t="s">
        <v>459</v>
      </c>
      <c r="AV245" s="11" t="s">
        <v>399</v>
      </c>
      <c r="AW245" s="11" t="s">
        <v>415</v>
      </c>
      <c r="AX245" s="11" t="s">
        <v>451</v>
      </c>
      <c r="AY245" s="184" t="s">
        <v>498</v>
      </c>
    </row>
    <row r="246" spans="2:51" s="12" customFormat="1" ht="13.5">
      <c r="B246" s="189"/>
      <c r="D246" s="198" t="s">
        <v>511</v>
      </c>
      <c r="E246" s="207" t="s">
        <v>398</v>
      </c>
      <c r="F246" s="208" t="s">
        <v>555</v>
      </c>
      <c r="H246" s="209">
        <v>1984</v>
      </c>
      <c r="I246" s="193"/>
      <c r="L246" s="189"/>
      <c r="M246" s="194"/>
      <c r="N246" s="195"/>
      <c r="O246" s="195"/>
      <c r="P246" s="195"/>
      <c r="Q246" s="195"/>
      <c r="R246" s="195"/>
      <c r="S246" s="195"/>
      <c r="T246" s="196"/>
      <c r="AT246" s="190" t="s">
        <v>511</v>
      </c>
      <c r="AU246" s="190" t="s">
        <v>459</v>
      </c>
      <c r="AV246" s="12" t="s">
        <v>459</v>
      </c>
      <c r="AW246" s="12" t="s">
        <v>415</v>
      </c>
      <c r="AX246" s="12" t="s">
        <v>399</v>
      </c>
      <c r="AY246" s="190" t="s">
        <v>498</v>
      </c>
    </row>
    <row r="247" spans="2:65" s="1" customFormat="1" ht="31.5" customHeight="1">
      <c r="B247" s="165"/>
      <c r="C247" s="166" t="s">
        <v>665</v>
      </c>
      <c r="D247" s="166" t="s">
        <v>500</v>
      </c>
      <c r="E247" s="167" t="s">
        <v>666</v>
      </c>
      <c r="F247" s="168" t="s">
        <v>667</v>
      </c>
      <c r="G247" s="169" t="s">
        <v>503</v>
      </c>
      <c r="H247" s="170">
        <v>9160</v>
      </c>
      <c r="I247" s="171"/>
      <c r="J247" s="172">
        <f>ROUND(I247*H247,2)</f>
        <v>0</v>
      </c>
      <c r="K247" s="168" t="s">
        <v>504</v>
      </c>
      <c r="L247" s="35"/>
      <c r="M247" s="173" t="s">
        <v>398</v>
      </c>
      <c r="N247" s="174" t="s">
        <v>422</v>
      </c>
      <c r="O247" s="36"/>
      <c r="P247" s="175">
        <f>O247*H247</f>
        <v>0</v>
      </c>
      <c r="Q247" s="175">
        <v>0</v>
      </c>
      <c r="R247" s="175">
        <f>Q247*H247</f>
        <v>0</v>
      </c>
      <c r="S247" s="175">
        <v>0</v>
      </c>
      <c r="T247" s="176">
        <f>S247*H247</f>
        <v>0</v>
      </c>
      <c r="AR247" s="18" t="s">
        <v>505</v>
      </c>
      <c r="AT247" s="18" t="s">
        <v>500</v>
      </c>
      <c r="AU247" s="18" t="s">
        <v>459</v>
      </c>
      <c r="AY247" s="18" t="s">
        <v>498</v>
      </c>
      <c r="BE247" s="177">
        <f>IF(N247="základní",J247,0)</f>
        <v>0</v>
      </c>
      <c r="BF247" s="177">
        <f>IF(N247="snížená",J247,0)</f>
        <v>0</v>
      </c>
      <c r="BG247" s="177">
        <f>IF(N247="zákl. přenesená",J247,0)</f>
        <v>0</v>
      </c>
      <c r="BH247" s="177">
        <f>IF(N247="sníž. přenesená",J247,0)</f>
        <v>0</v>
      </c>
      <c r="BI247" s="177">
        <f>IF(N247="nulová",J247,0)</f>
        <v>0</v>
      </c>
      <c r="BJ247" s="18" t="s">
        <v>399</v>
      </c>
      <c r="BK247" s="177">
        <f>ROUND(I247*H247,2)</f>
        <v>0</v>
      </c>
      <c r="BL247" s="18" t="s">
        <v>505</v>
      </c>
      <c r="BM247" s="18" t="s">
        <v>668</v>
      </c>
    </row>
    <row r="248" spans="2:47" s="1" customFormat="1" ht="27">
      <c r="B248" s="35"/>
      <c r="D248" s="178" t="s">
        <v>507</v>
      </c>
      <c r="F248" s="179" t="s">
        <v>669</v>
      </c>
      <c r="I248" s="134"/>
      <c r="L248" s="35"/>
      <c r="M248" s="65"/>
      <c r="N248" s="36"/>
      <c r="O248" s="36"/>
      <c r="P248" s="36"/>
      <c r="Q248" s="36"/>
      <c r="R248" s="36"/>
      <c r="S248" s="36"/>
      <c r="T248" s="66"/>
      <c r="AT248" s="18" t="s">
        <v>507</v>
      </c>
      <c r="AU248" s="18" t="s">
        <v>459</v>
      </c>
    </row>
    <row r="249" spans="2:51" s="11" customFormat="1" ht="13.5">
      <c r="B249" s="181"/>
      <c r="D249" s="178" t="s">
        <v>511</v>
      </c>
      <c r="E249" s="182" t="s">
        <v>398</v>
      </c>
      <c r="F249" s="183" t="s">
        <v>670</v>
      </c>
      <c r="H249" s="184" t="s">
        <v>398</v>
      </c>
      <c r="I249" s="185"/>
      <c r="L249" s="181"/>
      <c r="M249" s="186"/>
      <c r="N249" s="187"/>
      <c r="O249" s="187"/>
      <c r="P249" s="187"/>
      <c r="Q249" s="187"/>
      <c r="R249" s="187"/>
      <c r="S249" s="187"/>
      <c r="T249" s="188"/>
      <c r="AT249" s="184" t="s">
        <v>511</v>
      </c>
      <c r="AU249" s="184" t="s">
        <v>459</v>
      </c>
      <c r="AV249" s="11" t="s">
        <v>399</v>
      </c>
      <c r="AW249" s="11" t="s">
        <v>415</v>
      </c>
      <c r="AX249" s="11" t="s">
        <v>451</v>
      </c>
      <c r="AY249" s="184" t="s">
        <v>498</v>
      </c>
    </row>
    <row r="250" spans="2:51" s="11" customFormat="1" ht="13.5">
      <c r="B250" s="181"/>
      <c r="D250" s="178" t="s">
        <v>511</v>
      </c>
      <c r="E250" s="182" t="s">
        <v>398</v>
      </c>
      <c r="F250" s="183" t="s">
        <v>514</v>
      </c>
      <c r="H250" s="184" t="s">
        <v>398</v>
      </c>
      <c r="I250" s="185"/>
      <c r="L250" s="181"/>
      <c r="M250" s="186"/>
      <c r="N250" s="187"/>
      <c r="O250" s="187"/>
      <c r="P250" s="187"/>
      <c r="Q250" s="187"/>
      <c r="R250" s="187"/>
      <c r="S250" s="187"/>
      <c r="T250" s="188"/>
      <c r="AT250" s="184" t="s">
        <v>511</v>
      </c>
      <c r="AU250" s="184" t="s">
        <v>459</v>
      </c>
      <c r="AV250" s="11" t="s">
        <v>399</v>
      </c>
      <c r="AW250" s="11" t="s">
        <v>415</v>
      </c>
      <c r="AX250" s="11" t="s">
        <v>451</v>
      </c>
      <c r="AY250" s="184" t="s">
        <v>498</v>
      </c>
    </row>
    <row r="251" spans="2:51" s="12" customFormat="1" ht="13.5">
      <c r="B251" s="189"/>
      <c r="D251" s="178" t="s">
        <v>511</v>
      </c>
      <c r="E251" s="190" t="s">
        <v>398</v>
      </c>
      <c r="F251" s="191" t="s">
        <v>671</v>
      </c>
      <c r="H251" s="192">
        <v>9030</v>
      </c>
      <c r="I251" s="193"/>
      <c r="L251" s="189"/>
      <c r="M251" s="194"/>
      <c r="N251" s="195"/>
      <c r="O251" s="195"/>
      <c r="P251" s="195"/>
      <c r="Q251" s="195"/>
      <c r="R251" s="195"/>
      <c r="S251" s="195"/>
      <c r="T251" s="196"/>
      <c r="AT251" s="190" t="s">
        <v>511</v>
      </c>
      <c r="AU251" s="190" t="s">
        <v>459</v>
      </c>
      <c r="AV251" s="12" t="s">
        <v>459</v>
      </c>
      <c r="AW251" s="12" t="s">
        <v>415</v>
      </c>
      <c r="AX251" s="12" t="s">
        <v>451</v>
      </c>
      <c r="AY251" s="190" t="s">
        <v>498</v>
      </c>
    </row>
    <row r="252" spans="2:51" s="12" customFormat="1" ht="13.5">
      <c r="B252" s="189"/>
      <c r="D252" s="178" t="s">
        <v>511</v>
      </c>
      <c r="E252" s="190" t="s">
        <v>398</v>
      </c>
      <c r="F252" s="191" t="s">
        <v>398</v>
      </c>
      <c r="H252" s="192">
        <v>0</v>
      </c>
      <c r="I252" s="193"/>
      <c r="L252" s="189"/>
      <c r="M252" s="194"/>
      <c r="N252" s="195"/>
      <c r="O252" s="195"/>
      <c r="P252" s="195"/>
      <c r="Q252" s="195"/>
      <c r="R252" s="195"/>
      <c r="S252" s="195"/>
      <c r="T252" s="196"/>
      <c r="AT252" s="190" t="s">
        <v>511</v>
      </c>
      <c r="AU252" s="190" t="s">
        <v>459</v>
      </c>
      <c r="AV252" s="12" t="s">
        <v>459</v>
      </c>
      <c r="AW252" s="12" t="s">
        <v>415</v>
      </c>
      <c r="AX252" s="12" t="s">
        <v>451</v>
      </c>
      <c r="AY252" s="190" t="s">
        <v>498</v>
      </c>
    </row>
    <row r="253" spans="2:51" s="11" customFormat="1" ht="13.5">
      <c r="B253" s="181"/>
      <c r="D253" s="178" t="s">
        <v>511</v>
      </c>
      <c r="E253" s="182" t="s">
        <v>398</v>
      </c>
      <c r="F253" s="183" t="s">
        <v>536</v>
      </c>
      <c r="H253" s="184" t="s">
        <v>398</v>
      </c>
      <c r="I253" s="185"/>
      <c r="L253" s="181"/>
      <c r="M253" s="186"/>
      <c r="N253" s="187"/>
      <c r="O253" s="187"/>
      <c r="P253" s="187"/>
      <c r="Q253" s="187"/>
      <c r="R253" s="187"/>
      <c r="S253" s="187"/>
      <c r="T253" s="188"/>
      <c r="AT253" s="184" t="s">
        <v>511</v>
      </c>
      <c r="AU253" s="184" t="s">
        <v>459</v>
      </c>
      <c r="AV253" s="11" t="s">
        <v>399</v>
      </c>
      <c r="AW253" s="11" t="s">
        <v>415</v>
      </c>
      <c r="AX253" s="11" t="s">
        <v>451</v>
      </c>
      <c r="AY253" s="184" t="s">
        <v>498</v>
      </c>
    </row>
    <row r="254" spans="2:51" s="12" customFormat="1" ht="13.5">
      <c r="B254" s="189"/>
      <c r="D254" s="178" t="s">
        <v>511</v>
      </c>
      <c r="E254" s="190" t="s">
        <v>398</v>
      </c>
      <c r="F254" s="191" t="s">
        <v>672</v>
      </c>
      <c r="H254" s="192">
        <v>65</v>
      </c>
      <c r="I254" s="193"/>
      <c r="L254" s="189"/>
      <c r="M254" s="194"/>
      <c r="N254" s="195"/>
      <c r="O254" s="195"/>
      <c r="P254" s="195"/>
      <c r="Q254" s="195"/>
      <c r="R254" s="195"/>
      <c r="S254" s="195"/>
      <c r="T254" s="196"/>
      <c r="AT254" s="190" t="s">
        <v>511</v>
      </c>
      <c r="AU254" s="190" t="s">
        <v>459</v>
      </c>
      <c r="AV254" s="12" t="s">
        <v>459</v>
      </c>
      <c r="AW254" s="12" t="s">
        <v>415</v>
      </c>
      <c r="AX254" s="12" t="s">
        <v>451</v>
      </c>
      <c r="AY254" s="190" t="s">
        <v>498</v>
      </c>
    </row>
    <row r="255" spans="2:51" s="12" customFormat="1" ht="13.5">
      <c r="B255" s="189"/>
      <c r="D255" s="178" t="s">
        <v>511</v>
      </c>
      <c r="E255" s="190" t="s">
        <v>398</v>
      </c>
      <c r="F255" s="191" t="s">
        <v>673</v>
      </c>
      <c r="H255" s="192">
        <v>65</v>
      </c>
      <c r="I255" s="193"/>
      <c r="L255" s="189"/>
      <c r="M255" s="194"/>
      <c r="N255" s="195"/>
      <c r="O255" s="195"/>
      <c r="P255" s="195"/>
      <c r="Q255" s="195"/>
      <c r="R255" s="195"/>
      <c r="S255" s="195"/>
      <c r="T255" s="196"/>
      <c r="AT255" s="190" t="s">
        <v>511</v>
      </c>
      <c r="AU255" s="190" t="s">
        <v>459</v>
      </c>
      <c r="AV255" s="12" t="s">
        <v>459</v>
      </c>
      <c r="AW255" s="12" t="s">
        <v>415</v>
      </c>
      <c r="AX255" s="12" t="s">
        <v>451</v>
      </c>
      <c r="AY255" s="190" t="s">
        <v>498</v>
      </c>
    </row>
    <row r="256" spans="2:51" s="13" customFormat="1" ht="13.5">
      <c r="B256" s="197"/>
      <c r="D256" s="198" t="s">
        <v>511</v>
      </c>
      <c r="E256" s="199" t="s">
        <v>398</v>
      </c>
      <c r="F256" s="200" t="s">
        <v>518</v>
      </c>
      <c r="H256" s="201">
        <v>9160</v>
      </c>
      <c r="I256" s="202"/>
      <c r="L256" s="197"/>
      <c r="M256" s="203"/>
      <c r="N256" s="204"/>
      <c r="O256" s="204"/>
      <c r="P256" s="204"/>
      <c r="Q256" s="204"/>
      <c r="R256" s="204"/>
      <c r="S256" s="204"/>
      <c r="T256" s="205"/>
      <c r="AT256" s="206" t="s">
        <v>511</v>
      </c>
      <c r="AU256" s="206" t="s">
        <v>459</v>
      </c>
      <c r="AV256" s="13" t="s">
        <v>505</v>
      </c>
      <c r="AW256" s="13" t="s">
        <v>415</v>
      </c>
      <c r="AX256" s="13" t="s">
        <v>399</v>
      </c>
      <c r="AY256" s="206" t="s">
        <v>498</v>
      </c>
    </row>
    <row r="257" spans="2:65" s="1" customFormat="1" ht="22.5" customHeight="1">
      <c r="B257" s="165"/>
      <c r="C257" s="210" t="s">
        <v>674</v>
      </c>
      <c r="D257" s="210" t="s">
        <v>617</v>
      </c>
      <c r="E257" s="211" t="s">
        <v>675</v>
      </c>
      <c r="F257" s="212" t="s">
        <v>676</v>
      </c>
      <c r="G257" s="213" t="s">
        <v>599</v>
      </c>
      <c r="H257" s="214">
        <v>229</v>
      </c>
      <c r="I257" s="215"/>
      <c r="J257" s="216">
        <f>ROUND(I257*H257,2)</f>
        <v>0</v>
      </c>
      <c r="K257" s="212" t="s">
        <v>504</v>
      </c>
      <c r="L257" s="217"/>
      <c r="M257" s="218" t="s">
        <v>398</v>
      </c>
      <c r="N257" s="219" t="s">
        <v>422</v>
      </c>
      <c r="O257" s="36"/>
      <c r="P257" s="175">
        <f>O257*H257</f>
        <v>0</v>
      </c>
      <c r="Q257" s="175">
        <v>1</v>
      </c>
      <c r="R257" s="175">
        <f>Q257*H257</f>
        <v>229</v>
      </c>
      <c r="S257" s="175">
        <v>0</v>
      </c>
      <c r="T257" s="176">
        <f>S257*H257</f>
        <v>0</v>
      </c>
      <c r="AR257" s="18" t="s">
        <v>583</v>
      </c>
      <c r="AT257" s="18" t="s">
        <v>617</v>
      </c>
      <c r="AU257" s="18" t="s">
        <v>459</v>
      </c>
      <c r="AY257" s="18" t="s">
        <v>498</v>
      </c>
      <c r="BE257" s="177">
        <f>IF(N257="základní",J257,0)</f>
        <v>0</v>
      </c>
      <c r="BF257" s="177">
        <f>IF(N257="snížená",J257,0)</f>
        <v>0</v>
      </c>
      <c r="BG257" s="177">
        <f>IF(N257="zákl. přenesená",J257,0)</f>
        <v>0</v>
      </c>
      <c r="BH257" s="177">
        <f>IF(N257="sníž. přenesená",J257,0)</f>
        <v>0</v>
      </c>
      <c r="BI257" s="177">
        <f>IF(N257="nulová",J257,0)</f>
        <v>0</v>
      </c>
      <c r="BJ257" s="18" t="s">
        <v>399</v>
      </c>
      <c r="BK257" s="177">
        <f>ROUND(I257*H257,2)</f>
        <v>0</v>
      </c>
      <c r="BL257" s="18" t="s">
        <v>505</v>
      </c>
      <c r="BM257" s="18" t="s">
        <v>677</v>
      </c>
    </row>
    <row r="258" spans="2:47" s="1" customFormat="1" ht="13.5">
      <c r="B258" s="35"/>
      <c r="D258" s="178" t="s">
        <v>507</v>
      </c>
      <c r="F258" s="179" t="s">
        <v>678</v>
      </c>
      <c r="I258" s="134"/>
      <c r="L258" s="35"/>
      <c r="M258" s="65"/>
      <c r="N258" s="36"/>
      <c r="O258" s="36"/>
      <c r="P258" s="36"/>
      <c r="Q258" s="36"/>
      <c r="R258" s="36"/>
      <c r="S258" s="36"/>
      <c r="T258" s="66"/>
      <c r="AT258" s="18" t="s">
        <v>507</v>
      </c>
      <c r="AU258" s="18" t="s">
        <v>459</v>
      </c>
    </row>
    <row r="259" spans="2:47" s="1" customFormat="1" ht="27">
      <c r="B259" s="35"/>
      <c r="D259" s="178" t="s">
        <v>679</v>
      </c>
      <c r="F259" s="180" t="s">
        <v>680</v>
      </c>
      <c r="I259" s="134"/>
      <c r="L259" s="35"/>
      <c r="M259" s="65"/>
      <c r="N259" s="36"/>
      <c r="O259" s="36"/>
      <c r="P259" s="36"/>
      <c r="Q259" s="36"/>
      <c r="R259" s="36"/>
      <c r="S259" s="36"/>
      <c r="T259" s="66"/>
      <c r="AT259" s="18" t="s">
        <v>679</v>
      </c>
      <c r="AU259" s="18" t="s">
        <v>459</v>
      </c>
    </row>
    <row r="260" spans="2:51" s="11" customFormat="1" ht="13.5">
      <c r="B260" s="181"/>
      <c r="D260" s="178" t="s">
        <v>511</v>
      </c>
      <c r="E260" s="182" t="s">
        <v>398</v>
      </c>
      <c r="F260" s="183" t="s">
        <v>681</v>
      </c>
      <c r="H260" s="184" t="s">
        <v>398</v>
      </c>
      <c r="I260" s="185"/>
      <c r="L260" s="181"/>
      <c r="M260" s="186"/>
      <c r="N260" s="187"/>
      <c r="O260" s="187"/>
      <c r="P260" s="187"/>
      <c r="Q260" s="187"/>
      <c r="R260" s="187"/>
      <c r="S260" s="187"/>
      <c r="T260" s="188"/>
      <c r="AT260" s="184" t="s">
        <v>511</v>
      </c>
      <c r="AU260" s="184" t="s">
        <v>459</v>
      </c>
      <c r="AV260" s="11" t="s">
        <v>399</v>
      </c>
      <c r="AW260" s="11" t="s">
        <v>415</v>
      </c>
      <c r="AX260" s="11" t="s">
        <v>451</v>
      </c>
      <c r="AY260" s="184" t="s">
        <v>498</v>
      </c>
    </row>
    <row r="261" spans="2:51" s="12" customFormat="1" ht="13.5">
      <c r="B261" s="189"/>
      <c r="D261" s="198" t="s">
        <v>511</v>
      </c>
      <c r="E261" s="207" t="s">
        <v>398</v>
      </c>
      <c r="F261" s="208" t="s">
        <v>682</v>
      </c>
      <c r="H261" s="209">
        <v>229</v>
      </c>
      <c r="I261" s="193"/>
      <c r="L261" s="189"/>
      <c r="M261" s="194"/>
      <c r="N261" s="195"/>
      <c r="O261" s="195"/>
      <c r="P261" s="195"/>
      <c r="Q261" s="195"/>
      <c r="R261" s="195"/>
      <c r="S261" s="195"/>
      <c r="T261" s="196"/>
      <c r="AT261" s="190" t="s">
        <v>511</v>
      </c>
      <c r="AU261" s="190" t="s">
        <v>459</v>
      </c>
      <c r="AV261" s="12" t="s">
        <v>459</v>
      </c>
      <c r="AW261" s="12" t="s">
        <v>415</v>
      </c>
      <c r="AX261" s="12" t="s">
        <v>399</v>
      </c>
      <c r="AY261" s="190" t="s">
        <v>498</v>
      </c>
    </row>
    <row r="262" spans="2:65" s="1" customFormat="1" ht="22.5" customHeight="1">
      <c r="B262" s="165"/>
      <c r="C262" s="210" t="s">
        <v>383</v>
      </c>
      <c r="D262" s="210" t="s">
        <v>617</v>
      </c>
      <c r="E262" s="211" t="s">
        <v>683</v>
      </c>
      <c r="F262" s="212" t="s">
        <v>684</v>
      </c>
      <c r="G262" s="213" t="s">
        <v>599</v>
      </c>
      <c r="H262" s="214">
        <v>183.2</v>
      </c>
      <c r="I262" s="215"/>
      <c r="J262" s="216">
        <f>ROUND(I262*H262,2)</f>
        <v>0</v>
      </c>
      <c r="K262" s="212" t="s">
        <v>504</v>
      </c>
      <c r="L262" s="217"/>
      <c r="M262" s="218" t="s">
        <v>398</v>
      </c>
      <c r="N262" s="219" t="s">
        <v>422</v>
      </c>
      <c r="O262" s="36"/>
      <c r="P262" s="175">
        <f>O262*H262</f>
        <v>0</v>
      </c>
      <c r="Q262" s="175">
        <v>1</v>
      </c>
      <c r="R262" s="175">
        <f>Q262*H262</f>
        <v>183.2</v>
      </c>
      <c r="S262" s="175">
        <v>0</v>
      </c>
      <c r="T262" s="176">
        <f>S262*H262</f>
        <v>0</v>
      </c>
      <c r="AR262" s="18" t="s">
        <v>583</v>
      </c>
      <c r="AT262" s="18" t="s">
        <v>617</v>
      </c>
      <c r="AU262" s="18" t="s">
        <v>459</v>
      </c>
      <c r="AY262" s="18" t="s">
        <v>498</v>
      </c>
      <c r="BE262" s="177">
        <f>IF(N262="základní",J262,0)</f>
        <v>0</v>
      </c>
      <c r="BF262" s="177">
        <f>IF(N262="snížená",J262,0)</f>
        <v>0</v>
      </c>
      <c r="BG262" s="177">
        <f>IF(N262="zákl. přenesená",J262,0)</f>
        <v>0</v>
      </c>
      <c r="BH262" s="177">
        <f>IF(N262="sníž. přenesená",J262,0)</f>
        <v>0</v>
      </c>
      <c r="BI262" s="177">
        <f>IF(N262="nulová",J262,0)</f>
        <v>0</v>
      </c>
      <c r="BJ262" s="18" t="s">
        <v>399</v>
      </c>
      <c r="BK262" s="177">
        <f>ROUND(I262*H262,2)</f>
        <v>0</v>
      </c>
      <c r="BL262" s="18" t="s">
        <v>505</v>
      </c>
      <c r="BM262" s="18" t="s">
        <v>685</v>
      </c>
    </row>
    <row r="263" spans="2:47" s="1" customFormat="1" ht="27">
      <c r="B263" s="35"/>
      <c r="D263" s="178" t="s">
        <v>507</v>
      </c>
      <c r="F263" s="179" t="s">
        <v>686</v>
      </c>
      <c r="I263" s="134"/>
      <c r="L263" s="35"/>
      <c r="M263" s="65"/>
      <c r="N263" s="36"/>
      <c r="O263" s="36"/>
      <c r="P263" s="36"/>
      <c r="Q263" s="36"/>
      <c r="R263" s="36"/>
      <c r="S263" s="36"/>
      <c r="T263" s="66"/>
      <c r="AT263" s="18" t="s">
        <v>507</v>
      </c>
      <c r="AU263" s="18" t="s">
        <v>459</v>
      </c>
    </row>
    <row r="264" spans="2:51" s="11" customFormat="1" ht="13.5">
      <c r="B264" s="181"/>
      <c r="D264" s="178" t="s">
        <v>511</v>
      </c>
      <c r="E264" s="182" t="s">
        <v>398</v>
      </c>
      <c r="F264" s="183" t="s">
        <v>687</v>
      </c>
      <c r="H264" s="184" t="s">
        <v>398</v>
      </c>
      <c r="I264" s="185"/>
      <c r="L264" s="181"/>
      <c r="M264" s="186"/>
      <c r="N264" s="187"/>
      <c r="O264" s="187"/>
      <c r="P264" s="187"/>
      <c r="Q264" s="187"/>
      <c r="R264" s="187"/>
      <c r="S264" s="187"/>
      <c r="T264" s="188"/>
      <c r="AT264" s="184" t="s">
        <v>511</v>
      </c>
      <c r="AU264" s="184" t="s">
        <v>459</v>
      </c>
      <c r="AV264" s="11" t="s">
        <v>399</v>
      </c>
      <c r="AW264" s="11" t="s">
        <v>415</v>
      </c>
      <c r="AX264" s="11" t="s">
        <v>451</v>
      </c>
      <c r="AY264" s="184" t="s">
        <v>498</v>
      </c>
    </row>
    <row r="265" spans="2:51" s="12" customFormat="1" ht="13.5">
      <c r="B265" s="189"/>
      <c r="D265" s="198" t="s">
        <v>511</v>
      </c>
      <c r="E265" s="207" t="s">
        <v>398</v>
      </c>
      <c r="F265" s="208" t="s">
        <v>688</v>
      </c>
      <c r="H265" s="209">
        <v>183.2</v>
      </c>
      <c r="I265" s="193"/>
      <c r="L265" s="189"/>
      <c r="M265" s="194"/>
      <c r="N265" s="195"/>
      <c r="O265" s="195"/>
      <c r="P265" s="195"/>
      <c r="Q265" s="195"/>
      <c r="R265" s="195"/>
      <c r="S265" s="195"/>
      <c r="T265" s="196"/>
      <c r="AT265" s="190" t="s">
        <v>511</v>
      </c>
      <c r="AU265" s="190" t="s">
        <v>459</v>
      </c>
      <c r="AV265" s="12" t="s">
        <v>459</v>
      </c>
      <c r="AW265" s="12" t="s">
        <v>415</v>
      </c>
      <c r="AX265" s="12" t="s">
        <v>399</v>
      </c>
      <c r="AY265" s="190" t="s">
        <v>498</v>
      </c>
    </row>
    <row r="266" spans="2:65" s="1" customFormat="1" ht="22.5" customHeight="1">
      <c r="B266" s="165"/>
      <c r="C266" s="166" t="s">
        <v>689</v>
      </c>
      <c r="D266" s="166" t="s">
        <v>500</v>
      </c>
      <c r="E266" s="167" t="s">
        <v>690</v>
      </c>
      <c r="F266" s="168" t="s">
        <v>691</v>
      </c>
      <c r="G266" s="169" t="s">
        <v>503</v>
      </c>
      <c r="H266" s="170">
        <v>2024</v>
      </c>
      <c r="I266" s="171"/>
      <c r="J266" s="172">
        <f>ROUND(I266*H266,2)</f>
        <v>0</v>
      </c>
      <c r="K266" s="168" t="s">
        <v>504</v>
      </c>
      <c r="L266" s="35"/>
      <c r="M266" s="173" t="s">
        <v>398</v>
      </c>
      <c r="N266" s="174" t="s">
        <v>422</v>
      </c>
      <c r="O266" s="36"/>
      <c r="P266" s="175">
        <f>O266*H266</f>
        <v>0</v>
      </c>
      <c r="Q266" s="175">
        <v>0.1516</v>
      </c>
      <c r="R266" s="175">
        <f>Q266*H266</f>
        <v>306.83840000000004</v>
      </c>
      <c r="S266" s="175">
        <v>0</v>
      </c>
      <c r="T266" s="176">
        <f>S266*H266</f>
        <v>0</v>
      </c>
      <c r="AR266" s="18" t="s">
        <v>505</v>
      </c>
      <c r="AT266" s="18" t="s">
        <v>500</v>
      </c>
      <c r="AU266" s="18" t="s">
        <v>459</v>
      </c>
      <c r="AY266" s="18" t="s">
        <v>498</v>
      </c>
      <c r="BE266" s="177">
        <f>IF(N266="základní",J266,0)</f>
        <v>0</v>
      </c>
      <c r="BF266" s="177">
        <f>IF(N266="snížená",J266,0)</f>
        <v>0</v>
      </c>
      <c r="BG266" s="177">
        <f>IF(N266="zákl. přenesená",J266,0)</f>
        <v>0</v>
      </c>
      <c r="BH266" s="177">
        <f>IF(N266="sníž. přenesená",J266,0)</f>
        <v>0</v>
      </c>
      <c r="BI266" s="177">
        <f>IF(N266="nulová",J266,0)</f>
        <v>0</v>
      </c>
      <c r="BJ266" s="18" t="s">
        <v>399</v>
      </c>
      <c r="BK266" s="177">
        <f>ROUND(I266*H266,2)</f>
        <v>0</v>
      </c>
      <c r="BL266" s="18" t="s">
        <v>505</v>
      </c>
      <c r="BM266" s="18" t="s">
        <v>692</v>
      </c>
    </row>
    <row r="267" spans="2:47" s="1" customFormat="1" ht="27">
      <c r="B267" s="35"/>
      <c r="D267" s="178" t="s">
        <v>507</v>
      </c>
      <c r="F267" s="179" t="s">
        <v>693</v>
      </c>
      <c r="I267" s="134"/>
      <c r="L267" s="35"/>
      <c r="M267" s="65"/>
      <c r="N267" s="36"/>
      <c r="O267" s="36"/>
      <c r="P267" s="36"/>
      <c r="Q267" s="36"/>
      <c r="R267" s="36"/>
      <c r="S267" s="36"/>
      <c r="T267" s="66"/>
      <c r="AT267" s="18" t="s">
        <v>507</v>
      </c>
      <c r="AU267" s="18" t="s">
        <v>459</v>
      </c>
    </row>
    <row r="268" spans="2:47" s="1" customFormat="1" ht="81">
      <c r="B268" s="35"/>
      <c r="D268" s="178" t="s">
        <v>509</v>
      </c>
      <c r="F268" s="180" t="s">
        <v>694</v>
      </c>
      <c r="I268" s="134"/>
      <c r="L268" s="35"/>
      <c r="M268" s="65"/>
      <c r="N268" s="36"/>
      <c r="O268" s="36"/>
      <c r="P268" s="36"/>
      <c r="Q268" s="36"/>
      <c r="R268" s="36"/>
      <c r="S268" s="36"/>
      <c r="T268" s="66"/>
      <c r="AT268" s="18" t="s">
        <v>509</v>
      </c>
      <c r="AU268" s="18" t="s">
        <v>459</v>
      </c>
    </row>
    <row r="269" spans="2:51" s="11" customFormat="1" ht="13.5">
      <c r="B269" s="181"/>
      <c r="D269" s="178" t="s">
        <v>511</v>
      </c>
      <c r="E269" s="182" t="s">
        <v>398</v>
      </c>
      <c r="F269" s="183" t="s">
        <v>695</v>
      </c>
      <c r="H269" s="184" t="s">
        <v>398</v>
      </c>
      <c r="I269" s="185"/>
      <c r="L269" s="181"/>
      <c r="M269" s="186"/>
      <c r="N269" s="187"/>
      <c r="O269" s="187"/>
      <c r="P269" s="187"/>
      <c r="Q269" s="187"/>
      <c r="R269" s="187"/>
      <c r="S269" s="187"/>
      <c r="T269" s="188"/>
      <c r="AT269" s="184" t="s">
        <v>511</v>
      </c>
      <c r="AU269" s="184" t="s">
        <v>459</v>
      </c>
      <c r="AV269" s="11" t="s">
        <v>399</v>
      </c>
      <c r="AW269" s="11" t="s">
        <v>415</v>
      </c>
      <c r="AX269" s="11" t="s">
        <v>451</v>
      </c>
      <c r="AY269" s="184" t="s">
        <v>498</v>
      </c>
    </row>
    <row r="270" spans="2:51" s="11" customFormat="1" ht="13.5">
      <c r="B270" s="181"/>
      <c r="D270" s="178" t="s">
        <v>511</v>
      </c>
      <c r="E270" s="182" t="s">
        <v>398</v>
      </c>
      <c r="F270" s="183" t="s">
        <v>524</v>
      </c>
      <c r="H270" s="184" t="s">
        <v>398</v>
      </c>
      <c r="I270" s="185"/>
      <c r="L270" s="181"/>
      <c r="M270" s="186"/>
      <c r="N270" s="187"/>
      <c r="O270" s="187"/>
      <c r="P270" s="187"/>
      <c r="Q270" s="187"/>
      <c r="R270" s="187"/>
      <c r="S270" s="187"/>
      <c r="T270" s="188"/>
      <c r="AT270" s="184" t="s">
        <v>511</v>
      </c>
      <c r="AU270" s="184" t="s">
        <v>459</v>
      </c>
      <c r="AV270" s="11" t="s">
        <v>399</v>
      </c>
      <c r="AW270" s="11" t="s">
        <v>415</v>
      </c>
      <c r="AX270" s="11" t="s">
        <v>451</v>
      </c>
      <c r="AY270" s="184" t="s">
        <v>498</v>
      </c>
    </row>
    <row r="271" spans="2:51" s="11" customFormat="1" ht="13.5">
      <c r="B271" s="181"/>
      <c r="D271" s="178" t="s">
        <v>511</v>
      </c>
      <c r="E271" s="182" t="s">
        <v>398</v>
      </c>
      <c r="F271" s="183" t="s">
        <v>514</v>
      </c>
      <c r="H271" s="184" t="s">
        <v>398</v>
      </c>
      <c r="I271" s="185"/>
      <c r="L271" s="181"/>
      <c r="M271" s="186"/>
      <c r="N271" s="187"/>
      <c r="O271" s="187"/>
      <c r="P271" s="187"/>
      <c r="Q271" s="187"/>
      <c r="R271" s="187"/>
      <c r="S271" s="187"/>
      <c r="T271" s="188"/>
      <c r="AT271" s="184" t="s">
        <v>511</v>
      </c>
      <c r="AU271" s="184" t="s">
        <v>459</v>
      </c>
      <c r="AV271" s="11" t="s">
        <v>399</v>
      </c>
      <c r="AW271" s="11" t="s">
        <v>415</v>
      </c>
      <c r="AX271" s="11" t="s">
        <v>451</v>
      </c>
      <c r="AY271" s="184" t="s">
        <v>498</v>
      </c>
    </row>
    <row r="272" spans="2:51" s="12" customFormat="1" ht="13.5">
      <c r="B272" s="189"/>
      <c r="D272" s="198" t="s">
        <v>511</v>
      </c>
      <c r="E272" s="207" t="s">
        <v>398</v>
      </c>
      <c r="F272" s="208" t="s">
        <v>696</v>
      </c>
      <c r="H272" s="209">
        <v>2024</v>
      </c>
      <c r="I272" s="193"/>
      <c r="L272" s="189"/>
      <c r="M272" s="194"/>
      <c r="N272" s="195"/>
      <c r="O272" s="195"/>
      <c r="P272" s="195"/>
      <c r="Q272" s="195"/>
      <c r="R272" s="195"/>
      <c r="S272" s="195"/>
      <c r="T272" s="196"/>
      <c r="AT272" s="190" t="s">
        <v>511</v>
      </c>
      <c r="AU272" s="190" t="s">
        <v>459</v>
      </c>
      <c r="AV272" s="12" t="s">
        <v>459</v>
      </c>
      <c r="AW272" s="12" t="s">
        <v>415</v>
      </c>
      <c r="AX272" s="12" t="s">
        <v>399</v>
      </c>
      <c r="AY272" s="190" t="s">
        <v>498</v>
      </c>
    </row>
    <row r="273" spans="2:65" s="1" customFormat="1" ht="22.5" customHeight="1">
      <c r="B273" s="165"/>
      <c r="C273" s="166" t="s">
        <v>697</v>
      </c>
      <c r="D273" s="166" t="s">
        <v>500</v>
      </c>
      <c r="E273" s="167" t="s">
        <v>698</v>
      </c>
      <c r="F273" s="168" t="s">
        <v>699</v>
      </c>
      <c r="G273" s="169" t="s">
        <v>503</v>
      </c>
      <c r="H273" s="170">
        <v>1775</v>
      </c>
      <c r="I273" s="171"/>
      <c r="J273" s="172">
        <f>ROUND(I273*H273,2)</f>
        <v>0</v>
      </c>
      <c r="K273" s="168" t="s">
        <v>504</v>
      </c>
      <c r="L273" s="35"/>
      <c r="M273" s="173" t="s">
        <v>398</v>
      </c>
      <c r="N273" s="174" t="s">
        <v>422</v>
      </c>
      <c r="O273" s="36"/>
      <c r="P273" s="175">
        <f>O273*H273</f>
        <v>0</v>
      </c>
      <c r="Q273" s="175">
        <v>0.27799</v>
      </c>
      <c r="R273" s="175">
        <f>Q273*H273</f>
        <v>493.43225</v>
      </c>
      <c r="S273" s="175">
        <v>0</v>
      </c>
      <c r="T273" s="176">
        <f>S273*H273</f>
        <v>0</v>
      </c>
      <c r="AR273" s="18" t="s">
        <v>505</v>
      </c>
      <c r="AT273" s="18" t="s">
        <v>500</v>
      </c>
      <c r="AU273" s="18" t="s">
        <v>459</v>
      </c>
      <c r="AY273" s="18" t="s">
        <v>498</v>
      </c>
      <c r="BE273" s="177">
        <f>IF(N273="základní",J273,0)</f>
        <v>0</v>
      </c>
      <c r="BF273" s="177">
        <f>IF(N273="snížená",J273,0)</f>
        <v>0</v>
      </c>
      <c r="BG273" s="177">
        <f>IF(N273="zákl. přenesená",J273,0)</f>
        <v>0</v>
      </c>
      <c r="BH273" s="177">
        <f>IF(N273="sníž. přenesená",J273,0)</f>
        <v>0</v>
      </c>
      <c r="BI273" s="177">
        <f>IF(N273="nulová",J273,0)</f>
        <v>0</v>
      </c>
      <c r="BJ273" s="18" t="s">
        <v>399</v>
      </c>
      <c r="BK273" s="177">
        <f>ROUND(I273*H273,2)</f>
        <v>0</v>
      </c>
      <c r="BL273" s="18" t="s">
        <v>505</v>
      </c>
      <c r="BM273" s="18" t="s">
        <v>700</v>
      </c>
    </row>
    <row r="274" spans="2:47" s="1" customFormat="1" ht="27">
      <c r="B274" s="35"/>
      <c r="D274" s="178" t="s">
        <v>507</v>
      </c>
      <c r="F274" s="179" t="s">
        <v>701</v>
      </c>
      <c r="I274" s="134"/>
      <c r="L274" s="35"/>
      <c r="M274" s="65"/>
      <c r="N274" s="36"/>
      <c r="O274" s="36"/>
      <c r="P274" s="36"/>
      <c r="Q274" s="36"/>
      <c r="R274" s="36"/>
      <c r="S274" s="36"/>
      <c r="T274" s="66"/>
      <c r="AT274" s="18" t="s">
        <v>507</v>
      </c>
      <c r="AU274" s="18" t="s">
        <v>459</v>
      </c>
    </row>
    <row r="275" spans="2:51" s="11" customFormat="1" ht="13.5">
      <c r="B275" s="181"/>
      <c r="D275" s="178" t="s">
        <v>511</v>
      </c>
      <c r="E275" s="182" t="s">
        <v>398</v>
      </c>
      <c r="F275" s="183" t="s">
        <v>695</v>
      </c>
      <c r="H275" s="184" t="s">
        <v>398</v>
      </c>
      <c r="I275" s="185"/>
      <c r="L275" s="181"/>
      <c r="M275" s="186"/>
      <c r="N275" s="187"/>
      <c r="O275" s="187"/>
      <c r="P275" s="187"/>
      <c r="Q275" s="187"/>
      <c r="R275" s="187"/>
      <c r="S275" s="187"/>
      <c r="T275" s="188"/>
      <c r="AT275" s="184" t="s">
        <v>511</v>
      </c>
      <c r="AU275" s="184" t="s">
        <v>459</v>
      </c>
      <c r="AV275" s="11" t="s">
        <v>399</v>
      </c>
      <c r="AW275" s="11" t="s">
        <v>415</v>
      </c>
      <c r="AX275" s="11" t="s">
        <v>451</v>
      </c>
      <c r="AY275" s="184" t="s">
        <v>498</v>
      </c>
    </row>
    <row r="276" spans="2:51" s="11" customFormat="1" ht="13.5">
      <c r="B276" s="181"/>
      <c r="D276" s="178" t="s">
        <v>511</v>
      </c>
      <c r="E276" s="182" t="s">
        <v>398</v>
      </c>
      <c r="F276" s="183" t="s">
        <v>702</v>
      </c>
      <c r="H276" s="184" t="s">
        <v>398</v>
      </c>
      <c r="I276" s="185"/>
      <c r="L276" s="181"/>
      <c r="M276" s="186"/>
      <c r="N276" s="187"/>
      <c r="O276" s="187"/>
      <c r="P276" s="187"/>
      <c r="Q276" s="187"/>
      <c r="R276" s="187"/>
      <c r="S276" s="187"/>
      <c r="T276" s="188"/>
      <c r="AT276" s="184" t="s">
        <v>511</v>
      </c>
      <c r="AU276" s="184" t="s">
        <v>459</v>
      </c>
      <c r="AV276" s="11" t="s">
        <v>399</v>
      </c>
      <c r="AW276" s="11" t="s">
        <v>415</v>
      </c>
      <c r="AX276" s="11" t="s">
        <v>451</v>
      </c>
      <c r="AY276" s="184" t="s">
        <v>498</v>
      </c>
    </row>
    <row r="277" spans="2:51" s="11" customFormat="1" ht="13.5">
      <c r="B277" s="181"/>
      <c r="D277" s="178" t="s">
        <v>511</v>
      </c>
      <c r="E277" s="182" t="s">
        <v>398</v>
      </c>
      <c r="F277" s="183" t="s">
        <v>514</v>
      </c>
      <c r="H277" s="184" t="s">
        <v>398</v>
      </c>
      <c r="I277" s="185"/>
      <c r="L277" s="181"/>
      <c r="M277" s="186"/>
      <c r="N277" s="187"/>
      <c r="O277" s="187"/>
      <c r="P277" s="187"/>
      <c r="Q277" s="187"/>
      <c r="R277" s="187"/>
      <c r="S277" s="187"/>
      <c r="T277" s="188"/>
      <c r="AT277" s="184" t="s">
        <v>511</v>
      </c>
      <c r="AU277" s="184" t="s">
        <v>459</v>
      </c>
      <c r="AV277" s="11" t="s">
        <v>399</v>
      </c>
      <c r="AW277" s="11" t="s">
        <v>415</v>
      </c>
      <c r="AX277" s="11" t="s">
        <v>451</v>
      </c>
      <c r="AY277" s="184" t="s">
        <v>498</v>
      </c>
    </row>
    <row r="278" spans="2:51" s="12" customFormat="1" ht="13.5">
      <c r="B278" s="189"/>
      <c r="D278" s="198" t="s">
        <v>511</v>
      </c>
      <c r="E278" s="207" t="s">
        <v>398</v>
      </c>
      <c r="F278" s="208" t="s">
        <v>703</v>
      </c>
      <c r="H278" s="209">
        <v>1775</v>
      </c>
      <c r="I278" s="193"/>
      <c r="L278" s="189"/>
      <c r="M278" s="194"/>
      <c r="N278" s="195"/>
      <c r="O278" s="195"/>
      <c r="P278" s="195"/>
      <c r="Q278" s="195"/>
      <c r="R278" s="195"/>
      <c r="S278" s="195"/>
      <c r="T278" s="196"/>
      <c r="AT278" s="190" t="s">
        <v>511</v>
      </c>
      <c r="AU278" s="190" t="s">
        <v>459</v>
      </c>
      <c r="AV278" s="12" t="s">
        <v>459</v>
      </c>
      <c r="AW278" s="12" t="s">
        <v>415</v>
      </c>
      <c r="AX278" s="12" t="s">
        <v>399</v>
      </c>
      <c r="AY278" s="190" t="s">
        <v>498</v>
      </c>
    </row>
    <row r="279" spans="2:65" s="1" customFormat="1" ht="22.5" customHeight="1">
      <c r="B279" s="165"/>
      <c r="C279" s="166" t="s">
        <v>704</v>
      </c>
      <c r="D279" s="166" t="s">
        <v>500</v>
      </c>
      <c r="E279" s="167" t="s">
        <v>705</v>
      </c>
      <c r="F279" s="168" t="s">
        <v>706</v>
      </c>
      <c r="G279" s="169" t="s">
        <v>611</v>
      </c>
      <c r="H279" s="170">
        <v>755</v>
      </c>
      <c r="I279" s="171"/>
      <c r="J279" s="172">
        <f>ROUND(I279*H279,2)</f>
        <v>0</v>
      </c>
      <c r="K279" s="168" t="s">
        <v>504</v>
      </c>
      <c r="L279" s="35"/>
      <c r="M279" s="173" t="s">
        <v>398</v>
      </c>
      <c r="N279" s="174" t="s">
        <v>422</v>
      </c>
      <c r="O279" s="36"/>
      <c r="P279" s="175">
        <f>O279*H279</f>
        <v>0</v>
      </c>
      <c r="Q279" s="175">
        <v>0.00085</v>
      </c>
      <c r="R279" s="175">
        <f>Q279*H279</f>
        <v>0.6417499999999999</v>
      </c>
      <c r="S279" s="175">
        <v>0</v>
      </c>
      <c r="T279" s="176">
        <f>S279*H279</f>
        <v>0</v>
      </c>
      <c r="AR279" s="18" t="s">
        <v>505</v>
      </c>
      <c r="AT279" s="18" t="s">
        <v>500</v>
      </c>
      <c r="AU279" s="18" t="s">
        <v>459</v>
      </c>
      <c r="AY279" s="18" t="s">
        <v>498</v>
      </c>
      <c r="BE279" s="177">
        <f>IF(N279="základní",J279,0)</f>
        <v>0</v>
      </c>
      <c r="BF279" s="177">
        <f>IF(N279="snížená",J279,0)</f>
        <v>0</v>
      </c>
      <c r="BG279" s="177">
        <f>IF(N279="zákl. přenesená",J279,0)</f>
        <v>0</v>
      </c>
      <c r="BH279" s="177">
        <f>IF(N279="sníž. přenesená",J279,0)</f>
        <v>0</v>
      </c>
      <c r="BI279" s="177">
        <f>IF(N279="nulová",J279,0)</f>
        <v>0</v>
      </c>
      <c r="BJ279" s="18" t="s">
        <v>399</v>
      </c>
      <c r="BK279" s="177">
        <f>ROUND(I279*H279,2)</f>
        <v>0</v>
      </c>
      <c r="BL279" s="18" t="s">
        <v>505</v>
      </c>
      <c r="BM279" s="18" t="s">
        <v>707</v>
      </c>
    </row>
    <row r="280" spans="2:47" s="1" customFormat="1" ht="13.5">
      <c r="B280" s="35"/>
      <c r="D280" s="178" t="s">
        <v>507</v>
      </c>
      <c r="F280" s="179" t="s">
        <v>708</v>
      </c>
      <c r="I280" s="134"/>
      <c r="L280" s="35"/>
      <c r="M280" s="65"/>
      <c r="N280" s="36"/>
      <c r="O280" s="36"/>
      <c r="P280" s="36"/>
      <c r="Q280" s="36"/>
      <c r="R280" s="36"/>
      <c r="S280" s="36"/>
      <c r="T280" s="66"/>
      <c r="AT280" s="18" t="s">
        <v>507</v>
      </c>
      <c r="AU280" s="18" t="s">
        <v>459</v>
      </c>
    </row>
    <row r="281" spans="2:47" s="1" customFormat="1" ht="81">
      <c r="B281" s="35"/>
      <c r="D281" s="178" t="s">
        <v>509</v>
      </c>
      <c r="F281" s="180" t="s">
        <v>709</v>
      </c>
      <c r="I281" s="134"/>
      <c r="L281" s="35"/>
      <c r="M281" s="65"/>
      <c r="N281" s="36"/>
      <c r="O281" s="36"/>
      <c r="P281" s="36"/>
      <c r="Q281" s="36"/>
      <c r="R281" s="36"/>
      <c r="S281" s="36"/>
      <c r="T281" s="66"/>
      <c r="AT281" s="18" t="s">
        <v>509</v>
      </c>
      <c r="AU281" s="18" t="s">
        <v>459</v>
      </c>
    </row>
    <row r="282" spans="2:51" s="11" customFormat="1" ht="13.5">
      <c r="B282" s="181"/>
      <c r="D282" s="178" t="s">
        <v>511</v>
      </c>
      <c r="E282" s="182" t="s">
        <v>398</v>
      </c>
      <c r="F282" s="183" t="s">
        <v>710</v>
      </c>
      <c r="H282" s="184" t="s">
        <v>398</v>
      </c>
      <c r="I282" s="185"/>
      <c r="L282" s="181"/>
      <c r="M282" s="186"/>
      <c r="N282" s="187"/>
      <c r="O282" s="187"/>
      <c r="P282" s="187"/>
      <c r="Q282" s="187"/>
      <c r="R282" s="187"/>
      <c r="S282" s="187"/>
      <c r="T282" s="188"/>
      <c r="AT282" s="184" t="s">
        <v>511</v>
      </c>
      <c r="AU282" s="184" t="s">
        <v>459</v>
      </c>
      <c r="AV282" s="11" t="s">
        <v>399</v>
      </c>
      <c r="AW282" s="11" t="s">
        <v>415</v>
      </c>
      <c r="AX282" s="11" t="s">
        <v>451</v>
      </c>
      <c r="AY282" s="184" t="s">
        <v>498</v>
      </c>
    </row>
    <row r="283" spans="2:51" s="12" customFormat="1" ht="13.5">
      <c r="B283" s="189"/>
      <c r="D283" s="198" t="s">
        <v>511</v>
      </c>
      <c r="E283" s="207" t="s">
        <v>398</v>
      </c>
      <c r="F283" s="208" t="s">
        <v>711</v>
      </c>
      <c r="H283" s="209">
        <v>755</v>
      </c>
      <c r="I283" s="193"/>
      <c r="L283" s="189"/>
      <c r="M283" s="194"/>
      <c r="N283" s="195"/>
      <c r="O283" s="195"/>
      <c r="P283" s="195"/>
      <c r="Q283" s="195"/>
      <c r="R283" s="195"/>
      <c r="S283" s="195"/>
      <c r="T283" s="196"/>
      <c r="AT283" s="190" t="s">
        <v>511</v>
      </c>
      <c r="AU283" s="190" t="s">
        <v>459</v>
      </c>
      <c r="AV283" s="12" t="s">
        <v>459</v>
      </c>
      <c r="AW283" s="12" t="s">
        <v>415</v>
      </c>
      <c r="AX283" s="12" t="s">
        <v>399</v>
      </c>
      <c r="AY283" s="190" t="s">
        <v>498</v>
      </c>
    </row>
    <row r="284" spans="2:65" s="1" customFormat="1" ht="22.5" customHeight="1">
      <c r="B284" s="165"/>
      <c r="C284" s="166" t="s">
        <v>712</v>
      </c>
      <c r="D284" s="166" t="s">
        <v>500</v>
      </c>
      <c r="E284" s="167" t="s">
        <v>713</v>
      </c>
      <c r="F284" s="168" t="s">
        <v>714</v>
      </c>
      <c r="G284" s="169" t="s">
        <v>503</v>
      </c>
      <c r="H284" s="170">
        <v>9160</v>
      </c>
      <c r="I284" s="171"/>
      <c r="J284" s="172">
        <f>ROUND(I284*H284,2)</f>
        <v>0</v>
      </c>
      <c r="K284" s="168" t="s">
        <v>504</v>
      </c>
      <c r="L284" s="35"/>
      <c r="M284" s="173" t="s">
        <v>398</v>
      </c>
      <c r="N284" s="174" t="s">
        <v>422</v>
      </c>
      <c r="O284" s="36"/>
      <c r="P284" s="175">
        <f>O284*H284</f>
        <v>0</v>
      </c>
      <c r="Q284" s="175">
        <v>0.00034</v>
      </c>
      <c r="R284" s="175">
        <f>Q284*H284</f>
        <v>3.1144000000000003</v>
      </c>
      <c r="S284" s="175">
        <v>0</v>
      </c>
      <c r="T284" s="176">
        <f>S284*H284</f>
        <v>0</v>
      </c>
      <c r="AR284" s="18" t="s">
        <v>505</v>
      </c>
      <c r="AT284" s="18" t="s">
        <v>500</v>
      </c>
      <c r="AU284" s="18" t="s">
        <v>459</v>
      </c>
      <c r="AY284" s="18" t="s">
        <v>498</v>
      </c>
      <c r="BE284" s="177">
        <f>IF(N284="základní",J284,0)</f>
        <v>0</v>
      </c>
      <c r="BF284" s="177">
        <f>IF(N284="snížená",J284,0)</f>
        <v>0</v>
      </c>
      <c r="BG284" s="177">
        <f>IF(N284="zákl. přenesená",J284,0)</f>
        <v>0</v>
      </c>
      <c r="BH284" s="177">
        <f>IF(N284="sníž. přenesená",J284,0)</f>
        <v>0</v>
      </c>
      <c r="BI284" s="177">
        <f>IF(N284="nulová",J284,0)</f>
        <v>0</v>
      </c>
      <c r="BJ284" s="18" t="s">
        <v>399</v>
      </c>
      <c r="BK284" s="177">
        <f>ROUND(I284*H284,2)</f>
        <v>0</v>
      </c>
      <c r="BL284" s="18" t="s">
        <v>505</v>
      </c>
      <c r="BM284" s="18" t="s">
        <v>715</v>
      </c>
    </row>
    <row r="285" spans="2:47" s="1" customFormat="1" ht="13.5">
      <c r="B285" s="35"/>
      <c r="D285" s="178" t="s">
        <v>507</v>
      </c>
      <c r="F285" s="179" t="s">
        <v>716</v>
      </c>
      <c r="I285" s="134"/>
      <c r="L285" s="35"/>
      <c r="M285" s="65"/>
      <c r="N285" s="36"/>
      <c r="O285" s="36"/>
      <c r="P285" s="36"/>
      <c r="Q285" s="36"/>
      <c r="R285" s="36"/>
      <c r="S285" s="36"/>
      <c r="T285" s="66"/>
      <c r="AT285" s="18" t="s">
        <v>507</v>
      </c>
      <c r="AU285" s="18" t="s">
        <v>459</v>
      </c>
    </row>
    <row r="286" spans="2:47" s="1" customFormat="1" ht="40.5">
      <c r="B286" s="35"/>
      <c r="D286" s="178" t="s">
        <v>509</v>
      </c>
      <c r="F286" s="180" t="s">
        <v>717</v>
      </c>
      <c r="I286" s="134"/>
      <c r="L286" s="35"/>
      <c r="M286" s="65"/>
      <c r="N286" s="36"/>
      <c r="O286" s="36"/>
      <c r="P286" s="36"/>
      <c r="Q286" s="36"/>
      <c r="R286" s="36"/>
      <c r="S286" s="36"/>
      <c r="T286" s="66"/>
      <c r="AT286" s="18" t="s">
        <v>509</v>
      </c>
      <c r="AU286" s="18" t="s">
        <v>459</v>
      </c>
    </row>
    <row r="287" spans="2:51" s="11" customFormat="1" ht="13.5">
      <c r="B287" s="181"/>
      <c r="D287" s="178" t="s">
        <v>511</v>
      </c>
      <c r="E287" s="182" t="s">
        <v>398</v>
      </c>
      <c r="F287" s="183" t="s">
        <v>702</v>
      </c>
      <c r="H287" s="184" t="s">
        <v>398</v>
      </c>
      <c r="I287" s="185"/>
      <c r="L287" s="181"/>
      <c r="M287" s="186"/>
      <c r="N287" s="187"/>
      <c r="O287" s="187"/>
      <c r="P287" s="187"/>
      <c r="Q287" s="187"/>
      <c r="R287" s="187"/>
      <c r="S287" s="187"/>
      <c r="T287" s="188"/>
      <c r="AT287" s="184" t="s">
        <v>511</v>
      </c>
      <c r="AU287" s="184" t="s">
        <v>459</v>
      </c>
      <c r="AV287" s="11" t="s">
        <v>399</v>
      </c>
      <c r="AW287" s="11" t="s">
        <v>415</v>
      </c>
      <c r="AX287" s="11" t="s">
        <v>451</v>
      </c>
      <c r="AY287" s="184" t="s">
        <v>498</v>
      </c>
    </row>
    <row r="288" spans="2:51" s="11" customFormat="1" ht="13.5">
      <c r="B288" s="181"/>
      <c r="D288" s="178" t="s">
        <v>511</v>
      </c>
      <c r="E288" s="182" t="s">
        <v>398</v>
      </c>
      <c r="F288" s="183" t="s">
        <v>514</v>
      </c>
      <c r="H288" s="184" t="s">
        <v>398</v>
      </c>
      <c r="I288" s="185"/>
      <c r="L288" s="181"/>
      <c r="M288" s="186"/>
      <c r="N288" s="187"/>
      <c r="O288" s="187"/>
      <c r="P288" s="187"/>
      <c r="Q288" s="187"/>
      <c r="R288" s="187"/>
      <c r="S288" s="187"/>
      <c r="T288" s="188"/>
      <c r="AT288" s="184" t="s">
        <v>511</v>
      </c>
      <c r="AU288" s="184" t="s">
        <v>459</v>
      </c>
      <c r="AV288" s="11" t="s">
        <v>399</v>
      </c>
      <c r="AW288" s="11" t="s">
        <v>415</v>
      </c>
      <c r="AX288" s="11" t="s">
        <v>451</v>
      </c>
      <c r="AY288" s="184" t="s">
        <v>498</v>
      </c>
    </row>
    <row r="289" spans="2:51" s="12" customFormat="1" ht="13.5">
      <c r="B289" s="189"/>
      <c r="D289" s="178" t="s">
        <v>511</v>
      </c>
      <c r="E289" s="190" t="s">
        <v>398</v>
      </c>
      <c r="F289" s="191" t="s">
        <v>671</v>
      </c>
      <c r="H289" s="192">
        <v>9030</v>
      </c>
      <c r="I289" s="193"/>
      <c r="L289" s="189"/>
      <c r="M289" s="194"/>
      <c r="N289" s="195"/>
      <c r="O289" s="195"/>
      <c r="P289" s="195"/>
      <c r="Q289" s="195"/>
      <c r="R289" s="195"/>
      <c r="S289" s="195"/>
      <c r="T289" s="196"/>
      <c r="AT289" s="190" t="s">
        <v>511</v>
      </c>
      <c r="AU289" s="190" t="s">
        <v>459</v>
      </c>
      <c r="AV289" s="12" t="s">
        <v>459</v>
      </c>
      <c r="AW289" s="12" t="s">
        <v>415</v>
      </c>
      <c r="AX289" s="12" t="s">
        <v>451</v>
      </c>
      <c r="AY289" s="190" t="s">
        <v>498</v>
      </c>
    </row>
    <row r="290" spans="2:51" s="12" customFormat="1" ht="13.5">
      <c r="B290" s="189"/>
      <c r="D290" s="178" t="s">
        <v>511</v>
      </c>
      <c r="E290" s="190" t="s">
        <v>398</v>
      </c>
      <c r="F290" s="191" t="s">
        <v>398</v>
      </c>
      <c r="H290" s="192">
        <v>0</v>
      </c>
      <c r="I290" s="193"/>
      <c r="L290" s="189"/>
      <c r="M290" s="194"/>
      <c r="N290" s="195"/>
      <c r="O290" s="195"/>
      <c r="P290" s="195"/>
      <c r="Q290" s="195"/>
      <c r="R290" s="195"/>
      <c r="S290" s="195"/>
      <c r="T290" s="196"/>
      <c r="AT290" s="190" t="s">
        <v>511</v>
      </c>
      <c r="AU290" s="190" t="s">
        <v>459</v>
      </c>
      <c r="AV290" s="12" t="s">
        <v>459</v>
      </c>
      <c r="AW290" s="12" t="s">
        <v>415</v>
      </c>
      <c r="AX290" s="12" t="s">
        <v>451</v>
      </c>
      <c r="AY290" s="190" t="s">
        <v>498</v>
      </c>
    </row>
    <row r="291" spans="2:51" s="11" customFormat="1" ht="13.5">
      <c r="B291" s="181"/>
      <c r="D291" s="178" t="s">
        <v>511</v>
      </c>
      <c r="E291" s="182" t="s">
        <v>398</v>
      </c>
      <c r="F291" s="183" t="s">
        <v>536</v>
      </c>
      <c r="H291" s="184" t="s">
        <v>398</v>
      </c>
      <c r="I291" s="185"/>
      <c r="L291" s="181"/>
      <c r="M291" s="186"/>
      <c r="N291" s="187"/>
      <c r="O291" s="187"/>
      <c r="P291" s="187"/>
      <c r="Q291" s="187"/>
      <c r="R291" s="187"/>
      <c r="S291" s="187"/>
      <c r="T291" s="188"/>
      <c r="AT291" s="184" t="s">
        <v>511</v>
      </c>
      <c r="AU291" s="184" t="s">
        <v>459</v>
      </c>
      <c r="AV291" s="11" t="s">
        <v>399</v>
      </c>
      <c r="AW291" s="11" t="s">
        <v>415</v>
      </c>
      <c r="AX291" s="11" t="s">
        <v>451</v>
      </c>
      <c r="AY291" s="184" t="s">
        <v>498</v>
      </c>
    </row>
    <row r="292" spans="2:51" s="12" customFormat="1" ht="13.5">
      <c r="B292" s="189"/>
      <c r="D292" s="178" t="s">
        <v>511</v>
      </c>
      <c r="E292" s="190" t="s">
        <v>398</v>
      </c>
      <c r="F292" s="191" t="s">
        <v>672</v>
      </c>
      <c r="H292" s="192">
        <v>65</v>
      </c>
      <c r="I292" s="193"/>
      <c r="L292" s="189"/>
      <c r="M292" s="194"/>
      <c r="N292" s="195"/>
      <c r="O292" s="195"/>
      <c r="P292" s="195"/>
      <c r="Q292" s="195"/>
      <c r="R292" s="195"/>
      <c r="S292" s="195"/>
      <c r="T292" s="196"/>
      <c r="AT292" s="190" t="s">
        <v>511</v>
      </c>
      <c r="AU292" s="190" t="s">
        <v>459</v>
      </c>
      <c r="AV292" s="12" t="s">
        <v>459</v>
      </c>
      <c r="AW292" s="12" t="s">
        <v>415</v>
      </c>
      <c r="AX292" s="12" t="s">
        <v>451</v>
      </c>
      <c r="AY292" s="190" t="s">
        <v>498</v>
      </c>
    </row>
    <row r="293" spans="2:51" s="12" customFormat="1" ht="13.5">
      <c r="B293" s="189"/>
      <c r="D293" s="178" t="s">
        <v>511</v>
      </c>
      <c r="E293" s="190" t="s">
        <v>398</v>
      </c>
      <c r="F293" s="191" t="s">
        <v>673</v>
      </c>
      <c r="H293" s="192">
        <v>65</v>
      </c>
      <c r="I293" s="193"/>
      <c r="L293" s="189"/>
      <c r="M293" s="194"/>
      <c r="N293" s="195"/>
      <c r="O293" s="195"/>
      <c r="P293" s="195"/>
      <c r="Q293" s="195"/>
      <c r="R293" s="195"/>
      <c r="S293" s="195"/>
      <c r="T293" s="196"/>
      <c r="AT293" s="190" t="s">
        <v>511</v>
      </c>
      <c r="AU293" s="190" t="s">
        <v>459</v>
      </c>
      <c r="AV293" s="12" t="s">
        <v>459</v>
      </c>
      <c r="AW293" s="12" t="s">
        <v>415</v>
      </c>
      <c r="AX293" s="12" t="s">
        <v>451</v>
      </c>
      <c r="AY293" s="190" t="s">
        <v>498</v>
      </c>
    </row>
    <row r="294" spans="2:51" s="13" customFormat="1" ht="13.5">
      <c r="B294" s="197"/>
      <c r="D294" s="198" t="s">
        <v>511</v>
      </c>
      <c r="E294" s="199" t="s">
        <v>398</v>
      </c>
      <c r="F294" s="200" t="s">
        <v>518</v>
      </c>
      <c r="H294" s="201">
        <v>9160</v>
      </c>
      <c r="I294" s="202"/>
      <c r="L294" s="197"/>
      <c r="M294" s="203"/>
      <c r="N294" s="204"/>
      <c r="O294" s="204"/>
      <c r="P294" s="204"/>
      <c r="Q294" s="204"/>
      <c r="R294" s="204"/>
      <c r="S294" s="204"/>
      <c r="T294" s="205"/>
      <c r="AT294" s="206" t="s">
        <v>511</v>
      </c>
      <c r="AU294" s="206" t="s">
        <v>459</v>
      </c>
      <c r="AV294" s="13" t="s">
        <v>505</v>
      </c>
      <c r="AW294" s="13" t="s">
        <v>415</v>
      </c>
      <c r="AX294" s="13" t="s">
        <v>399</v>
      </c>
      <c r="AY294" s="206" t="s">
        <v>498</v>
      </c>
    </row>
    <row r="295" spans="2:65" s="1" customFormat="1" ht="22.5" customHeight="1">
      <c r="B295" s="165"/>
      <c r="C295" s="166" t="s">
        <v>718</v>
      </c>
      <c r="D295" s="166" t="s">
        <v>500</v>
      </c>
      <c r="E295" s="167" t="s">
        <v>719</v>
      </c>
      <c r="F295" s="168" t="s">
        <v>720</v>
      </c>
      <c r="G295" s="169" t="s">
        <v>503</v>
      </c>
      <c r="H295" s="170">
        <v>37204</v>
      </c>
      <c r="I295" s="171"/>
      <c r="J295" s="172">
        <f>ROUND(I295*H295,2)</f>
        <v>0</v>
      </c>
      <c r="K295" s="168" t="s">
        <v>504</v>
      </c>
      <c r="L295" s="35"/>
      <c r="M295" s="173" t="s">
        <v>398</v>
      </c>
      <c r="N295" s="174" t="s">
        <v>422</v>
      </c>
      <c r="O295" s="36"/>
      <c r="P295" s="175">
        <f>O295*H295</f>
        <v>0</v>
      </c>
      <c r="Q295" s="175">
        <v>0.00071</v>
      </c>
      <c r="R295" s="175">
        <f>Q295*H295</f>
        <v>26.41484</v>
      </c>
      <c r="S295" s="175">
        <v>0</v>
      </c>
      <c r="T295" s="176">
        <f>S295*H295</f>
        <v>0</v>
      </c>
      <c r="AR295" s="18" t="s">
        <v>505</v>
      </c>
      <c r="AT295" s="18" t="s">
        <v>500</v>
      </c>
      <c r="AU295" s="18" t="s">
        <v>459</v>
      </c>
      <c r="AY295" s="18" t="s">
        <v>498</v>
      </c>
      <c r="BE295" s="177">
        <f>IF(N295="základní",J295,0)</f>
        <v>0</v>
      </c>
      <c r="BF295" s="177">
        <f>IF(N295="snížená",J295,0)</f>
        <v>0</v>
      </c>
      <c r="BG295" s="177">
        <f>IF(N295="zákl. přenesená",J295,0)</f>
        <v>0</v>
      </c>
      <c r="BH295" s="177">
        <f>IF(N295="sníž. přenesená",J295,0)</f>
        <v>0</v>
      </c>
      <c r="BI295" s="177">
        <f>IF(N295="nulová",J295,0)</f>
        <v>0</v>
      </c>
      <c r="BJ295" s="18" t="s">
        <v>399</v>
      </c>
      <c r="BK295" s="177">
        <f>ROUND(I295*H295,2)</f>
        <v>0</v>
      </c>
      <c r="BL295" s="18" t="s">
        <v>505</v>
      </c>
      <c r="BM295" s="18" t="s">
        <v>721</v>
      </c>
    </row>
    <row r="296" spans="2:47" s="1" customFormat="1" ht="27">
      <c r="B296" s="35"/>
      <c r="D296" s="178" t="s">
        <v>507</v>
      </c>
      <c r="F296" s="179" t="s">
        <v>722</v>
      </c>
      <c r="I296" s="134"/>
      <c r="L296" s="35"/>
      <c r="M296" s="65"/>
      <c r="N296" s="36"/>
      <c r="O296" s="36"/>
      <c r="P296" s="36"/>
      <c r="Q296" s="36"/>
      <c r="R296" s="36"/>
      <c r="S296" s="36"/>
      <c r="T296" s="66"/>
      <c r="AT296" s="18" t="s">
        <v>507</v>
      </c>
      <c r="AU296" s="18" t="s">
        <v>459</v>
      </c>
    </row>
    <row r="297" spans="2:51" s="11" customFormat="1" ht="13.5">
      <c r="B297" s="181"/>
      <c r="D297" s="178" t="s">
        <v>511</v>
      </c>
      <c r="E297" s="182" t="s">
        <v>398</v>
      </c>
      <c r="F297" s="183" t="s">
        <v>513</v>
      </c>
      <c r="H297" s="184" t="s">
        <v>398</v>
      </c>
      <c r="I297" s="185"/>
      <c r="L297" s="181"/>
      <c r="M297" s="186"/>
      <c r="N297" s="187"/>
      <c r="O297" s="187"/>
      <c r="P297" s="187"/>
      <c r="Q297" s="187"/>
      <c r="R297" s="187"/>
      <c r="S297" s="187"/>
      <c r="T297" s="188"/>
      <c r="AT297" s="184" t="s">
        <v>511</v>
      </c>
      <c r="AU297" s="184" t="s">
        <v>459</v>
      </c>
      <c r="AV297" s="11" t="s">
        <v>399</v>
      </c>
      <c r="AW297" s="11" t="s">
        <v>415</v>
      </c>
      <c r="AX297" s="11" t="s">
        <v>451</v>
      </c>
      <c r="AY297" s="184" t="s">
        <v>498</v>
      </c>
    </row>
    <row r="298" spans="2:51" s="11" customFormat="1" ht="13.5">
      <c r="B298" s="181"/>
      <c r="D298" s="178" t="s">
        <v>511</v>
      </c>
      <c r="E298" s="182" t="s">
        <v>398</v>
      </c>
      <c r="F298" s="183" t="s">
        <v>514</v>
      </c>
      <c r="H298" s="184" t="s">
        <v>398</v>
      </c>
      <c r="I298" s="185"/>
      <c r="L298" s="181"/>
      <c r="M298" s="186"/>
      <c r="N298" s="187"/>
      <c r="O298" s="187"/>
      <c r="P298" s="187"/>
      <c r="Q298" s="187"/>
      <c r="R298" s="187"/>
      <c r="S298" s="187"/>
      <c r="T298" s="188"/>
      <c r="AT298" s="184" t="s">
        <v>511</v>
      </c>
      <c r="AU298" s="184" t="s">
        <v>459</v>
      </c>
      <c r="AV298" s="11" t="s">
        <v>399</v>
      </c>
      <c r="AW298" s="11" t="s">
        <v>415</v>
      </c>
      <c r="AX298" s="11" t="s">
        <v>451</v>
      </c>
      <c r="AY298" s="184" t="s">
        <v>498</v>
      </c>
    </row>
    <row r="299" spans="2:51" s="12" customFormat="1" ht="13.5">
      <c r="B299" s="189"/>
      <c r="D299" s="178" t="s">
        <v>511</v>
      </c>
      <c r="E299" s="190" t="s">
        <v>398</v>
      </c>
      <c r="F299" s="191" t="s">
        <v>535</v>
      </c>
      <c r="H299" s="192">
        <v>2125</v>
      </c>
      <c r="I299" s="193"/>
      <c r="L299" s="189"/>
      <c r="M299" s="194"/>
      <c r="N299" s="195"/>
      <c r="O299" s="195"/>
      <c r="P299" s="195"/>
      <c r="Q299" s="195"/>
      <c r="R299" s="195"/>
      <c r="S299" s="195"/>
      <c r="T299" s="196"/>
      <c r="AT299" s="190" t="s">
        <v>511</v>
      </c>
      <c r="AU299" s="190" t="s">
        <v>459</v>
      </c>
      <c r="AV299" s="12" t="s">
        <v>459</v>
      </c>
      <c r="AW299" s="12" t="s">
        <v>415</v>
      </c>
      <c r="AX299" s="12" t="s">
        <v>451</v>
      </c>
      <c r="AY299" s="190" t="s">
        <v>498</v>
      </c>
    </row>
    <row r="300" spans="2:51" s="12" customFormat="1" ht="13.5">
      <c r="B300" s="189"/>
      <c r="D300" s="178" t="s">
        <v>511</v>
      </c>
      <c r="E300" s="190" t="s">
        <v>398</v>
      </c>
      <c r="F300" s="191" t="s">
        <v>398</v>
      </c>
      <c r="H300" s="192">
        <v>0</v>
      </c>
      <c r="I300" s="193"/>
      <c r="L300" s="189"/>
      <c r="M300" s="194"/>
      <c r="N300" s="195"/>
      <c r="O300" s="195"/>
      <c r="P300" s="195"/>
      <c r="Q300" s="195"/>
      <c r="R300" s="195"/>
      <c r="S300" s="195"/>
      <c r="T300" s="196"/>
      <c r="AT300" s="190" t="s">
        <v>511</v>
      </c>
      <c r="AU300" s="190" t="s">
        <v>459</v>
      </c>
      <c r="AV300" s="12" t="s">
        <v>459</v>
      </c>
      <c r="AW300" s="12" t="s">
        <v>415</v>
      </c>
      <c r="AX300" s="12" t="s">
        <v>451</v>
      </c>
      <c r="AY300" s="190" t="s">
        <v>498</v>
      </c>
    </row>
    <row r="301" spans="2:51" s="11" customFormat="1" ht="13.5">
      <c r="B301" s="181"/>
      <c r="D301" s="178" t="s">
        <v>511</v>
      </c>
      <c r="E301" s="182" t="s">
        <v>398</v>
      </c>
      <c r="F301" s="183" t="s">
        <v>536</v>
      </c>
      <c r="H301" s="184" t="s">
        <v>398</v>
      </c>
      <c r="I301" s="185"/>
      <c r="L301" s="181"/>
      <c r="M301" s="186"/>
      <c r="N301" s="187"/>
      <c r="O301" s="187"/>
      <c r="P301" s="187"/>
      <c r="Q301" s="187"/>
      <c r="R301" s="187"/>
      <c r="S301" s="187"/>
      <c r="T301" s="188"/>
      <c r="AT301" s="184" t="s">
        <v>511</v>
      </c>
      <c r="AU301" s="184" t="s">
        <v>459</v>
      </c>
      <c r="AV301" s="11" t="s">
        <v>399</v>
      </c>
      <c r="AW301" s="11" t="s">
        <v>415</v>
      </c>
      <c r="AX301" s="11" t="s">
        <v>451</v>
      </c>
      <c r="AY301" s="184" t="s">
        <v>498</v>
      </c>
    </row>
    <row r="302" spans="2:51" s="12" customFormat="1" ht="13.5">
      <c r="B302" s="189"/>
      <c r="D302" s="178" t="s">
        <v>511</v>
      </c>
      <c r="E302" s="190" t="s">
        <v>398</v>
      </c>
      <c r="F302" s="191" t="s">
        <v>537</v>
      </c>
      <c r="H302" s="192">
        <v>45</v>
      </c>
      <c r="I302" s="193"/>
      <c r="L302" s="189"/>
      <c r="M302" s="194"/>
      <c r="N302" s="195"/>
      <c r="O302" s="195"/>
      <c r="P302" s="195"/>
      <c r="Q302" s="195"/>
      <c r="R302" s="195"/>
      <c r="S302" s="195"/>
      <c r="T302" s="196"/>
      <c r="AT302" s="190" t="s">
        <v>511</v>
      </c>
      <c r="AU302" s="190" t="s">
        <v>459</v>
      </c>
      <c r="AV302" s="12" t="s">
        <v>459</v>
      </c>
      <c r="AW302" s="12" t="s">
        <v>415</v>
      </c>
      <c r="AX302" s="12" t="s">
        <v>451</v>
      </c>
      <c r="AY302" s="190" t="s">
        <v>498</v>
      </c>
    </row>
    <row r="303" spans="2:51" s="12" customFormat="1" ht="13.5">
      <c r="B303" s="189"/>
      <c r="D303" s="178" t="s">
        <v>511</v>
      </c>
      <c r="E303" s="190" t="s">
        <v>398</v>
      </c>
      <c r="F303" s="191" t="s">
        <v>538</v>
      </c>
      <c r="H303" s="192">
        <v>35</v>
      </c>
      <c r="I303" s="193"/>
      <c r="L303" s="189"/>
      <c r="M303" s="194"/>
      <c r="N303" s="195"/>
      <c r="O303" s="195"/>
      <c r="P303" s="195"/>
      <c r="Q303" s="195"/>
      <c r="R303" s="195"/>
      <c r="S303" s="195"/>
      <c r="T303" s="196"/>
      <c r="AT303" s="190" t="s">
        <v>511</v>
      </c>
      <c r="AU303" s="190" t="s">
        <v>459</v>
      </c>
      <c r="AV303" s="12" t="s">
        <v>459</v>
      </c>
      <c r="AW303" s="12" t="s">
        <v>415</v>
      </c>
      <c r="AX303" s="12" t="s">
        <v>451</v>
      </c>
      <c r="AY303" s="190" t="s">
        <v>498</v>
      </c>
    </row>
    <row r="304" spans="2:51" s="12" customFormat="1" ht="13.5">
      <c r="B304" s="189"/>
      <c r="D304" s="178" t="s">
        <v>511</v>
      </c>
      <c r="E304" s="190" t="s">
        <v>398</v>
      </c>
      <c r="F304" s="191" t="s">
        <v>398</v>
      </c>
      <c r="H304" s="192">
        <v>0</v>
      </c>
      <c r="I304" s="193"/>
      <c r="L304" s="189"/>
      <c r="M304" s="194"/>
      <c r="N304" s="195"/>
      <c r="O304" s="195"/>
      <c r="P304" s="195"/>
      <c r="Q304" s="195"/>
      <c r="R304" s="195"/>
      <c r="S304" s="195"/>
      <c r="T304" s="196"/>
      <c r="AT304" s="190" t="s">
        <v>511</v>
      </c>
      <c r="AU304" s="190" t="s">
        <v>459</v>
      </c>
      <c r="AV304" s="12" t="s">
        <v>459</v>
      </c>
      <c r="AW304" s="12" t="s">
        <v>415</v>
      </c>
      <c r="AX304" s="12" t="s">
        <v>451</v>
      </c>
      <c r="AY304" s="190" t="s">
        <v>498</v>
      </c>
    </row>
    <row r="305" spans="2:51" s="11" customFormat="1" ht="13.5">
      <c r="B305" s="181"/>
      <c r="D305" s="178" t="s">
        <v>511</v>
      </c>
      <c r="E305" s="182" t="s">
        <v>398</v>
      </c>
      <c r="F305" s="183" t="s">
        <v>539</v>
      </c>
      <c r="H305" s="184" t="s">
        <v>398</v>
      </c>
      <c r="I305" s="185"/>
      <c r="L305" s="181"/>
      <c r="M305" s="186"/>
      <c r="N305" s="187"/>
      <c r="O305" s="187"/>
      <c r="P305" s="187"/>
      <c r="Q305" s="187"/>
      <c r="R305" s="187"/>
      <c r="S305" s="187"/>
      <c r="T305" s="188"/>
      <c r="AT305" s="184" t="s">
        <v>511</v>
      </c>
      <c r="AU305" s="184" t="s">
        <v>459</v>
      </c>
      <c r="AV305" s="11" t="s">
        <v>399</v>
      </c>
      <c r="AW305" s="11" t="s">
        <v>415</v>
      </c>
      <c r="AX305" s="11" t="s">
        <v>451</v>
      </c>
      <c r="AY305" s="184" t="s">
        <v>498</v>
      </c>
    </row>
    <row r="306" spans="2:51" s="12" customFormat="1" ht="13.5">
      <c r="B306" s="189"/>
      <c r="D306" s="178" t="s">
        <v>511</v>
      </c>
      <c r="E306" s="190" t="s">
        <v>398</v>
      </c>
      <c r="F306" s="191" t="s">
        <v>540</v>
      </c>
      <c r="H306" s="192">
        <v>70</v>
      </c>
      <c r="I306" s="193"/>
      <c r="L306" s="189"/>
      <c r="M306" s="194"/>
      <c r="N306" s="195"/>
      <c r="O306" s="195"/>
      <c r="P306" s="195"/>
      <c r="Q306" s="195"/>
      <c r="R306" s="195"/>
      <c r="S306" s="195"/>
      <c r="T306" s="196"/>
      <c r="AT306" s="190" t="s">
        <v>511</v>
      </c>
      <c r="AU306" s="190" t="s">
        <v>459</v>
      </c>
      <c r="AV306" s="12" t="s">
        <v>459</v>
      </c>
      <c r="AW306" s="12" t="s">
        <v>415</v>
      </c>
      <c r="AX306" s="12" t="s">
        <v>451</v>
      </c>
      <c r="AY306" s="190" t="s">
        <v>498</v>
      </c>
    </row>
    <row r="307" spans="2:51" s="12" customFormat="1" ht="13.5">
      <c r="B307" s="189"/>
      <c r="D307" s="178" t="s">
        <v>511</v>
      </c>
      <c r="E307" s="190" t="s">
        <v>398</v>
      </c>
      <c r="F307" s="191" t="s">
        <v>541</v>
      </c>
      <c r="H307" s="192">
        <v>30</v>
      </c>
      <c r="I307" s="193"/>
      <c r="L307" s="189"/>
      <c r="M307" s="194"/>
      <c r="N307" s="195"/>
      <c r="O307" s="195"/>
      <c r="P307" s="195"/>
      <c r="Q307" s="195"/>
      <c r="R307" s="195"/>
      <c r="S307" s="195"/>
      <c r="T307" s="196"/>
      <c r="AT307" s="190" t="s">
        <v>511</v>
      </c>
      <c r="AU307" s="190" t="s">
        <v>459</v>
      </c>
      <c r="AV307" s="12" t="s">
        <v>459</v>
      </c>
      <c r="AW307" s="12" t="s">
        <v>415</v>
      </c>
      <c r="AX307" s="12" t="s">
        <v>451</v>
      </c>
      <c r="AY307" s="190" t="s">
        <v>498</v>
      </c>
    </row>
    <row r="308" spans="2:51" s="12" customFormat="1" ht="13.5">
      <c r="B308" s="189"/>
      <c r="D308" s="178" t="s">
        <v>511</v>
      </c>
      <c r="E308" s="190" t="s">
        <v>398</v>
      </c>
      <c r="F308" s="191" t="s">
        <v>542</v>
      </c>
      <c r="H308" s="192">
        <v>25</v>
      </c>
      <c r="I308" s="193"/>
      <c r="L308" s="189"/>
      <c r="M308" s="194"/>
      <c r="N308" s="195"/>
      <c r="O308" s="195"/>
      <c r="P308" s="195"/>
      <c r="Q308" s="195"/>
      <c r="R308" s="195"/>
      <c r="S308" s="195"/>
      <c r="T308" s="196"/>
      <c r="AT308" s="190" t="s">
        <v>511</v>
      </c>
      <c r="AU308" s="190" t="s">
        <v>459</v>
      </c>
      <c r="AV308" s="12" t="s">
        <v>459</v>
      </c>
      <c r="AW308" s="12" t="s">
        <v>415</v>
      </c>
      <c r="AX308" s="12" t="s">
        <v>451</v>
      </c>
      <c r="AY308" s="190" t="s">
        <v>498</v>
      </c>
    </row>
    <row r="309" spans="2:51" s="12" customFormat="1" ht="13.5">
      <c r="B309" s="189"/>
      <c r="D309" s="178" t="s">
        <v>511</v>
      </c>
      <c r="E309" s="190" t="s">
        <v>398</v>
      </c>
      <c r="F309" s="191" t="s">
        <v>543</v>
      </c>
      <c r="H309" s="192">
        <v>50</v>
      </c>
      <c r="I309" s="193"/>
      <c r="L309" s="189"/>
      <c r="M309" s="194"/>
      <c r="N309" s="195"/>
      <c r="O309" s="195"/>
      <c r="P309" s="195"/>
      <c r="Q309" s="195"/>
      <c r="R309" s="195"/>
      <c r="S309" s="195"/>
      <c r="T309" s="196"/>
      <c r="AT309" s="190" t="s">
        <v>511</v>
      </c>
      <c r="AU309" s="190" t="s">
        <v>459</v>
      </c>
      <c r="AV309" s="12" t="s">
        <v>459</v>
      </c>
      <c r="AW309" s="12" t="s">
        <v>415</v>
      </c>
      <c r="AX309" s="12" t="s">
        <v>451</v>
      </c>
      <c r="AY309" s="190" t="s">
        <v>498</v>
      </c>
    </row>
    <row r="310" spans="2:51" s="12" customFormat="1" ht="13.5">
      <c r="B310" s="189"/>
      <c r="D310" s="178" t="s">
        <v>511</v>
      </c>
      <c r="E310" s="190" t="s">
        <v>398</v>
      </c>
      <c r="F310" s="191" t="s">
        <v>544</v>
      </c>
      <c r="H310" s="192">
        <v>65</v>
      </c>
      <c r="I310" s="193"/>
      <c r="L310" s="189"/>
      <c r="M310" s="194"/>
      <c r="N310" s="195"/>
      <c r="O310" s="195"/>
      <c r="P310" s="195"/>
      <c r="Q310" s="195"/>
      <c r="R310" s="195"/>
      <c r="S310" s="195"/>
      <c r="T310" s="196"/>
      <c r="AT310" s="190" t="s">
        <v>511</v>
      </c>
      <c r="AU310" s="190" t="s">
        <v>459</v>
      </c>
      <c r="AV310" s="12" t="s">
        <v>459</v>
      </c>
      <c r="AW310" s="12" t="s">
        <v>415</v>
      </c>
      <c r="AX310" s="12" t="s">
        <v>451</v>
      </c>
      <c r="AY310" s="190" t="s">
        <v>498</v>
      </c>
    </row>
    <row r="311" spans="2:51" s="12" customFormat="1" ht="13.5">
      <c r="B311" s="189"/>
      <c r="D311" s="178" t="s">
        <v>511</v>
      </c>
      <c r="E311" s="190" t="s">
        <v>398</v>
      </c>
      <c r="F311" s="191" t="s">
        <v>398</v>
      </c>
      <c r="H311" s="192">
        <v>0</v>
      </c>
      <c r="I311" s="193"/>
      <c r="L311" s="189"/>
      <c r="M311" s="194"/>
      <c r="N311" s="195"/>
      <c r="O311" s="195"/>
      <c r="P311" s="195"/>
      <c r="Q311" s="195"/>
      <c r="R311" s="195"/>
      <c r="S311" s="195"/>
      <c r="T311" s="196"/>
      <c r="AT311" s="190" t="s">
        <v>511</v>
      </c>
      <c r="AU311" s="190" t="s">
        <v>459</v>
      </c>
      <c r="AV311" s="12" t="s">
        <v>459</v>
      </c>
      <c r="AW311" s="12" t="s">
        <v>415</v>
      </c>
      <c r="AX311" s="12" t="s">
        <v>451</v>
      </c>
      <c r="AY311" s="190" t="s">
        <v>498</v>
      </c>
    </row>
    <row r="312" spans="2:51" s="11" customFormat="1" ht="13.5">
      <c r="B312" s="181"/>
      <c r="D312" s="178" t="s">
        <v>511</v>
      </c>
      <c r="E312" s="182" t="s">
        <v>398</v>
      </c>
      <c r="F312" s="183" t="s">
        <v>702</v>
      </c>
      <c r="H312" s="184" t="s">
        <v>398</v>
      </c>
      <c r="I312" s="185"/>
      <c r="L312" s="181"/>
      <c r="M312" s="186"/>
      <c r="N312" s="187"/>
      <c r="O312" s="187"/>
      <c r="P312" s="187"/>
      <c r="Q312" s="187"/>
      <c r="R312" s="187"/>
      <c r="S312" s="187"/>
      <c r="T312" s="188"/>
      <c r="AT312" s="184" t="s">
        <v>511</v>
      </c>
      <c r="AU312" s="184" t="s">
        <v>459</v>
      </c>
      <c r="AV312" s="11" t="s">
        <v>399</v>
      </c>
      <c r="AW312" s="11" t="s">
        <v>415</v>
      </c>
      <c r="AX312" s="11" t="s">
        <v>451</v>
      </c>
      <c r="AY312" s="184" t="s">
        <v>498</v>
      </c>
    </row>
    <row r="313" spans="2:51" s="11" customFormat="1" ht="13.5">
      <c r="B313" s="181"/>
      <c r="D313" s="178" t="s">
        <v>511</v>
      </c>
      <c r="E313" s="182" t="s">
        <v>398</v>
      </c>
      <c r="F313" s="183" t="s">
        <v>514</v>
      </c>
      <c r="H313" s="184" t="s">
        <v>398</v>
      </c>
      <c r="I313" s="185"/>
      <c r="L313" s="181"/>
      <c r="M313" s="186"/>
      <c r="N313" s="187"/>
      <c r="O313" s="187"/>
      <c r="P313" s="187"/>
      <c r="Q313" s="187"/>
      <c r="R313" s="187"/>
      <c r="S313" s="187"/>
      <c r="T313" s="188"/>
      <c r="AT313" s="184" t="s">
        <v>511</v>
      </c>
      <c r="AU313" s="184" t="s">
        <v>459</v>
      </c>
      <c r="AV313" s="11" t="s">
        <v>399</v>
      </c>
      <c r="AW313" s="11" t="s">
        <v>415</v>
      </c>
      <c r="AX313" s="11" t="s">
        <v>451</v>
      </c>
      <c r="AY313" s="184" t="s">
        <v>498</v>
      </c>
    </row>
    <row r="314" spans="2:51" s="12" customFormat="1" ht="13.5">
      <c r="B314" s="189"/>
      <c r="D314" s="178" t="s">
        <v>511</v>
      </c>
      <c r="E314" s="190" t="s">
        <v>398</v>
      </c>
      <c r="F314" s="191" t="s">
        <v>671</v>
      </c>
      <c r="H314" s="192">
        <v>9030</v>
      </c>
      <c r="I314" s="193"/>
      <c r="L314" s="189"/>
      <c r="M314" s="194"/>
      <c r="N314" s="195"/>
      <c r="O314" s="195"/>
      <c r="P314" s="195"/>
      <c r="Q314" s="195"/>
      <c r="R314" s="195"/>
      <c r="S314" s="195"/>
      <c r="T314" s="196"/>
      <c r="AT314" s="190" t="s">
        <v>511</v>
      </c>
      <c r="AU314" s="190" t="s">
        <v>459</v>
      </c>
      <c r="AV314" s="12" t="s">
        <v>459</v>
      </c>
      <c r="AW314" s="12" t="s">
        <v>415</v>
      </c>
      <c r="AX314" s="12" t="s">
        <v>451</v>
      </c>
      <c r="AY314" s="190" t="s">
        <v>498</v>
      </c>
    </row>
    <row r="315" spans="2:51" s="12" customFormat="1" ht="13.5">
      <c r="B315" s="189"/>
      <c r="D315" s="178" t="s">
        <v>511</v>
      </c>
      <c r="E315" s="190" t="s">
        <v>398</v>
      </c>
      <c r="F315" s="191" t="s">
        <v>398</v>
      </c>
      <c r="H315" s="192">
        <v>0</v>
      </c>
      <c r="I315" s="193"/>
      <c r="L315" s="189"/>
      <c r="M315" s="194"/>
      <c r="N315" s="195"/>
      <c r="O315" s="195"/>
      <c r="P315" s="195"/>
      <c r="Q315" s="195"/>
      <c r="R315" s="195"/>
      <c r="S315" s="195"/>
      <c r="T315" s="196"/>
      <c r="AT315" s="190" t="s">
        <v>511</v>
      </c>
      <c r="AU315" s="190" t="s">
        <v>459</v>
      </c>
      <c r="AV315" s="12" t="s">
        <v>459</v>
      </c>
      <c r="AW315" s="12" t="s">
        <v>415</v>
      </c>
      <c r="AX315" s="12" t="s">
        <v>451</v>
      </c>
      <c r="AY315" s="190" t="s">
        <v>498</v>
      </c>
    </row>
    <row r="316" spans="2:51" s="11" customFormat="1" ht="13.5">
      <c r="B316" s="181"/>
      <c r="D316" s="178" t="s">
        <v>511</v>
      </c>
      <c r="E316" s="182" t="s">
        <v>398</v>
      </c>
      <c r="F316" s="183" t="s">
        <v>536</v>
      </c>
      <c r="H316" s="184" t="s">
        <v>398</v>
      </c>
      <c r="I316" s="185"/>
      <c r="L316" s="181"/>
      <c r="M316" s="186"/>
      <c r="N316" s="187"/>
      <c r="O316" s="187"/>
      <c r="P316" s="187"/>
      <c r="Q316" s="187"/>
      <c r="R316" s="187"/>
      <c r="S316" s="187"/>
      <c r="T316" s="188"/>
      <c r="AT316" s="184" t="s">
        <v>511</v>
      </c>
      <c r="AU316" s="184" t="s">
        <v>459</v>
      </c>
      <c r="AV316" s="11" t="s">
        <v>399</v>
      </c>
      <c r="AW316" s="11" t="s">
        <v>415</v>
      </c>
      <c r="AX316" s="11" t="s">
        <v>451</v>
      </c>
      <c r="AY316" s="184" t="s">
        <v>498</v>
      </c>
    </row>
    <row r="317" spans="2:51" s="12" customFormat="1" ht="13.5">
      <c r="B317" s="189"/>
      <c r="D317" s="178" t="s">
        <v>511</v>
      </c>
      <c r="E317" s="190" t="s">
        <v>398</v>
      </c>
      <c r="F317" s="191" t="s">
        <v>672</v>
      </c>
      <c r="H317" s="192">
        <v>65</v>
      </c>
      <c r="I317" s="193"/>
      <c r="L317" s="189"/>
      <c r="M317" s="194"/>
      <c r="N317" s="195"/>
      <c r="O317" s="195"/>
      <c r="P317" s="195"/>
      <c r="Q317" s="195"/>
      <c r="R317" s="195"/>
      <c r="S317" s="195"/>
      <c r="T317" s="196"/>
      <c r="AT317" s="190" t="s">
        <v>511</v>
      </c>
      <c r="AU317" s="190" t="s">
        <v>459</v>
      </c>
      <c r="AV317" s="12" t="s">
        <v>459</v>
      </c>
      <c r="AW317" s="12" t="s">
        <v>415</v>
      </c>
      <c r="AX317" s="12" t="s">
        <v>451</v>
      </c>
      <c r="AY317" s="190" t="s">
        <v>498</v>
      </c>
    </row>
    <row r="318" spans="2:51" s="12" customFormat="1" ht="13.5">
      <c r="B318" s="189"/>
      <c r="D318" s="178" t="s">
        <v>511</v>
      </c>
      <c r="E318" s="190" t="s">
        <v>398</v>
      </c>
      <c r="F318" s="191" t="s">
        <v>673</v>
      </c>
      <c r="H318" s="192">
        <v>65</v>
      </c>
      <c r="I318" s="193"/>
      <c r="L318" s="189"/>
      <c r="M318" s="194"/>
      <c r="N318" s="195"/>
      <c r="O318" s="195"/>
      <c r="P318" s="195"/>
      <c r="Q318" s="195"/>
      <c r="R318" s="195"/>
      <c r="S318" s="195"/>
      <c r="T318" s="196"/>
      <c r="AT318" s="190" t="s">
        <v>511</v>
      </c>
      <c r="AU318" s="190" t="s">
        <v>459</v>
      </c>
      <c r="AV318" s="12" t="s">
        <v>459</v>
      </c>
      <c r="AW318" s="12" t="s">
        <v>415</v>
      </c>
      <c r="AX318" s="12" t="s">
        <v>451</v>
      </c>
      <c r="AY318" s="190" t="s">
        <v>498</v>
      </c>
    </row>
    <row r="319" spans="2:51" s="12" customFormat="1" ht="13.5">
      <c r="B319" s="189"/>
      <c r="D319" s="178" t="s">
        <v>511</v>
      </c>
      <c r="E319" s="190" t="s">
        <v>398</v>
      </c>
      <c r="F319" s="191" t="s">
        <v>398</v>
      </c>
      <c r="H319" s="192">
        <v>0</v>
      </c>
      <c r="I319" s="193"/>
      <c r="L319" s="189"/>
      <c r="M319" s="194"/>
      <c r="N319" s="195"/>
      <c r="O319" s="195"/>
      <c r="P319" s="195"/>
      <c r="Q319" s="195"/>
      <c r="R319" s="195"/>
      <c r="S319" s="195"/>
      <c r="T319" s="196"/>
      <c r="AT319" s="190" t="s">
        <v>511</v>
      </c>
      <c r="AU319" s="190" t="s">
        <v>459</v>
      </c>
      <c r="AV319" s="12" t="s">
        <v>459</v>
      </c>
      <c r="AW319" s="12" t="s">
        <v>415</v>
      </c>
      <c r="AX319" s="12" t="s">
        <v>451</v>
      </c>
      <c r="AY319" s="190" t="s">
        <v>498</v>
      </c>
    </row>
    <row r="320" spans="2:51" s="11" customFormat="1" ht="13.5">
      <c r="B320" s="181"/>
      <c r="D320" s="178" t="s">
        <v>511</v>
      </c>
      <c r="E320" s="182" t="s">
        <v>398</v>
      </c>
      <c r="F320" s="183" t="s">
        <v>516</v>
      </c>
      <c r="H320" s="184" t="s">
        <v>398</v>
      </c>
      <c r="I320" s="185"/>
      <c r="L320" s="181"/>
      <c r="M320" s="186"/>
      <c r="N320" s="187"/>
      <c r="O320" s="187"/>
      <c r="P320" s="187"/>
      <c r="Q320" s="187"/>
      <c r="R320" s="187"/>
      <c r="S320" s="187"/>
      <c r="T320" s="188"/>
      <c r="AT320" s="184" t="s">
        <v>511</v>
      </c>
      <c r="AU320" s="184" t="s">
        <v>459</v>
      </c>
      <c r="AV320" s="11" t="s">
        <v>399</v>
      </c>
      <c r="AW320" s="11" t="s">
        <v>415</v>
      </c>
      <c r="AX320" s="11" t="s">
        <v>451</v>
      </c>
      <c r="AY320" s="184" t="s">
        <v>498</v>
      </c>
    </row>
    <row r="321" spans="2:51" s="11" customFormat="1" ht="13.5">
      <c r="B321" s="181"/>
      <c r="D321" s="178" t="s">
        <v>511</v>
      </c>
      <c r="E321" s="182" t="s">
        <v>398</v>
      </c>
      <c r="F321" s="183" t="s">
        <v>514</v>
      </c>
      <c r="H321" s="184" t="s">
        <v>398</v>
      </c>
      <c r="I321" s="185"/>
      <c r="L321" s="181"/>
      <c r="M321" s="186"/>
      <c r="N321" s="187"/>
      <c r="O321" s="187"/>
      <c r="P321" s="187"/>
      <c r="Q321" s="187"/>
      <c r="R321" s="187"/>
      <c r="S321" s="187"/>
      <c r="T321" s="188"/>
      <c r="AT321" s="184" t="s">
        <v>511</v>
      </c>
      <c r="AU321" s="184" t="s">
        <v>459</v>
      </c>
      <c r="AV321" s="11" t="s">
        <v>399</v>
      </c>
      <c r="AW321" s="11" t="s">
        <v>415</v>
      </c>
      <c r="AX321" s="11" t="s">
        <v>451</v>
      </c>
      <c r="AY321" s="184" t="s">
        <v>498</v>
      </c>
    </row>
    <row r="322" spans="2:51" s="12" customFormat="1" ht="13.5">
      <c r="B322" s="189"/>
      <c r="D322" s="178" t="s">
        <v>511</v>
      </c>
      <c r="E322" s="190" t="s">
        <v>398</v>
      </c>
      <c r="F322" s="191" t="s">
        <v>546</v>
      </c>
      <c r="H322" s="192">
        <v>1060</v>
      </c>
      <c r="I322" s="193"/>
      <c r="L322" s="189"/>
      <c r="M322" s="194"/>
      <c r="N322" s="195"/>
      <c r="O322" s="195"/>
      <c r="P322" s="195"/>
      <c r="Q322" s="195"/>
      <c r="R322" s="195"/>
      <c r="S322" s="195"/>
      <c r="T322" s="196"/>
      <c r="AT322" s="190" t="s">
        <v>511</v>
      </c>
      <c r="AU322" s="190" t="s">
        <v>459</v>
      </c>
      <c r="AV322" s="12" t="s">
        <v>459</v>
      </c>
      <c r="AW322" s="12" t="s">
        <v>415</v>
      </c>
      <c r="AX322" s="12" t="s">
        <v>451</v>
      </c>
      <c r="AY322" s="190" t="s">
        <v>498</v>
      </c>
    </row>
    <row r="323" spans="2:51" s="12" customFormat="1" ht="13.5">
      <c r="B323" s="189"/>
      <c r="D323" s="178" t="s">
        <v>511</v>
      </c>
      <c r="E323" s="190" t="s">
        <v>398</v>
      </c>
      <c r="F323" s="191" t="s">
        <v>398</v>
      </c>
      <c r="H323" s="192">
        <v>0</v>
      </c>
      <c r="I323" s="193"/>
      <c r="L323" s="189"/>
      <c r="M323" s="194"/>
      <c r="N323" s="195"/>
      <c r="O323" s="195"/>
      <c r="P323" s="195"/>
      <c r="Q323" s="195"/>
      <c r="R323" s="195"/>
      <c r="S323" s="195"/>
      <c r="T323" s="196"/>
      <c r="AT323" s="190" t="s">
        <v>511</v>
      </c>
      <c r="AU323" s="190" t="s">
        <v>459</v>
      </c>
      <c r="AV323" s="12" t="s">
        <v>459</v>
      </c>
      <c r="AW323" s="12" t="s">
        <v>415</v>
      </c>
      <c r="AX323" s="12" t="s">
        <v>451</v>
      </c>
      <c r="AY323" s="190" t="s">
        <v>498</v>
      </c>
    </row>
    <row r="324" spans="2:51" s="11" customFormat="1" ht="13.5">
      <c r="B324" s="181"/>
      <c r="D324" s="178" t="s">
        <v>511</v>
      </c>
      <c r="E324" s="182" t="s">
        <v>398</v>
      </c>
      <c r="F324" s="183" t="s">
        <v>547</v>
      </c>
      <c r="H324" s="184" t="s">
        <v>398</v>
      </c>
      <c r="I324" s="185"/>
      <c r="L324" s="181"/>
      <c r="M324" s="186"/>
      <c r="N324" s="187"/>
      <c r="O324" s="187"/>
      <c r="P324" s="187"/>
      <c r="Q324" s="187"/>
      <c r="R324" s="187"/>
      <c r="S324" s="187"/>
      <c r="T324" s="188"/>
      <c r="AT324" s="184" t="s">
        <v>511</v>
      </c>
      <c r="AU324" s="184" t="s">
        <v>459</v>
      </c>
      <c r="AV324" s="11" t="s">
        <v>399</v>
      </c>
      <c r="AW324" s="11" t="s">
        <v>415</v>
      </c>
      <c r="AX324" s="11" t="s">
        <v>451</v>
      </c>
      <c r="AY324" s="184" t="s">
        <v>498</v>
      </c>
    </row>
    <row r="325" spans="2:51" s="12" customFormat="1" ht="13.5">
      <c r="B325" s="189"/>
      <c r="D325" s="178" t="s">
        <v>511</v>
      </c>
      <c r="E325" s="190" t="s">
        <v>398</v>
      </c>
      <c r="F325" s="191" t="s">
        <v>548</v>
      </c>
      <c r="H325" s="192">
        <v>75</v>
      </c>
      <c r="I325" s="193"/>
      <c r="L325" s="189"/>
      <c r="M325" s="194"/>
      <c r="N325" s="195"/>
      <c r="O325" s="195"/>
      <c r="P325" s="195"/>
      <c r="Q325" s="195"/>
      <c r="R325" s="195"/>
      <c r="S325" s="195"/>
      <c r="T325" s="196"/>
      <c r="AT325" s="190" t="s">
        <v>511</v>
      </c>
      <c r="AU325" s="190" t="s">
        <v>459</v>
      </c>
      <c r="AV325" s="12" t="s">
        <v>459</v>
      </c>
      <c r="AW325" s="12" t="s">
        <v>415</v>
      </c>
      <c r="AX325" s="12" t="s">
        <v>451</v>
      </c>
      <c r="AY325" s="190" t="s">
        <v>498</v>
      </c>
    </row>
    <row r="326" spans="2:51" s="12" customFormat="1" ht="13.5">
      <c r="B326" s="189"/>
      <c r="D326" s="178" t="s">
        <v>511</v>
      </c>
      <c r="E326" s="190" t="s">
        <v>398</v>
      </c>
      <c r="F326" s="191" t="s">
        <v>398</v>
      </c>
      <c r="H326" s="192">
        <v>0</v>
      </c>
      <c r="I326" s="193"/>
      <c r="L326" s="189"/>
      <c r="M326" s="194"/>
      <c r="N326" s="195"/>
      <c r="O326" s="195"/>
      <c r="P326" s="195"/>
      <c r="Q326" s="195"/>
      <c r="R326" s="195"/>
      <c r="S326" s="195"/>
      <c r="T326" s="196"/>
      <c r="AT326" s="190" t="s">
        <v>511</v>
      </c>
      <c r="AU326" s="190" t="s">
        <v>459</v>
      </c>
      <c r="AV326" s="12" t="s">
        <v>459</v>
      </c>
      <c r="AW326" s="12" t="s">
        <v>415</v>
      </c>
      <c r="AX326" s="12" t="s">
        <v>451</v>
      </c>
      <c r="AY326" s="190" t="s">
        <v>498</v>
      </c>
    </row>
    <row r="327" spans="2:51" s="11" customFormat="1" ht="13.5">
      <c r="B327" s="181"/>
      <c r="D327" s="178" t="s">
        <v>511</v>
      </c>
      <c r="E327" s="182" t="s">
        <v>398</v>
      </c>
      <c r="F327" s="183" t="s">
        <v>539</v>
      </c>
      <c r="H327" s="184" t="s">
        <v>398</v>
      </c>
      <c r="I327" s="185"/>
      <c r="L327" s="181"/>
      <c r="M327" s="186"/>
      <c r="N327" s="187"/>
      <c r="O327" s="187"/>
      <c r="P327" s="187"/>
      <c r="Q327" s="187"/>
      <c r="R327" s="187"/>
      <c r="S327" s="187"/>
      <c r="T327" s="188"/>
      <c r="AT327" s="184" t="s">
        <v>511</v>
      </c>
      <c r="AU327" s="184" t="s">
        <v>459</v>
      </c>
      <c r="AV327" s="11" t="s">
        <v>399</v>
      </c>
      <c r="AW327" s="11" t="s">
        <v>415</v>
      </c>
      <c r="AX327" s="11" t="s">
        <v>451</v>
      </c>
      <c r="AY327" s="184" t="s">
        <v>498</v>
      </c>
    </row>
    <row r="328" spans="2:51" s="12" customFormat="1" ht="13.5">
      <c r="B328" s="189"/>
      <c r="D328" s="178" t="s">
        <v>511</v>
      </c>
      <c r="E328" s="190" t="s">
        <v>398</v>
      </c>
      <c r="F328" s="191" t="s">
        <v>549</v>
      </c>
      <c r="H328" s="192">
        <v>10</v>
      </c>
      <c r="I328" s="193"/>
      <c r="L328" s="189"/>
      <c r="M328" s="194"/>
      <c r="N328" s="195"/>
      <c r="O328" s="195"/>
      <c r="P328" s="195"/>
      <c r="Q328" s="195"/>
      <c r="R328" s="195"/>
      <c r="S328" s="195"/>
      <c r="T328" s="196"/>
      <c r="AT328" s="190" t="s">
        <v>511</v>
      </c>
      <c r="AU328" s="190" t="s">
        <v>459</v>
      </c>
      <c r="AV328" s="12" t="s">
        <v>459</v>
      </c>
      <c r="AW328" s="12" t="s">
        <v>415</v>
      </c>
      <c r="AX328" s="12" t="s">
        <v>451</v>
      </c>
      <c r="AY328" s="190" t="s">
        <v>498</v>
      </c>
    </row>
    <row r="329" spans="2:51" s="12" customFormat="1" ht="13.5">
      <c r="B329" s="189"/>
      <c r="D329" s="178" t="s">
        <v>511</v>
      </c>
      <c r="E329" s="190" t="s">
        <v>398</v>
      </c>
      <c r="F329" s="191" t="s">
        <v>550</v>
      </c>
      <c r="H329" s="192">
        <v>20</v>
      </c>
      <c r="I329" s="193"/>
      <c r="L329" s="189"/>
      <c r="M329" s="194"/>
      <c r="N329" s="195"/>
      <c r="O329" s="195"/>
      <c r="P329" s="195"/>
      <c r="Q329" s="195"/>
      <c r="R329" s="195"/>
      <c r="S329" s="195"/>
      <c r="T329" s="196"/>
      <c r="AT329" s="190" t="s">
        <v>511</v>
      </c>
      <c r="AU329" s="190" t="s">
        <v>459</v>
      </c>
      <c r="AV329" s="12" t="s">
        <v>459</v>
      </c>
      <c r="AW329" s="12" t="s">
        <v>415</v>
      </c>
      <c r="AX329" s="12" t="s">
        <v>451</v>
      </c>
      <c r="AY329" s="190" t="s">
        <v>498</v>
      </c>
    </row>
    <row r="330" spans="2:51" s="12" customFormat="1" ht="13.5">
      <c r="B330" s="189"/>
      <c r="D330" s="178" t="s">
        <v>511</v>
      </c>
      <c r="E330" s="190" t="s">
        <v>398</v>
      </c>
      <c r="F330" s="191" t="s">
        <v>398</v>
      </c>
      <c r="H330" s="192">
        <v>0</v>
      </c>
      <c r="I330" s="193"/>
      <c r="L330" s="189"/>
      <c r="M330" s="194"/>
      <c r="N330" s="195"/>
      <c r="O330" s="195"/>
      <c r="P330" s="195"/>
      <c r="Q330" s="195"/>
      <c r="R330" s="195"/>
      <c r="S330" s="195"/>
      <c r="T330" s="196"/>
      <c r="AT330" s="190" t="s">
        <v>511</v>
      </c>
      <c r="AU330" s="190" t="s">
        <v>459</v>
      </c>
      <c r="AV330" s="12" t="s">
        <v>459</v>
      </c>
      <c r="AW330" s="12" t="s">
        <v>415</v>
      </c>
      <c r="AX330" s="12" t="s">
        <v>451</v>
      </c>
      <c r="AY330" s="190" t="s">
        <v>498</v>
      </c>
    </row>
    <row r="331" spans="2:51" s="11" customFormat="1" ht="13.5">
      <c r="B331" s="181"/>
      <c r="D331" s="178" t="s">
        <v>511</v>
      </c>
      <c r="E331" s="182" t="s">
        <v>398</v>
      </c>
      <c r="F331" s="183" t="s">
        <v>524</v>
      </c>
      <c r="H331" s="184" t="s">
        <v>398</v>
      </c>
      <c r="I331" s="185"/>
      <c r="L331" s="181"/>
      <c r="M331" s="186"/>
      <c r="N331" s="187"/>
      <c r="O331" s="187"/>
      <c r="P331" s="187"/>
      <c r="Q331" s="187"/>
      <c r="R331" s="187"/>
      <c r="S331" s="187"/>
      <c r="T331" s="188"/>
      <c r="AT331" s="184" t="s">
        <v>511</v>
      </c>
      <c r="AU331" s="184" t="s">
        <v>459</v>
      </c>
      <c r="AV331" s="11" t="s">
        <v>399</v>
      </c>
      <c r="AW331" s="11" t="s">
        <v>415</v>
      </c>
      <c r="AX331" s="11" t="s">
        <v>451</v>
      </c>
      <c r="AY331" s="184" t="s">
        <v>498</v>
      </c>
    </row>
    <row r="332" spans="2:51" s="11" customFormat="1" ht="13.5">
      <c r="B332" s="181"/>
      <c r="D332" s="178" t="s">
        <v>511</v>
      </c>
      <c r="E332" s="182" t="s">
        <v>398</v>
      </c>
      <c r="F332" s="183" t="s">
        <v>514</v>
      </c>
      <c r="H332" s="184" t="s">
        <v>398</v>
      </c>
      <c r="I332" s="185"/>
      <c r="L332" s="181"/>
      <c r="M332" s="186"/>
      <c r="N332" s="187"/>
      <c r="O332" s="187"/>
      <c r="P332" s="187"/>
      <c r="Q332" s="187"/>
      <c r="R332" s="187"/>
      <c r="S332" s="187"/>
      <c r="T332" s="188"/>
      <c r="AT332" s="184" t="s">
        <v>511</v>
      </c>
      <c r="AU332" s="184" t="s">
        <v>459</v>
      </c>
      <c r="AV332" s="11" t="s">
        <v>399</v>
      </c>
      <c r="AW332" s="11" t="s">
        <v>415</v>
      </c>
      <c r="AX332" s="11" t="s">
        <v>451</v>
      </c>
      <c r="AY332" s="184" t="s">
        <v>498</v>
      </c>
    </row>
    <row r="333" spans="2:51" s="12" customFormat="1" ht="13.5">
      <c r="B333" s="189"/>
      <c r="D333" s="178" t="s">
        <v>511</v>
      </c>
      <c r="E333" s="190" t="s">
        <v>398</v>
      </c>
      <c r="F333" s="191" t="s">
        <v>723</v>
      </c>
      <c r="H333" s="192">
        <v>21220</v>
      </c>
      <c r="I333" s="193"/>
      <c r="L333" s="189"/>
      <c r="M333" s="194"/>
      <c r="N333" s="195"/>
      <c r="O333" s="195"/>
      <c r="P333" s="195"/>
      <c r="Q333" s="195"/>
      <c r="R333" s="195"/>
      <c r="S333" s="195"/>
      <c r="T333" s="196"/>
      <c r="AT333" s="190" t="s">
        <v>511</v>
      </c>
      <c r="AU333" s="190" t="s">
        <v>459</v>
      </c>
      <c r="AV333" s="12" t="s">
        <v>459</v>
      </c>
      <c r="AW333" s="12" t="s">
        <v>415</v>
      </c>
      <c r="AX333" s="12" t="s">
        <v>451</v>
      </c>
      <c r="AY333" s="190" t="s">
        <v>498</v>
      </c>
    </row>
    <row r="334" spans="2:51" s="12" customFormat="1" ht="13.5">
      <c r="B334" s="189"/>
      <c r="D334" s="178" t="s">
        <v>511</v>
      </c>
      <c r="E334" s="190" t="s">
        <v>398</v>
      </c>
      <c r="F334" s="191" t="s">
        <v>398</v>
      </c>
      <c r="H334" s="192">
        <v>0</v>
      </c>
      <c r="I334" s="193"/>
      <c r="L334" s="189"/>
      <c r="M334" s="194"/>
      <c r="N334" s="195"/>
      <c r="O334" s="195"/>
      <c r="P334" s="195"/>
      <c r="Q334" s="195"/>
      <c r="R334" s="195"/>
      <c r="S334" s="195"/>
      <c r="T334" s="196"/>
      <c r="AT334" s="190" t="s">
        <v>511</v>
      </c>
      <c r="AU334" s="190" t="s">
        <v>459</v>
      </c>
      <c r="AV334" s="12" t="s">
        <v>459</v>
      </c>
      <c r="AW334" s="12" t="s">
        <v>415</v>
      </c>
      <c r="AX334" s="12" t="s">
        <v>451</v>
      </c>
      <c r="AY334" s="190" t="s">
        <v>498</v>
      </c>
    </row>
    <row r="335" spans="2:51" s="11" customFormat="1" ht="13.5">
      <c r="B335" s="181"/>
      <c r="D335" s="178" t="s">
        <v>511</v>
      </c>
      <c r="E335" s="182" t="s">
        <v>398</v>
      </c>
      <c r="F335" s="183" t="s">
        <v>526</v>
      </c>
      <c r="H335" s="184" t="s">
        <v>398</v>
      </c>
      <c r="I335" s="185"/>
      <c r="L335" s="181"/>
      <c r="M335" s="186"/>
      <c r="N335" s="187"/>
      <c r="O335" s="187"/>
      <c r="P335" s="187"/>
      <c r="Q335" s="187"/>
      <c r="R335" s="187"/>
      <c r="S335" s="187"/>
      <c r="T335" s="188"/>
      <c r="AT335" s="184" t="s">
        <v>511</v>
      </c>
      <c r="AU335" s="184" t="s">
        <v>459</v>
      </c>
      <c r="AV335" s="11" t="s">
        <v>399</v>
      </c>
      <c r="AW335" s="11" t="s">
        <v>415</v>
      </c>
      <c r="AX335" s="11" t="s">
        <v>451</v>
      </c>
      <c r="AY335" s="184" t="s">
        <v>498</v>
      </c>
    </row>
    <row r="336" spans="2:51" s="12" customFormat="1" ht="13.5">
      <c r="B336" s="189"/>
      <c r="D336" s="178" t="s">
        <v>511</v>
      </c>
      <c r="E336" s="190" t="s">
        <v>398</v>
      </c>
      <c r="F336" s="191" t="s">
        <v>724</v>
      </c>
      <c r="H336" s="192">
        <v>240</v>
      </c>
      <c r="I336" s="193"/>
      <c r="L336" s="189"/>
      <c r="M336" s="194"/>
      <c r="N336" s="195"/>
      <c r="O336" s="195"/>
      <c r="P336" s="195"/>
      <c r="Q336" s="195"/>
      <c r="R336" s="195"/>
      <c r="S336" s="195"/>
      <c r="T336" s="196"/>
      <c r="AT336" s="190" t="s">
        <v>511</v>
      </c>
      <c r="AU336" s="190" t="s">
        <v>459</v>
      </c>
      <c r="AV336" s="12" t="s">
        <v>459</v>
      </c>
      <c r="AW336" s="12" t="s">
        <v>415</v>
      </c>
      <c r="AX336" s="12" t="s">
        <v>451</v>
      </c>
      <c r="AY336" s="190" t="s">
        <v>498</v>
      </c>
    </row>
    <row r="337" spans="2:51" s="12" customFormat="1" ht="13.5">
      <c r="B337" s="189"/>
      <c r="D337" s="178" t="s">
        <v>511</v>
      </c>
      <c r="E337" s="190" t="s">
        <v>398</v>
      </c>
      <c r="F337" s="191" t="s">
        <v>725</v>
      </c>
      <c r="H337" s="192">
        <v>160</v>
      </c>
      <c r="I337" s="193"/>
      <c r="L337" s="189"/>
      <c r="M337" s="194"/>
      <c r="N337" s="195"/>
      <c r="O337" s="195"/>
      <c r="P337" s="195"/>
      <c r="Q337" s="195"/>
      <c r="R337" s="195"/>
      <c r="S337" s="195"/>
      <c r="T337" s="196"/>
      <c r="AT337" s="190" t="s">
        <v>511</v>
      </c>
      <c r="AU337" s="190" t="s">
        <v>459</v>
      </c>
      <c r="AV337" s="12" t="s">
        <v>459</v>
      </c>
      <c r="AW337" s="12" t="s">
        <v>415</v>
      </c>
      <c r="AX337" s="12" t="s">
        <v>451</v>
      </c>
      <c r="AY337" s="190" t="s">
        <v>498</v>
      </c>
    </row>
    <row r="338" spans="2:51" s="12" customFormat="1" ht="13.5">
      <c r="B338" s="189"/>
      <c r="D338" s="178" t="s">
        <v>511</v>
      </c>
      <c r="E338" s="190" t="s">
        <v>398</v>
      </c>
      <c r="F338" s="191" t="s">
        <v>398</v>
      </c>
      <c r="H338" s="192">
        <v>0</v>
      </c>
      <c r="I338" s="193"/>
      <c r="L338" s="189"/>
      <c r="M338" s="194"/>
      <c r="N338" s="195"/>
      <c r="O338" s="195"/>
      <c r="P338" s="195"/>
      <c r="Q338" s="195"/>
      <c r="R338" s="195"/>
      <c r="S338" s="195"/>
      <c r="T338" s="196"/>
      <c r="AT338" s="190" t="s">
        <v>511</v>
      </c>
      <c r="AU338" s="190" t="s">
        <v>459</v>
      </c>
      <c r="AV338" s="12" t="s">
        <v>459</v>
      </c>
      <c r="AW338" s="12" t="s">
        <v>415</v>
      </c>
      <c r="AX338" s="12" t="s">
        <v>451</v>
      </c>
      <c r="AY338" s="190" t="s">
        <v>498</v>
      </c>
    </row>
    <row r="339" spans="2:51" s="11" customFormat="1" ht="13.5">
      <c r="B339" s="181"/>
      <c r="D339" s="178" t="s">
        <v>511</v>
      </c>
      <c r="E339" s="182" t="s">
        <v>398</v>
      </c>
      <c r="F339" s="183" t="s">
        <v>539</v>
      </c>
      <c r="H339" s="184" t="s">
        <v>398</v>
      </c>
      <c r="I339" s="185"/>
      <c r="L339" s="181"/>
      <c r="M339" s="186"/>
      <c r="N339" s="187"/>
      <c r="O339" s="187"/>
      <c r="P339" s="187"/>
      <c r="Q339" s="187"/>
      <c r="R339" s="187"/>
      <c r="S339" s="187"/>
      <c r="T339" s="188"/>
      <c r="AT339" s="184" t="s">
        <v>511</v>
      </c>
      <c r="AU339" s="184" t="s">
        <v>459</v>
      </c>
      <c r="AV339" s="11" t="s">
        <v>399</v>
      </c>
      <c r="AW339" s="11" t="s">
        <v>415</v>
      </c>
      <c r="AX339" s="11" t="s">
        <v>451</v>
      </c>
      <c r="AY339" s="184" t="s">
        <v>498</v>
      </c>
    </row>
    <row r="340" spans="2:51" s="12" customFormat="1" ht="13.5">
      <c r="B340" s="189"/>
      <c r="D340" s="178" t="s">
        <v>511</v>
      </c>
      <c r="E340" s="190" t="s">
        <v>398</v>
      </c>
      <c r="F340" s="191" t="s">
        <v>726</v>
      </c>
      <c r="H340" s="192">
        <v>50</v>
      </c>
      <c r="I340" s="193"/>
      <c r="L340" s="189"/>
      <c r="M340" s="194"/>
      <c r="N340" s="195"/>
      <c r="O340" s="195"/>
      <c r="P340" s="195"/>
      <c r="Q340" s="195"/>
      <c r="R340" s="195"/>
      <c r="S340" s="195"/>
      <c r="T340" s="196"/>
      <c r="AT340" s="190" t="s">
        <v>511</v>
      </c>
      <c r="AU340" s="190" t="s">
        <v>459</v>
      </c>
      <c r="AV340" s="12" t="s">
        <v>459</v>
      </c>
      <c r="AW340" s="12" t="s">
        <v>415</v>
      </c>
      <c r="AX340" s="12" t="s">
        <v>451</v>
      </c>
      <c r="AY340" s="190" t="s">
        <v>498</v>
      </c>
    </row>
    <row r="341" spans="2:51" s="12" customFormat="1" ht="13.5">
      <c r="B341" s="189"/>
      <c r="D341" s="178" t="s">
        <v>511</v>
      </c>
      <c r="E341" s="190" t="s">
        <v>398</v>
      </c>
      <c r="F341" s="191" t="s">
        <v>727</v>
      </c>
      <c r="H341" s="192">
        <v>20</v>
      </c>
      <c r="I341" s="193"/>
      <c r="L341" s="189"/>
      <c r="M341" s="194"/>
      <c r="N341" s="195"/>
      <c r="O341" s="195"/>
      <c r="P341" s="195"/>
      <c r="Q341" s="195"/>
      <c r="R341" s="195"/>
      <c r="S341" s="195"/>
      <c r="T341" s="196"/>
      <c r="AT341" s="190" t="s">
        <v>511</v>
      </c>
      <c r="AU341" s="190" t="s">
        <v>459</v>
      </c>
      <c r="AV341" s="12" t="s">
        <v>459</v>
      </c>
      <c r="AW341" s="12" t="s">
        <v>415</v>
      </c>
      <c r="AX341" s="12" t="s">
        <v>451</v>
      </c>
      <c r="AY341" s="190" t="s">
        <v>498</v>
      </c>
    </row>
    <row r="342" spans="2:51" s="14" customFormat="1" ht="13.5">
      <c r="B342" s="223"/>
      <c r="D342" s="178" t="s">
        <v>511</v>
      </c>
      <c r="E342" s="224" t="s">
        <v>398</v>
      </c>
      <c r="F342" s="225" t="s">
        <v>728</v>
      </c>
      <c r="H342" s="226">
        <v>34460</v>
      </c>
      <c r="I342" s="227"/>
      <c r="L342" s="223"/>
      <c r="M342" s="228"/>
      <c r="N342" s="229"/>
      <c r="O342" s="229"/>
      <c r="P342" s="229"/>
      <c r="Q342" s="229"/>
      <c r="R342" s="229"/>
      <c r="S342" s="229"/>
      <c r="T342" s="230"/>
      <c r="AT342" s="224" t="s">
        <v>511</v>
      </c>
      <c r="AU342" s="224" t="s">
        <v>459</v>
      </c>
      <c r="AV342" s="14" t="s">
        <v>529</v>
      </c>
      <c r="AW342" s="14" t="s">
        <v>415</v>
      </c>
      <c r="AX342" s="14" t="s">
        <v>451</v>
      </c>
      <c r="AY342" s="224" t="s">
        <v>498</v>
      </c>
    </row>
    <row r="343" spans="2:51" s="12" customFormat="1" ht="13.5">
      <c r="B343" s="189"/>
      <c r="D343" s="178" t="s">
        <v>511</v>
      </c>
      <c r="E343" s="190" t="s">
        <v>398</v>
      </c>
      <c r="F343" s="191" t="s">
        <v>398</v>
      </c>
      <c r="H343" s="192">
        <v>0</v>
      </c>
      <c r="I343" s="193"/>
      <c r="L343" s="189"/>
      <c r="M343" s="194"/>
      <c r="N343" s="195"/>
      <c r="O343" s="195"/>
      <c r="P343" s="195"/>
      <c r="Q343" s="195"/>
      <c r="R343" s="195"/>
      <c r="S343" s="195"/>
      <c r="T343" s="196"/>
      <c r="AT343" s="190" t="s">
        <v>511</v>
      </c>
      <c r="AU343" s="190" t="s">
        <v>459</v>
      </c>
      <c r="AV343" s="12" t="s">
        <v>459</v>
      </c>
      <c r="AW343" s="12" t="s">
        <v>415</v>
      </c>
      <c r="AX343" s="12" t="s">
        <v>451</v>
      </c>
      <c r="AY343" s="190" t="s">
        <v>498</v>
      </c>
    </row>
    <row r="344" spans="2:51" s="11" customFormat="1" ht="13.5">
      <c r="B344" s="181"/>
      <c r="D344" s="178" t="s">
        <v>511</v>
      </c>
      <c r="E344" s="182" t="s">
        <v>398</v>
      </c>
      <c r="F344" s="183" t="s">
        <v>512</v>
      </c>
      <c r="H344" s="184" t="s">
        <v>398</v>
      </c>
      <c r="I344" s="185"/>
      <c r="L344" s="181"/>
      <c r="M344" s="186"/>
      <c r="N344" s="187"/>
      <c r="O344" s="187"/>
      <c r="P344" s="187"/>
      <c r="Q344" s="187"/>
      <c r="R344" s="187"/>
      <c r="S344" s="187"/>
      <c r="T344" s="188"/>
      <c r="AT344" s="184" t="s">
        <v>511</v>
      </c>
      <c r="AU344" s="184" t="s">
        <v>459</v>
      </c>
      <c r="AV344" s="11" t="s">
        <v>399</v>
      </c>
      <c r="AW344" s="11" t="s">
        <v>415</v>
      </c>
      <c r="AX344" s="11" t="s">
        <v>451</v>
      </c>
      <c r="AY344" s="184" t="s">
        <v>498</v>
      </c>
    </row>
    <row r="345" spans="2:51" s="11" customFormat="1" ht="13.5">
      <c r="B345" s="181"/>
      <c r="D345" s="178" t="s">
        <v>511</v>
      </c>
      <c r="E345" s="182" t="s">
        <v>398</v>
      </c>
      <c r="F345" s="183" t="s">
        <v>513</v>
      </c>
      <c r="H345" s="184" t="s">
        <v>398</v>
      </c>
      <c r="I345" s="185"/>
      <c r="L345" s="181"/>
      <c r="M345" s="186"/>
      <c r="N345" s="187"/>
      <c r="O345" s="187"/>
      <c r="P345" s="187"/>
      <c r="Q345" s="187"/>
      <c r="R345" s="187"/>
      <c r="S345" s="187"/>
      <c r="T345" s="188"/>
      <c r="AT345" s="184" t="s">
        <v>511</v>
      </c>
      <c r="AU345" s="184" t="s">
        <v>459</v>
      </c>
      <c r="AV345" s="11" t="s">
        <v>399</v>
      </c>
      <c r="AW345" s="11" t="s">
        <v>415</v>
      </c>
      <c r="AX345" s="11" t="s">
        <v>451</v>
      </c>
      <c r="AY345" s="184" t="s">
        <v>498</v>
      </c>
    </row>
    <row r="346" spans="2:51" s="11" customFormat="1" ht="13.5">
      <c r="B346" s="181"/>
      <c r="D346" s="178" t="s">
        <v>511</v>
      </c>
      <c r="E346" s="182" t="s">
        <v>398</v>
      </c>
      <c r="F346" s="183" t="s">
        <v>514</v>
      </c>
      <c r="H346" s="184" t="s">
        <v>398</v>
      </c>
      <c r="I346" s="185"/>
      <c r="L346" s="181"/>
      <c r="M346" s="186"/>
      <c r="N346" s="187"/>
      <c r="O346" s="187"/>
      <c r="P346" s="187"/>
      <c r="Q346" s="187"/>
      <c r="R346" s="187"/>
      <c r="S346" s="187"/>
      <c r="T346" s="188"/>
      <c r="AT346" s="184" t="s">
        <v>511</v>
      </c>
      <c r="AU346" s="184" t="s">
        <v>459</v>
      </c>
      <c r="AV346" s="11" t="s">
        <v>399</v>
      </c>
      <c r="AW346" s="11" t="s">
        <v>415</v>
      </c>
      <c r="AX346" s="11" t="s">
        <v>451</v>
      </c>
      <c r="AY346" s="184" t="s">
        <v>498</v>
      </c>
    </row>
    <row r="347" spans="2:51" s="12" customFormat="1" ht="13.5">
      <c r="B347" s="189"/>
      <c r="D347" s="178" t="s">
        <v>511</v>
      </c>
      <c r="E347" s="190" t="s">
        <v>398</v>
      </c>
      <c r="F347" s="191" t="s">
        <v>515</v>
      </c>
      <c r="H347" s="192">
        <v>400</v>
      </c>
      <c r="I347" s="193"/>
      <c r="L347" s="189"/>
      <c r="M347" s="194"/>
      <c r="N347" s="195"/>
      <c r="O347" s="195"/>
      <c r="P347" s="195"/>
      <c r="Q347" s="195"/>
      <c r="R347" s="195"/>
      <c r="S347" s="195"/>
      <c r="T347" s="196"/>
      <c r="AT347" s="190" t="s">
        <v>511</v>
      </c>
      <c r="AU347" s="190" t="s">
        <v>459</v>
      </c>
      <c r="AV347" s="12" t="s">
        <v>459</v>
      </c>
      <c r="AW347" s="12" t="s">
        <v>415</v>
      </c>
      <c r="AX347" s="12" t="s">
        <v>451</v>
      </c>
      <c r="AY347" s="190" t="s">
        <v>498</v>
      </c>
    </row>
    <row r="348" spans="2:51" s="12" customFormat="1" ht="13.5">
      <c r="B348" s="189"/>
      <c r="D348" s="178" t="s">
        <v>511</v>
      </c>
      <c r="E348" s="190" t="s">
        <v>398</v>
      </c>
      <c r="F348" s="191" t="s">
        <v>398</v>
      </c>
      <c r="H348" s="192">
        <v>0</v>
      </c>
      <c r="I348" s="193"/>
      <c r="L348" s="189"/>
      <c r="M348" s="194"/>
      <c r="N348" s="195"/>
      <c r="O348" s="195"/>
      <c r="P348" s="195"/>
      <c r="Q348" s="195"/>
      <c r="R348" s="195"/>
      <c r="S348" s="195"/>
      <c r="T348" s="196"/>
      <c r="AT348" s="190" t="s">
        <v>511</v>
      </c>
      <c r="AU348" s="190" t="s">
        <v>459</v>
      </c>
      <c r="AV348" s="12" t="s">
        <v>459</v>
      </c>
      <c r="AW348" s="12" t="s">
        <v>415</v>
      </c>
      <c r="AX348" s="12" t="s">
        <v>451</v>
      </c>
      <c r="AY348" s="190" t="s">
        <v>498</v>
      </c>
    </row>
    <row r="349" spans="2:51" s="11" customFormat="1" ht="13.5">
      <c r="B349" s="181"/>
      <c r="D349" s="178" t="s">
        <v>511</v>
      </c>
      <c r="E349" s="182" t="s">
        <v>398</v>
      </c>
      <c r="F349" s="183" t="s">
        <v>524</v>
      </c>
      <c r="H349" s="184" t="s">
        <v>398</v>
      </c>
      <c r="I349" s="185"/>
      <c r="L349" s="181"/>
      <c r="M349" s="186"/>
      <c r="N349" s="187"/>
      <c r="O349" s="187"/>
      <c r="P349" s="187"/>
      <c r="Q349" s="187"/>
      <c r="R349" s="187"/>
      <c r="S349" s="187"/>
      <c r="T349" s="188"/>
      <c r="AT349" s="184" t="s">
        <v>511</v>
      </c>
      <c r="AU349" s="184" t="s">
        <v>459</v>
      </c>
      <c r="AV349" s="11" t="s">
        <v>399</v>
      </c>
      <c r="AW349" s="11" t="s">
        <v>415</v>
      </c>
      <c r="AX349" s="11" t="s">
        <v>451</v>
      </c>
      <c r="AY349" s="184" t="s">
        <v>498</v>
      </c>
    </row>
    <row r="350" spans="2:51" s="11" customFormat="1" ht="13.5">
      <c r="B350" s="181"/>
      <c r="D350" s="178" t="s">
        <v>511</v>
      </c>
      <c r="E350" s="182" t="s">
        <v>398</v>
      </c>
      <c r="F350" s="183" t="s">
        <v>514</v>
      </c>
      <c r="H350" s="184" t="s">
        <v>398</v>
      </c>
      <c r="I350" s="185"/>
      <c r="L350" s="181"/>
      <c r="M350" s="186"/>
      <c r="N350" s="187"/>
      <c r="O350" s="187"/>
      <c r="P350" s="187"/>
      <c r="Q350" s="187"/>
      <c r="R350" s="187"/>
      <c r="S350" s="187"/>
      <c r="T350" s="188"/>
      <c r="AT350" s="184" t="s">
        <v>511</v>
      </c>
      <c r="AU350" s="184" t="s">
        <v>459</v>
      </c>
      <c r="AV350" s="11" t="s">
        <v>399</v>
      </c>
      <c r="AW350" s="11" t="s">
        <v>415</v>
      </c>
      <c r="AX350" s="11" t="s">
        <v>451</v>
      </c>
      <c r="AY350" s="184" t="s">
        <v>498</v>
      </c>
    </row>
    <row r="351" spans="2:51" s="12" customFormat="1" ht="13.5">
      <c r="B351" s="189"/>
      <c r="D351" s="178" t="s">
        <v>511</v>
      </c>
      <c r="E351" s="190" t="s">
        <v>398</v>
      </c>
      <c r="F351" s="191" t="s">
        <v>555</v>
      </c>
      <c r="H351" s="192">
        <v>1984</v>
      </c>
      <c r="I351" s="193"/>
      <c r="L351" s="189"/>
      <c r="M351" s="194"/>
      <c r="N351" s="195"/>
      <c r="O351" s="195"/>
      <c r="P351" s="195"/>
      <c r="Q351" s="195"/>
      <c r="R351" s="195"/>
      <c r="S351" s="195"/>
      <c r="T351" s="196"/>
      <c r="AT351" s="190" t="s">
        <v>511</v>
      </c>
      <c r="AU351" s="190" t="s">
        <v>459</v>
      </c>
      <c r="AV351" s="12" t="s">
        <v>459</v>
      </c>
      <c r="AW351" s="12" t="s">
        <v>415</v>
      </c>
      <c r="AX351" s="12" t="s">
        <v>451</v>
      </c>
      <c r="AY351" s="190" t="s">
        <v>498</v>
      </c>
    </row>
    <row r="352" spans="2:51" s="12" customFormat="1" ht="13.5">
      <c r="B352" s="189"/>
      <c r="D352" s="178" t="s">
        <v>511</v>
      </c>
      <c r="E352" s="190" t="s">
        <v>398</v>
      </c>
      <c r="F352" s="191" t="s">
        <v>398</v>
      </c>
      <c r="H352" s="192">
        <v>0</v>
      </c>
      <c r="I352" s="193"/>
      <c r="L352" s="189"/>
      <c r="M352" s="194"/>
      <c r="N352" s="195"/>
      <c r="O352" s="195"/>
      <c r="P352" s="195"/>
      <c r="Q352" s="195"/>
      <c r="R352" s="195"/>
      <c r="S352" s="195"/>
      <c r="T352" s="196"/>
      <c r="AT352" s="190" t="s">
        <v>511</v>
      </c>
      <c r="AU352" s="190" t="s">
        <v>459</v>
      </c>
      <c r="AV352" s="12" t="s">
        <v>459</v>
      </c>
      <c r="AW352" s="12" t="s">
        <v>415</v>
      </c>
      <c r="AX352" s="12" t="s">
        <v>451</v>
      </c>
      <c r="AY352" s="190" t="s">
        <v>498</v>
      </c>
    </row>
    <row r="353" spans="2:51" s="11" customFormat="1" ht="13.5">
      <c r="B353" s="181"/>
      <c r="D353" s="178" t="s">
        <v>511</v>
      </c>
      <c r="E353" s="182" t="s">
        <v>398</v>
      </c>
      <c r="F353" s="183" t="s">
        <v>516</v>
      </c>
      <c r="H353" s="184" t="s">
        <v>398</v>
      </c>
      <c r="I353" s="185"/>
      <c r="L353" s="181"/>
      <c r="M353" s="186"/>
      <c r="N353" s="187"/>
      <c r="O353" s="187"/>
      <c r="P353" s="187"/>
      <c r="Q353" s="187"/>
      <c r="R353" s="187"/>
      <c r="S353" s="187"/>
      <c r="T353" s="188"/>
      <c r="AT353" s="184" t="s">
        <v>511</v>
      </c>
      <c r="AU353" s="184" t="s">
        <v>459</v>
      </c>
      <c r="AV353" s="11" t="s">
        <v>399</v>
      </c>
      <c r="AW353" s="11" t="s">
        <v>415</v>
      </c>
      <c r="AX353" s="11" t="s">
        <v>451</v>
      </c>
      <c r="AY353" s="184" t="s">
        <v>498</v>
      </c>
    </row>
    <row r="354" spans="2:51" s="11" customFormat="1" ht="13.5">
      <c r="B354" s="181"/>
      <c r="D354" s="178" t="s">
        <v>511</v>
      </c>
      <c r="E354" s="182" t="s">
        <v>398</v>
      </c>
      <c r="F354" s="183" t="s">
        <v>514</v>
      </c>
      <c r="H354" s="184" t="s">
        <v>398</v>
      </c>
      <c r="I354" s="185"/>
      <c r="L354" s="181"/>
      <c r="M354" s="186"/>
      <c r="N354" s="187"/>
      <c r="O354" s="187"/>
      <c r="P354" s="187"/>
      <c r="Q354" s="187"/>
      <c r="R354" s="187"/>
      <c r="S354" s="187"/>
      <c r="T354" s="188"/>
      <c r="AT354" s="184" t="s">
        <v>511</v>
      </c>
      <c r="AU354" s="184" t="s">
        <v>459</v>
      </c>
      <c r="AV354" s="11" t="s">
        <v>399</v>
      </c>
      <c r="AW354" s="11" t="s">
        <v>415</v>
      </c>
      <c r="AX354" s="11" t="s">
        <v>451</v>
      </c>
      <c r="AY354" s="184" t="s">
        <v>498</v>
      </c>
    </row>
    <row r="355" spans="2:51" s="12" customFormat="1" ht="13.5">
      <c r="B355" s="189"/>
      <c r="D355" s="178" t="s">
        <v>511</v>
      </c>
      <c r="E355" s="190" t="s">
        <v>398</v>
      </c>
      <c r="F355" s="191" t="s">
        <v>517</v>
      </c>
      <c r="H355" s="192">
        <v>360</v>
      </c>
      <c r="I355" s="193"/>
      <c r="L355" s="189"/>
      <c r="M355" s="194"/>
      <c r="N355" s="195"/>
      <c r="O355" s="195"/>
      <c r="P355" s="195"/>
      <c r="Q355" s="195"/>
      <c r="R355" s="195"/>
      <c r="S355" s="195"/>
      <c r="T355" s="196"/>
      <c r="AT355" s="190" t="s">
        <v>511</v>
      </c>
      <c r="AU355" s="190" t="s">
        <v>459</v>
      </c>
      <c r="AV355" s="12" t="s">
        <v>459</v>
      </c>
      <c r="AW355" s="12" t="s">
        <v>415</v>
      </c>
      <c r="AX355" s="12" t="s">
        <v>451</v>
      </c>
      <c r="AY355" s="190" t="s">
        <v>498</v>
      </c>
    </row>
    <row r="356" spans="2:51" s="14" customFormat="1" ht="13.5">
      <c r="B356" s="223"/>
      <c r="D356" s="178" t="s">
        <v>511</v>
      </c>
      <c r="E356" s="224" t="s">
        <v>398</v>
      </c>
      <c r="F356" s="225" t="s">
        <v>728</v>
      </c>
      <c r="H356" s="226">
        <v>2744</v>
      </c>
      <c r="I356" s="227"/>
      <c r="L356" s="223"/>
      <c r="M356" s="228"/>
      <c r="N356" s="229"/>
      <c r="O356" s="229"/>
      <c r="P356" s="229"/>
      <c r="Q356" s="229"/>
      <c r="R356" s="229"/>
      <c r="S356" s="229"/>
      <c r="T356" s="230"/>
      <c r="AT356" s="224" t="s">
        <v>511</v>
      </c>
      <c r="AU356" s="224" t="s">
        <v>459</v>
      </c>
      <c r="AV356" s="14" t="s">
        <v>529</v>
      </c>
      <c r="AW356" s="14" t="s">
        <v>415</v>
      </c>
      <c r="AX356" s="14" t="s">
        <v>451</v>
      </c>
      <c r="AY356" s="224" t="s">
        <v>498</v>
      </c>
    </row>
    <row r="357" spans="2:51" s="13" customFormat="1" ht="13.5">
      <c r="B357" s="197"/>
      <c r="D357" s="198" t="s">
        <v>511</v>
      </c>
      <c r="E357" s="199" t="s">
        <v>398</v>
      </c>
      <c r="F357" s="200" t="s">
        <v>518</v>
      </c>
      <c r="H357" s="201">
        <v>37204</v>
      </c>
      <c r="I357" s="202"/>
      <c r="L357" s="197"/>
      <c r="M357" s="203"/>
      <c r="N357" s="204"/>
      <c r="O357" s="204"/>
      <c r="P357" s="204"/>
      <c r="Q357" s="204"/>
      <c r="R357" s="204"/>
      <c r="S357" s="204"/>
      <c r="T357" s="205"/>
      <c r="AT357" s="206" t="s">
        <v>511</v>
      </c>
      <c r="AU357" s="206" t="s">
        <v>459</v>
      </c>
      <c r="AV357" s="13" t="s">
        <v>505</v>
      </c>
      <c r="AW357" s="13" t="s">
        <v>415</v>
      </c>
      <c r="AX357" s="13" t="s">
        <v>399</v>
      </c>
      <c r="AY357" s="206" t="s">
        <v>498</v>
      </c>
    </row>
    <row r="358" spans="2:65" s="1" customFormat="1" ht="31.5" customHeight="1">
      <c r="B358" s="165"/>
      <c r="C358" s="166" t="s">
        <v>729</v>
      </c>
      <c r="D358" s="166" t="s">
        <v>500</v>
      </c>
      <c r="E358" s="167" t="s">
        <v>730</v>
      </c>
      <c r="F358" s="168" t="s">
        <v>731</v>
      </c>
      <c r="G358" s="169" t="s">
        <v>503</v>
      </c>
      <c r="H358" s="170">
        <v>23615</v>
      </c>
      <c r="I358" s="171"/>
      <c r="J358" s="172">
        <f>ROUND(I358*H358,2)</f>
        <v>0</v>
      </c>
      <c r="K358" s="168" t="s">
        <v>504</v>
      </c>
      <c r="L358" s="35"/>
      <c r="M358" s="173" t="s">
        <v>398</v>
      </c>
      <c r="N358" s="174" t="s">
        <v>422</v>
      </c>
      <c r="O358" s="36"/>
      <c r="P358" s="175">
        <f>O358*H358</f>
        <v>0</v>
      </c>
      <c r="Q358" s="175">
        <v>0</v>
      </c>
      <c r="R358" s="175">
        <f>Q358*H358</f>
        <v>0</v>
      </c>
      <c r="S358" s="175">
        <v>0</v>
      </c>
      <c r="T358" s="176">
        <f>S358*H358</f>
        <v>0</v>
      </c>
      <c r="AR358" s="18" t="s">
        <v>505</v>
      </c>
      <c r="AT358" s="18" t="s">
        <v>500</v>
      </c>
      <c r="AU358" s="18" t="s">
        <v>459</v>
      </c>
      <c r="AY358" s="18" t="s">
        <v>498</v>
      </c>
      <c r="BE358" s="177">
        <f>IF(N358="základní",J358,0)</f>
        <v>0</v>
      </c>
      <c r="BF358" s="177">
        <f>IF(N358="snížená",J358,0)</f>
        <v>0</v>
      </c>
      <c r="BG358" s="177">
        <f>IF(N358="zákl. přenesená",J358,0)</f>
        <v>0</v>
      </c>
      <c r="BH358" s="177">
        <f>IF(N358="sníž. přenesená",J358,0)</f>
        <v>0</v>
      </c>
      <c r="BI358" s="177">
        <f>IF(N358="nulová",J358,0)</f>
        <v>0</v>
      </c>
      <c r="BJ358" s="18" t="s">
        <v>399</v>
      </c>
      <c r="BK358" s="177">
        <f>ROUND(I358*H358,2)</f>
        <v>0</v>
      </c>
      <c r="BL358" s="18" t="s">
        <v>505</v>
      </c>
      <c r="BM358" s="18" t="s">
        <v>732</v>
      </c>
    </row>
    <row r="359" spans="2:47" s="1" customFormat="1" ht="27">
      <c r="B359" s="35"/>
      <c r="D359" s="178" t="s">
        <v>507</v>
      </c>
      <c r="F359" s="179" t="s">
        <v>733</v>
      </c>
      <c r="I359" s="134"/>
      <c r="L359" s="35"/>
      <c r="M359" s="65"/>
      <c r="N359" s="36"/>
      <c r="O359" s="36"/>
      <c r="P359" s="36"/>
      <c r="Q359" s="36"/>
      <c r="R359" s="36"/>
      <c r="S359" s="36"/>
      <c r="T359" s="66"/>
      <c r="AT359" s="18" t="s">
        <v>507</v>
      </c>
      <c r="AU359" s="18" t="s">
        <v>459</v>
      </c>
    </row>
    <row r="360" spans="2:47" s="1" customFormat="1" ht="27">
      <c r="B360" s="35"/>
      <c r="D360" s="178" t="s">
        <v>509</v>
      </c>
      <c r="F360" s="180" t="s">
        <v>734</v>
      </c>
      <c r="I360" s="134"/>
      <c r="L360" s="35"/>
      <c r="M360" s="65"/>
      <c r="N360" s="36"/>
      <c r="O360" s="36"/>
      <c r="P360" s="36"/>
      <c r="Q360" s="36"/>
      <c r="R360" s="36"/>
      <c r="S360" s="36"/>
      <c r="T360" s="66"/>
      <c r="AT360" s="18" t="s">
        <v>509</v>
      </c>
      <c r="AU360" s="18" t="s">
        <v>459</v>
      </c>
    </row>
    <row r="361" spans="2:51" s="11" customFormat="1" ht="13.5">
      <c r="B361" s="181"/>
      <c r="D361" s="178" t="s">
        <v>511</v>
      </c>
      <c r="E361" s="182" t="s">
        <v>398</v>
      </c>
      <c r="F361" s="183" t="s">
        <v>513</v>
      </c>
      <c r="H361" s="184" t="s">
        <v>398</v>
      </c>
      <c r="I361" s="185"/>
      <c r="L361" s="181"/>
      <c r="M361" s="186"/>
      <c r="N361" s="187"/>
      <c r="O361" s="187"/>
      <c r="P361" s="187"/>
      <c r="Q361" s="187"/>
      <c r="R361" s="187"/>
      <c r="S361" s="187"/>
      <c r="T361" s="188"/>
      <c r="AT361" s="184" t="s">
        <v>511</v>
      </c>
      <c r="AU361" s="184" t="s">
        <v>459</v>
      </c>
      <c r="AV361" s="11" t="s">
        <v>399</v>
      </c>
      <c r="AW361" s="11" t="s">
        <v>415</v>
      </c>
      <c r="AX361" s="11" t="s">
        <v>451</v>
      </c>
      <c r="AY361" s="184" t="s">
        <v>498</v>
      </c>
    </row>
    <row r="362" spans="2:51" s="11" customFormat="1" ht="13.5">
      <c r="B362" s="181"/>
      <c r="D362" s="178" t="s">
        <v>511</v>
      </c>
      <c r="E362" s="182" t="s">
        <v>398</v>
      </c>
      <c r="F362" s="183" t="s">
        <v>514</v>
      </c>
      <c r="H362" s="184" t="s">
        <v>398</v>
      </c>
      <c r="I362" s="185"/>
      <c r="L362" s="181"/>
      <c r="M362" s="186"/>
      <c r="N362" s="187"/>
      <c r="O362" s="187"/>
      <c r="P362" s="187"/>
      <c r="Q362" s="187"/>
      <c r="R362" s="187"/>
      <c r="S362" s="187"/>
      <c r="T362" s="188"/>
      <c r="AT362" s="184" t="s">
        <v>511</v>
      </c>
      <c r="AU362" s="184" t="s">
        <v>459</v>
      </c>
      <c r="AV362" s="11" t="s">
        <v>399</v>
      </c>
      <c r="AW362" s="11" t="s">
        <v>415</v>
      </c>
      <c r="AX362" s="11" t="s">
        <v>451</v>
      </c>
      <c r="AY362" s="184" t="s">
        <v>498</v>
      </c>
    </row>
    <row r="363" spans="2:51" s="12" customFormat="1" ht="13.5">
      <c r="B363" s="189"/>
      <c r="D363" s="178" t="s">
        <v>511</v>
      </c>
      <c r="E363" s="190" t="s">
        <v>398</v>
      </c>
      <c r="F363" s="191" t="s">
        <v>535</v>
      </c>
      <c r="H363" s="192">
        <v>2125</v>
      </c>
      <c r="I363" s="193"/>
      <c r="L363" s="189"/>
      <c r="M363" s="194"/>
      <c r="N363" s="195"/>
      <c r="O363" s="195"/>
      <c r="P363" s="195"/>
      <c r="Q363" s="195"/>
      <c r="R363" s="195"/>
      <c r="S363" s="195"/>
      <c r="T363" s="196"/>
      <c r="AT363" s="190" t="s">
        <v>511</v>
      </c>
      <c r="AU363" s="190" t="s">
        <v>459</v>
      </c>
      <c r="AV363" s="12" t="s">
        <v>459</v>
      </c>
      <c r="AW363" s="12" t="s">
        <v>415</v>
      </c>
      <c r="AX363" s="12" t="s">
        <v>451</v>
      </c>
      <c r="AY363" s="190" t="s">
        <v>498</v>
      </c>
    </row>
    <row r="364" spans="2:51" s="12" customFormat="1" ht="13.5">
      <c r="B364" s="189"/>
      <c r="D364" s="178" t="s">
        <v>511</v>
      </c>
      <c r="E364" s="190" t="s">
        <v>398</v>
      </c>
      <c r="F364" s="191" t="s">
        <v>398</v>
      </c>
      <c r="H364" s="192">
        <v>0</v>
      </c>
      <c r="I364" s="193"/>
      <c r="L364" s="189"/>
      <c r="M364" s="194"/>
      <c r="N364" s="195"/>
      <c r="O364" s="195"/>
      <c r="P364" s="195"/>
      <c r="Q364" s="195"/>
      <c r="R364" s="195"/>
      <c r="S364" s="195"/>
      <c r="T364" s="196"/>
      <c r="AT364" s="190" t="s">
        <v>511</v>
      </c>
      <c r="AU364" s="190" t="s">
        <v>459</v>
      </c>
      <c r="AV364" s="12" t="s">
        <v>459</v>
      </c>
      <c r="AW364" s="12" t="s">
        <v>415</v>
      </c>
      <c r="AX364" s="12" t="s">
        <v>451</v>
      </c>
      <c r="AY364" s="190" t="s">
        <v>498</v>
      </c>
    </row>
    <row r="365" spans="2:51" s="11" customFormat="1" ht="13.5">
      <c r="B365" s="181"/>
      <c r="D365" s="178" t="s">
        <v>511</v>
      </c>
      <c r="E365" s="182" t="s">
        <v>398</v>
      </c>
      <c r="F365" s="183" t="s">
        <v>536</v>
      </c>
      <c r="H365" s="184" t="s">
        <v>398</v>
      </c>
      <c r="I365" s="185"/>
      <c r="L365" s="181"/>
      <c r="M365" s="186"/>
      <c r="N365" s="187"/>
      <c r="O365" s="187"/>
      <c r="P365" s="187"/>
      <c r="Q365" s="187"/>
      <c r="R365" s="187"/>
      <c r="S365" s="187"/>
      <c r="T365" s="188"/>
      <c r="AT365" s="184" t="s">
        <v>511</v>
      </c>
      <c r="AU365" s="184" t="s">
        <v>459</v>
      </c>
      <c r="AV365" s="11" t="s">
        <v>399</v>
      </c>
      <c r="AW365" s="11" t="s">
        <v>415</v>
      </c>
      <c r="AX365" s="11" t="s">
        <v>451</v>
      </c>
      <c r="AY365" s="184" t="s">
        <v>498</v>
      </c>
    </row>
    <row r="366" spans="2:51" s="12" customFormat="1" ht="13.5">
      <c r="B366" s="189"/>
      <c r="D366" s="178" t="s">
        <v>511</v>
      </c>
      <c r="E366" s="190" t="s">
        <v>398</v>
      </c>
      <c r="F366" s="191" t="s">
        <v>537</v>
      </c>
      <c r="H366" s="192">
        <v>45</v>
      </c>
      <c r="I366" s="193"/>
      <c r="L366" s="189"/>
      <c r="M366" s="194"/>
      <c r="N366" s="195"/>
      <c r="O366" s="195"/>
      <c r="P366" s="195"/>
      <c r="Q366" s="195"/>
      <c r="R366" s="195"/>
      <c r="S366" s="195"/>
      <c r="T366" s="196"/>
      <c r="AT366" s="190" t="s">
        <v>511</v>
      </c>
      <c r="AU366" s="190" t="s">
        <v>459</v>
      </c>
      <c r="AV366" s="12" t="s">
        <v>459</v>
      </c>
      <c r="AW366" s="12" t="s">
        <v>415</v>
      </c>
      <c r="AX366" s="12" t="s">
        <v>451</v>
      </c>
      <c r="AY366" s="190" t="s">
        <v>498</v>
      </c>
    </row>
    <row r="367" spans="2:51" s="12" customFormat="1" ht="13.5">
      <c r="B367" s="189"/>
      <c r="D367" s="178" t="s">
        <v>511</v>
      </c>
      <c r="E367" s="190" t="s">
        <v>398</v>
      </c>
      <c r="F367" s="191" t="s">
        <v>538</v>
      </c>
      <c r="H367" s="192">
        <v>35</v>
      </c>
      <c r="I367" s="193"/>
      <c r="L367" s="189"/>
      <c r="M367" s="194"/>
      <c r="N367" s="195"/>
      <c r="O367" s="195"/>
      <c r="P367" s="195"/>
      <c r="Q367" s="195"/>
      <c r="R367" s="195"/>
      <c r="S367" s="195"/>
      <c r="T367" s="196"/>
      <c r="AT367" s="190" t="s">
        <v>511</v>
      </c>
      <c r="AU367" s="190" t="s">
        <v>459</v>
      </c>
      <c r="AV367" s="12" t="s">
        <v>459</v>
      </c>
      <c r="AW367" s="12" t="s">
        <v>415</v>
      </c>
      <c r="AX367" s="12" t="s">
        <v>451</v>
      </c>
      <c r="AY367" s="190" t="s">
        <v>498</v>
      </c>
    </row>
    <row r="368" spans="2:51" s="12" customFormat="1" ht="13.5">
      <c r="B368" s="189"/>
      <c r="D368" s="178" t="s">
        <v>511</v>
      </c>
      <c r="E368" s="190" t="s">
        <v>398</v>
      </c>
      <c r="F368" s="191" t="s">
        <v>398</v>
      </c>
      <c r="H368" s="192">
        <v>0</v>
      </c>
      <c r="I368" s="193"/>
      <c r="L368" s="189"/>
      <c r="M368" s="194"/>
      <c r="N368" s="195"/>
      <c r="O368" s="195"/>
      <c r="P368" s="195"/>
      <c r="Q368" s="195"/>
      <c r="R368" s="195"/>
      <c r="S368" s="195"/>
      <c r="T368" s="196"/>
      <c r="AT368" s="190" t="s">
        <v>511</v>
      </c>
      <c r="AU368" s="190" t="s">
        <v>459</v>
      </c>
      <c r="AV368" s="12" t="s">
        <v>459</v>
      </c>
      <c r="AW368" s="12" t="s">
        <v>415</v>
      </c>
      <c r="AX368" s="12" t="s">
        <v>451</v>
      </c>
      <c r="AY368" s="190" t="s">
        <v>498</v>
      </c>
    </row>
    <row r="369" spans="2:51" s="11" customFormat="1" ht="13.5">
      <c r="B369" s="181"/>
      <c r="D369" s="178" t="s">
        <v>511</v>
      </c>
      <c r="E369" s="182" t="s">
        <v>398</v>
      </c>
      <c r="F369" s="183" t="s">
        <v>539</v>
      </c>
      <c r="H369" s="184" t="s">
        <v>398</v>
      </c>
      <c r="I369" s="185"/>
      <c r="L369" s="181"/>
      <c r="M369" s="186"/>
      <c r="N369" s="187"/>
      <c r="O369" s="187"/>
      <c r="P369" s="187"/>
      <c r="Q369" s="187"/>
      <c r="R369" s="187"/>
      <c r="S369" s="187"/>
      <c r="T369" s="188"/>
      <c r="AT369" s="184" t="s">
        <v>511</v>
      </c>
      <c r="AU369" s="184" t="s">
        <v>459</v>
      </c>
      <c r="AV369" s="11" t="s">
        <v>399</v>
      </c>
      <c r="AW369" s="11" t="s">
        <v>415</v>
      </c>
      <c r="AX369" s="11" t="s">
        <v>451</v>
      </c>
      <c r="AY369" s="184" t="s">
        <v>498</v>
      </c>
    </row>
    <row r="370" spans="2:51" s="12" customFormat="1" ht="13.5">
      <c r="B370" s="189"/>
      <c r="D370" s="178" t="s">
        <v>511</v>
      </c>
      <c r="E370" s="190" t="s">
        <v>398</v>
      </c>
      <c r="F370" s="191" t="s">
        <v>540</v>
      </c>
      <c r="H370" s="192">
        <v>70</v>
      </c>
      <c r="I370" s="193"/>
      <c r="L370" s="189"/>
      <c r="M370" s="194"/>
      <c r="N370" s="195"/>
      <c r="O370" s="195"/>
      <c r="P370" s="195"/>
      <c r="Q370" s="195"/>
      <c r="R370" s="195"/>
      <c r="S370" s="195"/>
      <c r="T370" s="196"/>
      <c r="AT370" s="190" t="s">
        <v>511</v>
      </c>
      <c r="AU370" s="190" t="s">
        <v>459</v>
      </c>
      <c r="AV370" s="12" t="s">
        <v>459</v>
      </c>
      <c r="AW370" s="12" t="s">
        <v>415</v>
      </c>
      <c r="AX370" s="12" t="s">
        <v>451</v>
      </c>
      <c r="AY370" s="190" t="s">
        <v>498</v>
      </c>
    </row>
    <row r="371" spans="2:51" s="12" customFormat="1" ht="13.5">
      <c r="B371" s="189"/>
      <c r="D371" s="178" t="s">
        <v>511</v>
      </c>
      <c r="E371" s="190" t="s">
        <v>398</v>
      </c>
      <c r="F371" s="191" t="s">
        <v>541</v>
      </c>
      <c r="H371" s="192">
        <v>30</v>
      </c>
      <c r="I371" s="193"/>
      <c r="L371" s="189"/>
      <c r="M371" s="194"/>
      <c r="N371" s="195"/>
      <c r="O371" s="195"/>
      <c r="P371" s="195"/>
      <c r="Q371" s="195"/>
      <c r="R371" s="195"/>
      <c r="S371" s="195"/>
      <c r="T371" s="196"/>
      <c r="AT371" s="190" t="s">
        <v>511</v>
      </c>
      <c r="AU371" s="190" t="s">
        <v>459</v>
      </c>
      <c r="AV371" s="12" t="s">
        <v>459</v>
      </c>
      <c r="AW371" s="12" t="s">
        <v>415</v>
      </c>
      <c r="AX371" s="12" t="s">
        <v>451</v>
      </c>
      <c r="AY371" s="190" t="s">
        <v>498</v>
      </c>
    </row>
    <row r="372" spans="2:51" s="12" customFormat="1" ht="13.5">
      <c r="B372" s="189"/>
      <c r="D372" s="178" t="s">
        <v>511</v>
      </c>
      <c r="E372" s="190" t="s">
        <v>398</v>
      </c>
      <c r="F372" s="191" t="s">
        <v>542</v>
      </c>
      <c r="H372" s="192">
        <v>25</v>
      </c>
      <c r="I372" s="193"/>
      <c r="L372" s="189"/>
      <c r="M372" s="194"/>
      <c r="N372" s="195"/>
      <c r="O372" s="195"/>
      <c r="P372" s="195"/>
      <c r="Q372" s="195"/>
      <c r="R372" s="195"/>
      <c r="S372" s="195"/>
      <c r="T372" s="196"/>
      <c r="AT372" s="190" t="s">
        <v>511</v>
      </c>
      <c r="AU372" s="190" t="s">
        <v>459</v>
      </c>
      <c r="AV372" s="12" t="s">
        <v>459</v>
      </c>
      <c r="AW372" s="12" t="s">
        <v>415</v>
      </c>
      <c r="AX372" s="12" t="s">
        <v>451</v>
      </c>
      <c r="AY372" s="190" t="s">
        <v>498</v>
      </c>
    </row>
    <row r="373" spans="2:51" s="12" customFormat="1" ht="13.5">
      <c r="B373" s="189"/>
      <c r="D373" s="178" t="s">
        <v>511</v>
      </c>
      <c r="E373" s="190" t="s">
        <v>398</v>
      </c>
      <c r="F373" s="191" t="s">
        <v>543</v>
      </c>
      <c r="H373" s="192">
        <v>50</v>
      </c>
      <c r="I373" s="193"/>
      <c r="L373" s="189"/>
      <c r="M373" s="194"/>
      <c r="N373" s="195"/>
      <c r="O373" s="195"/>
      <c r="P373" s="195"/>
      <c r="Q373" s="195"/>
      <c r="R373" s="195"/>
      <c r="S373" s="195"/>
      <c r="T373" s="196"/>
      <c r="AT373" s="190" t="s">
        <v>511</v>
      </c>
      <c r="AU373" s="190" t="s">
        <v>459</v>
      </c>
      <c r="AV373" s="12" t="s">
        <v>459</v>
      </c>
      <c r="AW373" s="12" t="s">
        <v>415</v>
      </c>
      <c r="AX373" s="12" t="s">
        <v>451</v>
      </c>
      <c r="AY373" s="190" t="s">
        <v>498</v>
      </c>
    </row>
    <row r="374" spans="2:51" s="12" customFormat="1" ht="13.5">
      <c r="B374" s="189"/>
      <c r="D374" s="178" t="s">
        <v>511</v>
      </c>
      <c r="E374" s="190" t="s">
        <v>398</v>
      </c>
      <c r="F374" s="191" t="s">
        <v>544</v>
      </c>
      <c r="H374" s="192">
        <v>65</v>
      </c>
      <c r="I374" s="193"/>
      <c r="L374" s="189"/>
      <c r="M374" s="194"/>
      <c r="N374" s="195"/>
      <c r="O374" s="195"/>
      <c r="P374" s="195"/>
      <c r="Q374" s="195"/>
      <c r="R374" s="195"/>
      <c r="S374" s="195"/>
      <c r="T374" s="196"/>
      <c r="AT374" s="190" t="s">
        <v>511</v>
      </c>
      <c r="AU374" s="190" t="s">
        <v>459</v>
      </c>
      <c r="AV374" s="12" t="s">
        <v>459</v>
      </c>
      <c r="AW374" s="12" t="s">
        <v>415</v>
      </c>
      <c r="AX374" s="12" t="s">
        <v>451</v>
      </c>
      <c r="AY374" s="190" t="s">
        <v>498</v>
      </c>
    </row>
    <row r="375" spans="2:51" s="12" customFormat="1" ht="13.5">
      <c r="B375" s="189"/>
      <c r="D375" s="178" t="s">
        <v>511</v>
      </c>
      <c r="E375" s="190" t="s">
        <v>398</v>
      </c>
      <c r="F375" s="191" t="s">
        <v>398</v>
      </c>
      <c r="H375" s="192">
        <v>0</v>
      </c>
      <c r="I375" s="193"/>
      <c r="L375" s="189"/>
      <c r="M375" s="194"/>
      <c r="N375" s="195"/>
      <c r="O375" s="195"/>
      <c r="P375" s="195"/>
      <c r="Q375" s="195"/>
      <c r="R375" s="195"/>
      <c r="S375" s="195"/>
      <c r="T375" s="196"/>
      <c r="AT375" s="190" t="s">
        <v>511</v>
      </c>
      <c r="AU375" s="190" t="s">
        <v>459</v>
      </c>
      <c r="AV375" s="12" t="s">
        <v>459</v>
      </c>
      <c r="AW375" s="12" t="s">
        <v>415</v>
      </c>
      <c r="AX375" s="12" t="s">
        <v>451</v>
      </c>
      <c r="AY375" s="190" t="s">
        <v>498</v>
      </c>
    </row>
    <row r="376" spans="2:51" s="11" customFormat="1" ht="13.5">
      <c r="B376" s="181"/>
      <c r="D376" s="178" t="s">
        <v>511</v>
      </c>
      <c r="E376" s="182" t="s">
        <v>398</v>
      </c>
      <c r="F376" s="183" t="s">
        <v>702</v>
      </c>
      <c r="H376" s="184" t="s">
        <v>398</v>
      </c>
      <c r="I376" s="185"/>
      <c r="L376" s="181"/>
      <c r="M376" s="186"/>
      <c r="N376" s="187"/>
      <c r="O376" s="187"/>
      <c r="P376" s="187"/>
      <c r="Q376" s="187"/>
      <c r="R376" s="187"/>
      <c r="S376" s="187"/>
      <c r="T376" s="188"/>
      <c r="AT376" s="184" t="s">
        <v>511</v>
      </c>
      <c r="AU376" s="184" t="s">
        <v>459</v>
      </c>
      <c r="AV376" s="11" t="s">
        <v>399</v>
      </c>
      <c r="AW376" s="11" t="s">
        <v>415</v>
      </c>
      <c r="AX376" s="11" t="s">
        <v>451</v>
      </c>
      <c r="AY376" s="184" t="s">
        <v>498</v>
      </c>
    </row>
    <row r="377" spans="2:51" s="11" customFormat="1" ht="13.5">
      <c r="B377" s="181"/>
      <c r="D377" s="178" t="s">
        <v>511</v>
      </c>
      <c r="E377" s="182" t="s">
        <v>398</v>
      </c>
      <c r="F377" s="183" t="s">
        <v>514</v>
      </c>
      <c r="H377" s="184" t="s">
        <v>398</v>
      </c>
      <c r="I377" s="185"/>
      <c r="L377" s="181"/>
      <c r="M377" s="186"/>
      <c r="N377" s="187"/>
      <c r="O377" s="187"/>
      <c r="P377" s="187"/>
      <c r="Q377" s="187"/>
      <c r="R377" s="187"/>
      <c r="S377" s="187"/>
      <c r="T377" s="188"/>
      <c r="AT377" s="184" t="s">
        <v>511</v>
      </c>
      <c r="AU377" s="184" t="s">
        <v>459</v>
      </c>
      <c r="AV377" s="11" t="s">
        <v>399</v>
      </c>
      <c r="AW377" s="11" t="s">
        <v>415</v>
      </c>
      <c r="AX377" s="11" t="s">
        <v>451</v>
      </c>
      <c r="AY377" s="184" t="s">
        <v>498</v>
      </c>
    </row>
    <row r="378" spans="2:51" s="12" customFormat="1" ht="13.5">
      <c r="B378" s="189"/>
      <c r="D378" s="178" t="s">
        <v>511</v>
      </c>
      <c r="E378" s="190" t="s">
        <v>398</v>
      </c>
      <c r="F378" s="191" t="s">
        <v>671</v>
      </c>
      <c r="H378" s="192">
        <v>9030</v>
      </c>
      <c r="I378" s="193"/>
      <c r="L378" s="189"/>
      <c r="M378" s="194"/>
      <c r="N378" s="195"/>
      <c r="O378" s="195"/>
      <c r="P378" s="195"/>
      <c r="Q378" s="195"/>
      <c r="R378" s="195"/>
      <c r="S378" s="195"/>
      <c r="T378" s="196"/>
      <c r="AT378" s="190" t="s">
        <v>511</v>
      </c>
      <c r="AU378" s="190" t="s">
        <v>459</v>
      </c>
      <c r="AV378" s="12" t="s">
        <v>459</v>
      </c>
      <c r="AW378" s="12" t="s">
        <v>415</v>
      </c>
      <c r="AX378" s="12" t="s">
        <v>451</v>
      </c>
      <c r="AY378" s="190" t="s">
        <v>498</v>
      </c>
    </row>
    <row r="379" spans="2:51" s="12" customFormat="1" ht="13.5">
      <c r="B379" s="189"/>
      <c r="D379" s="178" t="s">
        <v>511</v>
      </c>
      <c r="E379" s="190" t="s">
        <v>398</v>
      </c>
      <c r="F379" s="191" t="s">
        <v>398</v>
      </c>
      <c r="H379" s="192">
        <v>0</v>
      </c>
      <c r="I379" s="193"/>
      <c r="L379" s="189"/>
      <c r="M379" s="194"/>
      <c r="N379" s="195"/>
      <c r="O379" s="195"/>
      <c r="P379" s="195"/>
      <c r="Q379" s="195"/>
      <c r="R379" s="195"/>
      <c r="S379" s="195"/>
      <c r="T379" s="196"/>
      <c r="AT379" s="190" t="s">
        <v>511</v>
      </c>
      <c r="AU379" s="190" t="s">
        <v>459</v>
      </c>
      <c r="AV379" s="12" t="s">
        <v>459</v>
      </c>
      <c r="AW379" s="12" t="s">
        <v>415</v>
      </c>
      <c r="AX379" s="12" t="s">
        <v>451</v>
      </c>
      <c r="AY379" s="190" t="s">
        <v>498</v>
      </c>
    </row>
    <row r="380" spans="2:51" s="11" customFormat="1" ht="13.5">
      <c r="B380" s="181"/>
      <c r="D380" s="178" t="s">
        <v>511</v>
      </c>
      <c r="E380" s="182" t="s">
        <v>398</v>
      </c>
      <c r="F380" s="183" t="s">
        <v>536</v>
      </c>
      <c r="H380" s="184" t="s">
        <v>398</v>
      </c>
      <c r="I380" s="185"/>
      <c r="L380" s="181"/>
      <c r="M380" s="186"/>
      <c r="N380" s="187"/>
      <c r="O380" s="187"/>
      <c r="P380" s="187"/>
      <c r="Q380" s="187"/>
      <c r="R380" s="187"/>
      <c r="S380" s="187"/>
      <c r="T380" s="188"/>
      <c r="AT380" s="184" t="s">
        <v>511</v>
      </c>
      <c r="AU380" s="184" t="s">
        <v>459</v>
      </c>
      <c r="AV380" s="11" t="s">
        <v>399</v>
      </c>
      <c r="AW380" s="11" t="s">
        <v>415</v>
      </c>
      <c r="AX380" s="11" t="s">
        <v>451</v>
      </c>
      <c r="AY380" s="184" t="s">
        <v>498</v>
      </c>
    </row>
    <row r="381" spans="2:51" s="12" customFormat="1" ht="13.5">
      <c r="B381" s="189"/>
      <c r="D381" s="178" t="s">
        <v>511</v>
      </c>
      <c r="E381" s="190" t="s">
        <v>398</v>
      </c>
      <c r="F381" s="191" t="s">
        <v>672</v>
      </c>
      <c r="H381" s="192">
        <v>65</v>
      </c>
      <c r="I381" s="193"/>
      <c r="L381" s="189"/>
      <c r="M381" s="194"/>
      <c r="N381" s="195"/>
      <c r="O381" s="195"/>
      <c r="P381" s="195"/>
      <c r="Q381" s="195"/>
      <c r="R381" s="195"/>
      <c r="S381" s="195"/>
      <c r="T381" s="196"/>
      <c r="AT381" s="190" t="s">
        <v>511</v>
      </c>
      <c r="AU381" s="190" t="s">
        <v>459</v>
      </c>
      <c r="AV381" s="12" t="s">
        <v>459</v>
      </c>
      <c r="AW381" s="12" t="s">
        <v>415</v>
      </c>
      <c r="AX381" s="12" t="s">
        <v>451</v>
      </c>
      <c r="AY381" s="190" t="s">
        <v>498</v>
      </c>
    </row>
    <row r="382" spans="2:51" s="12" customFormat="1" ht="13.5">
      <c r="B382" s="189"/>
      <c r="D382" s="178" t="s">
        <v>511</v>
      </c>
      <c r="E382" s="190" t="s">
        <v>398</v>
      </c>
      <c r="F382" s="191" t="s">
        <v>673</v>
      </c>
      <c r="H382" s="192">
        <v>65</v>
      </c>
      <c r="I382" s="193"/>
      <c r="L382" s="189"/>
      <c r="M382" s="194"/>
      <c r="N382" s="195"/>
      <c r="O382" s="195"/>
      <c r="P382" s="195"/>
      <c r="Q382" s="195"/>
      <c r="R382" s="195"/>
      <c r="S382" s="195"/>
      <c r="T382" s="196"/>
      <c r="AT382" s="190" t="s">
        <v>511</v>
      </c>
      <c r="AU382" s="190" t="s">
        <v>459</v>
      </c>
      <c r="AV382" s="12" t="s">
        <v>459</v>
      </c>
      <c r="AW382" s="12" t="s">
        <v>415</v>
      </c>
      <c r="AX382" s="12" t="s">
        <v>451</v>
      </c>
      <c r="AY382" s="190" t="s">
        <v>498</v>
      </c>
    </row>
    <row r="383" spans="2:51" s="12" customFormat="1" ht="13.5">
      <c r="B383" s="189"/>
      <c r="D383" s="178" t="s">
        <v>511</v>
      </c>
      <c r="E383" s="190" t="s">
        <v>398</v>
      </c>
      <c r="F383" s="191" t="s">
        <v>398</v>
      </c>
      <c r="H383" s="192">
        <v>0</v>
      </c>
      <c r="I383" s="193"/>
      <c r="L383" s="189"/>
      <c r="M383" s="194"/>
      <c r="N383" s="195"/>
      <c r="O383" s="195"/>
      <c r="P383" s="195"/>
      <c r="Q383" s="195"/>
      <c r="R383" s="195"/>
      <c r="S383" s="195"/>
      <c r="T383" s="196"/>
      <c r="AT383" s="190" t="s">
        <v>511</v>
      </c>
      <c r="AU383" s="190" t="s">
        <v>459</v>
      </c>
      <c r="AV383" s="12" t="s">
        <v>459</v>
      </c>
      <c r="AW383" s="12" t="s">
        <v>415</v>
      </c>
      <c r="AX383" s="12" t="s">
        <v>451</v>
      </c>
      <c r="AY383" s="190" t="s">
        <v>498</v>
      </c>
    </row>
    <row r="384" spans="2:51" s="11" customFormat="1" ht="13.5">
      <c r="B384" s="181"/>
      <c r="D384" s="178" t="s">
        <v>511</v>
      </c>
      <c r="E384" s="182" t="s">
        <v>398</v>
      </c>
      <c r="F384" s="183" t="s">
        <v>516</v>
      </c>
      <c r="H384" s="184" t="s">
        <v>398</v>
      </c>
      <c r="I384" s="185"/>
      <c r="L384" s="181"/>
      <c r="M384" s="186"/>
      <c r="N384" s="187"/>
      <c r="O384" s="187"/>
      <c r="P384" s="187"/>
      <c r="Q384" s="187"/>
      <c r="R384" s="187"/>
      <c r="S384" s="187"/>
      <c r="T384" s="188"/>
      <c r="AT384" s="184" t="s">
        <v>511</v>
      </c>
      <c r="AU384" s="184" t="s">
        <v>459</v>
      </c>
      <c r="AV384" s="11" t="s">
        <v>399</v>
      </c>
      <c r="AW384" s="11" t="s">
        <v>415</v>
      </c>
      <c r="AX384" s="11" t="s">
        <v>451</v>
      </c>
      <c r="AY384" s="184" t="s">
        <v>498</v>
      </c>
    </row>
    <row r="385" spans="2:51" s="11" customFormat="1" ht="13.5">
      <c r="B385" s="181"/>
      <c r="D385" s="178" t="s">
        <v>511</v>
      </c>
      <c r="E385" s="182" t="s">
        <v>398</v>
      </c>
      <c r="F385" s="183" t="s">
        <v>514</v>
      </c>
      <c r="H385" s="184" t="s">
        <v>398</v>
      </c>
      <c r="I385" s="185"/>
      <c r="L385" s="181"/>
      <c r="M385" s="186"/>
      <c r="N385" s="187"/>
      <c r="O385" s="187"/>
      <c r="P385" s="187"/>
      <c r="Q385" s="187"/>
      <c r="R385" s="187"/>
      <c r="S385" s="187"/>
      <c r="T385" s="188"/>
      <c r="AT385" s="184" t="s">
        <v>511</v>
      </c>
      <c r="AU385" s="184" t="s">
        <v>459</v>
      </c>
      <c r="AV385" s="11" t="s">
        <v>399</v>
      </c>
      <c r="AW385" s="11" t="s">
        <v>415</v>
      </c>
      <c r="AX385" s="11" t="s">
        <v>451</v>
      </c>
      <c r="AY385" s="184" t="s">
        <v>498</v>
      </c>
    </row>
    <row r="386" spans="2:51" s="12" customFormat="1" ht="13.5">
      <c r="B386" s="189"/>
      <c r="D386" s="178" t="s">
        <v>511</v>
      </c>
      <c r="E386" s="190" t="s">
        <v>398</v>
      </c>
      <c r="F386" s="191" t="s">
        <v>546</v>
      </c>
      <c r="H386" s="192">
        <v>1060</v>
      </c>
      <c r="I386" s="193"/>
      <c r="L386" s="189"/>
      <c r="M386" s="194"/>
      <c r="N386" s="195"/>
      <c r="O386" s="195"/>
      <c r="P386" s="195"/>
      <c r="Q386" s="195"/>
      <c r="R386" s="195"/>
      <c r="S386" s="195"/>
      <c r="T386" s="196"/>
      <c r="AT386" s="190" t="s">
        <v>511</v>
      </c>
      <c r="AU386" s="190" t="s">
        <v>459</v>
      </c>
      <c r="AV386" s="12" t="s">
        <v>459</v>
      </c>
      <c r="AW386" s="12" t="s">
        <v>415</v>
      </c>
      <c r="AX386" s="12" t="s">
        <v>451</v>
      </c>
      <c r="AY386" s="190" t="s">
        <v>498</v>
      </c>
    </row>
    <row r="387" spans="2:51" s="12" customFormat="1" ht="13.5">
      <c r="B387" s="189"/>
      <c r="D387" s="178" t="s">
        <v>511</v>
      </c>
      <c r="E387" s="190" t="s">
        <v>398</v>
      </c>
      <c r="F387" s="191" t="s">
        <v>398</v>
      </c>
      <c r="H387" s="192">
        <v>0</v>
      </c>
      <c r="I387" s="193"/>
      <c r="L387" s="189"/>
      <c r="M387" s="194"/>
      <c r="N387" s="195"/>
      <c r="O387" s="195"/>
      <c r="P387" s="195"/>
      <c r="Q387" s="195"/>
      <c r="R387" s="195"/>
      <c r="S387" s="195"/>
      <c r="T387" s="196"/>
      <c r="AT387" s="190" t="s">
        <v>511</v>
      </c>
      <c r="AU387" s="190" t="s">
        <v>459</v>
      </c>
      <c r="AV387" s="12" t="s">
        <v>459</v>
      </c>
      <c r="AW387" s="12" t="s">
        <v>415</v>
      </c>
      <c r="AX387" s="12" t="s">
        <v>451</v>
      </c>
      <c r="AY387" s="190" t="s">
        <v>498</v>
      </c>
    </row>
    <row r="388" spans="2:51" s="11" customFormat="1" ht="13.5">
      <c r="B388" s="181"/>
      <c r="D388" s="178" t="s">
        <v>511</v>
      </c>
      <c r="E388" s="182" t="s">
        <v>398</v>
      </c>
      <c r="F388" s="183" t="s">
        <v>547</v>
      </c>
      <c r="H388" s="184" t="s">
        <v>398</v>
      </c>
      <c r="I388" s="185"/>
      <c r="L388" s="181"/>
      <c r="M388" s="186"/>
      <c r="N388" s="187"/>
      <c r="O388" s="187"/>
      <c r="P388" s="187"/>
      <c r="Q388" s="187"/>
      <c r="R388" s="187"/>
      <c r="S388" s="187"/>
      <c r="T388" s="188"/>
      <c r="AT388" s="184" t="s">
        <v>511</v>
      </c>
      <c r="AU388" s="184" t="s">
        <v>459</v>
      </c>
      <c r="AV388" s="11" t="s">
        <v>399</v>
      </c>
      <c r="AW388" s="11" t="s">
        <v>415</v>
      </c>
      <c r="AX388" s="11" t="s">
        <v>451</v>
      </c>
      <c r="AY388" s="184" t="s">
        <v>498</v>
      </c>
    </row>
    <row r="389" spans="2:51" s="12" customFormat="1" ht="13.5">
      <c r="B389" s="189"/>
      <c r="D389" s="178" t="s">
        <v>511</v>
      </c>
      <c r="E389" s="190" t="s">
        <v>398</v>
      </c>
      <c r="F389" s="191" t="s">
        <v>548</v>
      </c>
      <c r="H389" s="192">
        <v>75</v>
      </c>
      <c r="I389" s="193"/>
      <c r="L389" s="189"/>
      <c r="M389" s="194"/>
      <c r="N389" s="195"/>
      <c r="O389" s="195"/>
      <c r="P389" s="195"/>
      <c r="Q389" s="195"/>
      <c r="R389" s="195"/>
      <c r="S389" s="195"/>
      <c r="T389" s="196"/>
      <c r="AT389" s="190" t="s">
        <v>511</v>
      </c>
      <c r="AU389" s="190" t="s">
        <v>459</v>
      </c>
      <c r="AV389" s="12" t="s">
        <v>459</v>
      </c>
      <c r="AW389" s="12" t="s">
        <v>415</v>
      </c>
      <c r="AX389" s="12" t="s">
        <v>451</v>
      </c>
      <c r="AY389" s="190" t="s">
        <v>498</v>
      </c>
    </row>
    <row r="390" spans="2:51" s="12" customFormat="1" ht="13.5">
      <c r="B390" s="189"/>
      <c r="D390" s="178" t="s">
        <v>511</v>
      </c>
      <c r="E390" s="190" t="s">
        <v>398</v>
      </c>
      <c r="F390" s="191" t="s">
        <v>398</v>
      </c>
      <c r="H390" s="192">
        <v>0</v>
      </c>
      <c r="I390" s="193"/>
      <c r="L390" s="189"/>
      <c r="M390" s="194"/>
      <c r="N390" s="195"/>
      <c r="O390" s="195"/>
      <c r="P390" s="195"/>
      <c r="Q390" s="195"/>
      <c r="R390" s="195"/>
      <c r="S390" s="195"/>
      <c r="T390" s="196"/>
      <c r="AT390" s="190" t="s">
        <v>511</v>
      </c>
      <c r="AU390" s="190" t="s">
        <v>459</v>
      </c>
      <c r="AV390" s="12" t="s">
        <v>459</v>
      </c>
      <c r="AW390" s="12" t="s">
        <v>415</v>
      </c>
      <c r="AX390" s="12" t="s">
        <v>451</v>
      </c>
      <c r="AY390" s="190" t="s">
        <v>498</v>
      </c>
    </row>
    <row r="391" spans="2:51" s="11" customFormat="1" ht="13.5">
      <c r="B391" s="181"/>
      <c r="D391" s="178" t="s">
        <v>511</v>
      </c>
      <c r="E391" s="182" t="s">
        <v>398</v>
      </c>
      <c r="F391" s="183" t="s">
        <v>539</v>
      </c>
      <c r="H391" s="184" t="s">
        <v>398</v>
      </c>
      <c r="I391" s="185"/>
      <c r="L391" s="181"/>
      <c r="M391" s="186"/>
      <c r="N391" s="187"/>
      <c r="O391" s="187"/>
      <c r="P391" s="187"/>
      <c r="Q391" s="187"/>
      <c r="R391" s="187"/>
      <c r="S391" s="187"/>
      <c r="T391" s="188"/>
      <c r="AT391" s="184" t="s">
        <v>511</v>
      </c>
      <c r="AU391" s="184" t="s">
        <v>459</v>
      </c>
      <c r="AV391" s="11" t="s">
        <v>399</v>
      </c>
      <c r="AW391" s="11" t="s">
        <v>415</v>
      </c>
      <c r="AX391" s="11" t="s">
        <v>451</v>
      </c>
      <c r="AY391" s="184" t="s">
        <v>498</v>
      </c>
    </row>
    <row r="392" spans="2:51" s="12" customFormat="1" ht="13.5">
      <c r="B392" s="189"/>
      <c r="D392" s="178" t="s">
        <v>511</v>
      </c>
      <c r="E392" s="190" t="s">
        <v>398</v>
      </c>
      <c r="F392" s="191" t="s">
        <v>549</v>
      </c>
      <c r="H392" s="192">
        <v>10</v>
      </c>
      <c r="I392" s="193"/>
      <c r="L392" s="189"/>
      <c r="M392" s="194"/>
      <c r="N392" s="195"/>
      <c r="O392" s="195"/>
      <c r="P392" s="195"/>
      <c r="Q392" s="195"/>
      <c r="R392" s="195"/>
      <c r="S392" s="195"/>
      <c r="T392" s="196"/>
      <c r="AT392" s="190" t="s">
        <v>511</v>
      </c>
      <c r="AU392" s="190" t="s">
        <v>459</v>
      </c>
      <c r="AV392" s="12" t="s">
        <v>459</v>
      </c>
      <c r="AW392" s="12" t="s">
        <v>415</v>
      </c>
      <c r="AX392" s="12" t="s">
        <v>451</v>
      </c>
      <c r="AY392" s="190" t="s">
        <v>498</v>
      </c>
    </row>
    <row r="393" spans="2:51" s="12" customFormat="1" ht="13.5">
      <c r="B393" s="189"/>
      <c r="D393" s="178" t="s">
        <v>511</v>
      </c>
      <c r="E393" s="190" t="s">
        <v>398</v>
      </c>
      <c r="F393" s="191" t="s">
        <v>550</v>
      </c>
      <c r="H393" s="192">
        <v>20</v>
      </c>
      <c r="I393" s="193"/>
      <c r="L393" s="189"/>
      <c r="M393" s="194"/>
      <c r="N393" s="195"/>
      <c r="O393" s="195"/>
      <c r="P393" s="195"/>
      <c r="Q393" s="195"/>
      <c r="R393" s="195"/>
      <c r="S393" s="195"/>
      <c r="T393" s="196"/>
      <c r="AT393" s="190" t="s">
        <v>511</v>
      </c>
      <c r="AU393" s="190" t="s">
        <v>459</v>
      </c>
      <c r="AV393" s="12" t="s">
        <v>459</v>
      </c>
      <c r="AW393" s="12" t="s">
        <v>415</v>
      </c>
      <c r="AX393" s="12" t="s">
        <v>451</v>
      </c>
      <c r="AY393" s="190" t="s">
        <v>498</v>
      </c>
    </row>
    <row r="394" spans="2:51" s="12" customFormat="1" ht="13.5">
      <c r="B394" s="189"/>
      <c r="D394" s="178" t="s">
        <v>511</v>
      </c>
      <c r="E394" s="190" t="s">
        <v>398</v>
      </c>
      <c r="F394" s="191" t="s">
        <v>398</v>
      </c>
      <c r="H394" s="192">
        <v>0</v>
      </c>
      <c r="I394" s="193"/>
      <c r="L394" s="189"/>
      <c r="M394" s="194"/>
      <c r="N394" s="195"/>
      <c r="O394" s="195"/>
      <c r="P394" s="195"/>
      <c r="Q394" s="195"/>
      <c r="R394" s="195"/>
      <c r="S394" s="195"/>
      <c r="T394" s="196"/>
      <c r="AT394" s="190" t="s">
        <v>511</v>
      </c>
      <c r="AU394" s="190" t="s">
        <v>459</v>
      </c>
      <c r="AV394" s="12" t="s">
        <v>459</v>
      </c>
      <c r="AW394" s="12" t="s">
        <v>415</v>
      </c>
      <c r="AX394" s="12" t="s">
        <v>451</v>
      </c>
      <c r="AY394" s="190" t="s">
        <v>498</v>
      </c>
    </row>
    <row r="395" spans="2:51" s="11" customFormat="1" ht="13.5">
      <c r="B395" s="181"/>
      <c r="D395" s="178" t="s">
        <v>511</v>
      </c>
      <c r="E395" s="182" t="s">
        <v>398</v>
      </c>
      <c r="F395" s="183" t="s">
        <v>524</v>
      </c>
      <c r="H395" s="184" t="s">
        <v>398</v>
      </c>
      <c r="I395" s="185"/>
      <c r="L395" s="181"/>
      <c r="M395" s="186"/>
      <c r="N395" s="187"/>
      <c r="O395" s="187"/>
      <c r="P395" s="187"/>
      <c r="Q395" s="187"/>
      <c r="R395" s="187"/>
      <c r="S395" s="187"/>
      <c r="T395" s="188"/>
      <c r="AT395" s="184" t="s">
        <v>511</v>
      </c>
      <c r="AU395" s="184" t="s">
        <v>459</v>
      </c>
      <c r="AV395" s="11" t="s">
        <v>399</v>
      </c>
      <c r="AW395" s="11" t="s">
        <v>415</v>
      </c>
      <c r="AX395" s="11" t="s">
        <v>451</v>
      </c>
      <c r="AY395" s="184" t="s">
        <v>498</v>
      </c>
    </row>
    <row r="396" spans="2:51" s="11" customFormat="1" ht="13.5">
      <c r="B396" s="181"/>
      <c r="D396" s="178" t="s">
        <v>511</v>
      </c>
      <c r="E396" s="182" t="s">
        <v>398</v>
      </c>
      <c r="F396" s="183" t="s">
        <v>514</v>
      </c>
      <c r="H396" s="184" t="s">
        <v>398</v>
      </c>
      <c r="I396" s="185"/>
      <c r="L396" s="181"/>
      <c r="M396" s="186"/>
      <c r="N396" s="187"/>
      <c r="O396" s="187"/>
      <c r="P396" s="187"/>
      <c r="Q396" s="187"/>
      <c r="R396" s="187"/>
      <c r="S396" s="187"/>
      <c r="T396" s="188"/>
      <c r="AT396" s="184" t="s">
        <v>511</v>
      </c>
      <c r="AU396" s="184" t="s">
        <v>459</v>
      </c>
      <c r="AV396" s="11" t="s">
        <v>399</v>
      </c>
      <c r="AW396" s="11" t="s">
        <v>415</v>
      </c>
      <c r="AX396" s="11" t="s">
        <v>451</v>
      </c>
      <c r="AY396" s="184" t="s">
        <v>498</v>
      </c>
    </row>
    <row r="397" spans="2:51" s="12" customFormat="1" ht="13.5">
      <c r="B397" s="189"/>
      <c r="D397" s="178" t="s">
        <v>511</v>
      </c>
      <c r="E397" s="190" t="s">
        <v>398</v>
      </c>
      <c r="F397" s="191" t="s">
        <v>735</v>
      </c>
      <c r="H397" s="192">
        <v>10610</v>
      </c>
      <c r="I397" s="193"/>
      <c r="L397" s="189"/>
      <c r="M397" s="194"/>
      <c r="N397" s="195"/>
      <c r="O397" s="195"/>
      <c r="P397" s="195"/>
      <c r="Q397" s="195"/>
      <c r="R397" s="195"/>
      <c r="S397" s="195"/>
      <c r="T397" s="196"/>
      <c r="AT397" s="190" t="s">
        <v>511</v>
      </c>
      <c r="AU397" s="190" t="s">
        <v>459</v>
      </c>
      <c r="AV397" s="12" t="s">
        <v>459</v>
      </c>
      <c r="AW397" s="12" t="s">
        <v>415</v>
      </c>
      <c r="AX397" s="12" t="s">
        <v>451</v>
      </c>
      <c r="AY397" s="190" t="s">
        <v>498</v>
      </c>
    </row>
    <row r="398" spans="2:51" s="12" customFormat="1" ht="13.5">
      <c r="B398" s="189"/>
      <c r="D398" s="178" t="s">
        <v>511</v>
      </c>
      <c r="E398" s="190" t="s">
        <v>398</v>
      </c>
      <c r="F398" s="191" t="s">
        <v>398</v>
      </c>
      <c r="H398" s="192">
        <v>0</v>
      </c>
      <c r="I398" s="193"/>
      <c r="L398" s="189"/>
      <c r="M398" s="194"/>
      <c r="N398" s="195"/>
      <c r="O398" s="195"/>
      <c r="P398" s="195"/>
      <c r="Q398" s="195"/>
      <c r="R398" s="195"/>
      <c r="S398" s="195"/>
      <c r="T398" s="196"/>
      <c r="AT398" s="190" t="s">
        <v>511</v>
      </c>
      <c r="AU398" s="190" t="s">
        <v>459</v>
      </c>
      <c r="AV398" s="12" t="s">
        <v>459</v>
      </c>
      <c r="AW398" s="12" t="s">
        <v>415</v>
      </c>
      <c r="AX398" s="12" t="s">
        <v>451</v>
      </c>
      <c r="AY398" s="190" t="s">
        <v>498</v>
      </c>
    </row>
    <row r="399" spans="2:51" s="11" customFormat="1" ht="13.5">
      <c r="B399" s="181"/>
      <c r="D399" s="178" t="s">
        <v>511</v>
      </c>
      <c r="E399" s="182" t="s">
        <v>398</v>
      </c>
      <c r="F399" s="183" t="s">
        <v>526</v>
      </c>
      <c r="H399" s="184" t="s">
        <v>398</v>
      </c>
      <c r="I399" s="185"/>
      <c r="L399" s="181"/>
      <c r="M399" s="186"/>
      <c r="N399" s="187"/>
      <c r="O399" s="187"/>
      <c r="P399" s="187"/>
      <c r="Q399" s="187"/>
      <c r="R399" s="187"/>
      <c r="S399" s="187"/>
      <c r="T399" s="188"/>
      <c r="AT399" s="184" t="s">
        <v>511</v>
      </c>
      <c r="AU399" s="184" t="s">
        <v>459</v>
      </c>
      <c r="AV399" s="11" t="s">
        <v>399</v>
      </c>
      <c r="AW399" s="11" t="s">
        <v>415</v>
      </c>
      <c r="AX399" s="11" t="s">
        <v>451</v>
      </c>
      <c r="AY399" s="184" t="s">
        <v>498</v>
      </c>
    </row>
    <row r="400" spans="2:51" s="12" customFormat="1" ht="13.5">
      <c r="B400" s="189"/>
      <c r="D400" s="178" t="s">
        <v>511</v>
      </c>
      <c r="E400" s="190" t="s">
        <v>398</v>
      </c>
      <c r="F400" s="191" t="s">
        <v>527</v>
      </c>
      <c r="H400" s="192">
        <v>120</v>
      </c>
      <c r="I400" s="193"/>
      <c r="L400" s="189"/>
      <c r="M400" s="194"/>
      <c r="N400" s="195"/>
      <c r="O400" s="195"/>
      <c r="P400" s="195"/>
      <c r="Q400" s="195"/>
      <c r="R400" s="195"/>
      <c r="S400" s="195"/>
      <c r="T400" s="196"/>
      <c r="AT400" s="190" t="s">
        <v>511</v>
      </c>
      <c r="AU400" s="190" t="s">
        <v>459</v>
      </c>
      <c r="AV400" s="12" t="s">
        <v>459</v>
      </c>
      <c r="AW400" s="12" t="s">
        <v>415</v>
      </c>
      <c r="AX400" s="12" t="s">
        <v>451</v>
      </c>
      <c r="AY400" s="190" t="s">
        <v>498</v>
      </c>
    </row>
    <row r="401" spans="2:51" s="12" customFormat="1" ht="13.5">
      <c r="B401" s="189"/>
      <c r="D401" s="178" t="s">
        <v>511</v>
      </c>
      <c r="E401" s="190" t="s">
        <v>398</v>
      </c>
      <c r="F401" s="191" t="s">
        <v>528</v>
      </c>
      <c r="H401" s="192">
        <v>80</v>
      </c>
      <c r="I401" s="193"/>
      <c r="L401" s="189"/>
      <c r="M401" s="194"/>
      <c r="N401" s="195"/>
      <c r="O401" s="195"/>
      <c r="P401" s="195"/>
      <c r="Q401" s="195"/>
      <c r="R401" s="195"/>
      <c r="S401" s="195"/>
      <c r="T401" s="196"/>
      <c r="AT401" s="190" t="s">
        <v>511</v>
      </c>
      <c r="AU401" s="190" t="s">
        <v>459</v>
      </c>
      <c r="AV401" s="12" t="s">
        <v>459</v>
      </c>
      <c r="AW401" s="12" t="s">
        <v>415</v>
      </c>
      <c r="AX401" s="12" t="s">
        <v>451</v>
      </c>
      <c r="AY401" s="190" t="s">
        <v>498</v>
      </c>
    </row>
    <row r="402" spans="2:51" s="12" customFormat="1" ht="13.5">
      <c r="B402" s="189"/>
      <c r="D402" s="178" t="s">
        <v>511</v>
      </c>
      <c r="E402" s="190" t="s">
        <v>398</v>
      </c>
      <c r="F402" s="191" t="s">
        <v>398</v>
      </c>
      <c r="H402" s="192">
        <v>0</v>
      </c>
      <c r="I402" s="193"/>
      <c r="L402" s="189"/>
      <c r="M402" s="194"/>
      <c r="N402" s="195"/>
      <c r="O402" s="195"/>
      <c r="P402" s="195"/>
      <c r="Q402" s="195"/>
      <c r="R402" s="195"/>
      <c r="S402" s="195"/>
      <c r="T402" s="196"/>
      <c r="AT402" s="190" t="s">
        <v>511</v>
      </c>
      <c r="AU402" s="190" t="s">
        <v>459</v>
      </c>
      <c r="AV402" s="12" t="s">
        <v>459</v>
      </c>
      <c r="AW402" s="12" t="s">
        <v>415</v>
      </c>
      <c r="AX402" s="12" t="s">
        <v>451</v>
      </c>
      <c r="AY402" s="190" t="s">
        <v>498</v>
      </c>
    </row>
    <row r="403" spans="2:51" s="11" customFormat="1" ht="13.5">
      <c r="B403" s="181"/>
      <c r="D403" s="178" t="s">
        <v>511</v>
      </c>
      <c r="E403" s="182" t="s">
        <v>398</v>
      </c>
      <c r="F403" s="183" t="s">
        <v>539</v>
      </c>
      <c r="H403" s="184" t="s">
        <v>398</v>
      </c>
      <c r="I403" s="185"/>
      <c r="L403" s="181"/>
      <c r="M403" s="186"/>
      <c r="N403" s="187"/>
      <c r="O403" s="187"/>
      <c r="P403" s="187"/>
      <c r="Q403" s="187"/>
      <c r="R403" s="187"/>
      <c r="S403" s="187"/>
      <c r="T403" s="188"/>
      <c r="AT403" s="184" t="s">
        <v>511</v>
      </c>
      <c r="AU403" s="184" t="s">
        <v>459</v>
      </c>
      <c r="AV403" s="11" t="s">
        <v>399</v>
      </c>
      <c r="AW403" s="11" t="s">
        <v>415</v>
      </c>
      <c r="AX403" s="11" t="s">
        <v>451</v>
      </c>
      <c r="AY403" s="184" t="s">
        <v>498</v>
      </c>
    </row>
    <row r="404" spans="2:51" s="12" customFormat="1" ht="13.5">
      <c r="B404" s="189"/>
      <c r="D404" s="178" t="s">
        <v>511</v>
      </c>
      <c r="E404" s="190" t="s">
        <v>398</v>
      </c>
      <c r="F404" s="191" t="s">
        <v>651</v>
      </c>
      <c r="H404" s="192">
        <v>25</v>
      </c>
      <c r="I404" s="193"/>
      <c r="L404" s="189"/>
      <c r="M404" s="194"/>
      <c r="N404" s="195"/>
      <c r="O404" s="195"/>
      <c r="P404" s="195"/>
      <c r="Q404" s="195"/>
      <c r="R404" s="195"/>
      <c r="S404" s="195"/>
      <c r="T404" s="196"/>
      <c r="AT404" s="190" t="s">
        <v>511</v>
      </c>
      <c r="AU404" s="190" t="s">
        <v>459</v>
      </c>
      <c r="AV404" s="12" t="s">
        <v>459</v>
      </c>
      <c r="AW404" s="12" t="s">
        <v>415</v>
      </c>
      <c r="AX404" s="12" t="s">
        <v>451</v>
      </c>
      <c r="AY404" s="190" t="s">
        <v>498</v>
      </c>
    </row>
    <row r="405" spans="2:51" s="12" customFormat="1" ht="13.5">
      <c r="B405" s="189"/>
      <c r="D405" s="178" t="s">
        <v>511</v>
      </c>
      <c r="E405" s="190" t="s">
        <v>398</v>
      </c>
      <c r="F405" s="191" t="s">
        <v>652</v>
      </c>
      <c r="H405" s="192">
        <v>10</v>
      </c>
      <c r="I405" s="193"/>
      <c r="L405" s="189"/>
      <c r="M405" s="194"/>
      <c r="N405" s="195"/>
      <c r="O405" s="195"/>
      <c r="P405" s="195"/>
      <c r="Q405" s="195"/>
      <c r="R405" s="195"/>
      <c r="S405" s="195"/>
      <c r="T405" s="196"/>
      <c r="AT405" s="190" t="s">
        <v>511</v>
      </c>
      <c r="AU405" s="190" t="s">
        <v>459</v>
      </c>
      <c r="AV405" s="12" t="s">
        <v>459</v>
      </c>
      <c r="AW405" s="12" t="s">
        <v>415</v>
      </c>
      <c r="AX405" s="12" t="s">
        <v>451</v>
      </c>
      <c r="AY405" s="190" t="s">
        <v>498</v>
      </c>
    </row>
    <row r="406" spans="2:51" s="13" customFormat="1" ht="13.5">
      <c r="B406" s="197"/>
      <c r="D406" s="198" t="s">
        <v>511</v>
      </c>
      <c r="E406" s="199" t="s">
        <v>398</v>
      </c>
      <c r="F406" s="200" t="s">
        <v>518</v>
      </c>
      <c r="H406" s="201">
        <v>23615</v>
      </c>
      <c r="I406" s="202"/>
      <c r="L406" s="197"/>
      <c r="M406" s="203"/>
      <c r="N406" s="204"/>
      <c r="O406" s="204"/>
      <c r="P406" s="204"/>
      <c r="Q406" s="204"/>
      <c r="R406" s="204"/>
      <c r="S406" s="204"/>
      <c r="T406" s="205"/>
      <c r="AT406" s="206" t="s">
        <v>511</v>
      </c>
      <c r="AU406" s="206" t="s">
        <v>459</v>
      </c>
      <c r="AV406" s="13" t="s">
        <v>505</v>
      </c>
      <c r="AW406" s="13" t="s">
        <v>415</v>
      </c>
      <c r="AX406" s="13" t="s">
        <v>399</v>
      </c>
      <c r="AY406" s="206" t="s">
        <v>498</v>
      </c>
    </row>
    <row r="407" spans="2:65" s="1" customFormat="1" ht="22.5" customHeight="1">
      <c r="B407" s="165"/>
      <c r="C407" s="166" t="s">
        <v>736</v>
      </c>
      <c r="D407" s="166" t="s">
        <v>500</v>
      </c>
      <c r="E407" s="167" t="s">
        <v>737</v>
      </c>
      <c r="F407" s="168" t="s">
        <v>738</v>
      </c>
      <c r="G407" s="169" t="s">
        <v>503</v>
      </c>
      <c r="H407" s="170">
        <v>9160</v>
      </c>
      <c r="I407" s="171"/>
      <c r="J407" s="172">
        <f>ROUND(I407*H407,2)</f>
        <v>0</v>
      </c>
      <c r="K407" s="168" t="s">
        <v>504</v>
      </c>
      <c r="L407" s="35"/>
      <c r="M407" s="173" t="s">
        <v>398</v>
      </c>
      <c r="N407" s="174" t="s">
        <v>422</v>
      </c>
      <c r="O407" s="36"/>
      <c r="P407" s="175">
        <f>O407*H407</f>
        <v>0</v>
      </c>
      <c r="Q407" s="175">
        <v>0</v>
      </c>
      <c r="R407" s="175">
        <f>Q407*H407</f>
        <v>0</v>
      </c>
      <c r="S407" s="175">
        <v>0</v>
      </c>
      <c r="T407" s="176">
        <f>S407*H407</f>
        <v>0</v>
      </c>
      <c r="AR407" s="18" t="s">
        <v>505</v>
      </c>
      <c r="AT407" s="18" t="s">
        <v>500</v>
      </c>
      <c r="AU407" s="18" t="s">
        <v>459</v>
      </c>
      <c r="AY407" s="18" t="s">
        <v>498</v>
      </c>
      <c r="BE407" s="177">
        <f>IF(N407="základní",J407,0)</f>
        <v>0</v>
      </c>
      <c r="BF407" s="177">
        <f>IF(N407="snížená",J407,0)</f>
        <v>0</v>
      </c>
      <c r="BG407" s="177">
        <f>IF(N407="zákl. přenesená",J407,0)</f>
        <v>0</v>
      </c>
      <c r="BH407" s="177">
        <f>IF(N407="sníž. přenesená",J407,0)</f>
        <v>0</v>
      </c>
      <c r="BI407" s="177">
        <f>IF(N407="nulová",J407,0)</f>
        <v>0</v>
      </c>
      <c r="BJ407" s="18" t="s">
        <v>399</v>
      </c>
      <c r="BK407" s="177">
        <f>ROUND(I407*H407,2)</f>
        <v>0</v>
      </c>
      <c r="BL407" s="18" t="s">
        <v>505</v>
      </c>
      <c r="BM407" s="18" t="s">
        <v>739</v>
      </c>
    </row>
    <row r="408" spans="2:47" s="1" customFormat="1" ht="27">
      <c r="B408" s="35"/>
      <c r="D408" s="178" t="s">
        <v>507</v>
      </c>
      <c r="F408" s="179" t="s">
        <v>740</v>
      </c>
      <c r="I408" s="134"/>
      <c r="L408" s="35"/>
      <c r="M408" s="65"/>
      <c r="N408" s="36"/>
      <c r="O408" s="36"/>
      <c r="P408" s="36"/>
      <c r="Q408" s="36"/>
      <c r="R408" s="36"/>
      <c r="S408" s="36"/>
      <c r="T408" s="66"/>
      <c r="AT408" s="18" t="s">
        <v>507</v>
      </c>
      <c r="AU408" s="18" t="s">
        <v>459</v>
      </c>
    </row>
    <row r="409" spans="2:47" s="1" customFormat="1" ht="27">
      <c r="B409" s="35"/>
      <c r="D409" s="178" t="s">
        <v>509</v>
      </c>
      <c r="F409" s="180" t="s">
        <v>741</v>
      </c>
      <c r="I409" s="134"/>
      <c r="L409" s="35"/>
      <c r="M409" s="65"/>
      <c r="N409" s="36"/>
      <c r="O409" s="36"/>
      <c r="P409" s="36"/>
      <c r="Q409" s="36"/>
      <c r="R409" s="36"/>
      <c r="S409" s="36"/>
      <c r="T409" s="66"/>
      <c r="AT409" s="18" t="s">
        <v>509</v>
      </c>
      <c r="AU409" s="18" t="s">
        <v>459</v>
      </c>
    </row>
    <row r="410" spans="2:51" s="11" customFormat="1" ht="13.5">
      <c r="B410" s="181"/>
      <c r="D410" s="178" t="s">
        <v>511</v>
      </c>
      <c r="E410" s="182" t="s">
        <v>398</v>
      </c>
      <c r="F410" s="183" t="s">
        <v>702</v>
      </c>
      <c r="H410" s="184" t="s">
        <v>398</v>
      </c>
      <c r="I410" s="185"/>
      <c r="L410" s="181"/>
      <c r="M410" s="186"/>
      <c r="N410" s="187"/>
      <c r="O410" s="187"/>
      <c r="P410" s="187"/>
      <c r="Q410" s="187"/>
      <c r="R410" s="187"/>
      <c r="S410" s="187"/>
      <c r="T410" s="188"/>
      <c r="AT410" s="184" t="s">
        <v>511</v>
      </c>
      <c r="AU410" s="184" t="s">
        <v>459</v>
      </c>
      <c r="AV410" s="11" t="s">
        <v>399</v>
      </c>
      <c r="AW410" s="11" t="s">
        <v>415</v>
      </c>
      <c r="AX410" s="11" t="s">
        <v>451</v>
      </c>
      <c r="AY410" s="184" t="s">
        <v>498</v>
      </c>
    </row>
    <row r="411" spans="2:51" s="11" customFormat="1" ht="13.5">
      <c r="B411" s="181"/>
      <c r="D411" s="178" t="s">
        <v>511</v>
      </c>
      <c r="E411" s="182" t="s">
        <v>398</v>
      </c>
      <c r="F411" s="183" t="s">
        <v>514</v>
      </c>
      <c r="H411" s="184" t="s">
        <v>398</v>
      </c>
      <c r="I411" s="185"/>
      <c r="L411" s="181"/>
      <c r="M411" s="186"/>
      <c r="N411" s="187"/>
      <c r="O411" s="187"/>
      <c r="P411" s="187"/>
      <c r="Q411" s="187"/>
      <c r="R411" s="187"/>
      <c r="S411" s="187"/>
      <c r="T411" s="188"/>
      <c r="AT411" s="184" t="s">
        <v>511</v>
      </c>
      <c r="AU411" s="184" t="s">
        <v>459</v>
      </c>
      <c r="AV411" s="11" t="s">
        <v>399</v>
      </c>
      <c r="AW411" s="11" t="s">
        <v>415</v>
      </c>
      <c r="AX411" s="11" t="s">
        <v>451</v>
      </c>
      <c r="AY411" s="184" t="s">
        <v>498</v>
      </c>
    </row>
    <row r="412" spans="2:51" s="12" customFormat="1" ht="13.5">
      <c r="B412" s="189"/>
      <c r="D412" s="178" t="s">
        <v>511</v>
      </c>
      <c r="E412" s="190" t="s">
        <v>398</v>
      </c>
      <c r="F412" s="191" t="s">
        <v>671</v>
      </c>
      <c r="H412" s="192">
        <v>9030</v>
      </c>
      <c r="I412" s="193"/>
      <c r="L412" s="189"/>
      <c r="M412" s="194"/>
      <c r="N412" s="195"/>
      <c r="O412" s="195"/>
      <c r="P412" s="195"/>
      <c r="Q412" s="195"/>
      <c r="R412" s="195"/>
      <c r="S412" s="195"/>
      <c r="T412" s="196"/>
      <c r="AT412" s="190" t="s">
        <v>511</v>
      </c>
      <c r="AU412" s="190" t="s">
        <v>459</v>
      </c>
      <c r="AV412" s="12" t="s">
        <v>459</v>
      </c>
      <c r="AW412" s="12" t="s">
        <v>415</v>
      </c>
      <c r="AX412" s="12" t="s">
        <v>451</v>
      </c>
      <c r="AY412" s="190" t="s">
        <v>498</v>
      </c>
    </row>
    <row r="413" spans="2:51" s="12" customFormat="1" ht="13.5">
      <c r="B413" s="189"/>
      <c r="D413" s="178" t="s">
        <v>511</v>
      </c>
      <c r="E413" s="190" t="s">
        <v>398</v>
      </c>
      <c r="F413" s="191" t="s">
        <v>398</v>
      </c>
      <c r="H413" s="192">
        <v>0</v>
      </c>
      <c r="I413" s="193"/>
      <c r="L413" s="189"/>
      <c r="M413" s="194"/>
      <c r="N413" s="195"/>
      <c r="O413" s="195"/>
      <c r="P413" s="195"/>
      <c r="Q413" s="195"/>
      <c r="R413" s="195"/>
      <c r="S413" s="195"/>
      <c r="T413" s="196"/>
      <c r="AT413" s="190" t="s">
        <v>511</v>
      </c>
      <c r="AU413" s="190" t="s">
        <v>459</v>
      </c>
      <c r="AV413" s="12" t="s">
        <v>459</v>
      </c>
      <c r="AW413" s="12" t="s">
        <v>415</v>
      </c>
      <c r="AX413" s="12" t="s">
        <v>451</v>
      </c>
      <c r="AY413" s="190" t="s">
        <v>498</v>
      </c>
    </row>
    <row r="414" spans="2:51" s="11" customFormat="1" ht="13.5">
      <c r="B414" s="181"/>
      <c r="D414" s="178" t="s">
        <v>511</v>
      </c>
      <c r="E414" s="182" t="s">
        <v>398</v>
      </c>
      <c r="F414" s="183" t="s">
        <v>536</v>
      </c>
      <c r="H414" s="184" t="s">
        <v>398</v>
      </c>
      <c r="I414" s="185"/>
      <c r="L414" s="181"/>
      <c r="M414" s="186"/>
      <c r="N414" s="187"/>
      <c r="O414" s="187"/>
      <c r="P414" s="187"/>
      <c r="Q414" s="187"/>
      <c r="R414" s="187"/>
      <c r="S414" s="187"/>
      <c r="T414" s="188"/>
      <c r="AT414" s="184" t="s">
        <v>511</v>
      </c>
      <c r="AU414" s="184" t="s">
        <v>459</v>
      </c>
      <c r="AV414" s="11" t="s">
        <v>399</v>
      </c>
      <c r="AW414" s="11" t="s">
        <v>415</v>
      </c>
      <c r="AX414" s="11" t="s">
        <v>451</v>
      </c>
      <c r="AY414" s="184" t="s">
        <v>498</v>
      </c>
    </row>
    <row r="415" spans="2:51" s="12" customFormat="1" ht="13.5">
      <c r="B415" s="189"/>
      <c r="D415" s="178" t="s">
        <v>511</v>
      </c>
      <c r="E415" s="190" t="s">
        <v>398</v>
      </c>
      <c r="F415" s="191" t="s">
        <v>672</v>
      </c>
      <c r="H415" s="192">
        <v>65</v>
      </c>
      <c r="I415" s="193"/>
      <c r="L415" s="189"/>
      <c r="M415" s="194"/>
      <c r="N415" s="195"/>
      <c r="O415" s="195"/>
      <c r="P415" s="195"/>
      <c r="Q415" s="195"/>
      <c r="R415" s="195"/>
      <c r="S415" s="195"/>
      <c r="T415" s="196"/>
      <c r="AT415" s="190" t="s">
        <v>511</v>
      </c>
      <c r="AU415" s="190" t="s">
        <v>459</v>
      </c>
      <c r="AV415" s="12" t="s">
        <v>459</v>
      </c>
      <c r="AW415" s="12" t="s">
        <v>415</v>
      </c>
      <c r="AX415" s="12" t="s">
        <v>451</v>
      </c>
      <c r="AY415" s="190" t="s">
        <v>498</v>
      </c>
    </row>
    <row r="416" spans="2:51" s="12" customFormat="1" ht="13.5">
      <c r="B416" s="189"/>
      <c r="D416" s="178" t="s">
        <v>511</v>
      </c>
      <c r="E416" s="190" t="s">
        <v>398</v>
      </c>
      <c r="F416" s="191" t="s">
        <v>673</v>
      </c>
      <c r="H416" s="192">
        <v>65</v>
      </c>
      <c r="I416" s="193"/>
      <c r="L416" s="189"/>
      <c r="M416" s="194"/>
      <c r="N416" s="195"/>
      <c r="O416" s="195"/>
      <c r="P416" s="195"/>
      <c r="Q416" s="195"/>
      <c r="R416" s="195"/>
      <c r="S416" s="195"/>
      <c r="T416" s="196"/>
      <c r="AT416" s="190" t="s">
        <v>511</v>
      </c>
      <c r="AU416" s="190" t="s">
        <v>459</v>
      </c>
      <c r="AV416" s="12" t="s">
        <v>459</v>
      </c>
      <c r="AW416" s="12" t="s">
        <v>415</v>
      </c>
      <c r="AX416" s="12" t="s">
        <v>451</v>
      </c>
      <c r="AY416" s="190" t="s">
        <v>498</v>
      </c>
    </row>
    <row r="417" spans="2:51" s="13" customFormat="1" ht="13.5">
      <c r="B417" s="197"/>
      <c r="D417" s="198" t="s">
        <v>511</v>
      </c>
      <c r="E417" s="199" t="s">
        <v>398</v>
      </c>
      <c r="F417" s="200" t="s">
        <v>518</v>
      </c>
      <c r="H417" s="201">
        <v>9160</v>
      </c>
      <c r="I417" s="202"/>
      <c r="L417" s="197"/>
      <c r="M417" s="203"/>
      <c r="N417" s="204"/>
      <c r="O417" s="204"/>
      <c r="P417" s="204"/>
      <c r="Q417" s="204"/>
      <c r="R417" s="204"/>
      <c r="S417" s="204"/>
      <c r="T417" s="205"/>
      <c r="AT417" s="206" t="s">
        <v>511</v>
      </c>
      <c r="AU417" s="206" t="s">
        <v>459</v>
      </c>
      <c r="AV417" s="13" t="s">
        <v>505</v>
      </c>
      <c r="AW417" s="13" t="s">
        <v>415</v>
      </c>
      <c r="AX417" s="13" t="s">
        <v>399</v>
      </c>
      <c r="AY417" s="206" t="s">
        <v>498</v>
      </c>
    </row>
    <row r="418" spans="2:65" s="1" customFormat="1" ht="22.5" customHeight="1">
      <c r="B418" s="165"/>
      <c r="C418" s="166" t="s">
        <v>742</v>
      </c>
      <c r="D418" s="166" t="s">
        <v>500</v>
      </c>
      <c r="E418" s="167" t="s">
        <v>743</v>
      </c>
      <c r="F418" s="168" t="s">
        <v>744</v>
      </c>
      <c r="G418" s="169" t="s">
        <v>503</v>
      </c>
      <c r="H418" s="170">
        <v>10845</v>
      </c>
      <c r="I418" s="171"/>
      <c r="J418" s="172">
        <f>ROUND(I418*H418,2)</f>
        <v>0</v>
      </c>
      <c r="K418" s="168" t="s">
        <v>504</v>
      </c>
      <c r="L418" s="35"/>
      <c r="M418" s="173" t="s">
        <v>398</v>
      </c>
      <c r="N418" s="174" t="s">
        <v>422</v>
      </c>
      <c r="O418" s="36"/>
      <c r="P418" s="175">
        <f>O418*H418</f>
        <v>0</v>
      </c>
      <c r="Q418" s="175">
        <v>0</v>
      </c>
      <c r="R418" s="175">
        <f>Q418*H418</f>
        <v>0</v>
      </c>
      <c r="S418" s="175">
        <v>0</v>
      </c>
      <c r="T418" s="176">
        <f>S418*H418</f>
        <v>0</v>
      </c>
      <c r="AR418" s="18" t="s">
        <v>505</v>
      </c>
      <c r="AT418" s="18" t="s">
        <v>500</v>
      </c>
      <c r="AU418" s="18" t="s">
        <v>459</v>
      </c>
      <c r="AY418" s="18" t="s">
        <v>498</v>
      </c>
      <c r="BE418" s="177">
        <f>IF(N418="základní",J418,0)</f>
        <v>0</v>
      </c>
      <c r="BF418" s="177">
        <f>IF(N418="snížená",J418,0)</f>
        <v>0</v>
      </c>
      <c r="BG418" s="177">
        <f>IF(N418="zákl. přenesená",J418,0)</f>
        <v>0</v>
      </c>
      <c r="BH418" s="177">
        <f>IF(N418="sníž. přenesená",J418,0)</f>
        <v>0</v>
      </c>
      <c r="BI418" s="177">
        <f>IF(N418="nulová",J418,0)</f>
        <v>0</v>
      </c>
      <c r="BJ418" s="18" t="s">
        <v>399</v>
      </c>
      <c r="BK418" s="177">
        <f>ROUND(I418*H418,2)</f>
        <v>0</v>
      </c>
      <c r="BL418" s="18" t="s">
        <v>505</v>
      </c>
      <c r="BM418" s="18" t="s">
        <v>745</v>
      </c>
    </row>
    <row r="419" spans="2:47" s="1" customFormat="1" ht="27">
      <c r="B419" s="35"/>
      <c r="D419" s="178" t="s">
        <v>507</v>
      </c>
      <c r="F419" s="179" t="s">
        <v>746</v>
      </c>
      <c r="I419" s="134"/>
      <c r="L419" s="35"/>
      <c r="M419" s="65"/>
      <c r="N419" s="36"/>
      <c r="O419" s="36"/>
      <c r="P419" s="36"/>
      <c r="Q419" s="36"/>
      <c r="R419" s="36"/>
      <c r="S419" s="36"/>
      <c r="T419" s="66"/>
      <c r="AT419" s="18" t="s">
        <v>507</v>
      </c>
      <c r="AU419" s="18" t="s">
        <v>459</v>
      </c>
    </row>
    <row r="420" spans="2:47" s="1" customFormat="1" ht="27">
      <c r="B420" s="35"/>
      <c r="D420" s="178" t="s">
        <v>509</v>
      </c>
      <c r="F420" s="180" t="s">
        <v>741</v>
      </c>
      <c r="I420" s="134"/>
      <c r="L420" s="35"/>
      <c r="M420" s="65"/>
      <c r="N420" s="36"/>
      <c r="O420" s="36"/>
      <c r="P420" s="36"/>
      <c r="Q420" s="36"/>
      <c r="R420" s="36"/>
      <c r="S420" s="36"/>
      <c r="T420" s="66"/>
      <c r="AT420" s="18" t="s">
        <v>509</v>
      </c>
      <c r="AU420" s="18" t="s">
        <v>459</v>
      </c>
    </row>
    <row r="421" spans="2:51" s="11" customFormat="1" ht="13.5">
      <c r="B421" s="181"/>
      <c r="D421" s="178" t="s">
        <v>511</v>
      </c>
      <c r="E421" s="182" t="s">
        <v>398</v>
      </c>
      <c r="F421" s="183" t="s">
        <v>524</v>
      </c>
      <c r="H421" s="184" t="s">
        <v>398</v>
      </c>
      <c r="I421" s="185"/>
      <c r="L421" s="181"/>
      <c r="M421" s="186"/>
      <c r="N421" s="187"/>
      <c r="O421" s="187"/>
      <c r="P421" s="187"/>
      <c r="Q421" s="187"/>
      <c r="R421" s="187"/>
      <c r="S421" s="187"/>
      <c r="T421" s="188"/>
      <c r="AT421" s="184" t="s">
        <v>511</v>
      </c>
      <c r="AU421" s="184" t="s">
        <v>459</v>
      </c>
      <c r="AV421" s="11" t="s">
        <v>399</v>
      </c>
      <c r="AW421" s="11" t="s">
        <v>415</v>
      </c>
      <c r="AX421" s="11" t="s">
        <v>451</v>
      </c>
      <c r="AY421" s="184" t="s">
        <v>498</v>
      </c>
    </row>
    <row r="422" spans="2:51" s="11" customFormat="1" ht="13.5">
      <c r="B422" s="181"/>
      <c r="D422" s="178" t="s">
        <v>511</v>
      </c>
      <c r="E422" s="182" t="s">
        <v>398</v>
      </c>
      <c r="F422" s="183" t="s">
        <v>514</v>
      </c>
      <c r="H422" s="184" t="s">
        <v>398</v>
      </c>
      <c r="I422" s="185"/>
      <c r="L422" s="181"/>
      <c r="M422" s="186"/>
      <c r="N422" s="187"/>
      <c r="O422" s="187"/>
      <c r="P422" s="187"/>
      <c r="Q422" s="187"/>
      <c r="R422" s="187"/>
      <c r="S422" s="187"/>
      <c r="T422" s="188"/>
      <c r="AT422" s="184" t="s">
        <v>511</v>
      </c>
      <c r="AU422" s="184" t="s">
        <v>459</v>
      </c>
      <c r="AV422" s="11" t="s">
        <v>399</v>
      </c>
      <c r="AW422" s="11" t="s">
        <v>415</v>
      </c>
      <c r="AX422" s="11" t="s">
        <v>451</v>
      </c>
      <c r="AY422" s="184" t="s">
        <v>498</v>
      </c>
    </row>
    <row r="423" spans="2:51" s="12" customFormat="1" ht="13.5">
      <c r="B423" s="189"/>
      <c r="D423" s="178" t="s">
        <v>511</v>
      </c>
      <c r="E423" s="190" t="s">
        <v>398</v>
      </c>
      <c r="F423" s="191" t="s">
        <v>735</v>
      </c>
      <c r="H423" s="192">
        <v>10610</v>
      </c>
      <c r="I423" s="193"/>
      <c r="L423" s="189"/>
      <c r="M423" s="194"/>
      <c r="N423" s="195"/>
      <c r="O423" s="195"/>
      <c r="P423" s="195"/>
      <c r="Q423" s="195"/>
      <c r="R423" s="195"/>
      <c r="S423" s="195"/>
      <c r="T423" s="196"/>
      <c r="AT423" s="190" t="s">
        <v>511</v>
      </c>
      <c r="AU423" s="190" t="s">
        <v>459</v>
      </c>
      <c r="AV423" s="12" t="s">
        <v>459</v>
      </c>
      <c r="AW423" s="12" t="s">
        <v>415</v>
      </c>
      <c r="AX423" s="12" t="s">
        <v>451</v>
      </c>
      <c r="AY423" s="190" t="s">
        <v>498</v>
      </c>
    </row>
    <row r="424" spans="2:51" s="12" customFormat="1" ht="13.5">
      <c r="B424" s="189"/>
      <c r="D424" s="178" t="s">
        <v>511</v>
      </c>
      <c r="E424" s="190" t="s">
        <v>398</v>
      </c>
      <c r="F424" s="191" t="s">
        <v>398</v>
      </c>
      <c r="H424" s="192">
        <v>0</v>
      </c>
      <c r="I424" s="193"/>
      <c r="L424" s="189"/>
      <c r="M424" s="194"/>
      <c r="N424" s="195"/>
      <c r="O424" s="195"/>
      <c r="P424" s="195"/>
      <c r="Q424" s="195"/>
      <c r="R424" s="195"/>
      <c r="S424" s="195"/>
      <c r="T424" s="196"/>
      <c r="AT424" s="190" t="s">
        <v>511</v>
      </c>
      <c r="AU424" s="190" t="s">
        <v>459</v>
      </c>
      <c r="AV424" s="12" t="s">
        <v>459</v>
      </c>
      <c r="AW424" s="12" t="s">
        <v>415</v>
      </c>
      <c r="AX424" s="12" t="s">
        <v>451</v>
      </c>
      <c r="AY424" s="190" t="s">
        <v>498</v>
      </c>
    </row>
    <row r="425" spans="2:51" s="11" customFormat="1" ht="13.5">
      <c r="B425" s="181"/>
      <c r="D425" s="178" t="s">
        <v>511</v>
      </c>
      <c r="E425" s="182" t="s">
        <v>398</v>
      </c>
      <c r="F425" s="183" t="s">
        <v>526</v>
      </c>
      <c r="H425" s="184" t="s">
        <v>398</v>
      </c>
      <c r="I425" s="185"/>
      <c r="L425" s="181"/>
      <c r="M425" s="186"/>
      <c r="N425" s="187"/>
      <c r="O425" s="187"/>
      <c r="P425" s="187"/>
      <c r="Q425" s="187"/>
      <c r="R425" s="187"/>
      <c r="S425" s="187"/>
      <c r="T425" s="188"/>
      <c r="AT425" s="184" t="s">
        <v>511</v>
      </c>
      <c r="AU425" s="184" t="s">
        <v>459</v>
      </c>
      <c r="AV425" s="11" t="s">
        <v>399</v>
      </c>
      <c r="AW425" s="11" t="s">
        <v>415</v>
      </c>
      <c r="AX425" s="11" t="s">
        <v>451</v>
      </c>
      <c r="AY425" s="184" t="s">
        <v>498</v>
      </c>
    </row>
    <row r="426" spans="2:51" s="12" customFormat="1" ht="13.5">
      <c r="B426" s="189"/>
      <c r="D426" s="178" t="s">
        <v>511</v>
      </c>
      <c r="E426" s="190" t="s">
        <v>398</v>
      </c>
      <c r="F426" s="191" t="s">
        <v>527</v>
      </c>
      <c r="H426" s="192">
        <v>120</v>
      </c>
      <c r="I426" s="193"/>
      <c r="L426" s="189"/>
      <c r="M426" s="194"/>
      <c r="N426" s="195"/>
      <c r="O426" s="195"/>
      <c r="P426" s="195"/>
      <c r="Q426" s="195"/>
      <c r="R426" s="195"/>
      <c r="S426" s="195"/>
      <c r="T426" s="196"/>
      <c r="AT426" s="190" t="s">
        <v>511</v>
      </c>
      <c r="AU426" s="190" t="s">
        <v>459</v>
      </c>
      <c r="AV426" s="12" t="s">
        <v>459</v>
      </c>
      <c r="AW426" s="12" t="s">
        <v>415</v>
      </c>
      <c r="AX426" s="12" t="s">
        <v>451</v>
      </c>
      <c r="AY426" s="190" t="s">
        <v>498</v>
      </c>
    </row>
    <row r="427" spans="2:51" s="12" customFormat="1" ht="13.5">
      <c r="B427" s="189"/>
      <c r="D427" s="178" t="s">
        <v>511</v>
      </c>
      <c r="E427" s="190" t="s">
        <v>398</v>
      </c>
      <c r="F427" s="191" t="s">
        <v>528</v>
      </c>
      <c r="H427" s="192">
        <v>80</v>
      </c>
      <c r="I427" s="193"/>
      <c r="L427" s="189"/>
      <c r="M427" s="194"/>
      <c r="N427" s="195"/>
      <c r="O427" s="195"/>
      <c r="P427" s="195"/>
      <c r="Q427" s="195"/>
      <c r="R427" s="195"/>
      <c r="S427" s="195"/>
      <c r="T427" s="196"/>
      <c r="AT427" s="190" t="s">
        <v>511</v>
      </c>
      <c r="AU427" s="190" t="s">
        <v>459</v>
      </c>
      <c r="AV427" s="12" t="s">
        <v>459</v>
      </c>
      <c r="AW427" s="12" t="s">
        <v>415</v>
      </c>
      <c r="AX427" s="12" t="s">
        <v>451</v>
      </c>
      <c r="AY427" s="190" t="s">
        <v>498</v>
      </c>
    </row>
    <row r="428" spans="2:51" s="12" customFormat="1" ht="13.5">
      <c r="B428" s="189"/>
      <c r="D428" s="178" t="s">
        <v>511</v>
      </c>
      <c r="E428" s="190" t="s">
        <v>398</v>
      </c>
      <c r="F428" s="191" t="s">
        <v>398</v>
      </c>
      <c r="H428" s="192">
        <v>0</v>
      </c>
      <c r="I428" s="193"/>
      <c r="L428" s="189"/>
      <c r="M428" s="194"/>
      <c r="N428" s="195"/>
      <c r="O428" s="195"/>
      <c r="P428" s="195"/>
      <c r="Q428" s="195"/>
      <c r="R428" s="195"/>
      <c r="S428" s="195"/>
      <c r="T428" s="196"/>
      <c r="AT428" s="190" t="s">
        <v>511</v>
      </c>
      <c r="AU428" s="190" t="s">
        <v>459</v>
      </c>
      <c r="AV428" s="12" t="s">
        <v>459</v>
      </c>
      <c r="AW428" s="12" t="s">
        <v>415</v>
      </c>
      <c r="AX428" s="12" t="s">
        <v>451</v>
      </c>
      <c r="AY428" s="190" t="s">
        <v>498</v>
      </c>
    </row>
    <row r="429" spans="2:51" s="11" customFormat="1" ht="13.5">
      <c r="B429" s="181"/>
      <c r="D429" s="178" t="s">
        <v>511</v>
      </c>
      <c r="E429" s="182" t="s">
        <v>398</v>
      </c>
      <c r="F429" s="183" t="s">
        <v>539</v>
      </c>
      <c r="H429" s="184" t="s">
        <v>398</v>
      </c>
      <c r="I429" s="185"/>
      <c r="L429" s="181"/>
      <c r="M429" s="186"/>
      <c r="N429" s="187"/>
      <c r="O429" s="187"/>
      <c r="P429" s="187"/>
      <c r="Q429" s="187"/>
      <c r="R429" s="187"/>
      <c r="S429" s="187"/>
      <c r="T429" s="188"/>
      <c r="AT429" s="184" t="s">
        <v>511</v>
      </c>
      <c r="AU429" s="184" t="s">
        <v>459</v>
      </c>
      <c r="AV429" s="11" t="s">
        <v>399</v>
      </c>
      <c r="AW429" s="11" t="s">
        <v>415</v>
      </c>
      <c r="AX429" s="11" t="s">
        <v>451</v>
      </c>
      <c r="AY429" s="184" t="s">
        <v>498</v>
      </c>
    </row>
    <row r="430" spans="2:51" s="12" customFormat="1" ht="13.5">
      <c r="B430" s="189"/>
      <c r="D430" s="178" t="s">
        <v>511</v>
      </c>
      <c r="E430" s="190" t="s">
        <v>398</v>
      </c>
      <c r="F430" s="191" t="s">
        <v>651</v>
      </c>
      <c r="H430" s="192">
        <v>25</v>
      </c>
      <c r="I430" s="193"/>
      <c r="L430" s="189"/>
      <c r="M430" s="194"/>
      <c r="N430" s="195"/>
      <c r="O430" s="195"/>
      <c r="P430" s="195"/>
      <c r="Q430" s="195"/>
      <c r="R430" s="195"/>
      <c r="S430" s="195"/>
      <c r="T430" s="196"/>
      <c r="AT430" s="190" t="s">
        <v>511</v>
      </c>
      <c r="AU430" s="190" t="s">
        <v>459</v>
      </c>
      <c r="AV430" s="12" t="s">
        <v>459</v>
      </c>
      <c r="AW430" s="12" t="s">
        <v>415</v>
      </c>
      <c r="AX430" s="12" t="s">
        <v>451</v>
      </c>
      <c r="AY430" s="190" t="s">
        <v>498</v>
      </c>
    </row>
    <row r="431" spans="2:51" s="12" customFormat="1" ht="13.5">
      <c r="B431" s="189"/>
      <c r="D431" s="178" t="s">
        <v>511</v>
      </c>
      <c r="E431" s="190" t="s">
        <v>398</v>
      </c>
      <c r="F431" s="191" t="s">
        <v>652</v>
      </c>
      <c r="H431" s="192">
        <v>10</v>
      </c>
      <c r="I431" s="193"/>
      <c r="L431" s="189"/>
      <c r="M431" s="194"/>
      <c r="N431" s="195"/>
      <c r="O431" s="195"/>
      <c r="P431" s="195"/>
      <c r="Q431" s="195"/>
      <c r="R431" s="195"/>
      <c r="S431" s="195"/>
      <c r="T431" s="196"/>
      <c r="AT431" s="190" t="s">
        <v>511</v>
      </c>
      <c r="AU431" s="190" t="s">
        <v>459</v>
      </c>
      <c r="AV431" s="12" t="s">
        <v>459</v>
      </c>
      <c r="AW431" s="12" t="s">
        <v>415</v>
      </c>
      <c r="AX431" s="12" t="s">
        <v>451</v>
      </c>
      <c r="AY431" s="190" t="s">
        <v>498</v>
      </c>
    </row>
    <row r="432" spans="2:51" s="13" customFormat="1" ht="13.5">
      <c r="B432" s="197"/>
      <c r="D432" s="198" t="s">
        <v>511</v>
      </c>
      <c r="E432" s="199" t="s">
        <v>398</v>
      </c>
      <c r="F432" s="200" t="s">
        <v>518</v>
      </c>
      <c r="H432" s="201">
        <v>10845</v>
      </c>
      <c r="I432" s="202"/>
      <c r="L432" s="197"/>
      <c r="M432" s="203"/>
      <c r="N432" s="204"/>
      <c r="O432" s="204"/>
      <c r="P432" s="204"/>
      <c r="Q432" s="204"/>
      <c r="R432" s="204"/>
      <c r="S432" s="204"/>
      <c r="T432" s="205"/>
      <c r="AT432" s="206" t="s">
        <v>511</v>
      </c>
      <c r="AU432" s="206" t="s">
        <v>459</v>
      </c>
      <c r="AV432" s="13" t="s">
        <v>505</v>
      </c>
      <c r="AW432" s="13" t="s">
        <v>415</v>
      </c>
      <c r="AX432" s="13" t="s">
        <v>399</v>
      </c>
      <c r="AY432" s="206" t="s">
        <v>498</v>
      </c>
    </row>
    <row r="433" spans="2:65" s="1" customFormat="1" ht="22.5" customHeight="1">
      <c r="B433" s="165"/>
      <c r="C433" s="166" t="s">
        <v>747</v>
      </c>
      <c r="D433" s="166" t="s">
        <v>500</v>
      </c>
      <c r="E433" s="167" t="s">
        <v>748</v>
      </c>
      <c r="F433" s="168" t="s">
        <v>749</v>
      </c>
      <c r="G433" s="169" t="s">
        <v>503</v>
      </c>
      <c r="H433" s="170">
        <v>38</v>
      </c>
      <c r="I433" s="171"/>
      <c r="J433" s="172">
        <f>ROUND(I433*H433,2)</f>
        <v>0</v>
      </c>
      <c r="K433" s="168" t="s">
        <v>504</v>
      </c>
      <c r="L433" s="35"/>
      <c r="M433" s="173" t="s">
        <v>398</v>
      </c>
      <c r="N433" s="174" t="s">
        <v>422</v>
      </c>
      <c r="O433" s="36"/>
      <c r="P433" s="175">
        <f>O433*H433</f>
        <v>0</v>
      </c>
      <c r="Q433" s="175">
        <v>0.61404</v>
      </c>
      <c r="R433" s="175">
        <f>Q433*H433</f>
        <v>23.33352</v>
      </c>
      <c r="S433" s="175">
        <v>0</v>
      </c>
      <c r="T433" s="176">
        <f>S433*H433</f>
        <v>0</v>
      </c>
      <c r="AR433" s="18" t="s">
        <v>505</v>
      </c>
      <c r="AT433" s="18" t="s">
        <v>500</v>
      </c>
      <c r="AU433" s="18" t="s">
        <v>459</v>
      </c>
      <c r="AY433" s="18" t="s">
        <v>498</v>
      </c>
      <c r="BE433" s="177">
        <f>IF(N433="základní",J433,0)</f>
        <v>0</v>
      </c>
      <c r="BF433" s="177">
        <f>IF(N433="snížená",J433,0)</f>
        <v>0</v>
      </c>
      <c r="BG433" s="177">
        <f>IF(N433="zákl. přenesená",J433,0)</f>
        <v>0</v>
      </c>
      <c r="BH433" s="177">
        <f>IF(N433="sníž. přenesená",J433,0)</f>
        <v>0</v>
      </c>
      <c r="BI433" s="177">
        <f>IF(N433="nulová",J433,0)</f>
        <v>0</v>
      </c>
      <c r="BJ433" s="18" t="s">
        <v>399</v>
      </c>
      <c r="BK433" s="177">
        <f>ROUND(I433*H433,2)</f>
        <v>0</v>
      </c>
      <c r="BL433" s="18" t="s">
        <v>505</v>
      </c>
      <c r="BM433" s="18" t="s">
        <v>750</v>
      </c>
    </row>
    <row r="434" spans="2:47" s="1" customFormat="1" ht="27">
      <c r="B434" s="35"/>
      <c r="D434" s="178" t="s">
        <v>507</v>
      </c>
      <c r="F434" s="179" t="s">
        <v>751</v>
      </c>
      <c r="I434" s="134"/>
      <c r="L434" s="35"/>
      <c r="M434" s="65"/>
      <c r="N434" s="36"/>
      <c r="O434" s="36"/>
      <c r="P434" s="36"/>
      <c r="Q434" s="36"/>
      <c r="R434" s="36"/>
      <c r="S434" s="36"/>
      <c r="T434" s="66"/>
      <c r="AT434" s="18" t="s">
        <v>507</v>
      </c>
      <c r="AU434" s="18" t="s">
        <v>459</v>
      </c>
    </row>
    <row r="435" spans="2:47" s="1" customFormat="1" ht="162">
      <c r="B435" s="35"/>
      <c r="D435" s="178" t="s">
        <v>509</v>
      </c>
      <c r="F435" s="180" t="s">
        <v>752</v>
      </c>
      <c r="I435" s="134"/>
      <c r="L435" s="35"/>
      <c r="M435" s="65"/>
      <c r="N435" s="36"/>
      <c r="O435" s="36"/>
      <c r="P435" s="36"/>
      <c r="Q435" s="36"/>
      <c r="R435" s="36"/>
      <c r="S435" s="36"/>
      <c r="T435" s="66"/>
      <c r="AT435" s="18" t="s">
        <v>509</v>
      </c>
      <c r="AU435" s="18" t="s">
        <v>459</v>
      </c>
    </row>
    <row r="436" spans="2:51" s="11" customFormat="1" ht="13.5">
      <c r="B436" s="181"/>
      <c r="D436" s="178" t="s">
        <v>511</v>
      </c>
      <c r="E436" s="182" t="s">
        <v>398</v>
      </c>
      <c r="F436" s="183" t="s">
        <v>753</v>
      </c>
      <c r="H436" s="184" t="s">
        <v>398</v>
      </c>
      <c r="I436" s="185"/>
      <c r="L436" s="181"/>
      <c r="M436" s="186"/>
      <c r="N436" s="187"/>
      <c r="O436" s="187"/>
      <c r="P436" s="187"/>
      <c r="Q436" s="187"/>
      <c r="R436" s="187"/>
      <c r="S436" s="187"/>
      <c r="T436" s="188"/>
      <c r="AT436" s="184" t="s">
        <v>511</v>
      </c>
      <c r="AU436" s="184" t="s">
        <v>459</v>
      </c>
      <c r="AV436" s="11" t="s">
        <v>399</v>
      </c>
      <c r="AW436" s="11" t="s">
        <v>415</v>
      </c>
      <c r="AX436" s="11" t="s">
        <v>451</v>
      </c>
      <c r="AY436" s="184" t="s">
        <v>498</v>
      </c>
    </row>
    <row r="437" spans="2:51" s="12" customFormat="1" ht="13.5">
      <c r="B437" s="189"/>
      <c r="D437" s="178" t="s">
        <v>511</v>
      </c>
      <c r="E437" s="190" t="s">
        <v>398</v>
      </c>
      <c r="F437" s="191" t="s">
        <v>754</v>
      </c>
      <c r="H437" s="192">
        <v>8</v>
      </c>
      <c r="I437" s="193"/>
      <c r="L437" s="189"/>
      <c r="M437" s="194"/>
      <c r="N437" s="195"/>
      <c r="O437" s="195"/>
      <c r="P437" s="195"/>
      <c r="Q437" s="195"/>
      <c r="R437" s="195"/>
      <c r="S437" s="195"/>
      <c r="T437" s="196"/>
      <c r="AT437" s="190" t="s">
        <v>511</v>
      </c>
      <c r="AU437" s="190" t="s">
        <v>459</v>
      </c>
      <c r="AV437" s="12" t="s">
        <v>459</v>
      </c>
      <c r="AW437" s="12" t="s">
        <v>415</v>
      </c>
      <c r="AX437" s="12" t="s">
        <v>451</v>
      </c>
      <c r="AY437" s="190" t="s">
        <v>498</v>
      </c>
    </row>
    <row r="438" spans="2:51" s="12" customFormat="1" ht="13.5">
      <c r="B438" s="189"/>
      <c r="D438" s="178" t="s">
        <v>511</v>
      </c>
      <c r="E438" s="190" t="s">
        <v>398</v>
      </c>
      <c r="F438" s="191" t="s">
        <v>755</v>
      </c>
      <c r="H438" s="192">
        <v>16</v>
      </c>
      <c r="I438" s="193"/>
      <c r="L438" s="189"/>
      <c r="M438" s="194"/>
      <c r="N438" s="195"/>
      <c r="O438" s="195"/>
      <c r="P438" s="195"/>
      <c r="Q438" s="195"/>
      <c r="R438" s="195"/>
      <c r="S438" s="195"/>
      <c r="T438" s="196"/>
      <c r="AT438" s="190" t="s">
        <v>511</v>
      </c>
      <c r="AU438" s="190" t="s">
        <v>459</v>
      </c>
      <c r="AV438" s="12" t="s">
        <v>459</v>
      </c>
      <c r="AW438" s="12" t="s">
        <v>415</v>
      </c>
      <c r="AX438" s="12" t="s">
        <v>451</v>
      </c>
      <c r="AY438" s="190" t="s">
        <v>498</v>
      </c>
    </row>
    <row r="439" spans="2:51" s="12" customFormat="1" ht="13.5">
      <c r="B439" s="189"/>
      <c r="D439" s="178" t="s">
        <v>511</v>
      </c>
      <c r="E439" s="190" t="s">
        <v>398</v>
      </c>
      <c r="F439" s="191" t="s">
        <v>756</v>
      </c>
      <c r="H439" s="192">
        <v>14</v>
      </c>
      <c r="I439" s="193"/>
      <c r="L439" s="189"/>
      <c r="M439" s="194"/>
      <c r="N439" s="195"/>
      <c r="O439" s="195"/>
      <c r="P439" s="195"/>
      <c r="Q439" s="195"/>
      <c r="R439" s="195"/>
      <c r="S439" s="195"/>
      <c r="T439" s="196"/>
      <c r="AT439" s="190" t="s">
        <v>511</v>
      </c>
      <c r="AU439" s="190" t="s">
        <v>459</v>
      </c>
      <c r="AV439" s="12" t="s">
        <v>459</v>
      </c>
      <c r="AW439" s="12" t="s">
        <v>415</v>
      </c>
      <c r="AX439" s="12" t="s">
        <v>451</v>
      </c>
      <c r="AY439" s="190" t="s">
        <v>498</v>
      </c>
    </row>
    <row r="440" spans="2:51" s="13" customFormat="1" ht="13.5">
      <c r="B440" s="197"/>
      <c r="D440" s="198" t="s">
        <v>511</v>
      </c>
      <c r="E440" s="199" t="s">
        <v>398</v>
      </c>
      <c r="F440" s="200" t="s">
        <v>518</v>
      </c>
      <c r="H440" s="201">
        <v>38</v>
      </c>
      <c r="I440" s="202"/>
      <c r="L440" s="197"/>
      <c r="M440" s="203"/>
      <c r="N440" s="204"/>
      <c r="O440" s="204"/>
      <c r="P440" s="204"/>
      <c r="Q440" s="204"/>
      <c r="R440" s="204"/>
      <c r="S440" s="204"/>
      <c r="T440" s="205"/>
      <c r="AT440" s="206" t="s">
        <v>511</v>
      </c>
      <c r="AU440" s="206" t="s">
        <v>459</v>
      </c>
      <c r="AV440" s="13" t="s">
        <v>505</v>
      </c>
      <c r="AW440" s="13" t="s">
        <v>415</v>
      </c>
      <c r="AX440" s="13" t="s">
        <v>399</v>
      </c>
      <c r="AY440" s="206" t="s">
        <v>498</v>
      </c>
    </row>
    <row r="441" spans="2:65" s="1" customFormat="1" ht="22.5" customHeight="1">
      <c r="B441" s="165"/>
      <c r="C441" s="166" t="s">
        <v>757</v>
      </c>
      <c r="D441" s="166" t="s">
        <v>500</v>
      </c>
      <c r="E441" s="167" t="s">
        <v>758</v>
      </c>
      <c r="F441" s="168" t="s">
        <v>759</v>
      </c>
      <c r="G441" s="169" t="s">
        <v>503</v>
      </c>
      <c r="H441" s="170">
        <v>38</v>
      </c>
      <c r="I441" s="171"/>
      <c r="J441" s="172">
        <f>ROUND(I441*H441,2)</f>
        <v>0</v>
      </c>
      <c r="K441" s="168" t="s">
        <v>504</v>
      </c>
      <c r="L441" s="35"/>
      <c r="M441" s="173" t="s">
        <v>398</v>
      </c>
      <c r="N441" s="174" t="s">
        <v>422</v>
      </c>
      <c r="O441" s="36"/>
      <c r="P441" s="175">
        <f>O441*H441</f>
        <v>0</v>
      </c>
      <c r="Q441" s="175">
        <v>0.1514</v>
      </c>
      <c r="R441" s="175">
        <f>Q441*H441</f>
        <v>5.7532000000000005</v>
      </c>
      <c r="S441" s="175">
        <v>0</v>
      </c>
      <c r="T441" s="176">
        <f>S441*H441</f>
        <v>0</v>
      </c>
      <c r="AR441" s="18" t="s">
        <v>505</v>
      </c>
      <c r="AT441" s="18" t="s">
        <v>500</v>
      </c>
      <c r="AU441" s="18" t="s">
        <v>459</v>
      </c>
      <c r="AY441" s="18" t="s">
        <v>498</v>
      </c>
      <c r="BE441" s="177">
        <f>IF(N441="základní",J441,0)</f>
        <v>0</v>
      </c>
      <c r="BF441" s="177">
        <f>IF(N441="snížená",J441,0)</f>
        <v>0</v>
      </c>
      <c r="BG441" s="177">
        <f>IF(N441="zákl. přenesená",J441,0)</f>
        <v>0</v>
      </c>
      <c r="BH441" s="177">
        <f>IF(N441="sníž. přenesená",J441,0)</f>
        <v>0</v>
      </c>
      <c r="BI441" s="177">
        <f>IF(N441="nulová",J441,0)</f>
        <v>0</v>
      </c>
      <c r="BJ441" s="18" t="s">
        <v>399</v>
      </c>
      <c r="BK441" s="177">
        <f>ROUND(I441*H441,2)</f>
        <v>0</v>
      </c>
      <c r="BL441" s="18" t="s">
        <v>505</v>
      </c>
      <c r="BM441" s="18" t="s">
        <v>760</v>
      </c>
    </row>
    <row r="442" spans="2:47" s="1" customFormat="1" ht="27">
      <c r="B442" s="35"/>
      <c r="D442" s="178" t="s">
        <v>507</v>
      </c>
      <c r="F442" s="179" t="s">
        <v>761</v>
      </c>
      <c r="I442" s="134"/>
      <c r="L442" s="35"/>
      <c r="M442" s="65"/>
      <c r="N442" s="36"/>
      <c r="O442" s="36"/>
      <c r="P442" s="36"/>
      <c r="Q442" s="36"/>
      <c r="R442" s="36"/>
      <c r="S442" s="36"/>
      <c r="T442" s="66"/>
      <c r="AT442" s="18" t="s">
        <v>507</v>
      </c>
      <c r="AU442" s="18" t="s">
        <v>459</v>
      </c>
    </row>
    <row r="443" spans="2:47" s="1" customFormat="1" ht="27">
      <c r="B443" s="35"/>
      <c r="D443" s="178" t="s">
        <v>509</v>
      </c>
      <c r="F443" s="180" t="s">
        <v>762</v>
      </c>
      <c r="I443" s="134"/>
      <c r="L443" s="35"/>
      <c r="M443" s="65"/>
      <c r="N443" s="36"/>
      <c r="O443" s="36"/>
      <c r="P443" s="36"/>
      <c r="Q443" s="36"/>
      <c r="R443" s="36"/>
      <c r="S443" s="36"/>
      <c r="T443" s="66"/>
      <c r="AT443" s="18" t="s">
        <v>509</v>
      </c>
      <c r="AU443" s="18" t="s">
        <v>459</v>
      </c>
    </row>
    <row r="444" spans="2:51" s="12" customFormat="1" ht="13.5">
      <c r="B444" s="189"/>
      <c r="D444" s="178" t="s">
        <v>511</v>
      </c>
      <c r="E444" s="190" t="s">
        <v>398</v>
      </c>
      <c r="F444" s="191" t="s">
        <v>763</v>
      </c>
      <c r="H444" s="192">
        <v>38</v>
      </c>
      <c r="I444" s="193"/>
      <c r="L444" s="189"/>
      <c r="M444" s="194"/>
      <c r="N444" s="195"/>
      <c r="O444" s="195"/>
      <c r="P444" s="195"/>
      <c r="Q444" s="195"/>
      <c r="R444" s="195"/>
      <c r="S444" s="195"/>
      <c r="T444" s="196"/>
      <c r="AT444" s="190" t="s">
        <v>511</v>
      </c>
      <c r="AU444" s="190" t="s">
        <v>459</v>
      </c>
      <c r="AV444" s="12" t="s">
        <v>459</v>
      </c>
      <c r="AW444" s="12" t="s">
        <v>415</v>
      </c>
      <c r="AX444" s="12" t="s">
        <v>399</v>
      </c>
      <c r="AY444" s="190" t="s">
        <v>498</v>
      </c>
    </row>
    <row r="445" spans="2:63" s="10" customFormat="1" ht="29.25" customHeight="1">
      <c r="B445" s="151"/>
      <c r="D445" s="162" t="s">
        <v>450</v>
      </c>
      <c r="E445" s="163" t="s">
        <v>764</v>
      </c>
      <c r="F445" s="163" t="s">
        <v>765</v>
      </c>
      <c r="I445" s="154"/>
      <c r="J445" s="164">
        <f>BK445</f>
        <v>0</v>
      </c>
      <c r="L445" s="151"/>
      <c r="M445" s="156"/>
      <c r="N445" s="157"/>
      <c r="O445" s="157"/>
      <c r="P445" s="158">
        <f>SUM(P446:P453)</f>
        <v>0</v>
      </c>
      <c r="Q445" s="157"/>
      <c r="R445" s="158">
        <f>SUM(R446:R453)</f>
        <v>0.37278</v>
      </c>
      <c r="S445" s="157"/>
      <c r="T445" s="159">
        <f>SUM(T446:T453)</f>
        <v>0</v>
      </c>
      <c r="AR445" s="152" t="s">
        <v>399</v>
      </c>
      <c r="AT445" s="160" t="s">
        <v>450</v>
      </c>
      <c r="AU445" s="160" t="s">
        <v>399</v>
      </c>
      <c r="AY445" s="152" t="s">
        <v>498</v>
      </c>
      <c r="BK445" s="161">
        <f>SUM(BK446:BK453)</f>
        <v>0</v>
      </c>
    </row>
    <row r="446" spans="2:65" s="1" customFormat="1" ht="22.5" customHeight="1">
      <c r="B446" s="165"/>
      <c r="C446" s="166" t="s">
        <v>766</v>
      </c>
      <c r="D446" s="166" t="s">
        <v>500</v>
      </c>
      <c r="E446" s="167" t="s">
        <v>767</v>
      </c>
      <c r="F446" s="168" t="s">
        <v>768</v>
      </c>
      <c r="G446" s="169" t="s">
        <v>503</v>
      </c>
      <c r="H446" s="170">
        <v>19</v>
      </c>
      <c r="I446" s="171"/>
      <c r="J446" s="172">
        <f>ROUND(I446*H446,2)</f>
        <v>0</v>
      </c>
      <c r="K446" s="168" t="s">
        <v>398</v>
      </c>
      <c r="L446" s="35"/>
      <c r="M446" s="173" t="s">
        <v>398</v>
      </c>
      <c r="N446" s="174" t="s">
        <v>422</v>
      </c>
      <c r="O446" s="36"/>
      <c r="P446" s="175">
        <f>O446*H446</f>
        <v>0</v>
      </c>
      <c r="Q446" s="175">
        <v>0.01962</v>
      </c>
      <c r="R446" s="175">
        <f>Q446*H446</f>
        <v>0.37278</v>
      </c>
      <c r="S446" s="175">
        <v>0</v>
      </c>
      <c r="T446" s="176">
        <f>S446*H446</f>
        <v>0</v>
      </c>
      <c r="AR446" s="18" t="s">
        <v>505</v>
      </c>
      <c r="AT446" s="18" t="s">
        <v>500</v>
      </c>
      <c r="AU446" s="18" t="s">
        <v>459</v>
      </c>
      <c r="AY446" s="18" t="s">
        <v>498</v>
      </c>
      <c r="BE446" s="177">
        <f>IF(N446="základní",J446,0)</f>
        <v>0</v>
      </c>
      <c r="BF446" s="177">
        <f>IF(N446="snížená",J446,0)</f>
        <v>0</v>
      </c>
      <c r="BG446" s="177">
        <f>IF(N446="zákl. přenesená",J446,0)</f>
        <v>0</v>
      </c>
      <c r="BH446" s="177">
        <f>IF(N446="sníž. přenesená",J446,0)</f>
        <v>0</v>
      </c>
      <c r="BI446" s="177">
        <f>IF(N446="nulová",J446,0)</f>
        <v>0</v>
      </c>
      <c r="BJ446" s="18" t="s">
        <v>399</v>
      </c>
      <c r="BK446" s="177">
        <f>ROUND(I446*H446,2)</f>
        <v>0</v>
      </c>
      <c r="BL446" s="18" t="s">
        <v>505</v>
      </c>
      <c r="BM446" s="18" t="s">
        <v>769</v>
      </c>
    </row>
    <row r="447" spans="2:47" s="1" customFormat="1" ht="13.5">
      <c r="B447" s="35"/>
      <c r="D447" s="178" t="s">
        <v>507</v>
      </c>
      <c r="F447" s="179" t="s">
        <v>768</v>
      </c>
      <c r="I447" s="134"/>
      <c r="L447" s="35"/>
      <c r="M447" s="65"/>
      <c r="N447" s="36"/>
      <c r="O447" s="36"/>
      <c r="P447" s="36"/>
      <c r="Q447" s="36"/>
      <c r="R447" s="36"/>
      <c r="S447" s="36"/>
      <c r="T447" s="66"/>
      <c r="AT447" s="18" t="s">
        <v>507</v>
      </c>
      <c r="AU447" s="18" t="s">
        <v>459</v>
      </c>
    </row>
    <row r="448" spans="2:51" s="11" customFormat="1" ht="13.5">
      <c r="B448" s="181"/>
      <c r="D448" s="178" t="s">
        <v>511</v>
      </c>
      <c r="E448" s="182" t="s">
        <v>398</v>
      </c>
      <c r="F448" s="183" t="s">
        <v>603</v>
      </c>
      <c r="H448" s="184" t="s">
        <v>398</v>
      </c>
      <c r="I448" s="185"/>
      <c r="L448" s="181"/>
      <c r="M448" s="186"/>
      <c r="N448" s="187"/>
      <c r="O448" s="187"/>
      <c r="P448" s="187"/>
      <c r="Q448" s="187"/>
      <c r="R448" s="187"/>
      <c r="S448" s="187"/>
      <c r="T448" s="188"/>
      <c r="AT448" s="184" t="s">
        <v>511</v>
      </c>
      <c r="AU448" s="184" t="s">
        <v>459</v>
      </c>
      <c r="AV448" s="11" t="s">
        <v>399</v>
      </c>
      <c r="AW448" s="11" t="s">
        <v>415</v>
      </c>
      <c r="AX448" s="11" t="s">
        <v>451</v>
      </c>
      <c r="AY448" s="184" t="s">
        <v>498</v>
      </c>
    </row>
    <row r="449" spans="2:51" s="12" customFormat="1" ht="13.5">
      <c r="B449" s="189"/>
      <c r="D449" s="178" t="s">
        <v>511</v>
      </c>
      <c r="E449" s="190" t="s">
        <v>398</v>
      </c>
      <c r="F449" s="191" t="s">
        <v>770</v>
      </c>
      <c r="H449" s="192">
        <v>4</v>
      </c>
      <c r="I449" s="193"/>
      <c r="L449" s="189"/>
      <c r="M449" s="194"/>
      <c r="N449" s="195"/>
      <c r="O449" s="195"/>
      <c r="P449" s="195"/>
      <c r="Q449" s="195"/>
      <c r="R449" s="195"/>
      <c r="S449" s="195"/>
      <c r="T449" s="196"/>
      <c r="AT449" s="190" t="s">
        <v>511</v>
      </c>
      <c r="AU449" s="190" t="s">
        <v>459</v>
      </c>
      <c r="AV449" s="12" t="s">
        <v>459</v>
      </c>
      <c r="AW449" s="12" t="s">
        <v>415</v>
      </c>
      <c r="AX449" s="12" t="s">
        <v>451</v>
      </c>
      <c r="AY449" s="190" t="s">
        <v>498</v>
      </c>
    </row>
    <row r="450" spans="2:51" s="12" customFormat="1" ht="13.5">
      <c r="B450" s="189"/>
      <c r="D450" s="178" t="s">
        <v>511</v>
      </c>
      <c r="E450" s="190" t="s">
        <v>398</v>
      </c>
      <c r="F450" s="191" t="s">
        <v>771</v>
      </c>
      <c r="H450" s="192">
        <v>4</v>
      </c>
      <c r="I450" s="193"/>
      <c r="L450" s="189"/>
      <c r="M450" s="194"/>
      <c r="N450" s="195"/>
      <c r="O450" s="195"/>
      <c r="P450" s="195"/>
      <c r="Q450" s="195"/>
      <c r="R450" s="195"/>
      <c r="S450" s="195"/>
      <c r="T450" s="196"/>
      <c r="AT450" s="190" t="s">
        <v>511</v>
      </c>
      <c r="AU450" s="190" t="s">
        <v>459</v>
      </c>
      <c r="AV450" s="12" t="s">
        <v>459</v>
      </c>
      <c r="AW450" s="12" t="s">
        <v>415</v>
      </c>
      <c r="AX450" s="12" t="s">
        <v>451</v>
      </c>
      <c r="AY450" s="190" t="s">
        <v>498</v>
      </c>
    </row>
    <row r="451" spans="2:51" s="12" customFormat="1" ht="13.5">
      <c r="B451" s="189"/>
      <c r="D451" s="178" t="s">
        <v>511</v>
      </c>
      <c r="E451" s="190" t="s">
        <v>398</v>
      </c>
      <c r="F451" s="191" t="s">
        <v>772</v>
      </c>
      <c r="H451" s="192">
        <v>7</v>
      </c>
      <c r="I451" s="193"/>
      <c r="L451" s="189"/>
      <c r="M451" s="194"/>
      <c r="N451" s="195"/>
      <c r="O451" s="195"/>
      <c r="P451" s="195"/>
      <c r="Q451" s="195"/>
      <c r="R451" s="195"/>
      <c r="S451" s="195"/>
      <c r="T451" s="196"/>
      <c r="AT451" s="190" t="s">
        <v>511</v>
      </c>
      <c r="AU451" s="190" t="s">
        <v>459</v>
      </c>
      <c r="AV451" s="12" t="s">
        <v>459</v>
      </c>
      <c r="AW451" s="12" t="s">
        <v>415</v>
      </c>
      <c r="AX451" s="12" t="s">
        <v>451</v>
      </c>
      <c r="AY451" s="190" t="s">
        <v>498</v>
      </c>
    </row>
    <row r="452" spans="2:51" s="12" customFormat="1" ht="13.5">
      <c r="B452" s="189"/>
      <c r="D452" s="178" t="s">
        <v>511</v>
      </c>
      <c r="E452" s="190" t="s">
        <v>398</v>
      </c>
      <c r="F452" s="191" t="s">
        <v>773</v>
      </c>
      <c r="H452" s="192">
        <v>4</v>
      </c>
      <c r="I452" s="193"/>
      <c r="L452" s="189"/>
      <c r="M452" s="194"/>
      <c r="N452" s="195"/>
      <c r="O452" s="195"/>
      <c r="P452" s="195"/>
      <c r="Q452" s="195"/>
      <c r="R452" s="195"/>
      <c r="S452" s="195"/>
      <c r="T452" s="196"/>
      <c r="AT452" s="190" t="s">
        <v>511</v>
      </c>
      <c r="AU452" s="190" t="s">
        <v>459</v>
      </c>
      <c r="AV452" s="12" t="s">
        <v>459</v>
      </c>
      <c r="AW452" s="12" t="s">
        <v>415</v>
      </c>
      <c r="AX452" s="12" t="s">
        <v>451</v>
      </c>
      <c r="AY452" s="190" t="s">
        <v>498</v>
      </c>
    </row>
    <row r="453" spans="2:51" s="13" customFormat="1" ht="13.5">
      <c r="B453" s="197"/>
      <c r="D453" s="178" t="s">
        <v>511</v>
      </c>
      <c r="E453" s="220" t="s">
        <v>398</v>
      </c>
      <c r="F453" s="221" t="s">
        <v>518</v>
      </c>
      <c r="H453" s="222">
        <v>19</v>
      </c>
      <c r="I453" s="202"/>
      <c r="L453" s="197"/>
      <c r="M453" s="203"/>
      <c r="N453" s="204"/>
      <c r="O453" s="204"/>
      <c r="P453" s="204"/>
      <c r="Q453" s="204"/>
      <c r="R453" s="204"/>
      <c r="S453" s="204"/>
      <c r="T453" s="205"/>
      <c r="AT453" s="206" t="s">
        <v>511</v>
      </c>
      <c r="AU453" s="206" t="s">
        <v>459</v>
      </c>
      <c r="AV453" s="13" t="s">
        <v>505</v>
      </c>
      <c r="AW453" s="13" t="s">
        <v>415</v>
      </c>
      <c r="AX453" s="13" t="s">
        <v>399</v>
      </c>
      <c r="AY453" s="206" t="s">
        <v>498</v>
      </c>
    </row>
    <row r="454" spans="2:63" s="10" customFormat="1" ht="29.25" customHeight="1">
      <c r="B454" s="151"/>
      <c r="D454" s="162" t="s">
        <v>450</v>
      </c>
      <c r="E454" s="163" t="s">
        <v>590</v>
      </c>
      <c r="F454" s="163" t="s">
        <v>774</v>
      </c>
      <c r="I454" s="154"/>
      <c r="J454" s="164">
        <f>BK454</f>
        <v>0</v>
      </c>
      <c r="L454" s="151"/>
      <c r="M454" s="156"/>
      <c r="N454" s="157"/>
      <c r="O454" s="157"/>
      <c r="P454" s="158">
        <f>SUM(P455:P777)</f>
        <v>0</v>
      </c>
      <c r="Q454" s="157"/>
      <c r="R454" s="158">
        <f>SUM(R455:R777)</f>
        <v>44.70134999999999</v>
      </c>
      <c r="S454" s="157"/>
      <c r="T454" s="159">
        <f>SUM(T455:T777)</f>
        <v>2305.7129999999997</v>
      </c>
      <c r="AR454" s="152" t="s">
        <v>399</v>
      </c>
      <c r="AT454" s="160" t="s">
        <v>450</v>
      </c>
      <c r="AU454" s="160" t="s">
        <v>399</v>
      </c>
      <c r="AY454" s="152" t="s">
        <v>498</v>
      </c>
      <c r="BK454" s="161">
        <f>SUM(BK455:BK777)</f>
        <v>0</v>
      </c>
    </row>
    <row r="455" spans="2:65" s="1" customFormat="1" ht="22.5" customHeight="1">
      <c r="B455" s="165"/>
      <c r="C455" s="166" t="s">
        <v>775</v>
      </c>
      <c r="D455" s="166" t="s">
        <v>500</v>
      </c>
      <c r="E455" s="167" t="s">
        <v>776</v>
      </c>
      <c r="F455" s="168" t="s">
        <v>777</v>
      </c>
      <c r="G455" s="169" t="s">
        <v>620</v>
      </c>
      <c r="H455" s="170">
        <v>34</v>
      </c>
      <c r="I455" s="171"/>
      <c r="J455" s="172">
        <f>ROUND(I455*H455,2)</f>
        <v>0</v>
      </c>
      <c r="K455" s="168" t="s">
        <v>504</v>
      </c>
      <c r="L455" s="35"/>
      <c r="M455" s="173" t="s">
        <v>398</v>
      </c>
      <c r="N455" s="174" t="s">
        <v>422</v>
      </c>
      <c r="O455" s="36"/>
      <c r="P455" s="175">
        <f>O455*H455</f>
        <v>0</v>
      </c>
      <c r="Q455" s="175">
        <v>0</v>
      </c>
      <c r="R455" s="175">
        <f>Q455*H455</f>
        <v>0</v>
      </c>
      <c r="S455" s="175">
        <v>0</v>
      </c>
      <c r="T455" s="176">
        <f>S455*H455</f>
        <v>0</v>
      </c>
      <c r="AR455" s="18" t="s">
        <v>505</v>
      </c>
      <c r="AT455" s="18" t="s">
        <v>500</v>
      </c>
      <c r="AU455" s="18" t="s">
        <v>459</v>
      </c>
      <c r="AY455" s="18" t="s">
        <v>498</v>
      </c>
      <c r="BE455" s="177">
        <f>IF(N455="základní",J455,0)</f>
        <v>0</v>
      </c>
      <c r="BF455" s="177">
        <f>IF(N455="snížená",J455,0)</f>
        <v>0</v>
      </c>
      <c r="BG455" s="177">
        <f>IF(N455="zákl. přenesená",J455,0)</f>
        <v>0</v>
      </c>
      <c r="BH455" s="177">
        <f>IF(N455="sníž. přenesená",J455,0)</f>
        <v>0</v>
      </c>
      <c r="BI455" s="177">
        <f>IF(N455="nulová",J455,0)</f>
        <v>0</v>
      </c>
      <c r="BJ455" s="18" t="s">
        <v>399</v>
      </c>
      <c r="BK455" s="177">
        <f>ROUND(I455*H455,2)</f>
        <v>0</v>
      </c>
      <c r="BL455" s="18" t="s">
        <v>505</v>
      </c>
      <c r="BM455" s="18" t="s">
        <v>778</v>
      </c>
    </row>
    <row r="456" spans="2:47" s="1" customFormat="1" ht="27">
      <c r="B456" s="35"/>
      <c r="D456" s="178" t="s">
        <v>507</v>
      </c>
      <c r="F456" s="179" t="s">
        <v>779</v>
      </c>
      <c r="I456" s="134"/>
      <c r="L456" s="35"/>
      <c r="M456" s="65"/>
      <c r="N456" s="36"/>
      <c r="O456" s="36"/>
      <c r="P456" s="36"/>
      <c r="Q456" s="36"/>
      <c r="R456" s="36"/>
      <c r="S456" s="36"/>
      <c r="T456" s="66"/>
      <c r="AT456" s="18" t="s">
        <v>507</v>
      </c>
      <c r="AU456" s="18" t="s">
        <v>459</v>
      </c>
    </row>
    <row r="457" spans="2:47" s="1" customFormat="1" ht="27">
      <c r="B457" s="35"/>
      <c r="D457" s="178" t="s">
        <v>509</v>
      </c>
      <c r="F457" s="180" t="s">
        <v>780</v>
      </c>
      <c r="I457" s="134"/>
      <c r="L457" s="35"/>
      <c r="M457" s="65"/>
      <c r="N457" s="36"/>
      <c r="O457" s="36"/>
      <c r="P457" s="36"/>
      <c r="Q457" s="36"/>
      <c r="R457" s="36"/>
      <c r="S457" s="36"/>
      <c r="T457" s="66"/>
      <c r="AT457" s="18" t="s">
        <v>509</v>
      </c>
      <c r="AU457" s="18" t="s">
        <v>459</v>
      </c>
    </row>
    <row r="458" spans="2:51" s="11" customFormat="1" ht="13.5">
      <c r="B458" s="181"/>
      <c r="D458" s="178" t="s">
        <v>511</v>
      </c>
      <c r="E458" s="182" t="s">
        <v>398</v>
      </c>
      <c r="F458" s="183" t="s">
        <v>781</v>
      </c>
      <c r="H458" s="184" t="s">
        <v>398</v>
      </c>
      <c r="I458" s="185"/>
      <c r="L458" s="181"/>
      <c r="M458" s="186"/>
      <c r="N458" s="187"/>
      <c r="O458" s="187"/>
      <c r="P458" s="187"/>
      <c r="Q458" s="187"/>
      <c r="R458" s="187"/>
      <c r="S458" s="187"/>
      <c r="T458" s="188"/>
      <c r="AT458" s="184" t="s">
        <v>511</v>
      </c>
      <c r="AU458" s="184" t="s">
        <v>459</v>
      </c>
      <c r="AV458" s="11" t="s">
        <v>399</v>
      </c>
      <c r="AW458" s="11" t="s">
        <v>415</v>
      </c>
      <c r="AX458" s="11" t="s">
        <v>451</v>
      </c>
      <c r="AY458" s="184" t="s">
        <v>498</v>
      </c>
    </row>
    <row r="459" spans="2:51" s="11" customFormat="1" ht="13.5">
      <c r="B459" s="181"/>
      <c r="D459" s="178" t="s">
        <v>511</v>
      </c>
      <c r="E459" s="182" t="s">
        <v>398</v>
      </c>
      <c r="F459" s="183" t="s">
        <v>782</v>
      </c>
      <c r="H459" s="184" t="s">
        <v>398</v>
      </c>
      <c r="I459" s="185"/>
      <c r="L459" s="181"/>
      <c r="M459" s="186"/>
      <c r="N459" s="187"/>
      <c r="O459" s="187"/>
      <c r="P459" s="187"/>
      <c r="Q459" s="187"/>
      <c r="R459" s="187"/>
      <c r="S459" s="187"/>
      <c r="T459" s="188"/>
      <c r="AT459" s="184" t="s">
        <v>511</v>
      </c>
      <c r="AU459" s="184" t="s">
        <v>459</v>
      </c>
      <c r="AV459" s="11" t="s">
        <v>399</v>
      </c>
      <c r="AW459" s="11" t="s">
        <v>415</v>
      </c>
      <c r="AX459" s="11" t="s">
        <v>451</v>
      </c>
      <c r="AY459" s="184" t="s">
        <v>498</v>
      </c>
    </row>
    <row r="460" spans="2:51" s="12" customFormat="1" ht="13.5">
      <c r="B460" s="189"/>
      <c r="D460" s="178" t="s">
        <v>511</v>
      </c>
      <c r="E460" s="190" t="s">
        <v>398</v>
      </c>
      <c r="F460" s="191" t="s">
        <v>783</v>
      </c>
      <c r="H460" s="192">
        <v>2</v>
      </c>
      <c r="I460" s="193"/>
      <c r="L460" s="189"/>
      <c r="M460" s="194"/>
      <c r="N460" s="195"/>
      <c r="O460" s="195"/>
      <c r="P460" s="195"/>
      <c r="Q460" s="195"/>
      <c r="R460" s="195"/>
      <c r="S460" s="195"/>
      <c r="T460" s="196"/>
      <c r="AT460" s="190" t="s">
        <v>511</v>
      </c>
      <c r="AU460" s="190" t="s">
        <v>459</v>
      </c>
      <c r="AV460" s="12" t="s">
        <v>459</v>
      </c>
      <c r="AW460" s="12" t="s">
        <v>415</v>
      </c>
      <c r="AX460" s="12" t="s">
        <v>451</v>
      </c>
      <c r="AY460" s="190" t="s">
        <v>498</v>
      </c>
    </row>
    <row r="461" spans="2:51" s="12" customFormat="1" ht="13.5">
      <c r="B461" s="189"/>
      <c r="D461" s="178" t="s">
        <v>511</v>
      </c>
      <c r="E461" s="190" t="s">
        <v>398</v>
      </c>
      <c r="F461" s="191" t="s">
        <v>784</v>
      </c>
      <c r="H461" s="192">
        <v>2</v>
      </c>
      <c r="I461" s="193"/>
      <c r="L461" s="189"/>
      <c r="M461" s="194"/>
      <c r="N461" s="195"/>
      <c r="O461" s="195"/>
      <c r="P461" s="195"/>
      <c r="Q461" s="195"/>
      <c r="R461" s="195"/>
      <c r="S461" s="195"/>
      <c r="T461" s="196"/>
      <c r="AT461" s="190" t="s">
        <v>511</v>
      </c>
      <c r="AU461" s="190" t="s">
        <v>459</v>
      </c>
      <c r="AV461" s="12" t="s">
        <v>459</v>
      </c>
      <c r="AW461" s="12" t="s">
        <v>415</v>
      </c>
      <c r="AX461" s="12" t="s">
        <v>451</v>
      </c>
      <c r="AY461" s="190" t="s">
        <v>498</v>
      </c>
    </row>
    <row r="462" spans="2:51" s="12" customFormat="1" ht="13.5">
      <c r="B462" s="189"/>
      <c r="D462" s="178" t="s">
        <v>511</v>
      </c>
      <c r="E462" s="190" t="s">
        <v>398</v>
      </c>
      <c r="F462" s="191" t="s">
        <v>785</v>
      </c>
      <c r="H462" s="192">
        <v>6</v>
      </c>
      <c r="I462" s="193"/>
      <c r="L462" s="189"/>
      <c r="M462" s="194"/>
      <c r="N462" s="195"/>
      <c r="O462" s="195"/>
      <c r="P462" s="195"/>
      <c r="Q462" s="195"/>
      <c r="R462" s="195"/>
      <c r="S462" s="195"/>
      <c r="T462" s="196"/>
      <c r="AT462" s="190" t="s">
        <v>511</v>
      </c>
      <c r="AU462" s="190" t="s">
        <v>459</v>
      </c>
      <c r="AV462" s="12" t="s">
        <v>459</v>
      </c>
      <c r="AW462" s="12" t="s">
        <v>415</v>
      </c>
      <c r="AX462" s="12" t="s">
        <v>451</v>
      </c>
      <c r="AY462" s="190" t="s">
        <v>498</v>
      </c>
    </row>
    <row r="463" spans="2:51" s="12" customFormat="1" ht="13.5">
      <c r="B463" s="189"/>
      <c r="D463" s="178" t="s">
        <v>511</v>
      </c>
      <c r="E463" s="190" t="s">
        <v>398</v>
      </c>
      <c r="F463" s="191" t="s">
        <v>786</v>
      </c>
      <c r="H463" s="192">
        <v>2</v>
      </c>
      <c r="I463" s="193"/>
      <c r="L463" s="189"/>
      <c r="M463" s="194"/>
      <c r="N463" s="195"/>
      <c r="O463" s="195"/>
      <c r="P463" s="195"/>
      <c r="Q463" s="195"/>
      <c r="R463" s="195"/>
      <c r="S463" s="195"/>
      <c r="T463" s="196"/>
      <c r="AT463" s="190" t="s">
        <v>511</v>
      </c>
      <c r="AU463" s="190" t="s">
        <v>459</v>
      </c>
      <c r="AV463" s="12" t="s">
        <v>459</v>
      </c>
      <c r="AW463" s="12" t="s">
        <v>415</v>
      </c>
      <c r="AX463" s="12" t="s">
        <v>451</v>
      </c>
      <c r="AY463" s="190" t="s">
        <v>498</v>
      </c>
    </row>
    <row r="464" spans="2:51" s="12" customFormat="1" ht="13.5">
      <c r="B464" s="189"/>
      <c r="D464" s="178" t="s">
        <v>511</v>
      </c>
      <c r="E464" s="190" t="s">
        <v>398</v>
      </c>
      <c r="F464" s="191" t="s">
        <v>787</v>
      </c>
      <c r="H464" s="192">
        <v>1</v>
      </c>
      <c r="I464" s="193"/>
      <c r="L464" s="189"/>
      <c r="M464" s="194"/>
      <c r="N464" s="195"/>
      <c r="O464" s="195"/>
      <c r="P464" s="195"/>
      <c r="Q464" s="195"/>
      <c r="R464" s="195"/>
      <c r="S464" s="195"/>
      <c r="T464" s="196"/>
      <c r="AT464" s="190" t="s">
        <v>511</v>
      </c>
      <c r="AU464" s="190" t="s">
        <v>459</v>
      </c>
      <c r="AV464" s="12" t="s">
        <v>459</v>
      </c>
      <c r="AW464" s="12" t="s">
        <v>415</v>
      </c>
      <c r="AX464" s="12" t="s">
        <v>451</v>
      </c>
      <c r="AY464" s="190" t="s">
        <v>498</v>
      </c>
    </row>
    <row r="465" spans="2:51" s="12" customFormat="1" ht="13.5">
      <c r="B465" s="189"/>
      <c r="D465" s="178" t="s">
        <v>511</v>
      </c>
      <c r="E465" s="190" t="s">
        <v>398</v>
      </c>
      <c r="F465" s="191" t="s">
        <v>788</v>
      </c>
      <c r="H465" s="192">
        <v>2</v>
      </c>
      <c r="I465" s="193"/>
      <c r="L465" s="189"/>
      <c r="M465" s="194"/>
      <c r="N465" s="195"/>
      <c r="O465" s="195"/>
      <c r="P465" s="195"/>
      <c r="Q465" s="195"/>
      <c r="R465" s="195"/>
      <c r="S465" s="195"/>
      <c r="T465" s="196"/>
      <c r="AT465" s="190" t="s">
        <v>511</v>
      </c>
      <c r="AU465" s="190" t="s">
        <v>459</v>
      </c>
      <c r="AV465" s="12" t="s">
        <v>459</v>
      </c>
      <c r="AW465" s="12" t="s">
        <v>415</v>
      </c>
      <c r="AX465" s="12" t="s">
        <v>451</v>
      </c>
      <c r="AY465" s="190" t="s">
        <v>498</v>
      </c>
    </row>
    <row r="466" spans="2:51" s="12" customFormat="1" ht="13.5">
      <c r="B466" s="189"/>
      <c r="D466" s="178" t="s">
        <v>511</v>
      </c>
      <c r="E466" s="190" t="s">
        <v>398</v>
      </c>
      <c r="F466" s="191" t="s">
        <v>789</v>
      </c>
      <c r="H466" s="192">
        <v>2</v>
      </c>
      <c r="I466" s="193"/>
      <c r="L466" s="189"/>
      <c r="M466" s="194"/>
      <c r="N466" s="195"/>
      <c r="O466" s="195"/>
      <c r="P466" s="195"/>
      <c r="Q466" s="195"/>
      <c r="R466" s="195"/>
      <c r="S466" s="195"/>
      <c r="T466" s="196"/>
      <c r="AT466" s="190" t="s">
        <v>511</v>
      </c>
      <c r="AU466" s="190" t="s">
        <v>459</v>
      </c>
      <c r="AV466" s="12" t="s">
        <v>459</v>
      </c>
      <c r="AW466" s="12" t="s">
        <v>415</v>
      </c>
      <c r="AX466" s="12" t="s">
        <v>451</v>
      </c>
      <c r="AY466" s="190" t="s">
        <v>498</v>
      </c>
    </row>
    <row r="467" spans="2:51" s="14" customFormat="1" ht="13.5">
      <c r="B467" s="223"/>
      <c r="D467" s="178" t="s">
        <v>511</v>
      </c>
      <c r="E467" s="224" t="s">
        <v>398</v>
      </c>
      <c r="F467" s="225" t="s">
        <v>728</v>
      </c>
      <c r="H467" s="226">
        <v>17</v>
      </c>
      <c r="I467" s="227"/>
      <c r="L467" s="223"/>
      <c r="M467" s="228"/>
      <c r="N467" s="229"/>
      <c r="O467" s="229"/>
      <c r="P467" s="229"/>
      <c r="Q467" s="229"/>
      <c r="R467" s="229"/>
      <c r="S467" s="229"/>
      <c r="T467" s="230"/>
      <c r="AT467" s="224" t="s">
        <v>511</v>
      </c>
      <c r="AU467" s="224" t="s">
        <v>459</v>
      </c>
      <c r="AV467" s="14" t="s">
        <v>529</v>
      </c>
      <c r="AW467" s="14" t="s">
        <v>415</v>
      </c>
      <c r="AX467" s="14" t="s">
        <v>451</v>
      </c>
      <c r="AY467" s="224" t="s">
        <v>498</v>
      </c>
    </row>
    <row r="468" spans="2:51" s="12" customFormat="1" ht="13.5">
      <c r="B468" s="189"/>
      <c r="D468" s="178" t="s">
        <v>511</v>
      </c>
      <c r="E468" s="190" t="s">
        <v>398</v>
      </c>
      <c r="F468" s="191" t="s">
        <v>398</v>
      </c>
      <c r="H468" s="192">
        <v>0</v>
      </c>
      <c r="I468" s="193"/>
      <c r="L468" s="189"/>
      <c r="M468" s="194"/>
      <c r="N468" s="195"/>
      <c r="O468" s="195"/>
      <c r="P468" s="195"/>
      <c r="Q468" s="195"/>
      <c r="R468" s="195"/>
      <c r="S468" s="195"/>
      <c r="T468" s="196"/>
      <c r="AT468" s="190" t="s">
        <v>511</v>
      </c>
      <c r="AU468" s="190" t="s">
        <v>459</v>
      </c>
      <c r="AV468" s="12" t="s">
        <v>459</v>
      </c>
      <c r="AW468" s="12" t="s">
        <v>415</v>
      </c>
      <c r="AX468" s="12" t="s">
        <v>451</v>
      </c>
      <c r="AY468" s="190" t="s">
        <v>498</v>
      </c>
    </row>
    <row r="469" spans="2:51" s="11" customFormat="1" ht="13.5">
      <c r="B469" s="181"/>
      <c r="D469" s="178" t="s">
        <v>511</v>
      </c>
      <c r="E469" s="182" t="s">
        <v>398</v>
      </c>
      <c r="F469" s="183" t="s">
        <v>790</v>
      </c>
      <c r="H469" s="184" t="s">
        <v>398</v>
      </c>
      <c r="I469" s="185"/>
      <c r="L469" s="181"/>
      <c r="M469" s="186"/>
      <c r="N469" s="187"/>
      <c r="O469" s="187"/>
      <c r="P469" s="187"/>
      <c r="Q469" s="187"/>
      <c r="R469" s="187"/>
      <c r="S469" s="187"/>
      <c r="T469" s="188"/>
      <c r="AT469" s="184" t="s">
        <v>511</v>
      </c>
      <c r="AU469" s="184" t="s">
        <v>459</v>
      </c>
      <c r="AV469" s="11" t="s">
        <v>399</v>
      </c>
      <c r="AW469" s="11" t="s">
        <v>415</v>
      </c>
      <c r="AX469" s="11" t="s">
        <v>451</v>
      </c>
      <c r="AY469" s="184" t="s">
        <v>498</v>
      </c>
    </row>
    <row r="470" spans="2:51" s="12" customFormat="1" ht="13.5">
      <c r="B470" s="189"/>
      <c r="D470" s="178" t="s">
        <v>511</v>
      </c>
      <c r="E470" s="190" t="s">
        <v>398</v>
      </c>
      <c r="F470" s="191" t="s">
        <v>791</v>
      </c>
      <c r="H470" s="192">
        <v>2</v>
      </c>
      <c r="I470" s="193"/>
      <c r="L470" s="189"/>
      <c r="M470" s="194"/>
      <c r="N470" s="195"/>
      <c r="O470" s="195"/>
      <c r="P470" s="195"/>
      <c r="Q470" s="195"/>
      <c r="R470" s="195"/>
      <c r="S470" s="195"/>
      <c r="T470" s="196"/>
      <c r="AT470" s="190" t="s">
        <v>511</v>
      </c>
      <c r="AU470" s="190" t="s">
        <v>459</v>
      </c>
      <c r="AV470" s="12" t="s">
        <v>459</v>
      </c>
      <c r="AW470" s="12" t="s">
        <v>415</v>
      </c>
      <c r="AX470" s="12" t="s">
        <v>451</v>
      </c>
      <c r="AY470" s="190" t="s">
        <v>498</v>
      </c>
    </row>
    <row r="471" spans="2:51" s="12" customFormat="1" ht="13.5">
      <c r="B471" s="189"/>
      <c r="D471" s="178" t="s">
        <v>511</v>
      </c>
      <c r="E471" s="190" t="s">
        <v>398</v>
      </c>
      <c r="F471" s="191" t="s">
        <v>792</v>
      </c>
      <c r="H471" s="192">
        <v>2</v>
      </c>
      <c r="I471" s="193"/>
      <c r="L471" s="189"/>
      <c r="M471" s="194"/>
      <c r="N471" s="195"/>
      <c r="O471" s="195"/>
      <c r="P471" s="195"/>
      <c r="Q471" s="195"/>
      <c r="R471" s="195"/>
      <c r="S471" s="195"/>
      <c r="T471" s="196"/>
      <c r="AT471" s="190" t="s">
        <v>511</v>
      </c>
      <c r="AU471" s="190" t="s">
        <v>459</v>
      </c>
      <c r="AV471" s="12" t="s">
        <v>459</v>
      </c>
      <c r="AW471" s="12" t="s">
        <v>415</v>
      </c>
      <c r="AX471" s="12" t="s">
        <v>451</v>
      </c>
      <c r="AY471" s="190" t="s">
        <v>498</v>
      </c>
    </row>
    <row r="472" spans="2:51" s="12" customFormat="1" ht="13.5">
      <c r="B472" s="189"/>
      <c r="D472" s="178" t="s">
        <v>511</v>
      </c>
      <c r="E472" s="190" t="s">
        <v>398</v>
      </c>
      <c r="F472" s="191" t="s">
        <v>793</v>
      </c>
      <c r="H472" s="192">
        <v>2</v>
      </c>
      <c r="I472" s="193"/>
      <c r="L472" s="189"/>
      <c r="M472" s="194"/>
      <c r="N472" s="195"/>
      <c r="O472" s="195"/>
      <c r="P472" s="195"/>
      <c r="Q472" s="195"/>
      <c r="R472" s="195"/>
      <c r="S472" s="195"/>
      <c r="T472" s="196"/>
      <c r="AT472" s="190" t="s">
        <v>511</v>
      </c>
      <c r="AU472" s="190" t="s">
        <v>459</v>
      </c>
      <c r="AV472" s="12" t="s">
        <v>459</v>
      </c>
      <c r="AW472" s="12" t="s">
        <v>415</v>
      </c>
      <c r="AX472" s="12" t="s">
        <v>451</v>
      </c>
      <c r="AY472" s="190" t="s">
        <v>498</v>
      </c>
    </row>
    <row r="473" spans="2:51" s="12" customFormat="1" ht="13.5">
      <c r="B473" s="189"/>
      <c r="D473" s="178" t="s">
        <v>511</v>
      </c>
      <c r="E473" s="190" t="s">
        <v>398</v>
      </c>
      <c r="F473" s="191" t="s">
        <v>794</v>
      </c>
      <c r="H473" s="192">
        <v>3</v>
      </c>
      <c r="I473" s="193"/>
      <c r="L473" s="189"/>
      <c r="M473" s="194"/>
      <c r="N473" s="195"/>
      <c r="O473" s="195"/>
      <c r="P473" s="195"/>
      <c r="Q473" s="195"/>
      <c r="R473" s="195"/>
      <c r="S473" s="195"/>
      <c r="T473" s="196"/>
      <c r="AT473" s="190" t="s">
        <v>511</v>
      </c>
      <c r="AU473" s="190" t="s">
        <v>459</v>
      </c>
      <c r="AV473" s="12" t="s">
        <v>459</v>
      </c>
      <c r="AW473" s="12" t="s">
        <v>415</v>
      </c>
      <c r="AX473" s="12" t="s">
        <v>451</v>
      </c>
      <c r="AY473" s="190" t="s">
        <v>498</v>
      </c>
    </row>
    <row r="474" spans="2:51" s="12" customFormat="1" ht="13.5">
      <c r="B474" s="189"/>
      <c r="D474" s="178" t="s">
        <v>511</v>
      </c>
      <c r="E474" s="190" t="s">
        <v>398</v>
      </c>
      <c r="F474" s="191" t="s">
        <v>795</v>
      </c>
      <c r="H474" s="192">
        <v>1</v>
      </c>
      <c r="I474" s="193"/>
      <c r="L474" s="189"/>
      <c r="M474" s="194"/>
      <c r="N474" s="195"/>
      <c r="O474" s="195"/>
      <c r="P474" s="195"/>
      <c r="Q474" s="195"/>
      <c r="R474" s="195"/>
      <c r="S474" s="195"/>
      <c r="T474" s="196"/>
      <c r="AT474" s="190" t="s">
        <v>511</v>
      </c>
      <c r="AU474" s="190" t="s">
        <v>459</v>
      </c>
      <c r="AV474" s="12" t="s">
        <v>459</v>
      </c>
      <c r="AW474" s="12" t="s">
        <v>415</v>
      </c>
      <c r="AX474" s="12" t="s">
        <v>451</v>
      </c>
      <c r="AY474" s="190" t="s">
        <v>498</v>
      </c>
    </row>
    <row r="475" spans="2:51" s="12" customFormat="1" ht="13.5">
      <c r="B475" s="189"/>
      <c r="D475" s="178" t="s">
        <v>511</v>
      </c>
      <c r="E475" s="190" t="s">
        <v>398</v>
      </c>
      <c r="F475" s="191" t="s">
        <v>796</v>
      </c>
      <c r="H475" s="192">
        <v>1</v>
      </c>
      <c r="I475" s="193"/>
      <c r="L475" s="189"/>
      <c r="M475" s="194"/>
      <c r="N475" s="195"/>
      <c r="O475" s="195"/>
      <c r="P475" s="195"/>
      <c r="Q475" s="195"/>
      <c r="R475" s="195"/>
      <c r="S475" s="195"/>
      <c r="T475" s="196"/>
      <c r="AT475" s="190" t="s">
        <v>511</v>
      </c>
      <c r="AU475" s="190" t="s">
        <v>459</v>
      </c>
      <c r="AV475" s="12" t="s">
        <v>459</v>
      </c>
      <c r="AW475" s="12" t="s">
        <v>415</v>
      </c>
      <c r="AX475" s="12" t="s">
        <v>451</v>
      </c>
      <c r="AY475" s="190" t="s">
        <v>498</v>
      </c>
    </row>
    <row r="476" spans="2:51" s="12" customFormat="1" ht="13.5">
      <c r="B476" s="189"/>
      <c r="D476" s="178" t="s">
        <v>511</v>
      </c>
      <c r="E476" s="190" t="s">
        <v>398</v>
      </c>
      <c r="F476" s="191" t="s">
        <v>797</v>
      </c>
      <c r="H476" s="192">
        <v>6</v>
      </c>
      <c r="I476" s="193"/>
      <c r="L476" s="189"/>
      <c r="M476" s="194"/>
      <c r="N476" s="195"/>
      <c r="O476" s="195"/>
      <c r="P476" s="195"/>
      <c r="Q476" s="195"/>
      <c r="R476" s="195"/>
      <c r="S476" s="195"/>
      <c r="T476" s="196"/>
      <c r="AT476" s="190" t="s">
        <v>511</v>
      </c>
      <c r="AU476" s="190" t="s">
        <v>459</v>
      </c>
      <c r="AV476" s="12" t="s">
        <v>459</v>
      </c>
      <c r="AW476" s="12" t="s">
        <v>415</v>
      </c>
      <c r="AX476" s="12" t="s">
        <v>451</v>
      </c>
      <c r="AY476" s="190" t="s">
        <v>498</v>
      </c>
    </row>
    <row r="477" spans="2:51" s="14" customFormat="1" ht="13.5">
      <c r="B477" s="223"/>
      <c r="D477" s="178" t="s">
        <v>511</v>
      </c>
      <c r="E477" s="224" t="s">
        <v>398</v>
      </c>
      <c r="F477" s="225" t="s">
        <v>728</v>
      </c>
      <c r="H477" s="226">
        <v>17</v>
      </c>
      <c r="I477" s="227"/>
      <c r="L477" s="223"/>
      <c r="M477" s="228"/>
      <c r="N477" s="229"/>
      <c r="O477" s="229"/>
      <c r="P477" s="229"/>
      <c r="Q477" s="229"/>
      <c r="R477" s="229"/>
      <c r="S477" s="229"/>
      <c r="T477" s="230"/>
      <c r="AT477" s="224" t="s">
        <v>511</v>
      </c>
      <c r="AU477" s="224" t="s">
        <v>459</v>
      </c>
      <c r="AV477" s="14" t="s">
        <v>529</v>
      </c>
      <c r="AW477" s="14" t="s">
        <v>415</v>
      </c>
      <c r="AX477" s="14" t="s">
        <v>451</v>
      </c>
      <c r="AY477" s="224" t="s">
        <v>498</v>
      </c>
    </row>
    <row r="478" spans="2:51" s="13" customFormat="1" ht="13.5">
      <c r="B478" s="197"/>
      <c r="D478" s="198" t="s">
        <v>511</v>
      </c>
      <c r="E478" s="199" t="s">
        <v>398</v>
      </c>
      <c r="F478" s="200" t="s">
        <v>518</v>
      </c>
      <c r="H478" s="201">
        <v>34</v>
      </c>
      <c r="I478" s="202"/>
      <c r="L478" s="197"/>
      <c r="M478" s="203"/>
      <c r="N478" s="204"/>
      <c r="O478" s="204"/>
      <c r="P478" s="204"/>
      <c r="Q478" s="204"/>
      <c r="R478" s="204"/>
      <c r="S478" s="204"/>
      <c r="T478" s="205"/>
      <c r="AT478" s="206" t="s">
        <v>511</v>
      </c>
      <c r="AU478" s="206" t="s">
        <v>459</v>
      </c>
      <c r="AV478" s="13" t="s">
        <v>505</v>
      </c>
      <c r="AW478" s="13" t="s">
        <v>415</v>
      </c>
      <c r="AX478" s="13" t="s">
        <v>399</v>
      </c>
      <c r="AY478" s="206" t="s">
        <v>498</v>
      </c>
    </row>
    <row r="479" spans="2:65" s="1" customFormat="1" ht="22.5" customHeight="1">
      <c r="B479" s="165"/>
      <c r="C479" s="166" t="s">
        <v>798</v>
      </c>
      <c r="D479" s="166" t="s">
        <v>500</v>
      </c>
      <c r="E479" s="167" t="s">
        <v>799</v>
      </c>
      <c r="F479" s="168" t="s">
        <v>800</v>
      </c>
      <c r="G479" s="169" t="s">
        <v>620</v>
      </c>
      <c r="H479" s="170">
        <v>2040</v>
      </c>
      <c r="I479" s="171"/>
      <c r="J479" s="172">
        <f>ROUND(I479*H479,2)</f>
        <v>0</v>
      </c>
      <c r="K479" s="168" t="s">
        <v>504</v>
      </c>
      <c r="L479" s="35"/>
      <c r="M479" s="173" t="s">
        <v>398</v>
      </c>
      <c r="N479" s="174" t="s">
        <v>422</v>
      </c>
      <c r="O479" s="36"/>
      <c r="P479" s="175">
        <f>O479*H479</f>
        <v>0</v>
      </c>
      <c r="Q479" s="175">
        <v>0</v>
      </c>
      <c r="R479" s="175">
        <f>Q479*H479</f>
        <v>0</v>
      </c>
      <c r="S479" s="175">
        <v>0</v>
      </c>
      <c r="T479" s="176">
        <f>S479*H479</f>
        <v>0</v>
      </c>
      <c r="AR479" s="18" t="s">
        <v>505</v>
      </c>
      <c r="AT479" s="18" t="s">
        <v>500</v>
      </c>
      <c r="AU479" s="18" t="s">
        <v>459</v>
      </c>
      <c r="AY479" s="18" t="s">
        <v>498</v>
      </c>
      <c r="BE479" s="177">
        <f>IF(N479="základní",J479,0)</f>
        <v>0</v>
      </c>
      <c r="BF479" s="177">
        <f>IF(N479="snížená",J479,0)</f>
        <v>0</v>
      </c>
      <c r="BG479" s="177">
        <f>IF(N479="zákl. přenesená",J479,0)</f>
        <v>0</v>
      </c>
      <c r="BH479" s="177">
        <f>IF(N479="sníž. přenesená",J479,0)</f>
        <v>0</v>
      </c>
      <c r="BI479" s="177">
        <f>IF(N479="nulová",J479,0)</f>
        <v>0</v>
      </c>
      <c r="BJ479" s="18" t="s">
        <v>399</v>
      </c>
      <c r="BK479" s="177">
        <f>ROUND(I479*H479,2)</f>
        <v>0</v>
      </c>
      <c r="BL479" s="18" t="s">
        <v>505</v>
      </c>
      <c r="BM479" s="18" t="s">
        <v>801</v>
      </c>
    </row>
    <row r="480" spans="2:47" s="1" customFormat="1" ht="27">
      <c r="B480" s="35"/>
      <c r="D480" s="178" t="s">
        <v>507</v>
      </c>
      <c r="F480" s="179" t="s">
        <v>802</v>
      </c>
      <c r="I480" s="134"/>
      <c r="L480" s="35"/>
      <c r="M480" s="65"/>
      <c r="N480" s="36"/>
      <c r="O480" s="36"/>
      <c r="P480" s="36"/>
      <c r="Q480" s="36"/>
      <c r="R480" s="36"/>
      <c r="S480" s="36"/>
      <c r="T480" s="66"/>
      <c r="AT480" s="18" t="s">
        <v>507</v>
      </c>
      <c r="AU480" s="18" t="s">
        <v>459</v>
      </c>
    </row>
    <row r="481" spans="2:47" s="1" customFormat="1" ht="27">
      <c r="B481" s="35"/>
      <c r="D481" s="178" t="s">
        <v>509</v>
      </c>
      <c r="F481" s="180" t="s">
        <v>780</v>
      </c>
      <c r="I481" s="134"/>
      <c r="L481" s="35"/>
      <c r="M481" s="65"/>
      <c r="N481" s="36"/>
      <c r="O481" s="36"/>
      <c r="P481" s="36"/>
      <c r="Q481" s="36"/>
      <c r="R481" s="36"/>
      <c r="S481" s="36"/>
      <c r="T481" s="66"/>
      <c r="AT481" s="18" t="s">
        <v>509</v>
      </c>
      <c r="AU481" s="18" t="s">
        <v>459</v>
      </c>
    </row>
    <row r="482" spans="2:51" s="11" customFormat="1" ht="13.5">
      <c r="B482" s="181"/>
      <c r="D482" s="178" t="s">
        <v>511</v>
      </c>
      <c r="E482" s="182" t="s">
        <v>398</v>
      </c>
      <c r="F482" s="183" t="s">
        <v>803</v>
      </c>
      <c r="H482" s="184" t="s">
        <v>398</v>
      </c>
      <c r="I482" s="185"/>
      <c r="L482" s="181"/>
      <c r="M482" s="186"/>
      <c r="N482" s="187"/>
      <c r="O482" s="187"/>
      <c r="P482" s="187"/>
      <c r="Q482" s="187"/>
      <c r="R482" s="187"/>
      <c r="S482" s="187"/>
      <c r="T482" s="188"/>
      <c r="AT482" s="184" t="s">
        <v>511</v>
      </c>
      <c r="AU482" s="184" t="s">
        <v>459</v>
      </c>
      <c r="AV482" s="11" t="s">
        <v>399</v>
      </c>
      <c r="AW482" s="11" t="s">
        <v>415</v>
      </c>
      <c r="AX482" s="11" t="s">
        <v>451</v>
      </c>
      <c r="AY482" s="184" t="s">
        <v>498</v>
      </c>
    </row>
    <row r="483" spans="2:51" s="12" customFormat="1" ht="13.5">
      <c r="B483" s="189"/>
      <c r="D483" s="198" t="s">
        <v>511</v>
      </c>
      <c r="E483" s="207" t="s">
        <v>398</v>
      </c>
      <c r="F483" s="208" t="s">
        <v>804</v>
      </c>
      <c r="H483" s="209">
        <v>2040</v>
      </c>
      <c r="I483" s="193"/>
      <c r="L483" s="189"/>
      <c r="M483" s="194"/>
      <c r="N483" s="195"/>
      <c r="O483" s="195"/>
      <c r="P483" s="195"/>
      <c r="Q483" s="195"/>
      <c r="R483" s="195"/>
      <c r="S483" s="195"/>
      <c r="T483" s="196"/>
      <c r="AT483" s="190" t="s">
        <v>511</v>
      </c>
      <c r="AU483" s="190" t="s">
        <v>459</v>
      </c>
      <c r="AV483" s="12" t="s">
        <v>459</v>
      </c>
      <c r="AW483" s="12" t="s">
        <v>415</v>
      </c>
      <c r="AX483" s="12" t="s">
        <v>399</v>
      </c>
      <c r="AY483" s="190" t="s">
        <v>498</v>
      </c>
    </row>
    <row r="484" spans="2:65" s="1" customFormat="1" ht="22.5" customHeight="1">
      <c r="B484" s="165"/>
      <c r="C484" s="166" t="s">
        <v>805</v>
      </c>
      <c r="D484" s="166" t="s">
        <v>500</v>
      </c>
      <c r="E484" s="167" t="s">
        <v>806</v>
      </c>
      <c r="F484" s="168" t="s">
        <v>807</v>
      </c>
      <c r="G484" s="169" t="s">
        <v>620</v>
      </c>
      <c r="H484" s="170">
        <v>2</v>
      </c>
      <c r="I484" s="171"/>
      <c r="J484" s="172">
        <f>ROUND(I484*H484,2)</f>
        <v>0</v>
      </c>
      <c r="K484" s="168" t="s">
        <v>504</v>
      </c>
      <c r="L484" s="35"/>
      <c r="M484" s="173" t="s">
        <v>398</v>
      </c>
      <c r="N484" s="174" t="s">
        <v>422</v>
      </c>
      <c r="O484" s="36"/>
      <c r="P484" s="175">
        <f>O484*H484</f>
        <v>0</v>
      </c>
      <c r="Q484" s="175">
        <v>0</v>
      </c>
      <c r="R484" s="175">
        <f>Q484*H484</f>
        <v>0</v>
      </c>
      <c r="S484" s="175">
        <v>0</v>
      </c>
      <c r="T484" s="176">
        <f>S484*H484</f>
        <v>0</v>
      </c>
      <c r="AR484" s="18" t="s">
        <v>505</v>
      </c>
      <c r="AT484" s="18" t="s">
        <v>500</v>
      </c>
      <c r="AU484" s="18" t="s">
        <v>459</v>
      </c>
      <c r="AY484" s="18" t="s">
        <v>498</v>
      </c>
      <c r="BE484" s="177">
        <f>IF(N484="základní",J484,0)</f>
        <v>0</v>
      </c>
      <c r="BF484" s="177">
        <f>IF(N484="snížená",J484,0)</f>
        <v>0</v>
      </c>
      <c r="BG484" s="177">
        <f>IF(N484="zákl. přenesená",J484,0)</f>
        <v>0</v>
      </c>
      <c r="BH484" s="177">
        <f>IF(N484="sníž. přenesená",J484,0)</f>
        <v>0</v>
      </c>
      <c r="BI484" s="177">
        <f>IF(N484="nulová",J484,0)</f>
        <v>0</v>
      </c>
      <c r="BJ484" s="18" t="s">
        <v>399</v>
      </c>
      <c r="BK484" s="177">
        <f>ROUND(I484*H484,2)</f>
        <v>0</v>
      </c>
      <c r="BL484" s="18" t="s">
        <v>505</v>
      </c>
      <c r="BM484" s="18" t="s">
        <v>808</v>
      </c>
    </row>
    <row r="485" spans="2:47" s="1" customFormat="1" ht="27">
      <c r="B485" s="35"/>
      <c r="D485" s="178" t="s">
        <v>507</v>
      </c>
      <c r="F485" s="179" t="s">
        <v>809</v>
      </c>
      <c r="I485" s="134"/>
      <c r="L485" s="35"/>
      <c r="M485" s="65"/>
      <c r="N485" s="36"/>
      <c r="O485" s="36"/>
      <c r="P485" s="36"/>
      <c r="Q485" s="36"/>
      <c r="R485" s="36"/>
      <c r="S485" s="36"/>
      <c r="T485" s="66"/>
      <c r="AT485" s="18" t="s">
        <v>507</v>
      </c>
      <c r="AU485" s="18" t="s">
        <v>459</v>
      </c>
    </row>
    <row r="486" spans="2:47" s="1" customFormat="1" ht="27">
      <c r="B486" s="35"/>
      <c r="D486" s="178" t="s">
        <v>509</v>
      </c>
      <c r="F486" s="180" t="s">
        <v>810</v>
      </c>
      <c r="I486" s="134"/>
      <c r="L486" s="35"/>
      <c r="M486" s="65"/>
      <c r="N486" s="36"/>
      <c r="O486" s="36"/>
      <c r="P486" s="36"/>
      <c r="Q486" s="36"/>
      <c r="R486" s="36"/>
      <c r="S486" s="36"/>
      <c r="T486" s="66"/>
      <c r="AT486" s="18" t="s">
        <v>509</v>
      </c>
      <c r="AU486" s="18" t="s">
        <v>459</v>
      </c>
    </row>
    <row r="487" spans="2:51" s="11" customFormat="1" ht="13.5">
      <c r="B487" s="181"/>
      <c r="D487" s="178" t="s">
        <v>511</v>
      </c>
      <c r="E487" s="182" t="s">
        <v>398</v>
      </c>
      <c r="F487" s="183" t="s">
        <v>781</v>
      </c>
      <c r="H487" s="184" t="s">
        <v>398</v>
      </c>
      <c r="I487" s="185"/>
      <c r="L487" s="181"/>
      <c r="M487" s="186"/>
      <c r="N487" s="187"/>
      <c r="O487" s="187"/>
      <c r="P487" s="187"/>
      <c r="Q487" s="187"/>
      <c r="R487" s="187"/>
      <c r="S487" s="187"/>
      <c r="T487" s="188"/>
      <c r="AT487" s="184" t="s">
        <v>511</v>
      </c>
      <c r="AU487" s="184" t="s">
        <v>459</v>
      </c>
      <c r="AV487" s="11" t="s">
        <v>399</v>
      </c>
      <c r="AW487" s="11" t="s">
        <v>415</v>
      </c>
      <c r="AX487" s="11" t="s">
        <v>451</v>
      </c>
      <c r="AY487" s="184" t="s">
        <v>498</v>
      </c>
    </row>
    <row r="488" spans="2:51" s="11" customFormat="1" ht="13.5">
      <c r="B488" s="181"/>
      <c r="D488" s="178" t="s">
        <v>511</v>
      </c>
      <c r="E488" s="182" t="s">
        <v>398</v>
      </c>
      <c r="F488" s="183" t="s">
        <v>811</v>
      </c>
      <c r="H488" s="184" t="s">
        <v>398</v>
      </c>
      <c r="I488" s="185"/>
      <c r="L488" s="181"/>
      <c r="M488" s="186"/>
      <c r="N488" s="187"/>
      <c r="O488" s="187"/>
      <c r="P488" s="187"/>
      <c r="Q488" s="187"/>
      <c r="R488" s="187"/>
      <c r="S488" s="187"/>
      <c r="T488" s="188"/>
      <c r="AT488" s="184" t="s">
        <v>511</v>
      </c>
      <c r="AU488" s="184" t="s">
        <v>459</v>
      </c>
      <c r="AV488" s="11" t="s">
        <v>399</v>
      </c>
      <c r="AW488" s="11" t="s">
        <v>415</v>
      </c>
      <c r="AX488" s="11" t="s">
        <v>451</v>
      </c>
      <c r="AY488" s="184" t="s">
        <v>498</v>
      </c>
    </row>
    <row r="489" spans="2:51" s="12" customFormat="1" ht="13.5">
      <c r="B489" s="189"/>
      <c r="D489" s="198" t="s">
        <v>511</v>
      </c>
      <c r="E489" s="207" t="s">
        <v>398</v>
      </c>
      <c r="F489" s="208" t="s">
        <v>812</v>
      </c>
      <c r="H489" s="209">
        <v>2</v>
      </c>
      <c r="I489" s="193"/>
      <c r="L489" s="189"/>
      <c r="M489" s="194"/>
      <c r="N489" s="195"/>
      <c r="O489" s="195"/>
      <c r="P489" s="195"/>
      <c r="Q489" s="195"/>
      <c r="R489" s="195"/>
      <c r="S489" s="195"/>
      <c r="T489" s="196"/>
      <c r="AT489" s="190" t="s">
        <v>511</v>
      </c>
      <c r="AU489" s="190" t="s">
        <v>459</v>
      </c>
      <c r="AV489" s="12" t="s">
        <v>459</v>
      </c>
      <c r="AW489" s="12" t="s">
        <v>415</v>
      </c>
      <c r="AX489" s="12" t="s">
        <v>399</v>
      </c>
      <c r="AY489" s="190" t="s">
        <v>498</v>
      </c>
    </row>
    <row r="490" spans="2:65" s="1" customFormat="1" ht="31.5" customHeight="1">
      <c r="B490" s="165"/>
      <c r="C490" s="166" t="s">
        <v>813</v>
      </c>
      <c r="D490" s="166" t="s">
        <v>500</v>
      </c>
      <c r="E490" s="167" t="s">
        <v>814</v>
      </c>
      <c r="F490" s="168" t="s">
        <v>815</v>
      </c>
      <c r="G490" s="169" t="s">
        <v>620</v>
      </c>
      <c r="H490" s="170">
        <v>120</v>
      </c>
      <c r="I490" s="171"/>
      <c r="J490" s="172">
        <f>ROUND(I490*H490,2)</f>
        <v>0</v>
      </c>
      <c r="K490" s="168" t="s">
        <v>504</v>
      </c>
      <c r="L490" s="35"/>
      <c r="M490" s="173" t="s">
        <v>398</v>
      </c>
      <c r="N490" s="174" t="s">
        <v>422</v>
      </c>
      <c r="O490" s="36"/>
      <c r="P490" s="175">
        <f>O490*H490</f>
        <v>0</v>
      </c>
      <c r="Q490" s="175">
        <v>0</v>
      </c>
      <c r="R490" s="175">
        <f>Q490*H490</f>
        <v>0</v>
      </c>
      <c r="S490" s="175">
        <v>0</v>
      </c>
      <c r="T490" s="176">
        <f>S490*H490</f>
        <v>0</v>
      </c>
      <c r="AR490" s="18" t="s">
        <v>505</v>
      </c>
      <c r="AT490" s="18" t="s">
        <v>500</v>
      </c>
      <c r="AU490" s="18" t="s">
        <v>459</v>
      </c>
      <c r="AY490" s="18" t="s">
        <v>498</v>
      </c>
      <c r="BE490" s="177">
        <f>IF(N490="základní",J490,0)</f>
        <v>0</v>
      </c>
      <c r="BF490" s="177">
        <f>IF(N490="snížená",J490,0)</f>
        <v>0</v>
      </c>
      <c r="BG490" s="177">
        <f>IF(N490="zákl. přenesená",J490,0)</f>
        <v>0</v>
      </c>
      <c r="BH490" s="177">
        <f>IF(N490="sníž. přenesená",J490,0)</f>
        <v>0</v>
      </c>
      <c r="BI490" s="177">
        <f>IF(N490="nulová",J490,0)</f>
        <v>0</v>
      </c>
      <c r="BJ490" s="18" t="s">
        <v>399</v>
      </c>
      <c r="BK490" s="177">
        <f>ROUND(I490*H490,2)</f>
        <v>0</v>
      </c>
      <c r="BL490" s="18" t="s">
        <v>505</v>
      </c>
      <c r="BM490" s="18" t="s">
        <v>816</v>
      </c>
    </row>
    <row r="491" spans="2:47" s="1" customFormat="1" ht="27">
      <c r="B491" s="35"/>
      <c r="D491" s="178" t="s">
        <v>507</v>
      </c>
      <c r="F491" s="179" t="s">
        <v>817</v>
      </c>
      <c r="I491" s="134"/>
      <c r="L491" s="35"/>
      <c r="M491" s="65"/>
      <c r="N491" s="36"/>
      <c r="O491" s="36"/>
      <c r="P491" s="36"/>
      <c r="Q491" s="36"/>
      <c r="R491" s="36"/>
      <c r="S491" s="36"/>
      <c r="T491" s="66"/>
      <c r="AT491" s="18" t="s">
        <v>507</v>
      </c>
      <c r="AU491" s="18" t="s">
        <v>459</v>
      </c>
    </row>
    <row r="492" spans="2:47" s="1" customFormat="1" ht="27">
      <c r="B492" s="35"/>
      <c r="D492" s="178" t="s">
        <v>509</v>
      </c>
      <c r="F492" s="180" t="s">
        <v>810</v>
      </c>
      <c r="I492" s="134"/>
      <c r="L492" s="35"/>
      <c r="M492" s="65"/>
      <c r="N492" s="36"/>
      <c r="O492" s="36"/>
      <c r="P492" s="36"/>
      <c r="Q492" s="36"/>
      <c r="R492" s="36"/>
      <c r="S492" s="36"/>
      <c r="T492" s="66"/>
      <c r="AT492" s="18" t="s">
        <v>509</v>
      </c>
      <c r="AU492" s="18" t="s">
        <v>459</v>
      </c>
    </row>
    <row r="493" spans="2:51" s="11" customFormat="1" ht="13.5">
      <c r="B493" s="181"/>
      <c r="D493" s="178" t="s">
        <v>511</v>
      </c>
      <c r="E493" s="182" t="s">
        <v>398</v>
      </c>
      <c r="F493" s="183" t="s">
        <v>803</v>
      </c>
      <c r="H493" s="184" t="s">
        <v>398</v>
      </c>
      <c r="I493" s="185"/>
      <c r="L493" s="181"/>
      <c r="M493" s="186"/>
      <c r="N493" s="187"/>
      <c r="O493" s="187"/>
      <c r="P493" s="187"/>
      <c r="Q493" s="187"/>
      <c r="R493" s="187"/>
      <c r="S493" s="187"/>
      <c r="T493" s="188"/>
      <c r="AT493" s="184" t="s">
        <v>511</v>
      </c>
      <c r="AU493" s="184" t="s">
        <v>459</v>
      </c>
      <c r="AV493" s="11" t="s">
        <v>399</v>
      </c>
      <c r="AW493" s="11" t="s">
        <v>415</v>
      </c>
      <c r="AX493" s="11" t="s">
        <v>451</v>
      </c>
      <c r="AY493" s="184" t="s">
        <v>498</v>
      </c>
    </row>
    <row r="494" spans="2:51" s="12" customFormat="1" ht="13.5">
      <c r="B494" s="189"/>
      <c r="D494" s="198" t="s">
        <v>511</v>
      </c>
      <c r="E494" s="207" t="s">
        <v>398</v>
      </c>
      <c r="F494" s="208" t="s">
        <v>818</v>
      </c>
      <c r="H494" s="209">
        <v>120</v>
      </c>
      <c r="I494" s="193"/>
      <c r="L494" s="189"/>
      <c r="M494" s="194"/>
      <c r="N494" s="195"/>
      <c r="O494" s="195"/>
      <c r="P494" s="195"/>
      <c r="Q494" s="195"/>
      <c r="R494" s="195"/>
      <c r="S494" s="195"/>
      <c r="T494" s="196"/>
      <c r="AT494" s="190" t="s">
        <v>511</v>
      </c>
      <c r="AU494" s="190" t="s">
        <v>459</v>
      </c>
      <c r="AV494" s="12" t="s">
        <v>459</v>
      </c>
      <c r="AW494" s="12" t="s">
        <v>415</v>
      </c>
      <c r="AX494" s="12" t="s">
        <v>399</v>
      </c>
      <c r="AY494" s="190" t="s">
        <v>498</v>
      </c>
    </row>
    <row r="495" spans="2:65" s="1" customFormat="1" ht="22.5" customHeight="1">
      <c r="B495" s="165"/>
      <c r="C495" s="166" t="s">
        <v>819</v>
      </c>
      <c r="D495" s="166" t="s">
        <v>500</v>
      </c>
      <c r="E495" s="167" t="s">
        <v>820</v>
      </c>
      <c r="F495" s="168" t="s">
        <v>821</v>
      </c>
      <c r="G495" s="169" t="s">
        <v>620</v>
      </c>
      <c r="H495" s="170">
        <v>20</v>
      </c>
      <c r="I495" s="171"/>
      <c r="J495" s="172">
        <f>ROUND(I495*H495,2)</f>
        <v>0</v>
      </c>
      <c r="K495" s="168" t="s">
        <v>504</v>
      </c>
      <c r="L495" s="35"/>
      <c r="M495" s="173" t="s">
        <v>398</v>
      </c>
      <c r="N495" s="174" t="s">
        <v>422</v>
      </c>
      <c r="O495" s="36"/>
      <c r="P495" s="175">
        <f>O495*H495</f>
        <v>0</v>
      </c>
      <c r="Q495" s="175">
        <v>0</v>
      </c>
      <c r="R495" s="175">
        <f>Q495*H495</f>
        <v>0</v>
      </c>
      <c r="S495" s="175">
        <v>0</v>
      </c>
      <c r="T495" s="176">
        <f>S495*H495</f>
        <v>0</v>
      </c>
      <c r="AR495" s="18" t="s">
        <v>505</v>
      </c>
      <c r="AT495" s="18" t="s">
        <v>500</v>
      </c>
      <c r="AU495" s="18" t="s">
        <v>459</v>
      </c>
      <c r="AY495" s="18" t="s">
        <v>498</v>
      </c>
      <c r="BE495" s="177">
        <f>IF(N495="základní",J495,0)</f>
        <v>0</v>
      </c>
      <c r="BF495" s="177">
        <f>IF(N495="snížená",J495,0)</f>
        <v>0</v>
      </c>
      <c r="BG495" s="177">
        <f>IF(N495="zákl. přenesená",J495,0)</f>
        <v>0</v>
      </c>
      <c r="BH495" s="177">
        <f>IF(N495="sníž. přenesená",J495,0)</f>
        <v>0</v>
      </c>
      <c r="BI495" s="177">
        <f>IF(N495="nulová",J495,0)</f>
        <v>0</v>
      </c>
      <c r="BJ495" s="18" t="s">
        <v>399</v>
      </c>
      <c r="BK495" s="177">
        <f>ROUND(I495*H495,2)</f>
        <v>0</v>
      </c>
      <c r="BL495" s="18" t="s">
        <v>505</v>
      </c>
      <c r="BM495" s="18" t="s">
        <v>822</v>
      </c>
    </row>
    <row r="496" spans="2:47" s="1" customFormat="1" ht="13.5">
      <c r="B496" s="35"/>
      <c r="D496" s="178" t="s">
        <v>507</v>
      </c>
      <c r="F496" s="179" t="s">
        <v>823</v>
      </c>
      <c r="I496" s="134"/>
      <c r="L496" s="35"/>
      <c r="M496" s="65"/>
      <c r="N496" s="36"/>
      <c r="O496" s="36"/>
      <c r="P496" s="36"/>
      <c r="Q496" s="36"/>
      <c r="R496" s="36"/>
      <c r="S496" s="36"/>
      <c r="T496" s="66"/>
      <c r="AT496" s="18" t="s">
        <v>507</v>
      </c>
      <c r="AU496" s="18" t="s">
        <v>459</v>
      </c>
    </row>
    <row r="497" spans="2:47" s="1" customFormat="1" ht="27">
      <c r="B497" s="35"/>
      <c r="D497" s="178" t="s">
        <v>509</v>
      </c>
      <c r="F497" s="180" t="s">
        <v>824</v>
      </c>
      <c r="I497" s="134"/>
      <c r="L497" s="35"/>
      <c r="M497" s="65"/>
      <c r="N497" s="36"/>
      <c r="O497" s="36"/>
      <c r="P497" s="36"/>
      <c r="Q497" s="36"/>
      <c r="R497" s="36"/>
      <c r="S497" s="36"/>
      <c r="T497" s="66"/>
      <c r="AT497" s="18" t="s">
        <v>509</v>
      </c>
      <c r="AU497" s="18" t="s">
        <v>459</v>
      </c>
    </row>
    <row r="498" spans="2:51" s="11" customFormat="1" ht="13.5">
      <c r="B498" s="181"/>
      <c r="D498" s="178" t="s">
        <v>511</v>
      </c>
      <c r="E498" s="182" t="s">
        <v>398</v>
      </c>
      <c r="F498" s="183" t="s">
        <v>781</v>
      </c>
      <c r="H498" s="184" t="s">
        <v>398</v>
      </c>
      <c r="I498" s="185"/>
      <c r="L498" s="181"/>
      <c r="M498" s="186"/>
      <c r="N498" s="187"/>
      <c r="O498" s="187"/>
      <c r="P498" s="187"/>
      <c r="Q498" s="187"/>
      <c r="R498" s="187"/>
      <c r="S498" s="187"/>
      <c r="T498" s="188"/>
      <c r="AT498" s="184" t="s">
        <v>511</v>
      </c>
      <c r="AU498" s="184" t="s">
        <v>459</v>
      </c>
      <c r="AV498" s="11" t="s">
        <v>399</v>
      </c>
      <c r="AW498" s="11" t="s">
        <v>415</v>
      </c>
      <c r="AX498" s="11" t="s">
        <v>451</v>
      </c>
      <c r="AY498" s="184" t="s">
        <v>498</v>
      </c>
    </row>
    <row r="499" spans="2:51" s="12" customFormat="1" ht="13.5">
      <c r="B499" s="189"/>
      <c r="D499" s="198" t="s">
        <v>511</v>
      </c>
      <c r="E499" s="207" t="s">
        <v>398</v>
      </c>
      <c r="F499" s="208" t="s">
        <v>825</v>
      </c>
      <c r="H499" s="209">
        <v>20</v>
      </c>
      <c r="I499" s="193"/>
      <c r="L499" s="189"/>
      <c r="M499" s="194"/>
      <c r="N499" s="195"/>
      <c r="O499" s="195"/>
      <c r="P499" s="195"/>
      <c r="Q499" s="195"/>
      <c r="R499" s="195"/>
      <c r="S499" s="195"/>
      <c r="T499" s="196"/>
      <c r="AT499" s="190" t="s">
        <v>511</v>
      </c>
      <c r="AU499" s="190" t="s">
        <v>459</v>
      </c>
      <c r="AV499" s="12" t="s">
        <v>459</v>
      </c>
      <c r="AW499" s="12" t="s">
        <v>415</v>
      </c>
      <c r="AX499" s="12" t="s">
        <v>399</v>
      </c>
      <c r="AY499" s="190" t="s">
        <v>498</v>
      </c>
    </row>
    <row r="500" spans="2:65" s="1" customFormat="1" ht="22.5" customHeight="1">
      <c r="B500" s="165"/>
      <c r="C500" s="166" t="s">
        <v>826</v>
      </c>
      <c r="D500" s="166" t="s">
        <v>500</v>
      </c>
      <c r="E500" s="167" t="s">
        <v>827</v>
      </c>
      <c r="F500" s="168" t="s">
        <v>828</v>
      </c>
      <c r="G500" s="169" t="s">
        <v>620</v>
      </c>
      <c r="H500" s="170">
        <v>1200</v>
      </c>
      <c r="I500" s="171"/>
      <c r="J500" s="172">
        <f>ROUND(I500*H500,2)</f>
        <v>0</v>
      </c>
      <c r="K500" s="168" t="s">
        <v>504</v>
      </c>
      <c r="L500" s="35"/>
      <c r="M500" s="173" t="s">
        <v>398</v>
      </c>
      <c r="N500" s="174" t="s">
        <v>422</v>
      </c>
      <c r="O500" s="36"/>
      <c r="P500" s="175">
        <f>O500*H500</f>
        <v>0</v>
      </c>
      <c r="Q500" s="175">
        <v>0</v>
      </c>
      <c r="R500" s="175">
        <f>Q500*H500</f>
        <v>0</v>
      </c>
      <c r="S500" s="175">
        <v>0</v>
      </c>
      <c r="T500" s="176">
        <f>S500*H500</f>
        <v>0</v>
      </c>
      <c r="AR500" s="18" t="s">
        <v>505</v>
      </c>
      <c r="AT500" s="18" t="s">
        <v>500</v>
      </c>
      <c r="AU500" s="18" t="s">
        <v>459</v>
      </c>
      <c r="AY500" s="18" t="s">
        <v>498</v>
      </c>
      <c r="BE500" s="177">
        <f>IF(N500="základní",J500,0)</f>
        <v>0</v>
      </c>
      <c r="BF500" s="177">
        <f>IF(N500="snížená",J500,0)</f>
        <v>0</v>
      </c>
      <c r="BG500" s="177">
        <f>IF(N500="zákl. přenesená",J500,0)</f>
        <v>0</v>
      </c>
      <c r="BH500" s="177">
        <f>IF(N500="sníž. přenesená",J500,0)</f>
        <v>0</v>
      </c>
      <c r="BI500" s="177">
        <f>IF(N500="nulová",J500,0)</f>
        <v>0</v>
      </c>
      <c r="BJ500" s="18" t="s">
        <v>399</v>
      </c>
      <c r="BK500" s="177">
        <f>ROUND(I500*H500,2)</f>
        <v>0</v>
      </c>
      <c r="BL500" s="18" t="s">
        <v>505</v>
      </c>
      <c r="BM500" s="18" t="s">
        <v>829</v>
      </c>
    </row>
    <row r="501" spans="2:47" s="1" customFormat="1" ht="27">
      <c r="B501" s="35"/>
      <c r="D501" s="178" t="s">
        <v>507</v>
      </c>
      <c r="F501" s="179" t="s">
        <v>830</v>
      </c>
      <c r="I501" s="134"/>
      <c r="L501" s="35"/>
      <c r="M501" s="65"/>
      <c r="N501" s="36"/>
      <c r="O501" s="36"/>
      <c r="P501" s="36"/>
      <c r="Q501" s="36"/>
      <c r="R501" s="36"/>
      <c r="S501" s="36"/>
      <c r="T501" s="66"/>
      <c r="AT501" s="18" t="s">
        <v>507</v>
      </c>
      <c r="AU501" s="18" t="s">
        <v>459</v>
      </c>
    </row>
    <row r="502" spans="2:47" s="1" customFormat="1" ht="27">
      <c r="B502" s="35"/>
      <c r="D502" s="178" t="s">
        <v>509</v>
      </c>
      <c r="F502" s="180" t="s">
        <v>824</v>
      </c>
      <c r="I502" s="134"/>
      <c r="L502" s="35"/>
      <c r="M502" s="65"/>
      <c r="N502" s="36"/>
      <c r="O502" s="36"/>
      <c r="P502" s="36"/>
      <c r="Q502" s="36"/>
      <c r="R502" s="36"/>
      <c r="S502" s="36"/>
      <c r="T502" s="66"/>
      <c r="AT502" s="18" t="s">
        <v>509</v>
      </c>
      <c r="AU502" s="18" t="s">
        <v>459</v>
      </c>
    </row>
    <row r="503" spans="2:51" s="11" customFormat="1" ht="13.5">
      <c r="B503" s="181"/>
      <c r="D503" s="178" t="s">
        <v>511</v>
      </c>
      <c r="E503" s="182" t="s">
        <v>398</v>
      </c>
      <c r="F503" s="183" t="s">
        <v>803</v>
      </c>
      <c r="H503" s="184" t="s">
        <v>398</v>
      </c>
      <c r="I503" s="185"/>
      <c r="L503" s="181"/>
      <c r="M503" s="186"/>
      <c r="N503" s="187"/>
      <c r="O503" s="187"/>
      <c r="P503" s="187"/>
      <c r="Q503" s="187"/>
      <c r="R503" s="187"/>
      <c r="S503" s="187"/>
      <c r="T503" s="188"/>
      <c r="AT503" s="184" t="s">
        <v>511</v>
      </c>
      <c r="AU503" s="184" t="s">
        <v>459</v>
      </c>
      <c r="AV503" s="11" t="s">
        <v>399</v>
      </c>
      <c r="AW503" s="11" t="s">
        <v>415</v>
      </c>
      <c r="AX503" s="11" t="s">
        <v>451</v>
      </c>
      <c r="AY503" s="184" t="s">
        <v>498</v>
      </c>
    </row>
    <row r="504" spans="2:51" s="12" customFormat="1" ht="13.5">
      <c r="B504" s="189"/>
      <c r="D504" s="198" t="s">
        <v>511</v>
      </c>
      <c r="E504" s="207" t="s">
        <v>398</v>
      </c>
      <c r="F504" s="208" t="s">
        <v>831</v>
      </c>
      <c r="H504" s="209">
        <v>1200</v>
      </c>
      <c r="I504" s="193"/>
      <c r="L504" s="189"/>
      <c r="M504" s="194"/>
      <c r="N504" s="195"/>
      <c r="O504" s="195"/>
      <c r="P504" s="195"/>
      <c r="Q504" s="195"/>
      <c r="R504" s="195"/>
      <c r="S504" s="195"/>
      <c r="T504" s="196"/>
      <c r="AT504" s="190" t="s">
        <v>511</v>
      </c>
      <c r="AU504" s="190" t="s">
        <v>459</v>
      </c>
      <c r="AV504" s="12" t="s">
        <v>459</v>
      </c>
      <c r="AW504" s="12" t="s">
        <v>415</v>
      </c>
      <c r="AX504" s="12" t="s">
        <v>399</v>
      </c>
      <c r="AY504" s="190" t="s">
        <v>498</v>
      </c>
    </row>
    <row r="505" spans="2:65" s="1" customFormat="1" ht="31.5" customHeight="1">
      <c r="B505" s="165"/>
      <c r="C505" s="166" t="s">
        <v>832</v>
      </c>
      <c r="D505" s="166" t="s">
        <v>500</v>
      </c>
      <c r="E505" s="167" t="s">
        <v>833</v>
      </c>
      <c r="F505" s="168" t="s">
        <v>834</v>
      </c>
      <c r="G505" s="169" t="s">
        <v>611</v>
      </c>
      <c r="H505" s="170">
        <v>8471</v>
      </c>
      <c r="I505" s="171"/>
      <c r="J505" s="172">
        <f>ROUND(I505*H505,2)</f>
        <v>0</v>
      </c>
      <c r="K505" s="168" t="s">
        <v>504</v>
      </c>
      <c r="L505" s="35"/>
      <c r="M505" s="173" t="s">
        <v>398</v>
      </c>
      <c r="N505" s="174" t="s">
        <v>422</v>
      </c>
      <c r="O505" s="36"/>
      <c r="P505" s="175">
        <f>O505*H505</f>
        <v>0</v>
      </c>
      <c r="Q505" s="175">
        <v>0.00033</v>
      </c>
      <c r="R505" s="175">
        <f>Q505*H505</f>
        <v>2.79543</v>
      </c>
      <c r="S505" s="175">
        <v>0</v>
      </c>
      <c r="T505" s="176">
        <f>S505*H505</f>
        <v>0</v>
      </c>
      <c r="AR505" s="18" t="s">
        <v>505</v>
      </c>
      <c r="AT505" s="18" t="s">
        <v>500</v>
      </c>
      <c r="AU505" s="18" t="s">
        <v>459</v>
      </c>
      <c r="AY505" s="18" t="s">
        <v>498</v>
      </c>
      <c r="BE505" s="177">
        <f>IF(N505="základní",J505,0)</f>
        <v>0</v>
      </c>
      <c r="BF505" s="177">
        <f>IF(N505="snížená",J505,0)</f>
        <v>0</v>
      </c>
      <c r="BG505" s="177">
        <f>IF(N505="zákl. přenesená",J505,0)</f>
        <v>0</v>
      </c>
      <c r="BH505" s="177">
        <f>IF(N505="sníž. přenesená",J505,0)</f>
        <v>0</v>
      </c>
      <c r="BI505" s="177">
        <f>IF(N505="nulová",J505,0)</f>
        <v>0</v>
      </c>
      <c r="BJ505" s="18" t="s">
        <v>399</v>
      </c>
      <c r="BK505" s="177">
        <f>ROUND(I505*H505,2)</f>
        <v>0</v>
      </c>
      <c r="BL505" s="18" t="s">
        <v>505</v>
      </c>
      <c r="BM505" s="18" t="s">
        <v>835</v>
      </c>
    </row>
    <row r="506" spans="2:47" s="1" customFormat="1" ht="27">
      <c r="B506" s="35"/>
      <c r="D506" s="178" t="s">
        <v>507</v>
      </c>
      <c r="F506" s="179" t="s">
        <v>836</v>
      </c>
      <c r="I506" s="134"/>
      <c r="L506" s="35"/>
      <c r="M506" s="65"/>
      <c r="N506" s="36"/>
      <c r="O506" s="36"/>
      <c r="P506" s="36"/>
      <c r="Q506" s="36"/>
      <c r="R506" s="36"/>
      <c r="S506" s="36"/>
      <c r="T506" s="66"/>
      <c r="AT506" s="18" t="s">
        <v>507</v>
      </c>
      <c r="AU506" s="18" t="s">
        <v>459</v>
      </c>
    </row>
    <row r="507" spans="2:47" s="1" customFormat="1" ht="108">
      <c r="B507" s="35"/>
      <c r="D507" s="178" t="s">
        <v>509</v>
      </c>
      <c r="F507" s="180" t="s">
        <v>837</v>
      </c>
      <c r="I507" s="134"/>
      <c r="L507" s="35"/>
      <c r="M507" s="65"/>
      <c r="N507" s="36"/>
      <c r="O507" s="36"/>
      <c r="P507" s="36"/>
      <c r="Q507" s="36"/>
      <c r="R507" s="36"/>
      <c r="S507" s="36"/>
      <c r="T507" s="66"/>
      <c r="AT507" s="18" t="s">
        <v>509</v>
      </c>
      <c r="AU507" s="18" t="s">
        <v>459</v>
      </c>
    </row>
    <row r="508" spans="2:51" s="11" customFormat="1" ht="13.5">
      <c r="B508" s="181"/>
      <c r="D508" s="178" t="s">
        <v>511</v>
      </c>
      <c r="E508" s="182" t="s">
        <v>398</v>
      </c>
      <c r="F508" s="183" t="s">
        <v>838</v>
      </c>
      <c r="H508" s="184" t="s">
        <v>398</v>
      </c>
      <c r="I508" s="185"/>
      <c r="L508" s="181"/>
      <c r="M508" s="186"/>
      <c r="N508" s="187"/>
      <c r="O508" s="187"/>
      <c r="P508" s="187"/>
      <c r="Q508" s="187"/>
      <c r="R508" s="187"/>
      <c r="S508" s="187"/>
      <c r="T508" s="188"/>
      <c r="AT508" s="184" t="s">
        <v>511</v>
      </c>
      <c r="AU508" s="184" t="s">
        <v>459</v>
      </c>
      <c r="AV508" s="11" t="s">
        <v>399</v>
      </c>
      <c r="AW508" s="11" t="s">
        <v>415</v>
      </c>
      <c r="AX508" s="11" t="s">
        <v>451</v>
      </c>
      <c r="AY508" s="184" t="s">
        <v>498</v>
      </c>
    </row>
    <row r="509" spans="2:51" s="11" customFormat="1" ht="13.5">
      <c r="B509" s="181"/>
      <c r="D509" s="178" t="s">
        <v>511</v>
      </c>
      <c r="E509" s="182" t="s">
        <v>398</v>
      </c>
      <c r="F509" s="183" t="s">
        <v>513</v>
      </c>
      <c r="H509" s="184" t="s">
        <v>398</v>
      </c>
      <c r="I509" s="185"/>
      <c r="L509" s="181"/>
      <c r="M509" s="186"/>
      <c r="N509" s="187"/>
      <c r="O509" s="187"/>
      <c r="P509" s="187"/>
      <c r="Q509" s="187"/>
      <c r="R509" s="187"/>
      <c r="S509" s="187"/>
      <c r="T509" s="188"/>
      <c r="AT509" s="184" t="s">
        <v>511</v>
      </c>
      <c r="AU509" s="184" t="s">
        <v>459</v>
      </c>
      <c r="AV509" s="11" t="s">
        <v>399</v>
      </c>
      <c r="AW509" s="11" t="s">
        <v>415</v>
      </c>
      <c r="AX509" s="11" t="s">
        <v>451</v>
      </c>
      <c r="AY509" s="184" t="s">
        <v>498</v>
      </c>
    </row>
    <row r="510" spans="2:51" s="12" customFormat="1" ht="13.5">
      <c r="B510" s="189"/>
      <c r="D510" s="178" t="s">
        <v>511</v>
      </c>
      <c r="E510" s="190" t="s">
        <v>398</v>
      </c>
      <c r="F510" s="191" t="s">
        <v>839</v>
      </c>
      <c r="H510" s="192">
        <v>334</v>
      </c>
      <c r="I510" s="193"/>
      <c r="L510" s="189"/>
      <c r="M510" s="194"/>
      <c r="N510" s="195"/>
      <c r="O510" s="195"/>
      <c r="P510" s="195"/>
      <c r="Q510" s="195"/>
      <c r="R510" s="195"/>
      <c r="S510" s="195"/>
      <c r="T510" s="196"/>
      <c r="AT510" s="190" t="s">
        <v>511</v>
      </c>
      <c r="AU510" s="190" t="s">
        <v>459</v>
      </c>
      <c r="AV510" s="12" t="s">
        <v>459</v>
      </c>
      <c r="AW510" s="12" t="s">
        <v>415</v>
      </c>
      <c r="AX510" s="12" t="s">
        <v>451</v>
      </c>
      <c r="AY510" s="190" t="s">
        <v>498</v>
      </c>
    </row>
    <row r="511" spans="2:51" s="12" customFormat="1" ht="13.5">
      <c r="B511" s="189"/>
      <c r="D511" s="178" t="s">
        <v>511</v>
      </c>
      <c r="E511" s="190" t="s">
        <v>398</v>
      </c>
      <c r="F511" s="191" t="s">
        <v>840</v>
      </c>
      <c r="H511" s="192">
        <v>220</v>
      </c>
      <c r="I511" s="193"/>
      <c r="L511" s="189"/>
      <c r="M511" s="194"/>
      <c r="N511" s="195"/>
      <c r="O511" s="195"/>
      <c r="P511" s="195"/>
      <c r="Q511" s="195"/>
      <c r="R511" s="195"/>
      <c r="S511" s="195"/>
      <c r="T511" s="196"/>
      <c r="AT511" s="190" t="s">
        <v>511</v>
      </c>
      <c r="AU511" s="190" t="s">
        <v>459</v>
      </c>
      <c r="AV511" s="12" t="s">
        <v>459</v>
      </c>
      <c r="AW511" s="12" t="s">
        <v>415</v>
      </c>
      <c r="AX511" s="12" t="s">
        <v>451</v>
      </c>
      <c r="AY511" s="190" t="s">
        <v>498</v>
      </c>
    </row>
    <row r="512" spans="2:51" s="12" customFormat="1" ht="13.5">
      <c r="B512" s="189"/>
      <c r="D512" s="178" t="s">
        <v>511</v>
      </c>
      <c r="E512" s="190" t="s">
        <v>398</v>
      </c>
      <c r="F512" s="191" t="s">
        <v>841</v>
      </c>
      <c r="H512" s="192">
        <v>74</v>
      </c>
      <c r="I512" s="193"/>
      <c r="L512" s="189"/>
      <c r="M512" s="194"/>
      <c r="N512" s="195"/>
      <c r="O512" s="195"/>
      <c r="P512" s="195"/>
      <c r="Q512" s="195"/>
      <c r="R512" s="195"/>
      <c r="S512" s="195"/>
      <c r="T512" s="196"/>
      <c r="AT512" s="190" t="s">
        <v>511</v>
      </c>
      <c r="AU512" s="190" t="s">
        <v>459</v>
      </c>
      <c r="AV512" s="12" t="s">
        <v>459</v>
      </c>
      <c r="AW512" s="12" t="s">
        <v>415</v>
      </c>
      <c r="AX512" s="12" t="s">
        <v>451</v>
      </c>
      <c r="AY512" s="190" t="s">
        <v>498</v>
      </c>
    </row>
    <row r="513" spans="2:51" s="12" customFormat="1" ht="13.5">
      <c r="B513" s="189"/>
      <c r="D513" s="178" t="s">
        <v>511</v>
      </c>
      <c r="E513" s="190" t="s">
        <v>398</v>
      </c>
      <c r="F513" s="191" t="s">
        <v>398</v>
      </c>
      <c r="H513" s="192">
        <v>0</v>
      </c>
      <c r="I513" s="193"/>
      <c r="L513" s="189"/>
      <c r="M513" s="194"/>
      <c r="N513" s="195"/>
      <c r="O513" s="195"/>
      <c r="P513" s="195"/>
      <c r="Q513" s="195"/>
      <c r="R513" s="195"/>
      <c r="S513" s="195"/>
      <c r="T513" s="196"/>
      <c r="AT513" s="190" t="s">
        <v>511</v>
      </c>
      <c r="AU513" s="190" t="s">
        <v>459</v>
      </c>
      <c r="AV513" s="12" t="s">
        <v>459</v>
      </c>
      <c r="AW513" s="12" t="s">
        <v>415</v>
      </c>
      <c r="AX513" s="12" t="s">
        <v>451</v>
      </c>
      <c r="AY513" s="190" t="s">
        <v>498</v>
      </c>
    </row>
    <row r="514" spans="2:51" s="11" customFormat="1" ht="13.5">
      <c r="B514" s="181"/>
      <c r="D514" s="178" t="s">
        <v>511</v>
      </c>
      <c r="E514" s="182" t="s">
        <v>398</v>
      </c>
      <c r="F514" s="183" t="s">
        <v>702</v>
      </c>
      <c r="H514" s="184" t="s">
        <v>398</v>
      </c>
      <c r="I514" s="185"/>
      <c r="L514" s="181"/>
      <c r="M514" s="186"/>
      <c r="N514" s="187"/>
      <c r="O514" s="187"/>
      <c r="P514" s="187"/>
      <c r="Q514" s="187"/>
      <c r="R514" s="187"/>
      <c r="S514" s="187"/>
      <c r="T514" s="188"/>
      <c r="AT514" s="184" t="s">
        <v>511</v>
      </c>
      <c r="AU514" s="184" t="s">
        <v>459</v>
      </c>
      <c r="AV514" s="11" t="s">
        <v>399</v>
      </c>
      <c r="AW514" s="11" t="s">
        <v>415</v>
      </c>
      <c r="AX514" s="11" t="s">
        <v>451</v>
      </c>
      <c r="AY514" s="184" t="s">
        <v>498</v>
      </c>
    </row>
    <row r="515" spans="2:51" s="12" customFormat="1" ht="13.5">
      <c r="B515" s="189"/>
      <c r="D515" s="178" t="s">
        <v>511</v>
      </c>
      <c r="E515" s="190" t="s">
        <v>398</v>
      </c>
      <c r="F515" s="191" t="s">
        <v>842</v>
      </c>
      <c r="H515" s="192">
        <v>1775</v>
      </c>
      <c r="I515" s="193"/>
      <c r="L515" s="189"/>
      <c r="M515" s="194"/>
      <c r="N515" s="195"/>
      <c r="O515" s="195"/>
      <c r="P515" s="195"/>
      <c r="Q515" s="195"/>
      <c r="R515" s="195"/>
      <c r="S515" s="195"/>
      <c r="T515" s="196"/>
      <c r="AT515" s="190" t="s">
        <v>511</v>
      </c>
      <c r="AU515" s="190" t="s">
        <v>459</v>
      </c>
      <c r="AV515" s="12" t="s">
        <v>459</v>
      </c>
      <c r="AW515" s="12" t="s">
        <v>415</v>
      </c>
      <c r="AX515" s="12" t="s">
        <v>451</v>
      </c>
      <c r="AY515" s="190" t="s">
        <v>498</v>
      </c>
    </row>
    <row r="516" spans="2:51" s="12" customFormat="1" ht="13.5">
      <c r="B516" s="189"/>
      <c r="D516" s="178" t="s">
        <v>511</v>
      </c>
      <c r="E516" s="190" t="s">
        <v>398</v>
      </c>
      <c r="F516" s="191" t="s">
        <v>843</v>
      </c>
      <c r="H516" s="192">
        <v>1728</v>
      </c>
      <c r="I516" s="193"/>
      <c r="L516" s="189"/>
      <c r="M516" s="194"/>
      <c r="N516" s="195"/>
      <c r="O516" s="195"/>
      <c r="P516" s="195"/>
      <c r="Q516" s="195"/>
      <c r="R516" s="195"/>
      <c r="S516" s="195"/>
      <c r="T516" s="196"/>
      <c r="AT516" s="190" t="s">
        <v>511</v>
      </c>
      <c r="AU516" s="190" t="s">
        <v>459</v>
      </c>
      <c r="AV516" s="12" t="s">
        <v>459</v>
      </c>
      <c r="AW516" s="12" t="s">
        <v>415</v>
      </c>
      <c r="AX516" s="12" t="s">
        <v>451</v>
      </c>
      <c r="AY516" s="190" t="s">
        <v>498</v>
      </c>
    </row>
    <row r="517" spans="2:51" s="12" customFormat="1" ht="13.5">
      <c r="B517" s="189"/>
      <c r="D517" s="178" t="s">
        <v>511</v>
      </c>
      <c r="E517" s="190" t="s">
        <v>398</v>
      </c>
      <c r="F517" s="191" t="s">
        <v>398</v>
      </c>
      <c r="H517" s="192">
        <v>0</v>
      </c>
      <c r="I517" s="193"/>
      <c r="L517" s="189"/>
      <c r="M517" s="194"/>
      <c r="N517" s="195"/>
      <c r="O517" s="195"/>
      <c r="P517" s="195"/>
      <c r="Q517" s="195"/>
      <c r="R517" s="195"/>
      <c r="S517" s="195"/>
      <c r="T517" s="196"/>
      <c r="AT517" s="190" t="s">
        <v>511</v>
      </c>
      <c r="AU517" s="190" t="s">
        <v>459</v>
      </c>
      <c r="AV517" s="12" t="s">
        <v>459</v>
      </c>
      <c r="AW517" s="12" t="s">
        <v>415</v>
      </c>
      <c r="AX517" s="12" t="s">
        <v>451</v>
      </c>
      <c r="AY517" s="190" t="s">
        <v>498</v>
      </c>
    </row>
    <row r="518" spans="2:51" s="11" customFormat="1" ht="13.5">
      <c r="B518" s="181"/>
      <c r="D518" s="178" t="s">
        <v>511</v>
      </c>
      <c r="E518" s="182" t="s">
        <v>398</v>
      </c>
      <c r="F518" s="183" t="s">
        <v>516</v>
      </c>
      <c r="H518" s="184" t="s">
        <v>398</v>
      </c>
      <c r="I518" s="185"/>
      <c r="L518" s="181"/>
      <c r="M518" s="186"/>
      <c r="N518" s="187"/>
      <c r="O518" s="187"/>
      <c r="P518" s="187"/>
      <c r="Q518" s="187"/>
      <c r="R518" s="187"/>
      <c r="S518" s="187"/>
      <c r="T518" s="188"/>
      <c r="AT518" s="184" t="s">
        <v>511</v>
      </c>
      <c r="AU518" s="184" t="s">
        <v>459</v>
      </c>
      <c r="AV518" s="11" t="s">
        <v>399</v>
      </c>
      <c r="AW518" s="11" t="s">
        <v>415</v>
      </c>
      <c r="AX518" s="11" t="s">
        <v>451</v>
      </c>
      <c r="AY518" s="184" t="s">
        <v>498</v>
      </c>
    </row>
    <row r="519" spans="2:51" s="12" customFormat="1" ht="13.5">
      <c r="B519" s="189"/>
      <c r="D519" s="178" t="s">
        <v>511</v>
      </c>
      <c r="E519" s="190" t="s">
        <v>398</v>
      </c>
      <c r="F519" s="191" t="s">
        <v>844</v>
      </c>
      <c r="H519" s="192">
        <v>200</v>
      </c>
      <c r="I519" s="193"/>
      <c r="L519" s="189"/>
      <c r="M519" s="194"/>
      <c r="N519" s="195"/>
      <c r="O519" s="195"/>
      <c r="P519" s="195"/>
      <c r="Q519" s="195"/>
      <c r="R519" s="195"/>
      <c r="S519" s="195"/>
      <c r="T519" s="196"/>
      <c r="AT519" s="190" t="s">
        <v>511</v>
      </c>
      <c r="AU519" s="190" t="s">
        <v>459</v>
      </c>
      <c r="AV519" s="12" t="s">
        <v>459</v>
      </c>
      <c r="AW519" s="12" t="s">
        <v>415</v>
      </c>
      <c r="AX519" s="12" t="s">
        <v>451</v>
      </c>
      <c r="AY519" s="190" t="s">
        <v>498</v>
      </c>
    </row>
    <row r="520" spans="2:51" s="12" customFormat="1" ht="13.5">
      <c r="B520" s="189"/>
      <c r="D520" s="178" t="s">
        <v>511</v>
      </c>
      <c r="E520" s="190" t="s">
        <v>398</v>
      </c>
      <c r="F520" s="191" t="s">
        <v>845</v>
      </c>
      <c r="H520" s="192">
        <v>7</v>
      </c>
      <c r="I520" s="193"/>
      <c r="L520" s="189"/>
      <c r="M520" s="194"/>
      <c r="N520" s="195"/>
      <c r="O520" s="195"/>
      <c r="P520" s="195"/>
      <c r="Q520" s="195"/>
      <c r="R520" s="195"/>
      <c r="S520" s="195"/>
      <c r="T520" s="196"/>
      <c r="AT520" s="190" t="s">
        <v>511</v>
      </c>
      <c r="AU520" s="190" t="s">
        <v>459</v>
      </c>
      <c r="AV520" s="12" t="s">
        <v>459</v>
      </c>
      <c r="AW520" s="12" t="s">
        <v>415</v>
      </c>
      <c r="AX520" s="12" t="s">
        <v>451</v>
      </c>
      <c r="AY520" s="190" t="s">
        <v>498</v>
      </c>
    </row>
    <row r="521" spans="2:51" s="12" customFormat="1" ht="13.5">
      <c r="B521" s="189"/>
      <c r="D521" s="178" t="s">
        <v>511</v>
      </c>
      <c r="E521" s="190" t="s">
        <v>398</v>
      </c>
      <c r="F521" s="191" t="s">
        <v>846</v>
      </c>
      <c r="H521" s="192">
        <v>152</v>
      </c>
      <c r="I521" s="193"/>
      <c r="L521" s="189"/>
      <c r="M521" s="194"/>
      <c r="N521" s="195"/>
      <c r="O521" s="195"/>
      <c r="P521" s="195"/>
      <c r="Q521" s="195"/>
      <c r="R521" s="195"/>
      <c r="S521" s="195"/>
      <c r="T521" s="196"/>
      <c r="AT521" s="190" t="s">
        <v>511</v>
      </c>
      <c r="AU521" s="190" t="s">
        <v>459</v>
      </c>
      <c r="AV521" s="12" t="s">
        <v>459</v>
      </c>
      <c r="AW521" s="12" t="s">
        <v>415</v>
      </c>
      <c r="AX521" s="12" t="s">
        <v>451</v>
      </c>
      <c r="AY521" s="190" t="s">
        <v>498</v>
      </c>
    </row>
    <row r="522" spans="2:51" s="12" customFormat="1" ht="13.5">
      <c r="B522" s="189"/>
      <c r="D522" s="178" t="s">
        <v>511</v>
      </c>
      <c r="E522" s="190" t="s">
        <v>398</v>
      </c>
      <c r="F522" s="191" t="s">
        <v>398</v>
      </c>
      <c r="H522" s="192">
        <v>0</v>
      </c>
      <c r="I522" s="193"/>
      <c r="L522" s="189"/>
      <c r="M522" s="194"/>
      <c r="N522" s="195"/>
      <c r="O522" s="195"/>
      <c r="P522" s="195"/>
      <c r="Q522" s="195"/>
      <c r="R522" s="195"/>
      <c r="S522" s="195"/>
      <c r="T522" s="196"/>
      <c r="AT522" s="190" t="s">
        <v>511</v>
      </c>
      <c r="AU522" s="190" t="s">
        <v>459</v>
      </c>
      <c r="AV522" s="12" t="s">
        <v>459</v>
      </c>
      <c r="AW522" s="12" t="s">
        <v>415</v>
      </c>
      <c r="AX522" s="12" t="s">
        <v>451</v>
      </c>
      <c r="AY522" s="190" t="s">
        <v>498</v>
      </c>
    </row>
    <row r="523" spans="2:51" s="11" customFormat="1" ht="13.5">
      <c r="B523" s="181"/>
      <c r="D523" s="178" t="s">
        <v>511</v>
      </c>
      <c r="E523" s="182" t="s">
        <v>398</v>
      </c>
      <c r="F523" s="183" t="s">
        <v>524</v>
      </c>
      <c r="H523" s="184" t="s">
        <v>398</v>
      </c>
      <c r="I523" s="185"/>
      <c r="L523" s="181"/>
      <c r="M523" s="186"/>
      <c r="N523" s="187"/>
      <c r="O523" s="187"/>
      <c r="P523" s="187"/>
      <c r="Q523" s="187"/>
      <c r="R523" s="187"/>
      <c r="S523" s="187"/>
      <c r="T523" s="188"/>
      <c r="AT523" s="184" t="s">
        <v>511</v>
      </c>
      <c r="AU523" s="184" t="s">
        <v>459</v>
      </c>
      <c r="AV523" s="11" t="s">
        <v>399</v>
      </c>
      <c r="AW523" s="11" t="s">
        <v>415</v>
      </c>
      <c r="AX523" s="11" t="s">
        <v>451</v>
      </c>
      <c r="AY523" s="184" t="s">
        <v>498</v>
      </c>
    </row>
    <row r="524" spans="2:51" s="12" customFormat="1" ht="13.5">
      <c r="B524" s="189"/>
      <c r="D524" s="178" t="s">
        <v>511</v>
      </c>
      <c r="E524" s="190" t="s">
        <v>398</v>
      </c>
      <c r="F524" s="191" t="s">
        <v>847</v>
      </c>
      <c r="H524" s="192">
        <v>1987</v>
      </c>
      <c r="I524" s="193"/>
      <c r="L524" s="189"/>
      <c r="M524" s="194"/>
      <c r="N524" s="195"/>
      <c r="O524" s="195"/>
      <c r="P524" s="195"/>
      <c r="Q524" s="195"/>
      <c r="R524" s="195"/>
      <c r="S524" s="195"/>
      <c r="T524" s="196"/>
      <c r="AT524" s="190" t="s">
        <v>511</v>
      </c>
      <c r="AU524" s="190" t="s">
        <v>459</v>
      </c>
      <c r="AV524" s="12" t="s">
        <v>459</v>
      </c>
      <c r="AW524" s="12" t="s">
        <v>415</v>
      </c>
      <c r="AX524" s="12" t="s">
        <v>451</v>
      </c>
      <c r="AY524" s="190" t="s">
        <v>498</v>
      </c>
    </row>
    <row r="525" spans="2:51" s="12" customFormat="1" ht="13.5">
      <c r="B525" s="189"/>
      <c r="D525" s="178" t="s">
        <v>511</v>
      </c>
      <c r="E525" s="190" t="s">
        <v>398</v>
      </c>
      <c r="F525" s="191" t="s">
        <v>848</v>
      </c>
      <c r="H525" s="192">
        <v>1994</v>
      </c>
      <c r="I525" s="193"/>
      <c r="L525" s="189"/>
      <c r="M525" s="194"/>
      <c r="N525" s="195"/>
      <c r="O525" s="195"/>
      <c r="P525" s="195"/>
      <c r="Q525" s="195"/>
      <c r="R525" s="195"/>
      <c r="S525" s="195"/>
      <c r="T525" s="196"/>
      <c r="AT525" s="190" t="s">
        <v>511</v>
      </c>
      <c r="AU525" s="190" t="s">
        <v>459</v>
      </c>
      <c r="AV525" s="12" t="s">
        <v>459</v>
      </c>
      <c r="AW525" s="12" t="s">
        <v>415</v>
      </c>
      <c r="AX525" s="12" t="s">
        <v>451</v>
      </c>
      <c r="AY525" s="190" t="s">
        <v>498</v>
      </c>
    </row>
    <row r="526" spans="2:51" s="13" customFormat="1" ht="13.5">
      <c r="B526" s="197"/>
      <c r="D526" s="198" t="s">
        <v>511</v>
      </c>
      <c r="E526" s="199" t="s">
        <v>398</v>
      </c>
      <c r="F526" s="200" t="s">
        <v>518</v>
      </c>
      <c r="H526" s="201">
        <v>8471</v>
      </c>
      <c r="I526" s="202"/>
      <c r="L526" s="197"/>
      <c r="M526" s="203"/>
      <c r="N526" s="204"/>
      <c r="O526" s="204"/>
      <c r="P526" s="204"/>
      <c r="Q526" s="204"/>
      <c r="R526" s="204"/>
      <c r="S526" s="204"/>
      <c r="T526" s="205"/>
      <c r="AT526" s="206" t="s">
        <v>511</v>
      </c>
      <c r="AU526" s="206" t="s">
        <v>459</v>
      </c>
      <c r="AV526" s="13" t="s">
        <v>505</v>
      </c>
      <c r="AW526" s="13" t="s">
        <v>415</v>
      </c>
      <c r="AX526" s="13" t="s">
        <v>399</v>
      </c>
      <c r="AY526" s="206" t="s">
        <v>498</v>
      </c>
    </row>
    <row r="527" spans="2:65" s="1" customFormat="1" ht="22.5" customHeight="1">
      <c r="B527" s="165"/>
      <c r="C527" s="166" t="s">
        <v>849</v>
      </c>
      <c r="D527" s="166" t="s">
        <v>500</v>
      </c>
      <c r="E527" s="167" t="s">
        <v>850</v>
      </c>
      <c r="F527" s="168" t="s">
        <v>851</v>
      </c>
      <c r="G527" s="169" t="s">
        <v>611</v>
      </c>
      <c r="H527" s="170">
        <v>108.5</v>
      </c>
      <c r="I527" s="171"/>
      <c r="J527" s="172">
        <f>ROUND(I527*H527,2)</f>
        <v>0</v>
      </c>
      <c r="K527" s="168" t="s">
        <v>504</v>
      </c>
      <c r="L527" s="35"/>
      <c r="M527" s="173" t="s">
        <v>398</v>
      </c>
      <c r="N527" s="174" t="s">
        <v>422</v>
      </c>
      <c r="O527" s="36"/>
      <c r="P527" s="175">
        <f>O527*H527</f>
        <v>0</v>
      </c>
      <c r="Q527" s="175">
        <v>0.00065</v>
      </c>
      <c r="R527" s="175">
        <f>Q527*H527</f>
        <v>0.07052499999999999</v>
      </c>
      <c r="S527" s="175">
        <v>0</v>
      </c>
      <c r="T527" s="176">
        <f>S527*H527</f>
        <v>0</v>
      </c>
      <c r="AR527" s="18" t="s">
        <v>505</v>
      </c>
      <c r="AT527" s="18" t="s">
        <v>500</v>
      </c>
      <c r="AU527" s="18" t="s">
        <v>459</v>
      </c>
      <c r="AY527" s="18" t="s">
        <v>498</v>
      </c>
      <c r="BE527" s="177">
        <f>IF(N527="základní",J527,0)</f>
        <v>0</v>
      </c>
      <c r="BF527" s="177">
        <f>IF(N527="snížená",J527,0)</f>
        <v>0</v>
      </c>
      <c r="BG527" s="177">
        <f>IF(N527="zákl. přenesená",J527,0)</f>
        <v>0</v>
      </c>
      <c r="BH527" s="177">
        <f>IF(N527="sníž. přenesená",J527,0)</f>
        <v>0</v>
      </c>
      <c r="BI527" s="177">
        <f>IF(N527="nulová",J527,0)</f>
        <v>0</v>
      </c>
      <c r="BJ527" s="18" t="s">
        <v>399</v>
      </c>
      <c r="BK527" s="177">
        <f>ROUND(I527*H527,2)</f>
        <v>0</v>
      </c>
      <c r="BL527" s="18" t="s">
        <v>505</v>
      </c>
      <c r="BM527" s="18" t="s">
        <v>852</v>
      </c>
    </row>
    <row r="528" spans="2:47" s="1" customFormat="1" ht="13.5">
      <c r="B528" s="35"/>
      <c r="D528" s="178" t="s">
        <v>507</v>
      </c>
      <c r="F528" s="179" t="s">
        <v>853</v>
      </c>
      <c r="I528" s="134"/>
      <c r="L528" s="35"/>
      <c r="M528" s="65"/>
      <c r="N528" s="36"/>
      <c r="O528" s="36"/>
      <c r="P528" s="36"/>
      <c r="Q528" s="36"/>
      <c r="R528" s="36"/>
      <c r="S528" s="36"/>
      <c r="T528" s="66"/>
      <c r="AT528" s="18" t="s">
        <v>507</v>
      </c>
      <c r="AU528" s="18" t="s">
        <v>459</v>
      </c>
    </row>
    <row r="529" spans="2:47" s="1" customFormat="1" ht="108">
      <c r="B529" s="35"/>
      <c r="D529" s="178" t="s">
        <v>509</v>
      </c>
      <c r="F529" s="180" t="s">
        <v>837</v>
      </c>
      <c r="I529" s="134"/>
      <c r="L529" s="35"/>
      <c r="M529" s="65"/>
      <c r="N529" s="36"/>
      <c r="O529" s="36"/>
      <c r="P529" s="36"/>
      <c r="Q529" s="36"/>
      <c r="R529" s="36"/>
      <c r="S529" s="36"/>
      <c r="T529" s="66"/>
      <c r="AT529" s="18" t="s">
        <v>509</v>
      </c>
      <c r="AU529" s="18" t="s">
        <v>459</v>
      </c>
    </row>
    <row r="530" spans="2:51" s="11" customFormat="1" ht="13.5">
      <c r="B530" s="181"/>
      <c r="D530" s="178" t="s">
        <v>511</v>
      </c>
      <c r="E530" s="182" t="s">
        <v>398</v>
      </c>
      <c r="F530" s="183" t="s">
        <v>854</v>
      </c>
      <c r="H530" s="184" t="s">
        <v>398</v>
      </c>
      <c r="I530" s="185"/>
      <c r="L530" s="181"/>
      <c r="M530" s="186"/>
      <c r="N530" s="187"/>
      <c r="O530" s="187"/>
      <c r="P530" s="187"/>
      <c r="Q530" s="187"/>
      <c r="R530" s="187"/>
      <c r="S530" s="187"/>
      <c r="T530" s="188"/>
      <c r="AT530" s="184" t="s">
        <v>511</v>
      </c>
      <c r="AU530" s="184" t="s">
        <v>459</v>
      </c>
      <c r="AV530" s="11" t="s">
        <v>399</v>
      </c>
      <c r="AW530" s="11" t="s">
        <v>415</v>
      </c>
      <c r="AX530" s="11" t="s">
        <v>451</v>
      </c>
      <c r="AY530" s="184" t="s">
        <v>498</v>
      </c>
    </row>
    <row r="531" spans="2:51" s="11" customFormat="1" ht="13.5">
      <c r="B531" s="181"/>
      <c r="D531" s="178" t="s">
        <v>511</v>
      </c>
      <c r="E531" s="182" t="s">
        <v>398</v>
      </c>
      <c r="F531" s="183" t="s">
        <v>513</v>
      </c>
      <c r="H531" s="184" t="s">
        <v>398</v>
      </c>
      <c r="I531" s="185"/>
      <c r="L531" s="181"/>
      <c r="M531" s="186"/>
      <c r="N531" s="187"/>
      <c r="O531" s="187"/>
      <c r="P531" s="187"/>
      <c r="Q531" s="187"/>
      <c r="R531" s="187"/>
      <c r="S531" s="187"/>
      <c r="T531" s="188"/>
      <c r="AT531" s="184" t="s">
        <v>511</v>
      </c>
      <c r="AU531" s="184" t="s">
        <v>459</v>
      </c>
      <c r="AV531" s="11" t="s">
        <v>399</v>
      </c>
      <c r="AW531" s="11" t="s">
        <v>415</v>
      </c>
      <c r="AX531" s="11" t="s">
        <v>451</v>
      </c>
      <c r="AY531" s="184" t="s">
        <v>498</v>
      </c>
    </row>
    <row r="532" spans="2:51" s="12" customFormat="1" ht="13.5">
      <c r="B532" s="189"/>
      <c r="D532" s="178" t="s">
        <v>511</v>
      </c>
      <c r="E532" s="190" t="s">
        <v>398</v>
      </c>
      <c r="F532" s="191" t="s">
        <v>855</v>
      </c>
      <c r="H532" s="192">
        <v>10.5</v>
      </c>
      <c r="I532" s="193"/>
      <c r="L532" s="189"/>
      <c r="M532" s="194"/>
      <c r="N532" s="195"/>
      <c r="O532" s="195"/>
      <c r="P532" s="195"/>
      <c r="Q532" s="195"/>
      <c r="R532" s="195"/>
      <c r="S532" s="195"/>
      <c r="T532" s="196"/>
      <c r="AT532" s="190" t="s">
        <v>511</v>
      </c>
      <c r="AU532" s="190" t="s">
        <v>459</v>
      </c>
      <c r="AV532" s="12" t="s">
        <v>459</v>
      </c>
      <c r="AW532" s="12" t="s">
        <v>415</v>
      </c>
      <c r="AX532" s="12" t="s">
        <v>451</v>
      </c>
      <c r="AY532" s="190" t="s">
        <v>498</v>
      </c>
    </row>
    <row r="533" spans="2:51" s="12" customFormat="1" ht="13.5">
      <c r="B533" s="189"/>
      <c r="D533" s="178" t="s">
        <v>511</v>
      </c>
      <c r="E533" s="190" t="s">
        <v>398</v>
      </c>
      <c r="F533" s="191" t="s">
        <v>856</v>
      </c>
      <c r="H533" s="192">
        <v>9</v>
      </c>
      <c r="I533" s="193"/>
      <c r="L533" s="189"/>
      <c r="M533" s="194"/>
      <c r="N533" s="195"/>
      <c r="O533" s="195"/>
      <c r="P533" s="195"/>
      <c r="Q533" s="195"/>
      <c r="R533" s="195"/>
      <c r="S533" s="195"/>
      <c r="T533" s="196"/>
      <c r="AT533" s="190" t="s">
        <v>511</v>
      </c>
      <c r="AU533" s="190" t="s">
        <v>459</v>
      </c>
      <c r="AV533" s="12" t="s">
        <v>459</v>
      </c>
      <c r="AW533" s="12" t="s">
        <v>415</v>
      </c>
      <c r="AX533" s="12" t="s">
        <v>451</v>
      </c>
      <c r="AY533" s="190" t="s">
        <v>498</v>
      </c>
    </row>
    <row r="534" spans="2:51" s="12" customFormat="1" ht="13.5">
      <c r="B534" s="189"/>
      <c r="D534" s="178" t="s">
        <v>511</v>
      </c>
      <c r="E534" s="190" t="s">
        <v>398</v>
      </c>
      <c r="F534" s="191" t="s">
        <v>398</v>
      </c>
      <c r="H534" s="192">
        <v>0</v>
      </c>
      <c r="I534" s="193"/>
      <c r="L534" s="189"/>
      <c r="M534" s="194"/>
      <c r="N534" s="195"/>
      <c r="O534" s="195"/>
      <c r="P534" s="195"/>
      <c r="Q534" s="195"/>
      <c r="R534" s="195"/>
      <c r="S534" s="195"/>
      <c r="T534" s="196"/>
      <c r="AT534" s="190" t="s">
        <v>511</v>
      </c>
      <c r="AU534" s="190" t="s">
        <v>459</v>
      </c>
      <c r="AV534" s="12" t="s">
        <v>459</v>
      </c>
      <c r="AW534" s="12" t="s">
        <v>415</v>
      </c>
      <c r="AX534" s="12" t="s">
        <v>451</v>
      </c>
      <c r="AY534" s="190" t="s">
        <v>498</v>
      </c>
    </row>
    <row r="535" spans="2:51" s="11" customFormat="1" ht="13.5">
      <c r="B535" s="181"/>
      <c r="D535" s="178" t="s">
        <v>511</v>
      </c>
      <c r="E535" s="182" t="s">
        <v>398</v>
      </c>
      <c r="F535" s="183" t="s">
        <v>702</v>
      </c>
      <c r="H535" s="184" t="s">
        <v>398</v>
      </c>
      <c r="I535" s="185"/>
      <c r="L535" s="181"/>
      <c r="M535" s="186"/>
      <c r="N535" s="187"/>
      <c r="O535" s="187"/>
      <c r="P535" s="187"/>
      <c r="Q535" s="187"/>
      <c r="R535" s="187"/>
      <c r="S535" s="187"/>
      <c r="T535" s="188"/>
      <c r="AT535" s="184" t="s">
        <v>511</v>
      </c>
      <c r="AU535" s="184" t="s">
        <v>459</v>
      </c>
      <c r="AV535" s="11" t="s">
        <v>399</v>
      </c>
      <c r="AW535" s="11" t="s">
        <v>415</v>
      </c>
      <c r="AX535" s="11" t="s">
        <v>451</v>
      </c>
      <c r="AY535" s="184" t="s">
        <v>498</v>
      </c>
    </row>
    <row r="536" spans="2:51" s="12" customFormat="1" ht="13.5">
      <c r="B536" s="189"/>
      <c r="D536" s="178" t="s">
        <v>511</v>
      </c>
      <c r="E536" s="190" t="s">
        <v>398</v>
      </c>
      <c r="F536" s="191" t="s">
        <v>857</v>
      </c>
      <c r="H536" s="192">
        <v>22.5</v>
      </c>
      <c r="I536" s="193"/>
      <c r="L536" s="189"/>
      <c r="M536" s="194"/>
      <c r="N536" s="195"/>
      <c r="O536" s="195"/>
      <c r="P536" s="195"/>
      <c r="Q536" s="195"/>
      <c r="R536" s="195"/>
      <c r="S536" s="195"/>
      <c r="T536" s="196"/>
      <c r="AT536" s="190" t="s">
        <v>511</v>
      </c>
      <c r="AU536" s="190" t="s">
        <v>459</v>
      </c>
      <c r="AV536" s="12" t="s">
        <v>459</v>
      </c>
      <c r="AW536" s="12" t="s">
        <v>415</v>
      </c>
      <c r="AX536" s="12" t="s">
        <v>451</v>
      </c>
      <c r="AY536" s="190" t="s">
        <v>498</v>
      </c>
    </row>
    <row r="537" spans="2:51" s="12" customFormat="1" ht="13.5">
      <c r="B537" s="189"/>
      <c r="D537" s="178" t="s">
        <v>511</v>
      </c>
      <c r="E537" s="190" t="s">
        <v>398</v>
      </c>
      <c r="F537" s="191" t="s">
        <v>398</v>
      </c>
      <c r="H537" s="192">
        <v>0</v>
      </c>
      <c r="I537" s="193"/>
      <c r="L537" s="189"/>
      <c r="M537" s="194"/>
      <c r="N537" s="195"/>
      <c r="O537" s="195"/>
      <c r="P537" s="195"/>
      <c r="Q537" s="195"/>
      <c r="R537" s="195"/>
      <c r="S537" s="195"/>
      <c r="T537" s="196"/>
      <c r="AT537" s="190" t="s">
        <v>511</v>
      </c>
      <c r="AU537" s="190" t="s">
        <v>459</v>
      </c>
      <c r="AV537" s="12" t="s">
        <v>459</v>
      </c>
      <c r="AW537" s="12" t="s">
        <v>415</v>
      </c>
      <c r="AX537" s="12" t="s">
        <v>451</v>
      </c>
      <c r="AY537" s="190" t="s">
        <v>498</v>
      </c>
    </row>
    <row r="538" spans="2:51" s="11" customFormat="1" ht="13.5">
      <c r="B538" s="181"/>
      <c r="D538" s="178" t="s">
        <v>511</v>
      </c>
      <c r="E538" s="182" t="s">
        <v>398</v>
      </c>
      <c r="F538" s="183" t="s">
        <v>516</v>
      </c>
      <c r="H538" s="184" t="s">
        <v>398</v>
      </c>
      <c r="I538" s="185"/>
      <c r="L538" s="181"/>
      <c r="M538" s="186"/>
      <c r="N538" s="187"/>
      <c r="O538" s="187"/>
      <c r="P538" s="187"/>
      <c r="Q538" s="187"/>
      <c r="R538" s="187"/>
      <c r="S538" s="187"/>
      <c r="T538" s="188"/>
      <c r="AT538" s="184" t="s">
        <v>511</v>
      </c>
      <c r="AU538" s="184" t="s">
        <v>459</v>
      </c>
      <c r="AV538" s="11" t="s">
        <v>399</v>
      </c>
      <c r="AW538" s="11" t="s">
        <v>415</v>
      </c>
      <c r="AX538" s="11" t="s">
        <v>451</v>
      </c>
      <c r="AY538" s="184" t="s">
        <v>498</v>
      </c>
    </row>
    <row r="539" spans="2:51" s="12" customFormat="1" ht="13.5">
      <c r="B539" s="189"/>
      <c r="D539" s="178" t="s">
        <v>511</v>
      </c>
      <c r="E539" s="190" t="s">
        <v>398</v>
      </c>
      <c r="F539" s="191" t="s">
        <v>0</v>
      </c>
      <c r="H539" s="192">
        <v>21</v>
      </c>
      <c r="I539" s="193"/>
      <c r="L539" s="189"/>
      <c r="M539" s="194"/>
      <c r="N539" s="195"/>
      <c r="O539" s="195"/>
      <c r="P539" s="195"/>
      <c r="Q539" s="195"/>
      <c r="R539" s="195"/>
      <c r="S539" s="195"/>
      <c r="T539" s="196"/>
      <c r="AT539" s="190" t="s">
        <v>511</v>
      </c>
      <c r="AU539" s="190" t="s">
        <v>459</v>
      </c>
      <c r="AV539" s="12" t="s">
        <v>459</v>
      </c>
      <c r="AW539" s="12" t="s">
        <v>415</v>
      </c>
      <c r="AX539" s="12" t="s">
        <v>451</v>
      </c>
      <c r="AY539" s="190" t="s">
        <v>498</v>
      </c>
    </row>
    <row r="540" spans="2:51" s="12" customFormat="1" ht="13.5">
      <c r="B540" s="189"/>
      <c r="D540" s="178" t="s">
        <v>511</v>
      </c>
      <c r="E540" s="190" t="s">
        <v>398</v>
      </c>
      <c r="F540" s="191" t="s">
        <v>398</v>
      </c>
      <c r="H540" s="192">
        <v>0</v>
      </c>
      <c r="I540" s="193"/>
      <c r="L540" s="189"/>
      <c r="M540" s="194"/>
      <c r="N540" s="195"/>
      <c r="O540" s="195"/>
      <c r="P540" s="195"/>
      <c r="Q540" s="195"/>
      <c r="R540" s="195"/>
      <c r="S540" s="195"/>
      <c r="T540" s="196"/>
      <c r="AT540" s="190" t="s">
        <v>511</v>
      </c>
      <c r="AU540" s="190" t="s">
        <v>459</v>
      </c>
      <c r="AV540" s="12" t="s">
        <v>459</v>
      </c>
      <c r="AW540" s="12" t="s">
        <v>415</v>
      </c>
      <c r="AX540" s="12" t="s">
        <v>451</v>
      </c>
      <c r="AY540" s="190" t="s">
        <v>498</v>
      </c>
    </row>
    <row r="541" spans="2:51" s="11" customFormat="1" ht="13.5">
      <c r="B541" s="181"/>
      <c r="D541" s="178" t="s">
        <v>511</v>
      </c>
      <c r="E541" s="182" t="s">
        <v>398</v>
      </c>
      <c r="F541" s="183" t="s">
        <v>838</v>
      </c>
      <c r="H541" s="184" t="s">
        <v>398</v>
      </c>
      <c r="I541" s="185"/>
      <c r="L541" s="181"/>
      <c r="M541" s="186"/>
      <c r="N541" s="187"/>
      <c r="O541" s="187"/>
      <c r="P541" s="187"/>
      <c r="Q541" s="187"/>
      <c r="R541" s="187"/>
      <c r="S541" s="187"/>
      <c r="T541" s="188"/>
      <c r="AT541" s="184" t="s">
        <v>511</v>
      </c>
      <c r="AU541" s="184" t="s">
        <v>459</v>
      </c>
      <c r="AV541" s="11" t="s">
        <v>399</v>
      </c>
      <c r="AW541" s="11" t="s">
        <v>415</v>
      </c>
      <c r="AX541" s="11" t="s">
        <v>451</v>
      </c>
      <c r="AY541" s="184" t="s">
        <v>498</v>
      </c>
    </row>
    <row r="542" spans="2:51" s="11" customFormat="1" ht="13.5">
      <c r="B542" s="181"/>
      <c r="D542" s="178" t="s">
        <v>511</v>
      </c>
      <c r="E542" s="182" t="s">
        <v>398</v>
      </c>
      <c r="F542" s="183" t="s">
        <v>524</v>
      </c>
      <c r="H542" s="184" t="s">
        <v>398</v>
      </c>
      <c r="I542" s="185"/>
      <c r="L542" s="181"/>
      <c r="M542" s="186"/>
      <c r="N542" s="187"/>
      <c r="O542" s="187"/>
      <c r="P542" s="187"/>
      <c r="Q542" s="187"/>
      <c r="R542" s="187"/>
      <c r="S542" s="187"/>
      <c r="T542" s="188"/>
      <c r="AT542" s="184" t="s">
        <v>511</v>
      </c>
      <c r="AU542" s="184" t="s">
        <v>459</v>
      </c>
      <c r="AV542" s="11" t="s">
        <v>399</v>
      </c>
      <c r="AW542" s="11" t="s">
        <v>415</v>
      </c>
      <c r="AX542" s="11" t="s">
        <v>451</v>
      </c>
      <c r="AY542" s="184" t="s">
        <v>498</v>
      </c>
    </row>
    <row r="543" spans="2:51" s="12" customFormat="1" ht="13.5">
      <c r="B543" s="189"/>
      <c r="D543" s="178" t="s">
        <v>511</v>
      </c>
      <c r="E543" s="190" t="s">
        <v>398</v>
      </c>
      <c r="F543" s="191" t="s">
        <v>1</v>
      </c>
      <c r="H543" s="192">
        <v>12</v>
      </c>
      <c r="I543" s="193"/>
      <c r="L543" s="189"/>
      <c r="M543" s="194"/>
      <c r="N543" s="195"/>
      <c r="O543" s="195"/>
      <c r="P543" s="195"/>
      <c r="Q543" s="195"/>
      <c r="R543" s="195"/>
      <c r="S543" s="195"/>
      <c r="T543" s="196"/>
      <c r="AT543" s="190" t="s">
        <v>511</v>
      </c>
      <c r="AU543" s="190" t="s">
        <v>459</v>
      </c>
      <c r="AV543" s="12" t="s">
        <v>459</v>
      </c>
      <c r="AW543" s="12" t="s">
        <v>415</v>
      </c>
      <c r="AX543" s="12" t="s">
        <v>451</v>
      </c>
      <c r="AY543" s="190" t="s">
        <v>498</v>
      </c>
    </row>
    <row r="544" spans="2:51" s="12" customFormat="1" ht="13.5">
      <c r="B544" s="189"/>
      <c r="D544" s="178" t="s">
        <v>511</v>
      </c>
      <c r="E544" s="190" t="s">
        <v>398</v>
      </c>
      <c r="F544" s="191" t="s">
        <v>2</v>
      </c>
      <c r="H544" s="192">
        <v>12</v>
      </c>
      <c r="I544" s="193"/>
      <c r="L544" s="189"/>
      <c r="M544" s="194"/>
      <c r="N544" s="195"/>
      <c r="O544" s="195"/>
      <c r="P544" s="195"/>
      <c r="Q544" s="195"/>
      <c r="R544" s="195"/>
      <c r="S544" s="195"/>
      <c r="T544" s="196"/>
      <c r="AT544" s="190" t="s">
        <v>511</v>
      </c>
      <c r="AU544" s="190" t="s">
        <v>459</v>
      </c>
      <c r="AV544" s="12" t="s">
        <v>459</v>
      </c>
      <c r="AW544" s="12" t="s">
        <v>415</v>
      </c>
      <c r="AX544" s="12" t="s">
        <v>451</v>
      </c>
      <c r="AY544" s="190" t="s">
        <v>498</v>
      </c>
    </row>
    <row r="545" spans="2:51" s="12" customFormat="1" ht="13.5">
      <c r="B545" s="189"/>
      <c r="D545" s="178" t="s">
        <v>511</v>
      </c>
      <c r="E545" s="190" t="s">
        <v>398</v>
      </c>
      <c r="F545" s="191" t="s">
        <v>398</v>
      </c>
      <c r="H545" s="192">
        <v>0</v>
      </c>
      <c r="I545" s="193"/>
      <c r="L545" s="189"/>
      <c r="M545" s="194"/>
      <c r="N545" s="195"/>
      <c r="O545" s="195"/>
      <c r="P545" s="195"/>
      <c r="Q545" s="195"/>
      <c r="R545" s="195"/>
      <c r="S545" s="195"/>
      <c r="T545" s="196"/>
      <c r="AT545" s="190" t="s">
        <v>511</v>
      </c>
      <c r="AU545" s="190" t="s">
        <v>459</v>
      </c>
      <c r="AV545" s="12" t="s">
        <v>459</v>
      </c>
      <c r="AW545" s="12" t="s">
        <v>415</v>
      </c>
      <c r="AX545" s="12" t="s">
        <v>451</v>
      </c>
      <c r="AY545" s="190" t="s">
        <v>498</v>
      </c>
    </row>
    <row r="546" spans="2:51" s="11" customFormat="1" ht="13.5">
      <c r="B546" s="181"/>
      <c r="D546" s="178" t="s">
        <v>511</v>
      </c>
      <c r="E546" s="182" t="s">
        <v>398</v>
      </c>
      <c r="F546" s="183" t="s">
        <v>3</v>
      </c>
      <c r="H546" s="184" t="s">
        <v>398</v>
      </c>
      <c r="I546" s="185"/>
      <c r="L546" s="181"/>
      <c r="M546" s="186"/>
      <c r="N546" s="187"/>
      <c r="O546" s="187"/>
      <c r="P546" s="187"/>
      <c r="Q546" s="187"/>
      <c r="R546" s="187"/>
      <c r="S546" s="187"/>
      <c r="T546" s="188"/>
      <c r="AT546" s="184" t="s">
        <v>511</v>
      </c>
      <c r="AU546" s="184" t="s">
        <v>459</v>
      </c>
      <c r="AV546" s="11" t="s">
        <v>399</v>
      </c>
      <c r="AW546" s="11" t="s">
        <v>415</v>
      </c>
      <c r="AX546" s="11" t="s">
        <v>451</v>
      </c>
      <c r="AY546" s="184" t="s">
        <v>498</v>
      </c>
    </row>
    <row r="547" spans="2:51" s="12" customFormat="1" ht="13.5">
      <c r="B547" s="189"/>
      <c r="D547" s="178" t="s">
        <v>511</v>
      </c>
      <c r="E547" s="190" t="s">
        <v>398</v>
      </c>
      <c r="F547" s="191" t="s">
        <v>4</v>
      </c>
      <c r="H547" s="192">
        <v>12.5</v>
      </c>
      <c r="I547" s="193"/>
      <c r="L547" s="189"/>
      <c r="M547" s="194"/>
      <c r="N547" s="195"/>
      <c r="O547" s="195"/>
      <c r="P547" s="195"/>
      <c r="Q547" s="195"/>
      <c r="R547" s="195"/>
      <c r="S547" s="195"/>
      <c r="T547" s="196"/>
      <c r="AT547" s="190" t="s">
        <v>511</v>
      </c>
      <c r="AU547" s="190" t="s">
        <v>459</v>
      </c>
      <c r="AV547" s="12" t="s">
        <v>459</v>
      </c>
      <c r="AW547" s="12" t="s">
        <v>415</v>
      </c>
      <c r="AX547" s="12" t="s">
        <v>451</v>
      </c>
      <c r="AY547" s="190" t="s">
        <v>498</v>
      </c>
    </row>
    <row r="548" spans="2:51" s="12" customFormat="1" ht="13.5">
      <c r="B548" s="189"/>
      <c r="D548" s="178" t="s">
        <v>511</v>
      </c>
      <c r="E548" s="190" t="s">
        <v>398</v>
      </c>
      <c r="F548" s="191" t="s">
        <v>5</v>
      </c>
      <c r="H548" s="192">
        <v>9</v>
      </c>
      <c r="I548" s="193"/>
      <c r="L548" s="189"/>
      <c r="M548" s="194"/>
      <c r="N548" s="195"/>
      <c r="O548" s="195"/>
      <c r="P548" s="195"/>
      <c r="Q548" s="195"/>
      <c r="R548" s="195"/>
      <c r="S548" s="195"/>
      <c r="T548" s="196"/>
      <c r="AT548" s="190" t="s">
        <v>511</v>
      </c>
      <c r="AU548" s="190" t="s">
        <v>459</v>
      </c>
      <c r="AV548" s="12" t="s">
        <v>459</v>
      </c>
      <c r="AW548" s="12" t="s">
        <v>415</v>
      </c>
      <c r="AX548" s="12" t="s">
        <v>451</v>
      </c>
      <c r="AY548" s="190" t="s">
        <v>498</v>
      </c>
    </row>
    <row r="549" spans="2:51" s="13" customFormat="1" ht="13.5">
      <c r="B549" s="197"/>
      <c r="D549" s="198" t="s">
        <v>511</v>
      </c>
      <c r="E549" s="199" t="s">
        <v>398</v>
      </c>
      <c r="F549" s="200" t="s">
        <v>518</v>
      </c>
      <c r="H549" s="201">
        <v>108.5</v>
      </c>
      <c r="I549" s="202"/>
      <c r="L549" s="197"/>
      <c r="M549" s="203"/>
      <c r="N549" s="204"/>
      <c r="O549" s="204"/>
      <c r="P549" s="204"/>
      <c r="Q549" s="204"/>
      <c r="R549" s="204"/>
      <c r="S549" s="204"/>
      <c r="T549" s="205"/>
      <c r="AT549" s="206" t="s">
        <v>511</v>
      </c>
      <c r="AU549" s="206" t="s">
        <v>459</v>
      </c>
      <c r="AV549" s="13" t="s">
        <v>505</v>
      </c>
      <c r="AW549" s="13" t="s">
        <v>415</v>
      </c>
      <c r="AX549" s="13" t="s">
        <v>399</v>
      </c>
      <c r="AY549" s="206" t="s">
        <v>498</v>
      </c>
    </row>
    <row r="550" spans="2:65" s="1" customFormat="1" ht="22.5" customHeight="1">
      <c r="B550" s="165"/>
      <c r="C550" s="166" t="s">
        <v>6</v>
      </c>
      <c r="D550" s="166" t="s">
        <v>500</v>
      </c>
      <c r="E550" s="167" t="s">
        <v>7</v>
      </c>
      <c r="F550" s="168" t="s">
        <v>8</v>
      </c>
      <c r="G550" s="169" t="s">
        <v>611</v>
      </c>
      <c r="H550" s="170">
        <v>8667</v>
      </c>
      <c r="I550" s="171"/>
      <c r="J550" s="172">
        <f>ROUND(I550*H550,2)</f>
        <v>0</v>
      </c>
      <c r="K550" s="168" t="s">
        <v>504</v>
      </c>
      <c r="L550" s="35"/>
      <c r="M550" s="173" t="s">
        <v>398</v>
      </c>
      <c r="N550" s="174" t="s">
        <v>422</v>
      </c>
      <c r="O550" s="36"/>
      <c r="P550" s="175">
        <f>O550*H550</f>
        <v>0</v>
      </c>
      <c r="Q550" s="175">
        <v>0</v>
      </c>
      <c r="R550" s="175">
        <f>Q550*H550</f>
        <v>0</v>
      </c>
      <c r="S550" s="175">
        <v>0</v>
      </c>
      <c r="T550" s="176">
        <f>S550*H550</f>
        <v>0</v>
      </c>
      <c r="AR550" s="18" t="s">
        <v>505</v>
      </c>
      <c r="AT550" s="18" t="s">
        <v>500</v>
      </c>
      <c r="AU550" s="18" t="s">
        <v>459</v>
      </c>
      <c r="AY550" s="18" t="s">
        <v>498</v>
      </c>
      <c r="BE550" s="177">
        <f>IF(N550="základní",J550,0)</f>
        <v>0</v>
      </c>
      <c r="BF550" s="177">
        <f>IF(N550="snížená",J550,0)</f>
        <v>0</v>
      </c>
      <c r="BG550" s="177">
        <f>IF(N550="zákl. přenesená",J550,0)</f>
        <v>0</v>
      </c>
      <c r="BH550" s="177">
        <f>IF(N550="sníž. přenesená",J550,0)</f>
        <v>0</v>
      </c>
      <c r="BI550" s="177">
        <f>IF(N550="nulová",J550,0)</f>
        <v>0</v>
      </c>
      <c r="BJ550" s="18" t="s">
        <v>399</v>
      </c>
      <c r="BK550" s="177">
        <f>ROUND(I550*H550,2)</f>
        <v>0</v>
      </c>
      <c r="BL550" s="18" t="s">
        <v>505</v>
      </c>
      <c r="BM550" s="18" t="s">
        <v>9</v>
      </c>
    </row>
    <row r="551" spans="2:47" s="1" customFormat="1" ht="27">
      <c r="B551" s="35"/>
      <c r="D551" s="178" t="s">
        <v>507</v>
      </c>
      <c r="F551" s="179" t="s">
        <v>10</v>
      </c>
      <c r="I551" s="134"/>
      <c r="L551" s="35"/>
      <c r="M551" s="65"/>
      <c r="N551" s="36"/>
      <c r="O551" s="36"/>
      <c r="P551" s="36"/>
      <c r="Q551" s="36"/>
      <c r="R551" s="36"/>
      <c r="S551" s="36"/>
      <c r="T551" s="66"/>
      <c r="AT551" s="18" t="s">
        <v>507</v>
      </c>
      <c r="AU551" s="18" t="s">
        <v>459</v>
      </c>
    </row>
    <row r="552" spans="2:47" s="1" customFormat="1" ht="40.5">
      <c r="B552" s="35"/>
      <c r="D552" s="178" t="s">
        <v>509</v>
      </c>
      <c r="F552" s="180" t="s">
        <v>11</v>
      </c>
      <c r="I552" s="134"/>
      <c r="L552" s="35"/>
      <c r="M552" s="65"/>
      <c r="N552" s="36"/>
      <c r="O552" s="36"/>
      <c r="P552" s="36"/>
      <c r="Q552" s="36"/>
      <c r="R552" s="36"/>
      <c r="S552" s="36"/>
      <c r="T552" s="66"/>
      <c r="AT552" s="18" t="s">
        <v>509</v>
      </c>
      <c r="AU552" s="18" t="s">
        <v>459</v>
      </c>
    </row>
    <row r="553" spans="2:51" s="11" customFormat="1" ht="13.5">
      <c r="B553" s="181"/>
      <c r="D553" s="178" t="s">
        <v>511</v>
      </c>
      <c r="E553" s="182" t="s">
        <v>398</v>
      </c>
      <c r="F553" s="183" t="s">
        <v>12</v>
      </c>
      <c r="H553" s="184" t="s">
        <v>398</v>
      </c>
      <c r="I553" s="185"/>
      <c r="L553" s="181"/>
      <c r="M553" s="186"/>
      <c r="N553" s="187"/>
      <c r="O553" s="187"/>
      <c r="P553" s="187"/>
      <c r="Q553" s="187"/>
      <c r="R553" s="187"/>
      <c r="S553" s="187"/>
      <c r="T553" s="188"/>
      <c r="AT553" s="184" t="s">
        <v>511</v>
      </c>
      <c r="AU553" s="184" t="s">
        <v>459</v>
      </c>
      <c r="AV553" s="11" t="s">
        <v>399</v>
      </c>
      <c r="AW553" s="11" t="s">
        <v>415</v>
      </c>
      <c r="AX553" s="11" t="s">
        <v>451</v>
      </c>
      <c r="AY553" s="184" t="s">
        <v>498</v>
      </c>
    </row>
    <row r="554" spans="2:51" s="11" customFormat="1" ht="13.5">
      <c r="B554" s="181"/>
      <c r="D554" s="178" t="s">
        <v>511</v>
      </c>
      <c r="E554" s="182" t="s">
        <v>398</v>
      </c>
      <c r="F554" s="183" t="s">
        <v>513</v>
      </c>
      <c r="H554" s="184" t="s">
        <v>398</v>
      </c>
      <c r="I554" s="185"/>
      <c r="L554" s="181"/>
      <c r="M554" s="186"/>
      <c r="N554" s="187"/>
      <c r="O554" s="187"/>
      <c r="P554" s="187"/>
      <c r="Q554" s="187"/>
      <c r="R554" s="187"/>
      <c r="S554" s="187"/>
      <c r="T554" s="188"/>
      <c r="AT554" s="184" t="s">
        <v>511</v>
      </c>
      <c r="AU554" s="184" t="s">
        <v>459</v>
      </c>
      <c r="AV554" s="11" t="s">
        <v>399</v>
      </c>
      <c r="AW554" s="11" t="s">
        <v>415</v>
      </c>
      <c r="AX554" s="11" t="s">
        <v>451</v>
      </c>
      <c r="AY554" s="184" t="s">
        <v>498</v>
      </c>
    </row>
    <row r="555" spans="2:51" s="12" customFormat="1" ht="13.5">
      <c r="B555" s="189"/>
      <c r="D555" s="178" t="s">
        <v>511</v>
      </c>
      <c r="E555" s="190" t="s">
        <v>398</v>
      </c>
      <c r="F555" s="191" t="s">
        <v>839</v>
      </c>
      <c r="H555" s="192">
        <v>334</v>
      </c>
      <c r="I555" s="193"/>
      <c r="L555" s="189"/>
      <c r="M555" s="194"/>
      <c r="N555" s="195"/>
      <c r="O555" s="195"/>
      <c r="P555" s="195"/>
      <c r="Q555" s="195"/>
      <c r="R555" s="195"/>
      <c r="S555" s="195"/>
      <c r="T555" s="196"/>
      <c r="AT555" s="190" t="s">
        <v>511</v>
      </c>
      <c r="AU555" s="190" t="s">
        <v>459</v>
      </c>
      <c r="AV555" s="12" t="s">
        <v>459</v>
      </c>
      <c r="AW555" s="12" t="s">
        <v>415</v>
      </c>
      <c r="AX555" s="12" t="s">
        <v>451</v>
      </c>
      <c r="AY555" s="190" t="s">
        <v>498</v>
      </c>
    </row>
    <row r="556" spans="2:51" s="12" customFormat="1" ht="13.5">
      <c r="B556" s="189"/>
      <c r="D556" s="178" t="s">
        <v>511</v>
      </c>
      <c r="E556" s="190" t="s">
        <v>398</v>
      </c>
      <c r="F556" s="191" t="s">
        <v>840</v>
      </c>
      <c r="H556" s="192">
        <v>220</v>
      </c>
      <c r="I556" s="193"/>
      <c r="L556" s="189"/>
      <c r="M556" s="194"/>
      <c r="N556" s="195"/>
      <c r="O556" s="195"/>
      <c r="P556" s="195"/>
      <c r="Q556" s="195"/>
      <c r="R556" s="195"/>
      <c r="S556" s="195"/>
      <c r="T556" s="196"/>
      <c r="AT556" s="190" t="s">
        <v>511</v>
      </c>
      <c r="AU556" s="190" t="s">
        <v>459</v>
      </c>
      <c r="AV556" s="12" t="s">
        <v>459</v>
      </c>
      <c r="AW556" s="12" t="s">
        <v>415</v>
      </c>
      <c r="AX556" s="12" t="s">
        <v>451</v>
      </c>
      <c r="AY556" s="190" t="s">
        <v>498</v>
      </c>
    </row>
    <row r="557" spans="2:51" s="12" customFormat="1" ht="13.5">
      <c r="B557" s="189"/>
      <c r="D557" s="178" t="s">
        <v>511</v>
      </c>
      <c r="E557" s="190" t="s">
        <v>398</v>
      </c>
      <c r="F557" s="191" t="s">
        <v>841</v>
      </c>
      <c r="H557" s="192">
        <v>74</v>
      </c>
      <c r="I557" s="193"/>
      <c r="L557" s="189"/>
      <c r="M557" s="194"/>
      <c r="N557" s="195"/>
      <c r="O557" s="195"/>
      <c r="P557" s="195"/>
      <c r="Q557" s="195"/>
      <c r="R557" s="195"/>
      <c r="S557" s="195"/>
      <c r="T557" s="196"/>
      <c r="AT557" s="190" t="s">
        <v>511</v>
      </c>
      <c r="AU557" s="190" t="s">
        <v>459</v>
      </c>
      <c r="AV557" s="12" t="s">
        <v>459</v>
      </c>
      <c r="AW557" s="12" t="s">
        <v>415</v>
      </c>
      <c r="AX557" s="12" t="s">
        <v>451</v>
      </c>
      <c r="AY557" s="190" t="s">
        <v>498</v>
      </c>
    </row>
    <row r="558" spans="2:51" s="12" customFormat="1" ht="13.5">
      <c r="B558" s="189"/>
      <c r="D558" s="178" t="s">
        <v>511</v>
      </c>
      <c r="E558" s="190" t="s">
        <v>398</v>
      </c>
      <c r="F558" s="191" t="s">
        <v>398</v>
      </c>
      <c r="H558" s="192">
        <v>0</v>
      </c>
      <c r="I558" s="193"/>
      <c r="L558" s="189"/>
      <c r="M558" s="194"/>
      <c r="N558" s="195"/>
      <c r="O558" s="195"/>
      <c r="P558" s="195"/>
      <c r="Q558" s="195"/>
      <c r="R558" s="195"/>
      <c r="S558" s="195"/>
      <c r="T558" s="196"/>
      <c r="AT558" s="190" t="s">
        <v>511</v>
      </c>
      <c r="AU558" s="190" t="s">
        <v>459</v>
      </c>
      <c r="AV558" s="12" t="s">
        <v>459</v>
      </c>
      <c r="AW558" s="12" t="s">
        <v>415</v>
      </c>
      <c r="AX558" s="12" t="s">
        <v>451</v>
      </c>
      <c r="AY558" s="190" t="s">
        <v>498</v>
      </c>
    </row>
    <row r="559" spans="2:51" s="11" customFormat="1" ht="13.5">
      <c r="B559" s="181"/>
      <c r="D559" s="178" t="s">
        <v>511</v>
      </c>
      <c r="E559" s="182" t="s">
        <v>398</v>
      </c>
      <c r="F559" s="183" t="s">
        <v>702</v>
      </c>
      <c r="H559" s="184" t="s">
        <v>398</v>
      </c>
      <c r="I559" s="185"/>
      <c r="L559" s="181"/>
      <c r="M559" s="186"/>
      <c r="N559" s="187"/>
      <c r="O559" s="187"/>
      <c r="P559" s="187"/>
      <c r="Q559" s="187"/>
      <c r="R559" s="187"/>
      <c r="S559" s="187"/>
      <c r="T559" s="188"/>
      <c r="AT559" s="184" t="s">
        <v>511</v>
      </c>
      <c r="AU559" s="184" t="s">
        <v>459</v>
      </c>
      <c r="AV559" s="11" t="s">
        <v>399</v>
      </c>
      <c r="AW559" s="11" t="s">
        <v>415</v>
      </c>
      <c r="AX559" s="11" t="s">
        <v>451</v>
      </c>
      <c r="AY559" s="184" t="s">
        <v>498</v>
      </c>
    </row>
    <row r="560" spans="2:51" s="12" customFormat="1" ht="13.5">
      <c r="B560" s="189"/>
      <c r="D560" s="178" t="s">
        <v>511</v>
      </c>
      <c r="E560" s="190" t="s">
        <v>398</v>
      </c>
      <c r="F560" s="191" t="s">
        <v>842</v>
      </c>
      <c r="H560" s="192">
        <v>1775</v>
      </c>
      <c r="I560" s="193"/>
      <c r="L560" s="189"/>
      <c r="M560" s="194"/>
      <c r="N560" s="195"/>
      <c r="O560" s="195"/>
      <c r="P560" s="195"/>
      <c r="Q560" s="195"/>
      <c r="R560" s="195"/>
      <c r="S560" s="195"/>
      <c r="T560" s="196"/>
      <c r="AT560" s="190" t="s">
        <v>511</v>
      </c>
      <c r="AU560" s="190" t="s">
        <v>459</v>
      </c>
      <c r="AV560" s="12" t="s">
        <v>459</v>
      </c>
      <c r="AW560" s="12" t="s">
        <v>415</v>
      </c>
      <c r="AX560" s="12" t="s">
        <v>451</v>
      </c>
      <c r="AY560" s="190" t="s">
        <v>498</v>
      </c>
    </row>
    <row r="561" spans="2:51" s="12" customFormat="1" ht="13.5">
      <c r="B561" s="189"/>
      <c r="D561" s="178" t="s">
        <v>511</v>
      </c>
      <c r="E561" s="190" t="s">
        <v>398</v>
      </c>
      <c r="F561" s="191" t="s">
        <v>843</v>
      </c>
      <c r="H561" s="192">
        <v>1728</v>
      </c>
      <c r="I561" s="193"/>
      <c r="L561" s="189"/>
      <c r="M561" s="194"/>
      <c r="N561" s="195"/>
      <c r="O561" s="195"/>
      <c r="P561" s="195"/>
      <c r="Q561" s="195"/>
      <c r="R561" s="195"/>
      <c r="S561" s="195"/>
      <c r="T561" s="196"/>
      <c r="AT561" s="190" t="s">
        <v>511</v>
      </c>
      <c r="AU561" s="190" t="s">
        <v>459</v>
      </c>
      <c r="AV561" s="12" t="s">
        <v>459</v>
      </c>
      <c r="AW561" s="12" t="s">
        <v>415</v>
      </c>
      <c r="AX561" s="12" t="s">
        <v>451</v>
      </c>
      <c r="AY561" s="190" t="s">
        <v>498</v>
      </c>
    </row>
    <row r="562" spans="2:51" s="12" customFormat="1" ht="13.5">
      <c r="B562" s="189"/>
      <c r="D562" s="178" t="s">
        <v>511</v>
      </c>
      <c r="E562" s="190" t="s">
        <v>398</v>
      </c>
      <c r="F562" s="191" t="s">
        <v>398</v>
      </c>
      <c r="H562" s="192">
        <v>0</v>
      </c>
      <c r="I562" s="193"/>
      <c r="L562" s="189"/>
      <c r="M562" s="194"/>
      <c r="N562" s="195"/>
      <c r="O562" s="195"/>
      <c r="P562" s="195"/>
      <c r="Q562" s="195"/>
      <c r="R562" s="195"/>
      <c r="S562" s="195"/>
      <c r="T562" s="196"/>
      <c r="AT562" s="190" t="s">
        <v>511</v>
      </c>
      <c r="AU562" s="190" t="s">
        <v>459</v>
      </c>
      <c r="AV562" s="12" t="s">
        <v>459</v>
      </c>
      <c r="AW562" s="12" t="s">
        <v>415</v>
      </c>
      <c r="AX562" s="12" t="s">
        <v>451</v>
      </c>
      <c r="AY562" s="190" t="s">
        <v>498</v>
      </c>
    </row>
    <row r="563" spans="2:51" s="11" customFormat="1" ht="13.5">
      <c r="B563" s="181"/>
      <c r="D563" s="178" t="s">
        <v>511</v>
      </c>
      <c r="E563" s="182" t="s">
        <v>398</v>
      </c>
      <c r="F563" s="183" t="s">
        <v>516</v>
      </c>
      <c r="H563" s="184" t="s">
        <v>398</v>
      </c>
      <c r="I563" s="185"/>
      <c r="L563" s="181"/>
      <c r="M563" s="186"/>
      <c r="N563" s="187"/>
      <c r="O563" s="187"/>
      <c r="P563" s="187"/>
      <c r="Q563" s="187"/>
      <c r="R563" s="187"/>
      <c r="S563" s="187"/>
      <c r="T563" s="188"/>
      <c r="AT563" s="184" t="s">
        <v>511</v>
      </c>
      <c r="AU563" s="184" t="s">
        <v>459</v>
      </c>
      <c r="AV563" s="11" t="s">
        <v>399</v>
      </c>
      <c r="AW563" s="11" t="s">
        <v>415</v>
      </c>
      <c r="AX563" s="11" t="s">
        <v>451</v>
      </c>
      <c r="AY563" s="184" t="s">
        <v>498</v>
      </c>
    </row>
    <row r="564" spans="2:51" s="12" customFormat="1" ht="13.5">
      <c r="B564" s="189"/>
      <c r="D564" s="178" t="s">
        <v>511</v>
      </c>
      <c r="E564" s="190" t="s">
        <v>398</v>
      </c>
      <c r="F564" s="191" t="s">
        <v>844</v>
      </c>
      <c r="H564" s="192">
        <v>200</v>
      </c>
      <c r="I564" s="193"/>
      <c r="L564" s="189"/>
      <c r="M564" s="194"/>
      <c r="N564" s="195"/>
      <c r="O564" s="195"/>
      <c r="P564" s="195"/>
      <c r="Q564" s="195"/>
      <c r="R564" s="195"/>
      <c r="S564" s="195"/>
      <c r="T564" s="196"/>
      <c r="AT564" s="190" t="s">
        <v>511</v>
      </c>
      <c r="AU564" s="190" t="s">
        <v>459</v>
      </c>
      <c r="AV564" s="12" t="s">
        <v>459</v>
      </c>
      <c r="AW564" s="12" t="s">
        <v>415</v>
      </c>
      <c r="AX564" s="12" t="s">
        <v>451</v>
      </c>
      <c r="AY564" s="190" t="s">
        <v>498</v>
      </c>
    </row>
    <row r="565" spans="2:51" s="12" customFormat="1" ht="13.5">
      <c r="B565" s="189"/>
      <c r="D565" s="178" t="s">
        <v>511</v>
      </c>
      <c r="E565" s="190" t="s">
        <v>398</v>
      </c>
      <c r="F565" s="191" t="s">
        <v>845</v>
      </c>
      <c r="H565" s="192">
        <v>7</v>
      </c>
      <c r="I565" s="193"/>
      <c r="L565" s="189"/>
      <c r="M565" s="194"/>
      <c r="N565" s="195"/>
      <c r="O565" s="195"/>
      <c r="P565" s="195"/>
      <c r="Q565" s="195"/>
      <c r="R565" s="195"/>
      <c r="S565" s="195"/>
      <c r="T565" s="196"/>
      <c r="AT565" s="190" t="s">
        <v>511</v>
      </c>
      <c r="AU565" s="190" t="s">
        <v>459</v>
      </c>
      <c r="AV565" s="12" t="s">
        <v>459</v>
      </c>
      <c r="AW565" s="12" t="s">
        <v>415</v>
      </c>
      <c r="AX565" s="12" t="s">
        <v>451</v>
      </c>
      <c r="AY565" s="190" t="s">
        <v>498</v>
      </c>
    </row>
    <row r="566" spans="2:51" s="12" customFormat="1" ht="13.5">
      <c r="B566" s="189"/>
      <c r="D566" s="178" t="s">
        <v>511</v>
      </c>
      <c r="E566" s="190" t="s">
        <v>398</v>
      </c>
      <c r="F566" s="191" t="s">
        <v>846</v>
      </c>
      <c r="H566" s="192">
        <v>152</v>
      </c>
      <c r="I566" s="193"/>
      <c r="L566" s="189"/>
      <c r="M566" s="194"/>
      <c r="N566" s="195"/>
      <c r="O566" s="195"/>
      <c r="P566" s="195"/>
      <c r="Q566" s="195"/>
      <c r="R566" s="195"/>
      <c r="S566" s="195"/>
      <c r="T566" s="196"/>
      <c r="AT566" s="190" t="s">
        <v>511</v>
      </c>
      <c r="AU566" s="190" t="s">
        <v>459</v>
      </c>
      <c r="AV566" s="12" t="s">
        <v>459</v>
      </c>
      <c r="AW566" s="12" t="s">
        <v>415</v>
      </c>
      <c r="AX566" s="12" t="s">
        <v>451</v>
      </c>
      <c r="AY566" s="190" t="s">
        <v>498</v>
      </c>
    </row>
    <row r="567" spans="2:51" s="12" customFormat="1" ht="13.5">
      <c r="B567" s="189"/>
      <c r="D567" s="178" t="s">
        <v>511</v>
      </c>
      <c r="E567" s="190" t="s">
        <v>398</v>
      </c>
      <c r="F567" s="191" t="s">
        <v>398</v>
      </c>
      <c r="H567" s="192">
        <v>0</v>
      </c>
      <c r="I567" s="193"/>
      <c r="L567" s="189"/>
      <c r="M567" s="194"/>
      <c r="N567" s="195"/>
      <c r="O567" s="195"/>
      <c r="P567" s="195"/>
      <c r="Q567" s="195"/>
      <c r="R567" s="195"/>
      <c r="S567" s="195"/>
      <c r="T567" s="196"/>
      <c r="AT567" s="190" t="s">
        <v>511</v>
      </c>
      <c r="AU567" s="190" t="s">
        <v>459</v>
      </c>
      <c r="AV567" s="12" t="s">
        <v>459</v>
      </c>
      <c r="AW567" s="12" t="s">
        <v>415</v>
      </c>
      <c r="AX567" s="12" t="s">
        <v>451</v>
      </c>
      <c r="AY567" s="190" t="s">
        <v>498</v>
      </c>
    </row>
    <row r="568" spans="2:51" s="11" customFormat="1" ht="13.5">
      <c r="B568" s="181"/>
      <c r="D568" s="178" t="s">
        <v>511</v>
      </c>
      <c r="E568" s="182" t="s">
        <v>398</v>
      </c>
      <c r="F568" s="183" t="s">
        <v>524</v>
      </c>
      <c r="H568" s="184" t="s">
        <v>398</v>
      </c>
      <c r="I568" s="185"/>
      <c r="L568" s="181"/>
      <c r="M568" s="186"/>
      <c r="N568" s="187"/>
      <c r="O568" s="187"/>
      <c r="P568" s="187"/>
      <c r="Q568" s="187"/>
      <c r="R568" s="187"/>
      <c r="S568" s="187"/>
      <c r="T568" s="188"/>
      <c r="AT568" s="184" t="s">
        <v>511</v>
      </c>
      <c r="AU568" s="184" t="s">
        <v>459</v>
      </c>
      <c r="AV568" s="11" t="s">
        <v>399</v>
      </c>
      <c r="AW568" s="11" t="s">
        <v>415</v>
      </c>
      <c r="AX568" s="11" t="s">
        <v>451</v>
      </c>
      <c r="AY568" s="184" t="s">
        <v>498</v>
      </c>
    </row>
    <row r="569" spans="2:51" s="12" customFormat="1" ht="13.5">
      <c r="B569" s="189"/>
      <c r="D569" s="178" t="s">
        <v>511</v>
      </c>
      <c r="E569" s="190" t="s">
        <v>398</v>
      </c>
      <c r="F569" s="191" t="s">
        <v>847</v>
      </c>
      <c r="H569" s="192">
        <v>1987</v>
      </c>
      <c r="I569" s="193"/>
      <c r="L569" s="189"/>
      <c r="M569" s="194"/>
      <c r="N569" s="195"/>
      <c r="O569" s="195"/>
      <c r="P569" s="195"/>
      <c r="Q569" s="195"/>
      <c r="R569" s="195"/>
      <c r="S569" s="195"/>
      <c r="T569" s="196"/>
      <c r="AT569" s="190" t="s">
        <v>511</v>
      </c>
      <c r="AU569" s="190" t="s">
        <v>459</v>
      </c>
      <c r="AV569" s="12" t="s">
        <v>459</v>
      </c>
      <c r="AW569" s="12" t="s">
        <v>415</v>
      </c>
      <c r="AX569" s="12" t="s">
        <v>451</v>
      </c>
      <c r="AY569" s="190" t="s">
        <v>498</v>
      </c>
    </row>
    <row r="570" spans="2:51" s="12" customFormat="1" ht="13.5">
      <c r="B570" s="189"/>
      <c r="D570" s="178" t="s">
        <v>511</v>
      </c>
      <c r="E570" s="190" t="s">
        <v>398</v>
      </c>
      <c r="F570" s="191" t="s">
        <v>848</v>
      </c>
      <c r="H570" s="192">
        <v>1994</v>
      </c>
      <c r="I570" s="193"/>
      <c r="L570" s="189"/>
      <c r="M570" s="194"/>
      <c r="N570" s="195"/>
      <c r="O570" s="195"/>
      <c r="P570" s="195"/>
      <c r="Q570" s="195"/>
      <c r="R570" s="195"/>
      <c r="S570" s="195"/>
      <c r="T570" s="196"/>
      <c r="AT570" s="190" t="s">
        <v>511</v>
      </c>
      <c r="AU570" s="190" t="s">
        <v>459</v>
      </c>
      <c r="AV570" s="12" t="s">
        <v>459</v>
      </c>
      <c r="AW570" s="12" t="s">
        <v>415</v>
      </c>
      <c r="AX570" s="12" t="s">
        <v>451</v>
      </c>
      <c r="AY570" s="190" t="s">
        <v>498</v>
      </c>
    </row>
    <row r="571" spans="2:51" s="14" customFormat="1" ht="13.5">
      <c r="B571" s="223"/>
      <c r="D571" s="178" t="s">
        <v>511</v>
      </c>
      <c r="E571" s="224" t="s">
        <v>398</v>
      </c>
      <c r="F571" s="225" t="s">
        <v>728</v>
      </c>
      <c r="H571" s="226">
        <v>8471</v>
      </c>
      <c r="I571" s="227"/>
      <c r="L571" s="223"/>
      <c r="M571" s="228"/>
      <c r="N571" s="229"/>
      <c r="O571" s="229"/>
      <c r="P571" s="229"/>
      <c r="Q571" s="229"/>
      <c r="R571" s="229"/>
      <c r="S571" s="229"/>
      <c r="T571" s="230"/>
      <c r="AT571" s="224" t="s">
        <v>511</v>
      </c>
      <c r="AU571" s="224" t="s">
        <v>459</v>
      </c>
      <c r="AV571" s="14" t="s">
        <v>529</v>
      </c>
      <c r="AW571" s="14" t="s">
        <v>415</v>
      </c>
      <c r="AX571" s="14" t="s">
        <v>451</v>
      </c>
      <c r="AY571" s="224" t="s">
        <v>498</v>
      </c>
    </row>
    <row r="572" spans="2:51" s="12" customFormat="1" ht="13.5">
      <c r="B572" s="189"/>
      <c r="D572" s="178" t="s">
        <v>511</v>
      </c>
      <c r="E572" s="190" t="s">
        <v>398</v>
      </c>
      <c r="F572" s="191" t="s">
        <v>398</v>
      </c>
      <c r="H572" s="192">
        <v>0</v>
      </c>
      <c r="I572" s="193"/>
      <c r="L572" s="189"/>
      <c r="M572" s="194"/>
      <c r="N572" s="195"/>
      <c r="O572" s="195"/>
      <c r="P572" s="195"/>
      <c r="Q572" s="195"/>
      <c r="R572" s="195"/>
      <c r="S572" s="195"/>
      <c r="T572" s="196"/>
      <c r="AT572" s="190" t="s">
        <v>511</v>
      </c>
      <c r="AU572" s="190" t="s">
        <v>459</v>
      </c>
      <c r="AV572" s="12" t="s">
        <v>459</v>
      </c>
      <c r="AW572" s="12" t="s">
        <v>415</v>
      </c>
      <c r="AX572" s="12" t="s">
        <v>451</v>
      </c>
      <c r="AY572" s="190" t="s">
        <v>498</v>
      </c>
    </row>
    <row r="573" spans="2:51" s="11" customFormat="1" ht="13.5">
      <c r="B573" s="181"/>
      <c r="D573" s="178" t="s">
        <v>511</v>
      </c>
      <c r="E573" s="182" t="s">
        <v>398</v>
      </c>
      <c r="F573" s="183" t="s">
        <v>13</v>
      </c>
      <c r="H573" s="184" t="s">
        <v>398</v>
      </c>
      <c r="I573" s="185"/>
      <c r="L573" s="181"/>
      <c r="M573" s="186"/>
      <c r="N573" s="187"/>
      <c r="O573" s="187"/>
      <c r="P573" s="187"/>
      <c r="Q573" s="187"/>
      <c r="R573" s="187"/>
      <c r="S573" s="187"/>
      <c r="T573" s="188"/>
      <c r="AT573" s="184" t="s">
        <v>511</v>
      </c>
      <c r="AU573" s="184" t="s">
        <v>459</v>
      </c>
      <c r="AV573" s="11" t="s">
        <v>399</v>
      </c>
      <c r="AW573" s="11" t="s">
        <v>415</v>
      </c>
      <c r="AX573" s="11" t="s">
        <v>451</v>
      </c>
      <c r="AY573" s="184" t="s">
        <v>498</v>
      </c>
    </row>
    <row r="574" spans="2:51" s="11" customFormat="1" ht="13.5">
      <c r="B574" s="181"/>
      <c r="D574" s="178" t="s">
        <v>511</v>
      </c>
      <c r="E574" s="182" t="s">
        <v>398</v>
      </c>
      <c r="F574" s="183" t="s">
        <v>513</v>
      </c>
      <c r="H574" s="184" t="s">
        <v>398</v>
      </c>
      <c r="I574" s="185"/>
      <c r="L574" s="181"/>
      <c r="M574" s="186"/>
      <c r="N574" s="187"/>
      <c r="O574" s="187"/>
      <c r="P574" s="187"/>
      <c r="Q574" s="187"/>
      <c r="R574" s="187"/>
      <c r="S574" s="187"/>
      <c r="T574" s="188"/>
      <c r="AT574" s="184" t="s">
        <v>511</v>
      </c>
      <c r="AU574" s="184" t="s">
        <v>459</v>
      </c>
      <c r="AV574" s="11" t="s">
        <v>399</v>
      </c>
      <c r="AW574" s="11" t="s">
        <v>415</v>
      </c>
      <c r="AX574" s="11" t="s">
        <v>451</v>
      </c>
      <c r="AY574" s="184" t="s">
        <v>498</v>
      </c>
    </row>
    <row r="575" spans="2:51" s="12" customFormat="1" ht="13.5">
      <c r="B575" s="189"/>
      <c r="D575" s="178" t="s">
        <v>511</v>
      </c>
      <c r="E575" s="190" t="s">
        <v>398</v>
      </c>
      <c r="F575" s="191" t="s">
        <v>14</v>
      </c>
      <c r="H575" s="192">
        <v>21</v>
      </c>
      <c r="I575" s="193"/>
      <c r="L575" s="189"/>
      <c r="M575" s="194"/>
      <c r="N575" s="195"/>
      <c r="O575" s="195"/>
      <c r="P575" s="195"/>
      <c r="Q575" s="195"/>
      <c r="R575" s="195"/>
      <c r="S575" s="195"/>
      <c r="T575" s="196"/>
      <c r="AT575" s="190" t="s">
        <v>511</v>
      </c>
      <c r="AU575" s="190" t="s">
        <v>459</v>
      </c>
      <c r="AV575" s="12" t="s">
        <v>459</v>
      </c>
      <c r="AW575" s="12" t="s">
        <v>415</v>
      </c>
      <c r="AX575" s="12" t="s">
        <v>451</v>
      </c>
      <c r="AY575" s="190" t="s">
        <v>498</v>
      </c>
    </row>
    <row r="576" spans="2:51" s="12" customFormat="1" ht="13.5">
      <c r="B576" s="189"/>
      <c r="D576" s="178" t="s">
        <v>511</v>
      </c>
      <c r="E576" s="190" t="s">
        <v>398</v>
      </c>
      <c r="F576" s="191" t="s">
        <v>15</v>
      </c>
      <c r="H576" s="192">
        <v>19.5</v>
      </c>
      <c r="I576" s="193"/>
      <c r="L576" s="189"/>
      <c r="M576" s="194"/>
      <c r="N576" s="195"/>
      <c r="O576" s="195"/>
      <c r="P576" s="195"/>
      <c r="Q576" s="195"/>
      <c r="R576" s="195"/>
      <c r="S576" s="195"/>
      <c r="T576" s="196"/>
      <c r="AT576" s="190" t="s">
        <v>511</v>
      </c>
      <c r="AU576" s="190" t="s">
        <v>459</v>
      </c>
      <c r="AV576" s="12" t="s">
        <v>459</v>
      </c>
      <c r="AW576" s="12" t="s">
        <v>415</v>
      </c>
      <c r="AX576" s="12" t="s">
        <v>451</v>
      </c>
      <c r="AY576" s="190" t="s">
        <v>498</v>
      </c>
    </row>
    <row r="577" spans="2:51" s="12" customFormat="1" ht="13.5">
      <c r="B577" s="189"/>
      <c r="D577" s="178" t="s">
        <v>511</v>
      </c>
      <c r="E577" s="190" t="s">
        <v>398</v>
      </c>
      <c r="F577" s="191" t="s">
        <v>398</v>
      </c>
      <c r="H577" s="192">
        <v>0</v>
      </c>
      <c r="I577" s="193"/>
      <c r="L577" s="189"/>
      <c r="M577" s="194"/>
      <c r="N577" s="195"/>
      <c r="O577" s="195"/>
      <c r="P577" s="195"/>
      <c r="Q577" s="195"/>
      <c r="R577" s="195"/>
      <c r="S577" s="195"/>
      <c r="T577" s="196"/>
      <c r="AT577" s="190" t="s">
        <v>511</v>
      </c>
      <c r="AU577" s="190" t="s">
        <v>459</v>
      </c>
      <c r="AV577" s="12" t="s">
        <v>459</v>
      </c>
      <c r="AW577" s="12" t="s">
        <v>415</v>
      </c>
      <c r="AX577" s="12" t="s">
        <v>451</v>
      </c>
      <c r="AY577" s="190" t="s">
        <v>498</v>
      </c>
    </row>
    <row r="578" spans="2:51" s="11" customFormat="1" ht="13.5">
      <c r="B578" s="181"/>
      <c r="D578" s="178" t="s">
        <v>511</v>
      </c>
      <c r="E578" s="182" t="s">
        <v>398</v>
      </c>
      <c r="F578" s="183" t="s">
        <v>702</v>
      </c>
      <c r="H578" s="184" t="s">
        <v>398</v>
      </c>
      <c r="I578" s="185"/>
      <c r="L578" s="181"/>
      <c r="M578" s="186"/>
      <c r="N578" s="187"/>
      <c r="O578" s="187"/>
      <c r="P578" s="187"/>
      <c r="Q578" s="187"/>
      <c r="R578" s="187"/>
      <c r="S578" s="187"/>
      <c r="T578" s="188"/>
      <c r="AT578" s="184" t="s">
        <v>511</v>
      </c>
      <c r="AU578" s="184" t="s">
        <v>459</v>
      </c>
      <c r="AV578" s="11" t="s">
        <v>399</v>
      </c>
      <c r="AW578" s="11" t="s">
        <v>415</v>
      </c>
      <c r="AX578" s="11" t="s">
        <v>451</v>
      </c>
      <c r="AY578" s="184" t="s">
        <v>498</v>
      </c>
    </row>
    <row r="579" spans="2:51" s="12" customFormat="1" ht="13.5">
      <c r="B579" s="189"/>
      <c r="D579" s="178" t="s">
        <v>511</v>
      </c>
      <c r="E579" s="190" t="s">
        <v>398</v>
      </c>
      <c r="F579" s="191" t="s">
        <v>16</v>
      </c>
      <c r="H579" s="192">
        <v>46.5</v>
      </c>
      <c r="I579" s="193"/>
      <c r="L579" s="189"/>
      <c r="M579" s="194"/>
      <c r="N579" s="195"/>
      <c r="O579" s="195"/>
      <c r="P579" s="195"/>
      <c r="Q579" s="195"/>
      <c r="R579" s="195"/>
      <c r="S579" s="195"/>
      <c r="T579" s="196"/>
      <c r="AT579" s="190" t="s">
        <v>511</v>
      </c>
      <c r="AU579" s="190" t="s">
        <v>459</v>
      </c>
      <c r="AV579" s="12" t="s">
        <v>459</v>
      </c>
      <c r="AW579" s="12" t="s">
        <v>415</v>
      </c>
      <c r="AX579" s="12" t="s">
        <v>451</v>
      </c>
      <c r="AY579" s="190" t="s">
        <v>498</v>
      </c>
    </row>
    <row r="580" spans="2:51" s="12" customFormat="1" ht="13.5">
      <c r="B580" s="189"/>
      <c r="D580" s="178" t="s">
        <v>511</v>
      </c>
      <c r="E580" s="190" t="s">
        <v>398</v>
      </c>
      <c r="F580" s="191" t="s">
        <v>398</v>
      </c>
      <c r="H580" s="192">
        <v>0</v>
      </c>
      <c r="I580" s="193"/>
      <c r="L580" s="189"/>
      <c r="M580" s="194"/>
      <c r="N580" s="195"/>
      <c r="O580" s="195"/>
      <c r="P580" s="195"/>
      <c r="Q580" s="195"/>
      <c r="R580" s="195"/>
      <c r="S580" s="195"/>
      <c r="T580" s="196"/>
      <c r="AT580" s="190" t="s">
        <v>511</v>
      </c>
      <c r="AU580" s="190" t="s">
        <v>459</v>
      </c>
      <c r="AV580" s="12" t="s">
        <v>459</v>
      </c>
      <c r="AW580" s="12" t="s">
        <v>415</v>
      </c>
      <c r="AX580" s="12" t="s">
        <v>451</v>
      </c>
      <c r="AY580" s="190" t="s">
        <v>498</v>
      </c>
    </row>
    <row r="581" spans="2:51" s="11" customFormat="1" ht="13.5">
      <c r="B581" s="181"/>
      <c r="D581" s="178" t="s">
        <v>511</v>
      </c>
      <c r="E581" s="182" t="s">
        <v>398</v>
      </c>
      <c r="F581" s="183" t="s">
        <v>516</v>
      </c>
      <c r="H581" s="184" t="s">
        <v>398</v>
      </c>
      <c r="I581" s="185"/>
      <c r="L581" s="181"/>
      <c r="M581" s="186"/>
      <c r="N581" s="187"/>
      <c r="O581" s="187"/>
      <c r="P581" s="187"/>
      <c r="Q581" s="187"/>
      <c r="R581" s="187"/>
      <c r="S581" s="187"/>
      <c r="T581" s="188"/>
      <c r="AT581" s="184" t="s">
        <v>511</v>
      </c>
      <c r="AU581" s="184" t="s">
        <v>459</v>
      </c>
      <c r="AV581" s="11" t="s">
        <v>399</v>
      </c>
      <c r="AW581" s="11" t="s">
        <v>415</v>
      </c>
      <c r="AX581" s="11" t="s">
        <v>451</v>
      </c>
      <c r="AY581" s="184" t="s">
        <v>498</v>
      </c>
    </row>
    <row r="582" spans="2:51" s="12" customFormat="1" ht="13.5">
      <c r="B582" s="189"/>
      <c r="D582" s="178" t="s">
        <v>511</v>
      </c>
      <c r="E582" s="190" t="s">
        <v>398</v>
      </c>
      <c r="F582" s="191" t="s">
        <v>17</v>
      </c>
      <c r="H582" s="192">
        <v>42</v>
      </c>
      <c r="I582" s="193"/>
      <c r="L582" s="189"/>
      <c r="M582" s="194"/>
      <c r="N582" s="195"/>
      <c r="O582" s="195"/>
      <c r="P582" s="195"/>
      <c r="Q582" s="195"/>
      <c r="R582" s="195"/>
      <c r="S582" s="195"/>
      <c r="T582" s="196"/>
      <c r="AT582" s="190" t="s">
        <v>511</v>
      </c>
      <c r="AU582" s="190" t="s">
        <v>459</v>
      </c>
      <c r="AV582" s="12" t="s">
        <v>459</v>
      </c>
      <c r="AW582" s="12" t="s">
        <v>415</v>
      </c>
      <c r="AX582" s="12" t="s">
        <v>451</v>
      </c>
      <c r="AY582" s="190" t="s">
        <v>498</v>
      </c>
    </row>
    <row r="583" spans="2:51" s="12" customFormat="1" ht="13.5">
      <c r="B583" s="189"/>
      <c r="D583" s="178" t="s">
        <v>511</v>
      </c>
      <c r="E583" s="190" t="s">
        <v>398</v>
      </c>
      <c r="F583" s="191" t="s">
        <v>398</v>
      </c>
      <c r="H583" s="192">
        <v>0</v>
      </c>
      <c r="I583" s="193"/>
      <c r="L583" s="189"/>
      <c r="M583" s="194"/>
      <c r="N583" s="195"/>
      <c r="O583" s="195"/>
      <c r="P583" s="195"/>
      <c r="Q583" s="195"/>
      <c r="R583" s="195"/>
      <c r="S583" s="195"/>
      <c r="T583" s="196"/>
      <c r="AT583" s="190" t="s">
        <v>511</v>
      </c>
      <c r="AU583" s="190" t="s">
        <v>459</v>
      </c>
      <c r="AV583" s="12" t="s">
        <v>459</v>
      </c>
      <c r="AW583" s="12" t="s">
        <v>415</v>
      </c>
      <c r="AX583" s="12" t="s">
        <v>451</v>
      </c>
      <c r="AY583" s="190" t="s">
        <v>498</v>
      </c>
    </row>
    <row r="584" spans="2:51" s="11" customFormat="1" ht="13.5">
      <c r="B584" s="181"/>
      <c r="D584" s="178" t="s">
        <v>511</v>
      </c>
      <c r="E584" s="182" t="s">
        <v>398</v>
      </c>
      <c r="F584" s="183" t="s">
        <v>18</v>
      </c>
      <c r="H584" s="184" t="s">
        <v>398</v>
      </c>
      <c r="I584" s="185"/>
      <c r="L584" s="181"/>
      <c r="M584" s="186"/>
      <c r="N584" s="187"/>
      <c r="O584" s="187"/>
      <c r="P584" s="187"/>
      <c r="Q584" s="187"/>
      <c r="R584" s="187"/>
      <c r="S584" s="187"/>
      <c r="T584" s="188"/>
      <c r="AT584" s="184" t="s">
        <v>511</v>
      </c>
      <c r="AU584" s="184" t="s">
        <v>459</v>
      </c>
      <c r="AV584" s="11" t="s">
        <v>399</v>
      </c>
      <c r="AW584" s="11" t="s">
        <v>415</v>
      </c>
      <c r="AX584" s="11" t="s">
        <v>451</v>
      </c>
      <c r="AY584" s="184" t="s">
        <v>498</v>
      </c>
    </row>
    <row r="585" spans="2:51" s="11" customFormat="1" ht="13.5">
      <c r="B585" s="181"/>
      <c r="D585" s="178" t="s">
        <v>511</v>
      </c>
      <c r="E585" s="182" t="s">
        <v>398</v>
      </c>
      <c r="F585" s="183" t="s">
        <v>524</v>
      </c>
      <c r="H585" s="184" t="s">
        <v>398</v>
      </c>
      <c r="I585" s="185"/>
      <c r="L585" s="181"/>
      <c r="M585" s="186"/>
      <c r="N585" s="187"/>
      <c r="O585" s="187"/>
      <c r="P585" s="187"/>
      <c r="Q585" s="187"/>
      <c r="R585" s="187"/>
      <c r="S585" s="187"/>
      <c r="T585" s="188"/>
      <c r="AT585" s="184" t="s">
        <v>511</v>
      </c>
      <c r="AU585" s="184" t="s">
        <v>459</v>
      </c>
      <c r="AV585" s="11" t="s">
        <v>399</v>
      </c>
      <c r="AW585" s="11" t="s">
        <v>415</v>
      </c>
      <c r="AX585" s="11" t="s">
        <v>451</v>
      </c>
      <c r="AY585" s="184" t="s">
        <v>498</v>
      </c>
    </row>
    <row r="586" spans="2:51" s="12" customFormat="1" ht="13.5">
      <c r="B586" s="189"/>
      <c r="D586" s="178" t="s">
        <v>511</v>
      </c>
      <c r="E586" s="190" t="s">
        <v>398</v>
      </c>
      <c r="F586" s="191" t="s">
        <v>1</v>
      </c>
      <c r="H586" s="192">
        <v>12</v>
      </c>
      <c r="I586" s="193"/>
      <c r="L586" s="189"/>
      <c r="M586" s="194"/>
      <c r="N586" s="195"/>
      <c r="O586" s="195"/>
      <c r="P586" s="195"/>
      <c r="Q586" s="195"/>
      <c r="R586" s="195"/>
      <c r="S586" s="195"/>
      <c r="T586" s="196"/>
      <c r="AT586" s="190" t="s">
        <v>511</v>
      </c>
      <c r="AU586" s="190" t="s">
        <v>459</v>
      </c>
      <c r="AV586" s="12" t="s">
        <v>459</v>
      </c>
      <c r="AW586" s="12" t="s">
        <v>415</v>
      </c>
      <c r="AX586" s="12" t="s">
        <v>451</v>
      </c>
      <c r="AY586" s="190" t="s">
        <v>498</v>
      </c>
    </row>
    <row r="587" spans="2:51" s="12" customFormat="1" ht="13.5">
      <c r="B587" s="189"/>
      <c r="D587" s="178" t="s">
        <v>511</v>
      </c>
      <c r="E587" s="190" t="s">
        <v>398</v>
      </c>
      <c r="F587" s="191" t="s">
        <v>2</v>
      </c>
      <c r="H587" s="192">
        <v>12</v>
      </c>
      <c r="I587" s="193"/>
      <c r="L587" s="189"/>
      <c r="M587" s="194"/>
      <c r="N587" s="195"/>
      <c r="O587" s="195"/>
      <c r="P587" s="195"/>
      <c r="Q587" s="195"/>
      <c r="R587" s="195"/>
      <c r="S587" s="195"/>
      <c r="T587" s="196"/>
      <c r="AT587" s="190" t="s">
        <v>511</v>
      </c>
      <c r="AU587" s="190" t="s">
        <v>459</v>
      </c>
      <c r="AV587" s="12" t="s">
        <v>459</v>
      </c>
      <c r="AW587" s="12" t="s">
        <v>415</v>
      </c>
      <c r="AX587" s="12" t="s">
        <v>451</v>
      </c>
      <c r="AY587" s="190" t="s">
        <v>498</v>
      </c>
    </row>
    <row r="588" spans="2:51" s="12" customFormat="1" ht="13.5">
      <c r="B588" s="189"/>
      <c r="D588" s="178" t="s">
        <v>511</v>
      </c>
      <c r="E588" s="190" t="s">
        <v>398</v>
      </c>
      <c r="F588" s="191" t="s">
        <v>398</v>
      </c>
      <c r="H588" s="192">
        <v>0</v>
      </c>
      <c r="I588" s="193"/>
      <c r="L588" s="189"/>
      <c r="M588" s="194"/>
      <c r="N588" s="195"/>
      <c r="O588" s="195"/>
      <c r="P588" s="195"/>
      <c r="Q588" s="195"/>
      <c r="R588" s="195"/>
      <c r="S588" s="195"/>
      <c r="T588" s="196"/>
      <c r="AT588" s="190" t="s">
        <v>511</v>
      </c>
      <c r="AU588" s="190" t="s">
        <v>459</v>
      </c>
      <c r="AV588" s="12" t="s">
        <v>459</v>
      </c>
      <c r="AW588" s="12" t="s">
        <v>415</v>
      </c>
      <c r="AX588" s="12" t="s">
        <v>451</v>
      </c>
      <c r="AY588" s="190" t="s">
        <v>498</v>
      </c>
    </row>
    <row r="589" spans="2:51" s="11" customFormat="1" ht="13.5">
      <c r="B589" s="181"/>
      <c r="D589" s="178" t="s">
        <v>511</v>
      </c>
      <c r="E589" s="182" t="s">
        <v>398</v>
      </c>
      <c r="F589" s="183" t="s">
        <v>19</v>
      </c>
      <c r="H589" s="184" t="s">
        <v>398</v>
      </c>
      <c r="I589" s="185"/>
      <c r="L589" s="181"/>
      <c r="M589" s="186"/>
      <c r="N589" s="187"/>
      <c r="O589" s="187"/>
      <c r="P589" s="187"/>
      <c r="Q589" s="187"/>
      <c r="R589" s="187"/>
      <c r="S589" s="187"/>
      <c r="T589" s="188"/>
      <c r="AT589" s="184" t="s">
        <v>511</v>
      </c>
      <c r="AU589" s="184" t="s">
        <v>459</v>
      </c>
      <c r="AV589" s="11" t="s">
        <v>399</v>
      </c>
      <c r="AW589" s="11" t="s">
        <v>415</v>
      </c>
      <c r="AX589" s="11" t="s">
        <v>451</v>
      </c>
      <c r="AY589" s="184" t="s">
        <v>498</v>
      </c>
    </row>
    <row r="590" spans="2:51" s="12" customFormat="1" ht="13.5">
      <c r="B590" s="189"/>
      <c r="D590" s="178" t="s">
        <v>511</v>
      </c>
      <c r="E590" s="190" t="s">
        <v>398</v>
      </c>
      <c r="F590" s="191" t="s">
        <v>20</v>
      </c>
      <c r="H590" s="192">
        <v>25</v>
      </c>
      <c r="I590" s="193"/>
      <c r="L590" s="189"/>
      <c r="M590" s="194"/>
      <c r="N590" s="195"/>
      <c r="O590" s="195"/>
      <c r="P590" s="195"/>
      <c r="Q590" s="195"/>
      <c r="R590" s="195"/>
      <c r="S590" s="195"/>
      <c r="T590" s="196"/>
      <c r="AT590" s="190" t="s">
        <v>511</v>
      </c>
      <c r="AU590" s="190" t="s">
        <v>459</v>
      </c>
      <c r="AV590" s="12" t="s">
        <v>459</v>
      </c>
      <c r="AW590" s="12" t="s">
        <v>415</v>
      </c>
      <c r="AX590" s="12" t="s">
        <v>451</v>
      </c>
      <c r="AY590" s="190" t="s">
        <v>498</v>
      </c>
    </row>
    <row r="591" spans="2:51" s="12" customFormat="1" ht="13.5">
      <c r="B591" s="189"/>
      <c r="D591" s="178" t="s">
        <v>511</v>
      </c>
      <c r="E591" s="190" t="s">
        <v>398</v>
      </c>
      <c r="F591" s="191" t="s">
        <v>21</v>
      </c>
      <c r="H591" s="192">
        <v>18</v>
      </c>
      <c r="I591" s="193"/>
      <c r="L591" s="189"/>
      <c r="M591" s="194"/>
      <c r="N591" s="195"/>
      <c r="O591" s="195"/>
      <c r="P591" s="195"/>
      <c r="Q591" s="195"/>
      <c r="R591" s="195"/>
      <c r="S591" s="195"/>
      <c r="T591" s="196"/>
      <c r="AT591" s="190" t="s">
        <v>511</v>
      </c>
      <c r="AU591" s="190" t="s">
        <v>459</v>
      </c>
      <c r="AV591" s="12" t="s">
        <v>459</v>
      </c>
      <c r="AW591" s="12" t="s">
        <v>415</v>
      </c>
      <c r="AX591" s="12" t="s">
        <v>451</v>
      </c>
      <c r="AY591" s="190" t="s">
        <v>498</v>
      </c>
    </row>
    <row r="592" spans="2:51" s="14" customFormat="1" ht="13.5">
      <c r="B592" s="223"/>
      <c r="D592" s="178" t="s">
        <v>511</v>
      </c>
      <c r="E592" s="224" t="s">
        <v>398</v>
      </c>
      <c r="F592" s="225" t="s">
        <v>728</v>
      </c>
      <c r="H592" s="226">
        <v>196</v>
      </c>
      <c r="I592" s="227"/>
      <c r="L592" s="223"/>
      <c r="M592" s="228"/>
      <c r="N592" s="229"/>
      <c r="O592" s="229"/>
      <c r="P592" s="229"/>
      <c r="Q592" s="229"/>
      <c r="R592" s="229"/>
      <c r="S592" s="229"/>
      <c r="T592" s="230"/>
      <c r="AT592" s="224" t="s">
        <v>511</v>
      </c>
      <c r="AU592" s="224" t="s">
        <v>459</v>
      </c>
      <c r="AV592" s="14" t="s">
        <v>529</v>
      </c>
      <c r="AW592" s="14" t="s">
        <v>415</v>
      </c>
      <c r="AX592" s="14" t="s">
        <v>451</v>
      </c>
      <c r="AY592" s="224" t="s">
        <v>498</v>
      </c>
    </row>
    <row r="593" spans="2:51" s="13" customFormat="1" ht="13.5">
      <c r="B593" s="197"/>
      <c r="D593" s="198" t="s">
        <v>511</v>
      </c>
      <c r="E593" s="199" t="s">
        <v>398</v>
      </c>
      <c r="F593" s="200" t="s">
        <v>518</v>
      </c>
      <c r="H593" s="201">
        <v>8667</v>
      </c>
      <c r="I593" s="202"/>
      <c r="L593" s="197"/>
      <c r="M593" s="203"/>
      <c r="N593" s="204"/>
      <c r="O593" s="204"/>
      <c r="P593" s="204"/>
      <c r="Q593" s="204"/>
      <c r="R593" s="204"/>
      <c r="S593" s="204"/>
      <c r="T593" s="205"/>
      <c r="AT593" s="206" t="s">
        <v>511</v>
      </c>
      <c r="AU593" s="206" t="s">
        <v>459</v>
      </c>
      <c r="AV593" s="13" t="s">
        <v>505</v>
      </c>
      <c r="AW593" s="13" t="s">
        <v>415</v>
      </c>
      <c r="AX593" s="13" t="s">
        <v>399</v>
      </c>
      <c r="AY593" s="206" t="s">
        <v>498</v>
      </c>
    </row>
    <row r="594" spans="2:65" s="1" customFormat="1" ht="31.5" customHeight="1">
      <c r="B594" s="165"/>
      <c r="C594" s="166" t="s">
        <v>22</v>
      </c>
      <c r="D594" s="166" t="s">
        <v>500</v>
      </c>
      <c r="E594" s="167" t="s">
        <v>23</v>
      </c>
      <c r="F594" s="168" t="s">
        <v>24</v>
      </c>
      <c r="G594" s="169" t="s">
        <v>611</v>
      </c>
      <c r="H594" s="170">
        <v>155.5</v>
      </c>
      <c r="I594" s="171"/>
      <c r="J594" s="172">
        <f>ROUND(I594*H594,2)</f>
        <v>0</v>
      </c>
      <c r="K594" s="168" t="s">
        <v>504</v>
      </c>
      <c r="L594" s="35"/>
      <c r="M594" s="173" t="s">
        <v>398</v>
      </c>
      <c r="N594" s="174" t="s">
        <v>422</v>
      </c>
      <c r="O594" s="36"/>
      <c r="P594" s="175">
        <f>O594*H594</f>
        <v>0</v>
      </c>
      <c r="Q594" s="175">
        <v>0</v>
      </c>
      <c r="R594" s="175">
        <f>Q594*H594</f>
        <v>0</v>
      </c>
      <c r="S594" s="175">
        <v>0</v>
      </c>
      <c r="T594" s="176">
        <f>S594*H594</f>
        <v>0</v>
      </c>
      <c r="AR594" s="18" t="s">
        <v>505</v>
      </c>
      <c r="AT594" s="18" t="s">
        <v>500</v>
      </c>
      <c r="AU594" s="18" t="s">
        <v>459</v>
      </c>
      <c r="AY594" s="18" t="s">
        <v>498</v>
      </c>
      <c r="BE594" s="177">
        <f>IF(N594="základní",J594,0)</f>
        <v>0</v>
      </c>
      <c r="BF594" s="177">
        <f>IF(N594="snížená",J594,0)</f>
        <v>0</v>
      </c>
      <c r="BG594" s="177">
        <f>IF(N594="zákl. přenesená",J594,0)</f>
        <v>0</v>
      </c>
      <c r="BH594" s="177">
        <f>IF(N594="sníž. přenesená",J594,0)</f>
        <v>0</v>
      </c>
      <c r="BI594" s="177">
        <f>IF(N594="nulová",J594,0)</f>
        <v>0</v>
      </c>
      <c r="BJ594" s="18" t="s">
        <v>399</v>
      </c>
      <c r="BK594" s="177">
        <f>ROUND(I594*H594,2)</f>
        <v>0</v>
      </c>
      <c r="BL594" s="18" t="s">
        <v>505</v>
      </c>
      <c r="BM594" s="18" t="s">
        <v>25</v>
      </c>
    </row>
    <row r="595" spans="2:47" s="1" customFormat="1" ht="27">
      <c r="B595" s="35"/>
      <c r="D595" s="178" t="s">
        <v>507</v>
      </c>
      <c r="F595" s="179" t="s">
        <v>26</v>
      </c>
      <c r="I595" s="134"/>
      <c r="L595" s="35"/>
      <c r="M595" s="65"/>
      <c r="N595" s="36"/>
      <c r="O595" s="36"/>
      <c r="P595" s="36"/>
      <c r="Q595" s="36"/>
      <c r="R595" s="36"/>
      <c r="S595" s="36"/>
      <c r="T595" s="66"/>
      <c r="AT595" s="18" t="s">
        <v>507</v>
      </c>
      <c r="AU595" s="18" t="s">
        <v>459</v>
      </c>
    </row>
    <row r="596" spans="2:47" s="1" customFormat="1" ht="27">
      <c r="B596" s="35"/>
      <c r="D596" s="178" t="s">
        <v>509</v>
      </c>
      <c r="F596" s="180" t="s">
        <v>27</v>
      </c>
      <c r="I596" s="134"/>
      <c r="L596" s="35"/>
      <c r="M596" s="65"/>
      <c r="N596" s="36"/>
      <c r="O596" s="36"/>
      <c r="P596" s="36"/>
      <c r="Q596" s="36"/>
      <c r="R596" s="36"/>
      <c r="S596" s="36"/>
      <c r="T596" s="66"/>
      <c r="AT596" s="18" t="s">
        <v>509</v>
      </c>
      <c r="AU596" s="18" t="s">
        <v>459</v>
      </c>
    </row>
    <row r="597" spans="2:51" s="11" customFormat="1" ht="13.5">
      <c r="B597" s="181"/>
      <c r="D597" s="178" t="s">
        <v>511</v>
      </c>
      <c r="E597" s="182" t="s">
        <v>398</v>
      </c>
      <c r="F597" s="183" t="s">
        <v>514</v>
      </c>
      <c r="H597" s="184" t="s">
        <v>398</v>
      </c>
      <c r="I597" s="185"/>
      <c r="L597" s="181"/>
      <c r="M597" s="186"/>
      <c r="N597" s="187"/>
      <c r="O597" s="187"/>
      <c r="P597" s="187"/>
      <c r="Q597" s="187"/>
      <c r="R597" s="187"/>
      <c r="S597" s="187"/>
      <c r="T597" s="188"/>
      <c r="AT597" s="184" t="s">
        <v>511</v>
      </c>
      <c r="AU597" s="184" t="s">
        <v>459</v>
      </c>
      <c r="AV597" s="11" t="s">
        <v>399</v>
      </c>
      <c r="AW597" s="11" t="s">
        <v>415</v>
      </c>
      <c r="AX597" s="11" t="s">
        <v>451</v>
      </c>
      <c r="AY597" s="184" t="s">
        <v>498</v>
      </c>
    </row>
    <row r="598" spans="2:51" s="12" customFormat="1" ht="13.5">
      <c r="B598" s="189"/>
      <c r="D598" s="178" t="s">
        <v>511</v>
      </c>
      <c r="E598" s="190" t="s">
        <v>398</v>
      </c>
      <c r="F598" s="191" t="s">
        <v>28</v>
      </c>
      <c r="H598" s="192">
        <v>55</v>
      </c>
      <c r="I598" s="193"/>
      <c r="L598" s="189"/>
      <c r="M598" s="194"/>
      <c r="N598" s="195"/>
      <c r="O598" s="195"/>
      <c r="P598" s="195"/>
      <c r="Q598" s="195"/>
      <c r="R598" s="195"/>
      <c r="S598" s="195"/>
      <c r="T598" s="196"/>
      <c r="AT598" s="190" t="s">
        <v>511</v>
      </c>
      <c r="AU598" s="190" t="s">
        <v>459</v>
      </c>
      <c r="AV598" s="12" t="s">
        <v>459</v>
      </c>
      <c r="AW598" s="12" t="s">
        <v>415</v>
      </c>
      <c r="AX598" s="12" t="s">
        <v>451</v>
      </c>
      <c r="AY598" s="190" t="s">
        <v>498</v>
      </c>
    </row>
    <row r="599" spans="2:51" s="12" customFormat="1" ht="13.5">
      <c r="B599" s="189"/>
      <c r="D599" s="178" t="s">
        <v>511</v>
      </c>
      <c r="E599" s="190" t="s">
        <v>398</v>
      </c>
      <c r="F599" s="191" t="s">
        <v>29</v>
      </c>
      <c r="H599" s="192">
        <v>8.5</v>
      </c>
      <c r="I599" s="193"/>
      <c r="L599" s="189"/>
      <c r="M599" s="194"/>
      <c r="N599" s="195"/>
      <c r="O599" s="195"/>
      <c r="P599" s="195"/>
      <c r="Q599" s="195"/>
      <c r="R599" s="195"/>
      <c r="S599" s="195"/>
      <c r="T599" s="196"/>
      <c r="AT599" s="190" t="s">
        <v>511</v>
      </c>
      <c r="AU599" s="190" t="s">
        <v>459</v>
      </c>
      <c r="AV599" s="12" t="s">
        <v>459</v>
      </c>
      <c r="AW599" s="12" t="s">
        <v>415</v>
      </c>
      <c r="AX599" s="12" t="s">
        <v>451</v>
      </c>
      <c r="AY599" s="190" t="s">
        <v>498</v>
      </c>
    </row>
    <row r="600" spans="2:51" s="12" customFormat="1" ht="13.5">
      <c r="B600" s="189"/>
      <c r="D600" s="178" t="s">
        <v>511</v>
      </c>
      <c r="E600" s="190" t="s">
        <v>398</v>
      </c>
      <c r="F600" s="191" t="s">
        <v>398</v>
      </c>
      <c r="H600" s="192">
        <v>0</v>
      </c>
      <c r="I600" s="193"/>
      <c r="L600" s="189"/>
      <c r="M600" s="194"/>
      <c r="N600" s="195"/>
      <c r="O600" s="195"/>
      <c r="P600" s="195"/>
      <c r="Q600" s="195"/>
      <c r="R600" s="195"/>
      <c r="S600" s="195"/>
      <c r="T600" s="196"/>
      <c r="AT600" s="190" t="s">
        <v>511</v>
      </c>
      <c r="AU600" s="190" t="s">
        <v>459</v>
      </c>
      <c r="AV600" s="12" t="s">
        <v>459</v>
      </c>
      <c r="AW600" s="12" t="s">
        <v>415</v>
      </c>
      <c r="AX600" s="12" t="s">
        <v>451</v>
      </c>
      <c r="AY600" s="190" t="s">
        <v>498</v>
      </c>
    </row>
    <row r="601" spans="2:51" s="11" customFormat="1" ht="13.5">
      <c r="B601" s="181"/>
      <c r="D601" s="178" t="s">
        <v>511</v>
      </c>
      <c r="E601" s="182" t="s">
        <v>398</v>
      </c>
      <c r="F601" s="183" t="s">
        <v>536</v>
      </c>
      <c r="H601" s="184" t="s">
        <v>398</v>
      </c>
      <c r="I601" s="185"/>
      <c r="L601" s="181"/>
      <c r="M601" s="186"/>
      <c r="N601" s="187"/>
      <c r="O601" s="187"/>
      <c r="P601" s="187"/>
      <c r="Q601" s="187"/>
      <c r="R601" s="187"/>
      <c r="S601" s="187"/>
      <c r="T601" s="188"/>
      <c r="AT601" s="184" t="s">
        <v>511</v>
      </c>
      <c r="AU601" s="184" t="s">
        <v>459</v>
      </c>
      <c r="AV601" s="11" t="s">
        <v>399</v>
      </c>
      <c r="AW601" s="11" t="s">
        <v>415</v>
      </c>
      <c r="AX601" s="11" t="s">
        <v>451</v>
      </c>
      <c r="AY601" s="184" t="s">
        <v>498</v>
      </c>
    </row>
    <row r="602" spans="2:51" s="12" customFormat="1" ht="13.5">
      <c r="B602" s="189"/>
      <c r="D602" s="178" t="s">
        <v>511</v>
      </c>
      <c r="E602" s="190" t="s">
        <v>398</v>
      </c>
      <c r="F602" s="191" t="s">
        <v>30</v>
      </c>
      <c r="H602" s="192">
        <v>15</v>
      </c>
      <c r="I602" s="193"/>
      <c r="L602" s="189"/>
      <c r="M602" s="194"/>
      <c r="N602" s="195"/>
      <c r="O602" s="195"/>
      <c r="P602" s="195"/>
      <c r="Q602" s="195"/>
      <c r="R602" s="195"/>
      <c r="S602" s="195"/>
      <c r="T602" s="196"/>
      <c r="AT602" s="190" t="s">
        <v>511</v>
      </c>
      <c r="AU602" s="190" t="s">
        <v>459</v>
      </c>
      <c r="AV602" s="12" t="s">
        <v>459</v>
      </c>
      <c r="AW602" s="12" t="s">
        <v>415</v>
      </c>
      <c r="AX602" s="12" t="s">
        <v>451</v>
      </c>
      <c r="AY602" s="190" t="s">
        <v>498</v>
      </c>
    </row>
    <row r="603" spans="2:51" s="12" customFormat="1" ht="13.5">
      <c r="B603" s="189"/>
      <c r="D603" s="178" t="s">
        <v>511</v>
      </c>
      <c r="E603" s="190" t="s">
        <v>398</v>
      </c>
      <c r="F603" s="191" t="s">
        <v>31</v>
      </c>
      <c r="H603" s="192">
        <v>15</v>
      </c>
      <c r="I603" s="193"/>
      <c r="L603" s="189"/>
      <c r="M603" s="194"/>
      <c r="N603" s="195"/>
      <c r="O603" s="195"/>
      <c r="P603" s="195"/>
      <c r="Q603" s="195"/>
      <c r="R603" s="195"/>
      <c r="S603" s="195"/>
      <c r="T603" s="196"/>
      <c r="AT603" s="190" t="s">
        <v>511</v>
      </c>
      <c r="AU603" s="190" t="s">
        <v>459</v>
      </c>
      <c r="AV603" s="12" t="s">
        <v>459</v>
      </c>
      <c r="AW603" s="12" t="s">
        <v>415</v>
      </c>
      <c r="AX603" s="12" t="s">
        <v>451</v>
      </c>
      <c r="AY603" s="190" t="s">
        <v>498</v>
      </c>
    </row>
    <row r="604" spans="2:51" s="12" customFormat="1" ht="13.5">
      <c r="B604" s="189"/>
      <c r="D604" s="178" t="s">
        <v>511</v>
      </c>
      <c r="E604" s="190" t="s">
        <v>398</v>
      </c>
      <c r="F604" s="191" t="s">
        <v>32</v>
      </c>
      <c r="H604" s="192">
        <v>17</v>
      </c>
      <c r="I604" s="193"/>
      <c r="L604" s="189"/>
      <c r="M604" s="194"/>
      <c r="N604" s="195"/>
      <c r="O604" s="195"/>
      <c r="P604" s="195"/>
      <c r="Q604" s="195"/>
      <c r="R604" s="195"/>
      <c r="S604" s="195"/>
      <c r="T604" s="196"/>
      <c r="AT604" s="190" t="s">
        <v>511</v>
      </c>
      <c r="AU604" s="190" t="s">
        <v>459</v>
      </c>
      <c r="AV604" s="12" t="s">
        <v>459</v>
      </c>
      <c r="AW604" s="12" t="s">
        <v>415</v>
      </c>
      <c r="AX604" s="12" t="s">
        <v>451</v>
      </c>
      <c r="AY604" s="190" t="s">
        <v>498</v>
      </c>
    </row>
    <row r="605" spans="2:51" s="12" customFormat="1" ht="13.5">
      <c r="B605" s="189"/>
      <c r="D605" s="178" t="s">
        <v>511</v>
      </c>
      <c r="E605" s="190" t="s">
        <v>398</v>
      </c>
      <c r="F605" s="191" t="s">
        <v>33</v>
      </c>
      <c r="H605" s="192">
        <v>12</v>
      </c>
      <c r="I605" s="193"/>
      <c r="L605" s="189"/>
      <c r="M605" s="194"/>
      <c r="N605" s="195"/>
      <c r="O605" s="195"/>
      <c r="P605" s="195"/>
      <c r="Q605" s="195"/>
      <c r="R605" s="195"/>
      <c r="S605" s="195"/>
      <c r="T605" s="196"/>
      <c r="AT605" s="190" t="s">
        <v>511</v>
      </c>
      <c r="AU605" s="190" t="s">
        <v>459</v>
      </c>
      <c r="AV605" s="12" t="s">
        <v>459</v>
      </c>
      <c r="AW605" s="12" t="s">
        <v>415</v>
      </c>
      <c r="AX605" s="12" t="s">
        <v>451</v>
      </c>
      <c r="AY605" s="190" t="s">
        <v>498</v>
      </c>
    </row>
    <row r="606" spans="2:51" s="12" customFormat="1" ht="13.5">
      <c r="B606" s="189"/>
      <c r="D606" s="178" t="s">
        <v>511</v>
      </c>
      <c r="E606" s="190" t="s">
        <v>398</v>
      </c>
      <c r="F606" s="191" t="s">
        <v>34</v>
      </c>
      <c r="H606" s="192">
        <v>33</v>
      </c>
      <c r="I606" s="193"/>
      <c r="L606" s="189"/>
      <c r="M606" s="194"/>
      <c r="N606" s="195"/>
      <c r="O606" s="195"/>
      <c r="P606" s="195"/>
      <c r="Q606" s="195"/>
      <c r="R606" s="195"/>
      <c r="S606" s="195"/>
      <c r="T606" s="196"/>
      <c r="AT606" s="190" t="s">
        <v>511</v>
      </c>
      <c r="AU606" s="190" t="s">
        <v>459</v>
      </c>
      <c r="AV606" s="12" t="s">
        <v>459</v>
      </c>
      <c r="AW606" s="12" t="s">
        <v>415</v>
      </c>
      <c r="AX606" s="12" t="s">
        <v>451</v>
      </c>
      <c r="AY606" s="190" t="s">
        <v>498</v>
      </c>
    </row>
    <row r="607" spans="2:51" s="13" customFormat="1" ht="13.5">
      <c r="B607" s="197"/>
      <c r="D607" s="198" t="s">
        <v>511</v>
      </c>
      <c r="E607" s="199" t="s">
        <v>398</v>
      </c>
      <c r="F607" s="200" t="s">
        <v>518</v>
      </c>
      <c r="H607" s="201">
        <v>155.5</v>
      </c>
      <c r="I607" s="202"/>
      <c r="L607" s="197"/>
      <c r="M607" s="203"/>
      <c r="N607" s="204"/>
      <c r="O607" s="204"/>
      <c r="P607" s="204"/>
      <c r="Q607" s="204"/>
      <c r="R607" s="204"/>
      <c r="S607" s="204"/>
      <c r="T607" s="205"/>
      <c r="AT607" s="206" t="s">
        <v>511</v>
      </c>
      <c r="AU607" s="206" t="s">
        <v>459</v>
      </c>
      <c r="AV607" s="13" t="s">
        <v>505</v>
      </c>
      <c r="AW607" s="13" t="s">
        <v>415</v>
      </c>
      <c r="AX607" s="13" t="s">
        <v>399</v>
      </c>
      <c r="AY607" s="206" t="s">
        <v>498</v>
      </c>
    </row>
    <row r="608" spans="2:65" s="1" customFormat="1" ht="22.5" customHeight="1">
      <c r="B608" s="165"/>
      <c r="C608" s="166" t="s">
        <v>35</v>
      </c>
      <c r="D608" s="166" t="s">
        <v>500</v>
      </c>
      <c r="E608" s="167" t="s">
        <v>36</v>
      </c>
      <c r="F608" s="168" t="s">
        <v>37</v>
      </c>
      <c r="G608" s="169" t="s">
        <v>611</v>
      </c>
      <c r="H608" s="170">
        <v>155.5</v>
      </c>
      <c r="I608" s="171"/>
      <c r="J608" s="172">
        <f>ROUND(I608*H608,2)</f>
        <v>0</v>
      </c>
      <c r="K608" s="168" t="s">
        <v>504</v>
      </c>
      <c r="L608" s="35"/>
      <c r="M608" s="173" t="s">
        <v>398</v>
      </c>
      <c r="N608" s="174" t="s">
        <v>422</v>
      </c>
      <c r="O608" s="36"/>
      <c r="P608" s="175">
        <f>O608*H608</f>
        <v>0</v>
      </c>
      <c r="Q608" s="175">
        <v>0.00028</v>
      </c>
      <c r="R608" s="175">
        <f>Q608*H608</f>
        <v>0.043539999999999995</v>
      </c>
      <c r="S608" s="175">
        <v>0</v>
      </c>
      <c r="T608" s="176">
        <f>S608*H608</f>
        <v>0</v>
      </c>
      <c r="AR608" s="18" t="s">
        <v>505</v>
      </c>
      <c r="AT608" s="18" t="s">
        <v>500</v>
      </c>
      <c r="AU608" s="18" t="s">
        <v>459</v>
      </c>
      <c r="AY608" s="18" t="s">
        <v>498</v>
      </c>
      <c r="BE608" s="177">
        <f>IF(N608="základní",J608,0)</f>
        <v>0</v>
      </c>
      <c r="BF608" s="177">
        <f>IF(N608="snížená",J608,0)</f>
        <v>0</v>
      </c>
      <c r="BG608" s="177">
        <f>IF(N608="zákl. přenesená",J608,0)</f>
        <v>0</v>
      </c>
      <c r="BH608" s="177">
        <f>IF(N608="sníž. přenesená",J608,0)</f>
        <v>0</v>
      </c>
      <c r="BI608" s="177">
        <f>IF(N608="nulová",J608,0)</f>
        <v>0</v>
      </c>
      <c r="BJ608" s="18" t="s">
        <v>399</v>
      </c>
      <c r="BK608" s="177">
        <f>ROUND(I608*H608,2)</f>
        <v>0</v>
      </c>
      <c r="BL608" s="18" t="s">
        <v>505</v>
      </c>
      <c r="BM608" s="18" t="s">
        <v>38</v>
      </c>
    </row>
    <row r="609" spans="2:47" s="1" customFormat="1" ht="27">
      <c r="B609" s="35"/>
      <c r="D609" s="178" t="s">
        <v>507</v>
      </c>
      <c r="F609" s="179" t="s">
        <v>39</v>
      </c>
      <c r="I609" s="134"/>
      <c r="L609" s="35"/>
      <c r="M609" s="65"/>
      <c r="N609" s="36"/>
      <c r="O609" s="36"/>
      <c r="P609" s="36"/>
      <c r="Q609" s="36"/>
      <c r="R609" s="36"/>
      <c r="S609" s="36"/>
      <c r="T609" s="66"/>
      <c r="AT609" s="18" t="s">
        <v>507</v>
      </c>
      <c r="AU609" s="18" t="s">
        <v>459</v>
      </c>
    </row>
    <row r="610" spans="2:47" s="1" customFormat="1" ht="40.5">
      <c r="B610" s="35"/>
      <c r="D610" s="178" t="s">
        <v>509</v>
      </c>
      <c r="F610" s="180" t="s">
        <v>40</v>
      </c>
      <c r="I610" s="134"/>
      <c r="L610" s="35"/>
      <c r="M610" s="65"/>
      <c r="N610" s="36"/>
      <c r="O610" s="36"/>
      <c r="P610" s="36"/>
      <c r="Q610" s="36"/>
      <c r="R610" s="36"/>
      <c r="S610" s="36"/>
      <c r="T610" s="66"/>
      <c r="AT610" s="18" t="s">
        <v>509</v>
      </c>
      <c r="AU610" s="18" t="s">
        <v>459</v>
      </c>
    </row>
    <row r="611" spans="2:51" s="11" customFormat="1" ht="13.5">
      <c r="B611" s="181"/>
      <c r="D611" s="178" t="s">
        <v>511</v>
      </c>
      <c r="E611" s="182" t="s">
        <v>398</v>
      </c>
      <c r="F611" s="183" t="s">
        <v>514</v>
      </c>
      <c r="H611" s="184" t="s">
        <v>398</v>
      </c>
      <c r="I611" s="185"/>
      <c r="L611" s="181"/>
      <c r="M611" s="186"/>
      <c r="N611" s="187"/>
      <c r="O611" s="187"/>
      <c r="P611" s="187"/>
      <c r="Q611" s="187"/>
      <c r="R611" s="187"/>
      <c r="S611" s="187"/>
      <c r="T611" s="188"/>
      <c r="AT611" s="184" t="s">
        <v>511</v>
      </c>
      <c r="AU611" s="184" t="s">
        <v>459</v>
      </c>
      <c r="AV611" s="11" t="s">
        <v>399</v>
      </c>
      <c r="AW611" s="11" t="s">
        <v>415</v>
      </c>
      <c r="AX611" s="11" t="s">
        <v>451</v>
      </c>
      <c r="AY611" s="184" t="s">
        <v>498</v>
      </c>
    </row>
    <row r="612" spans="2:51" s="12" customFormat="1" ht="13.5">
      <c r="B612" s="189"/>
      <c r="D612" s="178" t="s">
        <v>511</v>
      </c>
      <c r="E612" s="190" t="s">
        <v>398</v>
      </c>
      <c r="F612" s="191" t="s">
        <v>28</v>
      </c>
      <c r="H612" s="192">
        <v>55</v>
      </c>
      <c r="I612" s="193"/>
      <c r="L612" s="189"/>
      <c r="M612" s="194"/>
      <c r="N612" s="195"/>
      <c r="O612" s="195"/>
      <c r="P612" s="195"/>
      <c r="Q612" s="195"/>
      <c r="R612" s="195"/>
      <c r="S612" s="195"/>
      <c r="T612" s="196"/>
      <c r="AT612" s="190" t="s">
        <v>511</v>
      </c>
      <c r="AU612" s="190" t="s">
        <v>459</v>
      </c>
      <c r="AV612" s="12" t="s">
        <v>459</v>
      </c>
      <c r="AW612" s="12" t="s">
        <v>415</v>
      </c>
      <c r="AX612" s="12" t="s">
        <v>451</v>
      </c>
      <c r="AY612" s="190" t="s">
        <v>498</v>
      </c>
    </row>
    <row r="613" spans="2:51" s="12" customFormat="1" ht="13.5">
      <c r="B613" s="189"/>
      <c r="D613" s="178" t="s">
        <v>511</v>
      </c>
      <c r="E613" s="190" t="s">
        <v>398</v>
      </c>
      <c r="F613" s="191" t="s">
        <v>29</v>
      </c>
      <c r="H613" s="192">
        <v>8.5</v>
      </c>
      <c r="I613" s="193"/>
      <c r="L613" s="189"/>
      <c r="M613" s="194"/>
      <c r="N613" s="195"/>
      <c r="O613" s="195"/>
      <c r="P613" s="195"/>
      <c r="Q613" s="195"/>
      <c r="R613" s="195"/>
      <c r="S613" s="195"/>
      <c r="T613" s="196"/>
      <c r="AT613" s="190" t="s">
        <v>511</v>
      </c>
      <c r="AU613" s="190" t="s">
        <v>459</v>
      </c>
      <c r="AV613" s="12" t="s">
        <v>459</v>
      </c>
      <c r="AW613" s="12" t="s">
        <v>415</v>
      </c>
      <c r="AX613" s="12" t="s">
        <v>451</v>
      </c>
      <c r="AY613" s="190" t="s">
        <v>498</v>
      </c>
    </row>
    <row r="614" spans="2:51" s="12" customFormat="1" ht="13.5">
      <c r="B614" s="189"/>
      <c r="D614" s="178" t="s">
        <v>511</v>
      </c>
      <c r="E614" s="190" t="s">
        <v>398</v>
      </c>
      <c r="F614" s="191" t="s">
        <v>398</v>
      </c>
      <c r="H614" s="192">
        <v>0</v>
      </c>
      <c r="I614" s="193"/>
      <c r="L614" s="189"/>
      <c r="M614" s="194"/>
      <c r="N614" s="195"/>
      <c r="O614" s="195"/>
      <c r="P614" s="195"/>
      <c r="Q614" s="195"/>
      <c r="R614" s="195"/>
      <c r="S614" s="195"/>
      <c r="T614" s="196"/>
      <c r="AT614" s="190" t="s">
        <v>511</v>
      </c>
      <c r="AU614" s="190" t="s">
        <v>459</v>
      </c>
      <c r="AV614" s="12" t="s">
        <v>459</v>
      </c>
      <c r="AW614" s="12" t="s">
        <v>415</v>
      </c>
      <c r="AX614" s="12" t="s">
        <v>451</v>
      </c>
      <c r="AY614" s="190" t="s">
        <v>498</v>
      </c>
    </row>
    <row r="615" spans="2:51" s="11" customFormat="1" ht="13.5">
      <c r="B615" s="181"/>
      <c r="D615" s="178" t="s">
        <v>511</v>
      </c>
      <c r="E615" s="182" t="s">
        <v>398</v>
      </c>
      <c r="F615" s="183" t="s">
        <v>536</v>
      </c>
      <c r="H615" s="184" t="s">
        <v>398</v>
      </c>
      <c r="I615" s="185"/>
      <c r="L615" s="181"/>
      <c r="M615" s="186"/>
      <c r="N615" s="187"/>
      <c r="O615" s="187"/>
      <c r="P615" s="187"/>
      <c r="Q615" s="187"/>
      <c r="R615" s="187"/>
      <c r="S615" s="187"/>
      <c r="T615" s="188"/>
      <c r="AT615" s="184" t="s">
        <v>511</v>
      </c>
      <c r="AU615" s="184" t="s">
        <v>459</v>
      </c>
      <c r="AV615" s="11" t="s">
        <v>399</v>
      </c>
      <c r="AW615" s="11" t="s">
        <v>415</v>
      </c>
      <c r="AX615" s="11" t="s">
        <v>451</v>
      </c>
      <c r="AY615" s="184" t="s">
        <v>498</v>
      </c>
    </row>
    <row r="616" spans="2:51" s="12" customFormat="1" ht="13.5">
      <c r="B616" s="189"/>
      <c r="D616" s="178" t="s">
        <v>511</v>
      </c>
      <c r="E616" s="190" t="s">
        <v>398</v>
      </c>
      <c r="F616" s="191" t="s">
        <v>30</v>
      </c>
      <c r="H616" s="192">
        <v>15</v>
      </c>
      <c r="I616" s="193"/>
      <c r="L616" s="189"/>
      <c r="M616" s="194"/>
      <c r="N616" s="195"/>
      <c r="O616" s="195"/>
      <c r="P616" s="195"/>
      <c r="Q616" s="195"/>
      <c r="R616" s="195"/>
      <c r="S616" s="195"/>
      <c r="T616" s="196"/>
      <c r="AT616" s="190" t="s">
        <v>511</v>
      </c>
      <c r="AU616" s="190" t="s">
        <v>459</v>
      </c>
      <c r="AV616" s="12" t="s">
        <v>459</v>
      </c>
      <c r="AW616" s="12" t="s">
        <v>415</v>
      </c>
      <c r="AX616" s="12" t="s">
        <v>451</v>
      </c>
      <c r="AY616" s="190" t="s">
        <v>498</v>
      </c>
    </row>
    <row r="617" spans="2:51" s="12" customFormat="1" ht="13.5">
      <c r="B617" s="189"/>
      <c r="D617" s="178" t="s">
        <v>511</v>
      </c>
      <c r="E617" s="190" t="s">
        <v>398</v>
      </c>
      <c r="F617" s="191" t="s">
        <v>31</v>
      </c>
      <c r="H617" s="192">
        <v>15</v>
      </c>
      <c r="I617" s="193"/>
      <c r="L617" s="189"/>
      <c r="M617" s="194"/>
      <c r="N617" s="195"/>
      <c r="O617" s="195"/>
      <c r="P617" s="195"/>
      <c r="Q617" s="195"/>
      <c r="R617" s="195"/>
      <c r="S617" s="195"/>
      <c r="T617" s="196"/>
      <c r="AT617" s="190" t="s">
        <v>511</v>
      </c>
      <c r="AU617" s="190" t="s">
        <v>459</v>
      </c>
      <c r="AV617" s="12" t="s">
        <v>459</v>
      </c>
      <c r="AW617" s="12" t="s">
        <v>415</v>
      </c>
      <c r="AX617" s="12" t="s">
        <v>451</v>
      </c>
      <c r="AY617" s="190" t="s">
        <v>498</v>
      </c>
    </row>
    <row r="618" spans="2:51" s="12" customFormat="1" ht="13.5">
      <c r="B618" s="189"/>
      <c r="D618" s="178" t="s">
        <v>511</v>
      </c>
      <c r="E618" s="190" t="s">
        <v>398</v>
      </c>
      <c r="F618" s="191" t="s">
        <v>32</v>
      </c>
      <c r="H618" s="192">
        <v>17</v>
      </c>
      <c r="I618" s="193"/>
      <c r="L618" s="189"/>
      <c r="M618" s="194"/>
      <c r="N618" s="195"/>
      <c r="O618" s="195"/>
      <c r="P618" s="195"/>
      <c r="Q618" s="195"/>
      <c r="R618" s="195"/>
      <c r="S618" s="195"/>
      <c r="T618" s="196"/>
      <c r="AT618" s="190" t="s">
        <v>511</v>
      </c>
      <c r="AU618" s="190" t="s">
        <v>459</v>
      </c>
      <c r="AV618" s="12" t="s">
        <v>459</v>
      </c>
      <c r="AW618" s="12" t="s">
        <v>415</v>
      </c>
      <c r="AX618" s="12" t="s">
        <v>451</v>
      </c>
      <c r="AY618" s="190" t="s">
        <v>498</v>
      </c>
    </row>
    <row r="619" spans="2:51" s="12" customFormat="1" ht="13.5">
      <c r="B619" s="189"/>
      <c r="D619" s="178" t="s">
        <v>511</v>
      </c>
      <c r="E619" s="190" t="s">
        <v>398</v>
      </c>
      <c r="F619" s="191" t="s">
        <v>33</v>
      </c>
      <c r="H619" s="192">
        <v>12</v>
      </c>
      <c r="I619" s="193"/>
      <c r="L619" s="189"/>
      <c r="M619" s="194"/>
      <c r="N619" s="195"/>
      <c r="O619" s="195"/>
      <c r="P619" s="195"/>
      <c r="Q619" s="195"/>
      <c r="R619" s="195"/>
      <c r="S619" s="195"/>
      <c r="T619" s="196"/>
      <c r="AT619" s="190" t="s">
        <v>511</v>
      </c>
      <c r="AU619" s="190" t="s">
        <v>459</v>
      </c>
      <c r="AV619" s="12" t="s">
        <v>459</v>
      </c>
      <c r="AW619" s="12" t="s">
        <v>415</v>
      </c>
      <c r="AX619" s="12" t="s">
        <v>451</v>
      </c>
      <c r="AY619" s="190" t="s">
        <v>498</v>
      </c>
    </row>
    <row r="620" spans="2:51" s="12" customFormat="1" ht="13.5">
      <c r="B620" s="189"/>
      <c r="D620" s="178" t="s">
        <v>511</v>
      </c>
      <c r="E620" s="190" t="s">
        <v>398</v>
      </c>
      <c r="F620" s="191" t="s">
        <v>34</v>
      </c>
      <c r="H620" s="192">
        <v>33</v>
      </c>
      <c r="I620" s="193"/>
      <c r="L620" s="189"/>
      <c r="M620" s="194"/>
      <c r="N620" s="195"/>
      <c r="O620" s="195"/>
      <c r="P620" s="195"/>
      <c r="Q620" s="195"/>
      <c r="R620" s="195"/>
      <c r="S620" s="195"/>
      <c r="T620" s="196"/>
      <c r="AT620" s="190" t="s">
        <v>511</v>
      </c>
      <c r="AU620" s="190" t="s">
        <v>459</v>
      </c>
      <c r="AV620" s="12" t="s">
        <v>459</v>
      </c>
      <c r="AW620" s="12" t="s">
        <v>415</v>
      </c>
      <c r="AX620" s="12" t="s">
        <v>451</v>
      </c>
      <c r="AY620" s="190" t="s">
        <v>498</v>
      </c>
    </row>
    <row r="621" spans="2:51" s="13" customFormat="1" ht="13.5">
      <c r="B621" s="197"/>
      <c r="D621" s="198" t="s">
        <v>511</v>
      </c>
      <c r="E621" s="199" t="s">
        <v>398</v>
      </c>
      <c r="F621" s="200" t="s">
        <v>518</v>
      </c>
      <c r="H621" s="201">
        <v>155.5</v>
      </c>
      <c r="I621" s="202"/>
      <c r="L621" s="197"/>
      <c r="M621" s="203"/>
      <c r="N621" s="204"/>
      <c r="O621" s="204"/>
      <c r="P621" s="204"/>
      <c r="Q621" s="204"/>
      <c r="R621" s="204"/>
      <c r="S621" s="204"/>
      <c r="T621" s="205"/>
      <c r="AT621" s="206" t="s">
        <v>511</v>
      </c>
      <c r="AU621" s="206" t="s">
        <v>459</v>
      </c>
      <c r="AV621" s="13" t="s">
        <v>505</v>
      </c>
      <c r="AW621" s="13" t="s">
        <v>415</v>
      </c>
      <c r="AX621" s="13" t="s">
        <v>399</v>
      </c>
      <c r="AY621" s="206" t="s">
        <v>498</v>
      </c>
    </row>
    <row r="622" spans="2:65" s="1" customFormat="1" ht="22.5" customHeight="1">
      <c r="B622" s="165"/>
      <c r="C622" s="166" t="s">
        <v>41</v>
      </c>
      <c r="D622" s="166" t="s">
        <v>500</v>
      </c>
      <c r="E622" s="167" t="s">
        <v>42</v>
      </c>
      <c r="F622" s="168" t="s">
        <v>43</v>
      </c>
      <c r="G622" s="169" t="s">
        <v>620</v>
      </c>
      <c r="H622" s="170">
        <v>6</v>
      </c>
      <c r="I622" s="171"/>
      <c r="J622" s="172">
        <f>ROUND(I622*H622,2)</f>
        <v>0</v>
      </c>
      <c r="K622" s="168" t="s">
        <v>504</v>
      </c>
      <c r="L622" s="35"/>
      <c r="M622" s="173" t="s">
        <v>398</v>
      </c>
      <c r="N622" s="174" t="s">
        <v>422</v>
      </c>
      <c r="O622" s="36"/>
      <c r="P622" s="175">
        <f>O622*H622</f>
        <v>0</v>
      </c>
      <c r="Q622" s="175">
        <v>5.80039</v>
      </c>
      <c r="R622" s="175">
        <f>Q622*H622</f>
        <v>34.80234</v>
      </c>
      <c r="S622" s="175">
        <v>0</v>
      </c>
      <c r="T622" s="176">
        <f>S622*H622</f>
        <v>0</v>
      </c>
      <c r="AR622" s="18" t="s">
        <v>505</v>
      </c>
      <c r="AT622" s="18" t="s">
        <v>500</v>
      </c>
      <c r="AU622" s="18" t="s">
        <v>459</v>
      </c>
      <c r="AY622" s="18" t="s">
        <v>498</v>
      </c>
      <c r="BE622" s="177">
        <f>IF(N622="základní",J622,0)</f>
        <v>0</v>
      </c>
      <c r="BF622" s="177">
        <f>IF(N622="snížená",J622,0)</f>
        <v>0</v>
      </c>
      <c r="BG622" s="177">
        <f>IF(N622="zákl. přenesená",J622,0)</f>
        <v>0</v>
      </c>
      <c r="BH622" s="177">
        <f>IF(N622="sníž. přenesená",J622,0)</f>
        <v>0</v>
      </c>
      <c r="BI622" s="177">
        <f>IF(N622="nulová",J622,0)</f>
        <v>0</v>
      </c>
      <c r="BJ622" s="18" t="s">
        <v>399</v>
      </c>
      <c r="BK622" s="177">
        <f>ROUND(I622*H622,2)</f>
        <v>0</v>
      </c>
      <c r="BL622" s="18" t="s">
        <v>505</v>
      </c>
      <c r="BM622" s="18" t="s">
        <v>44</v>
      </c>
    </row>
    <row r="623" spans="2:47" s="1" customFormat="1" ht="13.5">
      <c r="B623" s="35"/>
      <c r="D623" s="178" t="s">
        <v>507</v>
      </c>
      <c r="F623" s="179" t="s">
        <v>45</v>
      </c>
      <c r="I623" s="134"/>
      <c r="L623" s="35"/>
      <c r="M623" s="65"/>
      <c r="N623" s="36"/>
      <c r="O623" s="36"/>
      <c r="P623" s="36"/>
      <c r="Q623" s="36"/>
      <c r="R623" s="36"/>
      <c r="S623" s="36"/>
      <c r="T623" s="66"/>
      <c r="AT623" s="18" t="s">
        <v>507</v>
      </c>
      <c r="AU623" s="18" t="s">
        <v>459</v>
      </c>
    </row>
    <row r="624" spans="2:47" s="1" customFormat="1" ht="162">
      <c r="B624" s="35"/>
      <c r="D624" s="178" t="s">
        <v>509</v>
      </c>
      <c r="F624" s="180" t="s">
        <v>46</v>
      </c>
      <c r="I624" s="134"/>
      <c r="L624" s="35"/>
      <c r="M624" s="65"/>
      <c r="N624" s="36"/>
      <c r="O624" s="36"/>
      <c r="P624" s="36"/>
      <c r="Q624" s="36"/>
      <c r="R624" s="36"/>
      <c r="S624" s="36"/>
      <c r="T624" s="66"/>
      <c r="AT624" s="18" t="s">
        <v>509</v>
      </c>
      <c r="AU624" s="18" t="s">
        <v>459</v>
      </c>
    </row>
    <row r="625" spans="2:51" s="11" customFormat="1" ht="13.5">
      <c r="B625" s="181"/>
      <c r="D625" s="178" t="s">
        <v>511</v>
      </c>
      <c r="E625" s="182" t="s">
        <v>398</v>
      </c>
      <c r="F625" s="183" t="s">
        <v>603</v>
      </c>
      <c r="H625" s="184" t="s">
        <v>398</v>
      </c>
      <c r="I625" s="185"/>
      <c r="L625" s="181"/>
      <c r="M625" s="186"/>
      <c r="N625" s="187"/>
      <c r="O625" s="187"/>
      <c r="P625" s="187"/>
      <c r="Q625" s="187"/>
      <c r="R625" s="187"/>
      <c r="S625" s="187"/>
      <c r="T625" s="188"/>
      <c r="AT625" s="184" t="s">
        <v>511</v>
      </c>
      <c r="AU625" s="184" t="s">
        <v>459</v>
      </c>
      <c r="AV625" s="11" t="s">
        <v>399</v>
      </c>
      <c r="AW625" s="11" t="s">
        <v>415</v>
      </c>
      <c r="AX625" s="11" t="s">
        <v>451</v>
      </c>
      <c r="AY625" s="184" t="s">
        <v>498</v>
      </c>
    </row>
    <row r="626" spans="2:51" s="12" customFormat="1" ht="13.5">
      <c r="B626" s="189"/>
      <c r="D626" s="178" t="s">
        <v>511</v>
      </c>
      <c r="E626" s="190" t="s">
        <v>398</v>
      </c>
      <c r="F626" s="191" t="s">
        <v>47</v>
      </c>
      <c r="H626" s="192">
        <v>2</v>
      </c>
      <c r="I626" s="193"/>
      <c r="L626" s="189"/>
      <c r="M626" s="194"/>
      <c r="N626" s="195"/>
      <c r="O626" s="195"/>
      <c r="P626" s="195"/>
      <c r="Q626" s="195"/>
      <c r="R626" s="195"/>
      <c r="S626" s="195"/>
      <c r="T626" s="196"/>
      <c r="AT626" s="190" t="s">
        <v>511</v>
      </c>
      <c r="AU626" s="190" t="s">
        <v>459</v>
      </c>
      <c r="AV626" s="12" t="s">
        <v>459</v>
      </c>
      <c r="AW626" s="12" t="s">
        <v>415</v>
      </c>
      <c r="AX626" s="12" t="s">
        <v>451</v>
      </c>
      <c r="AY626" s="190" t="s">
        <v>498</v>
      </c>
    </row>
    <row r="627" spans="2:51" s="12" customFormat="1" ht="13.5">
      <c r="B627" s="189"/>
      <c r="D627" s="178" t="s">
        <v>511</v>
      </c>
      <c r="E627" s="190" t="s">
        <v>398</v>
      </c>
      <c r="F627" s="191" t="s">
        <v>48</v>
      </c>
      <c r="H627" s="192">
        <v>2</v>
      </c>
      <c r="I627" s="193"/>
      <c r="L627" s="189"/>
      <c r="M627" s="194"/>
      <c r="N627" s="195"/>
      <c r="O627" s="195"/>
      <c r="P627" s="195"/>
      <c r="Q627" s="195"/>
      <c r="R627" s="195"/>
      <c r="S627" s="195"/>
      <c r="T627" s="196"/>
      <c r="AT627" s="190" t="s">
        <v>511</v>
      </c>
      <c r="AU627" s="190" t="s">
        <v>459</v>
      </c>
      <c r="AV627" s="12" t="s">
        <v>459</v>
      </c>
      <c r="AW627" s="12" t="s">
        <v>415</v>
      </c>
      <c r="AX627" s="12" t="s">
        <v>451</v>
      </c>
      <c r="AY627" s="190" t="s">
        <v>498</v>
      </c>
    </row>
    <row r="628" spans="2:51" s="12" customFormat="1" ht="13.5">
      <c r="B628" s="189"/>
      <c r="D628" s="178" t="s">
        <v>511</v>
      </c>
      <c r="E628" s="190" t="s">
        <v>398</v>
      </c>
      <c r="F628" s="191" t="s">
        <v>49</v>
      </c>
      <c r="H628" s="192">
        <v>2</v>
      </c>
      <c r="I628" s="193"/>
      <c r="L628" s="189"/>
      <c r="M628" s="194"/>
      <c r="N628" s="195"/>
      <c r="O628" s="195"/>
      <c r="P628" s="195"/>
      <c r="Q628" s="195"/>
      <c r="R628" s="195"/>
      <c r="S628" s="195"/>
      <c r="T628" s="196"/>
      <c r="AT628" s="190" t="s">
        <v>511</v>
      </c>
      <c r="AU628" s="190" t="s">
        <v>459</v>
      </c>
      <c r="AV628" s="12" t="s">
        <v>459</v>
      </c>
      <c r="AW628" s="12" t="s">
        <v>415</v>
      </c>
      <c r="AX628" s="12" t="s">
        <v>451</v>
      </c>
      <c r="AY628" s="190" t="s">
        <v>498</v>
      </c>
    </row>
    <row r="629" spans="2:51" s="13" customFormat="1" ht="13.5">
      <c r="B629" s="197"/>
      <c r="D629" s="198" t="s">
        <v>511</v>
      </c>
      <c r="E629" s="199" t="s">
        <v>398</v>
      </c>
      <c r="F629" s="200" t="s">
        <v>518</v>
      </c>
      <c r="H629" s="201">
        <v>6</v>
      </c>
      <c r="I629" s="202"/>
      <c r="L629" s="197"/>
      <c r="M629" s="203"/>
      <c r="N629" s="204"/>
      <c r="O629" s="204"/>
      <c r="P629" s="204"/>
      <c r="Q629" s="204"/>
      <c r="R629" s="204"/>
      <c r="S629" s="204"/>
      <c r="T629" s="205"/>
      <c r="AT629" s="206" t="s">
        <v>511</v>
      </c>
      <c r="AU629" s="206" t="s">
        <v>459</v>
      </c>
      <c r="AV629" s="13" t="s">
        <v>505</v>
      </c>
      <c r="AW629" s="13" t="s">
        <v>415</v>
      </c>
      <c r="AX629" s="13" t="s">
        <v>399</v>
      </c>
      <c r="AY629" s="206" t="s">
        <v>498</v>
      </c>
    </row>
    <row r="630" spans="2:65" s="1" customFormat="1" ht="31.5" customHeight="1">
      <c r="B630" s="165"/>
      <c r="C630" s="166" t="s">
        <v>50</v>
      </c>
      <c r="D630" s="166" t="s">
        <v>500</v>
      </c>
      <c r="E630" s="167" t="s">
        <v>51</v>
      </c>
      <c r="F630" s="168" t="s">
        <v>52</v>
      </c>
      <c r="G630" s="169" t="s">
        <v>503</v>
      </c>
      <c r="H630" s="170">
        <v>3499</v>
      </c>
      <c r="I630" s="171"/>
      <c r="J630" s="172">
        <f>ROUND(I630*H630,2)</f>
        <v>0</v>
      </c>
      <c r="K630" s="168" t="s">
        <v>504</v>
      </c>
      <c r="L630" s="35"/>
      <c r="M630" s="173" t="s">
        <v>398</v>
      </c>
      <c r="N630" s="174" t="s">
        <v>422</v>
      </c>
      <c r="O630" s="36"/>
      <c r="P630" s="175">
        <f>O630*H630</f>
        <v>0</v>
      </c>
      <c r="Q630" s="175">
        <v>0.00198</v>
      </c>
      <c r="R630" s="175">
        <f>Q630*H630</f>
        <v>6.92802</v>
      </c>
      <c r="S630" s="175">
        <v>0</v>
      </c>
      <c r="T630" s="176">
        <f>S630*H630</f>
        <v>0</v>
      </c>
      <c r="AR630" s="18" t="s">
        <v>505</v>
      </c>
      <c r="AT630" s="18" t="s">
        <v>500</v>
      </c>
      <c r="AU630" s="18" t="s">
        <v>459</v>
      </c>
      <c r="AY630" s="18" t="s">
        <v>498</v>
      </c>
      <c r="BE630" s="177">
        <f>IF(N630="základní",J630,0)</f>
        <v>0</v>
      </c>
      <c r="BF630" s="177">
        <f>IF(N630="snížená",J630,0)</f>
        <v>0</v>
      </c>
      <c r="BG630" s="177">
        <f>IF(N630="zákl. přenesená",J630,0)</f>
        <v>0</v>
      </c>
      <c r="BH630" s="177">
        <f>IF(N630="sníž. přenesená",J630,0)</f>
        <v>0</v>
      </c>
      <c r="BI630" s="177">
        <f>IF(N630="nulová",J630,0)</f>
        <v>0</v>
      </c>
      <c r="BJ630" s="18" t="s">
        <v>399</v>
      </c>
      <c r="BK630" s="177">
        <f>ROUND(I630*H630,2)</f>
        <v>0</v>
      </c>
      <c r="BL630" s="18" t="s">
        <v>505</v>
      </c>
      <c r="BM630" s="18" t="s">
        <v>53</v>
      </c>
    </row>
    <row r="631" spans="2:47" s="1" customFormat="1" ht="27">
      <c r="B631" s="35"/>
      <c r="D631" s="178" t="s">
        <v>507</v>
      </c>
      <c r="F631" s="179" t="s">
        <v>54</v>
      </c>
      <c r="I631" s="134"/>
      <c r="L631" s="35"/>
      <c r="M631" s="65"/>
      <c r="N631" s="36"/>
      <c r="O631" s="36"/>
      <c r="P631" s="36"/>
      <c r="Q631" s="36"/>
      <c r="R631" s="36"/>
      <c r="S631" s="36"/>
      <c r="T631" s="66"/>
      <c r="AT631" s="18" t="s">
        <v>507</v>
      </c>
      <c r="AU631" s="18" t="s">
        <v>459</v>
      </c>
    </row>
    <row r="632" spans="2:47" s="1" customFormat="1" ht="94.5">
      <c r="B632" s="35"/>
      <c r="D632" s="178" t="s">
        <v>509</v>
      </c>
      <c r="F632" s="180" t="s">
        <v>55</v>
      </c>
      <c r="I632" s="134"/>
      <c r="L632" s="35"/>
      <c r="M632" s="65"/>
      <c r="N632" s="36"/>
      <c r="O632" s="36"/>
      <c r="P632" s="36"/>
      <c r="Q632" s="36"/>
      <c r="R632" s="36"/>
      <c r="S632" s="36"/>
      <c r="T632" s="66"/>
      <c r="AT632" s="18" t="s">
        <v>509</v>
      </c>
      <c r="AU632" s="18" t="s">
        <v>459</v>
      </c>
    </row>
    <row r="633" spans="2:51" s="11" customFormat="1" ht="13.5">
      <c r="B633" s="181"/>
      <c r="D633" s="178" t="s">
        <v>511</v>
      </c>
      <c r="E633" s="182" t="s">
        <v>398</v>
      </c>
      <c r="F633" s="183" t="s">
        <v>512</v>
      </c>
      <c r="H633" s="184" t="s">
        <v>398</v>
      </c>
      <c r="I633" s="185"/>
      <c r="L633" s="181"/>
      <c r="M633" s="186"/>
      <c r="N633" s="187"/>
      <c r="O633" s="187"/>
      <c r="P633" s="187"/>
      <c r="Q633" s="187"/>
      <c r="R633" s="187"/>
      <c r="S633" s="187"/>
      <c r="T633" s="188"/>
      <c r="AT633" s="184" t="s">
        <v>511</v>
      </c>
      <c r="AU633" s="184" t="s">
        <v>459</v>
      </c>
      <c r="AV633" s="11" t="s">
        <v>399</v>
      </c>
      <c r="AW633" s="11" t="s">
        <v>415</v>
      </c>
      <c r="AX633" s="11" t="s">
        <v>451</v>
      </c>
      <c r="AY633" s="184" t="s">
        <v>498</v>
      </c>
    </row>
    <row r="634" spans="2:51" s="11" customFormat="1" ht="13.5">
      <c r="B634" s="181"/>
      <c r="D634" s="178" t="s">
        <v>511</v>
      </c>
      <c r="E634" s="182" t="s">
        <v>398</v>
      </c>
      <c r="F634" s="183" t="s">
        <v>513</v>
      </c>
      <c r="H634" s="184" t="s">
        <v>398</v>
      </c>
      <c r="I634" s="185"/>
      <c r="L634" s="181"/>
      <c r="M634" s="186"/>
      <c r="N634" s="187"/>
      <c r="O634" s="187"/>
      <c r="P634" s="187"/>
      <c r="Q634" s="187"/>
      <c r="R634" s="187"/>
      <c r="S634" s="187"/>
      <c r="T634" s="188"/>
      <c r="AT634" s="184" t="s">
        <v>511</v>
      </c>
      <c r="AU634" s="184" t="s">
        <v>459</v>
      </c>
      <c r="AV634" s="11" t="s">
        <v>399</v>
      </c>
      <c r="AW634" s="11" t="s">
        <v>415</v>
      </c>
      <c r="AX634" s="11" t="s">
        <v>451</v>
      </c>
      <c r="AY634" s="184" t="s">
        <v>498</v>
      </c>
    </row>
    <row r="635" spans="2:51" s="11" customFormat="1" ht="13.5">
      <c r="B635" s="181"/>
      <c r="D635" s="178" t="s">
        <v>511</v>
      </c>
      <c r="E635" s="182" t="s">
        <v>398</v>
      </c>
      <c r="F635" s="183" t="s">
        <v>514</v>
      </c>
      <c r="H635" s="184" t="s">
        <v>398</v>
      </c>
      <c r="I635" s="185"/>
      <c r="L635" s="181"/>
      <c r="M635" s="186"/>
      <c r="N635" s="187"/>
      <c r="O635" s="187"/>
      <c r="P635" s="187"/>
      <c r="Q635" s="187"/>
      <c r="R635" s="187"/>
      <c r="S635" s="187"/>
      <c r="T635" s="188"/>
      <c r="AT635" s="184" t="s">
        <v>511</v>
      </c>
      <c r="AU635" s="184" t="s">
        <v>459</v>
      </c>
      <c r="AV635" s="11" t="s">
        <v>399</v>
      </c>
      <c r="AW635" s="11" t="s">
        <v>415</v>
      </c>
      <c r="AX635" s="11" t="s">
        <v>451</v>
      </c>
      <c r="AY635" s="184" t="s">
        <v>498</v>
      </c>
    </row>
    <row r="636" spans="2:51" s="12" customFormat="1" ht="13.5">
      <c r="B636" s="189"/>
      <c r="D636" s="178" t="s">
        <v>511</v>
      </c>
      <c r="E636" s="190" t="s">
        <v>398</v>
      </c>
      <c r="F636" s="191" t="s">
        <v>515</v>
      </c>
      <c r="H636" s="192">
        <v>400</v>
      </c>
      <c r="I636" s="193"/>
      <c r="L636" s="189"/>
      <c r="M636" s="194"/>
      <c r="N636" s="195"/>
      <c r="O636" s="195"/>
      <c r="P636" s="195"/>
      <c r="Q636" s="195"/>
      <c r="R636" s="195"/>
      <c r="S636" s="195"/>
      <c r="T636" s="196"/>
      <c r="AT636" s="190" t="s">
        <v>511</v>
      </c>
      <c r="AU636" s="190" t="s">
        <v>459</v>
      </c>
      <c r="AV636" s="12" t="s">
        <v>459</v>
      </c>
      <c r="AW636" s="12" t="s">
        <v>415</v>
      </c>
      <c r="AX636" s="12" t="s">
        <v>451</v>
      </c>
      <c r="AY636" s="190" t="s">
        <v>498</v>
      </c>
    </row>
    <row r="637" spans="2:51" s="12" customFormat="1" ht="13.5">
      <c r="B637" s="189"/>
      <c r="D637" s="178" t="s">
        <v>511</v>
      </c>
      <c r="E637" s="190" t="s">
        <v>398</v>
      </c>
      <c r="F637" s="191" t="s">
        <v>398</v>
      </c>
      <c r="H637" s="192">
        <v>0</v>
      </c>
      <c r="I637" s="193"/>
      <c r="L637" s="189"/>
      <c r="M637" s="194"/>
      <c r="N637" s="195"/>
      <c r="O637" s="195"/>
      <c r="P637" s="195"/>
      <c r="Q637" s="195"/>
      <c r="R637" s="195"/>
      <c r="S637" s="195"/>
      <c r="T637" s="196"/>
      <c r="AT637" s="190" t="s">
        <v>511</v>
      </c>
      <c r="AU637" s="190" t="s">
        <v>459</v>
      </c>
      <c r="AV637" s="12" t="s">
        <v>459</v>
      </c>
      <c r="AW637" s="12" t="s">
        <v>415</v>
      </c>
      <c r="AX637" s="12" t="s">
        <v>451</v>
      </c>
      <c r="AY637" s="190" t="s">
        <v>498</v>
      </c>
    </row>
    <row r="638" spans="2:51" s="11" customFormat="1" ht="13.5">
      <c r="B638" s="181"/>
      <c r="D638" s="178" t="s">
        <v>511</v>
      </c>
      <c r="E638" s="182" t="s">
        <v>398</v>
      </c>
      <c r="F638" s="183" t="s">
        <v>516</v>
      </c>
      <c r="H638" s="184" t="s">
        <v>398</v>
      </c>
      <c r="I638" s="185"/>
      <c r="L638" s="181"/>
      <c r="M638" s="186"/>
      <c r="N638" s="187"/>
      <c r="O638" s="187"/>
      <c r="P638" s="187"/>
      <c r="Q638" s="187"/>
      <c r="R638" s="187"/>
      <c r="S638" s="187"/>
      <c r="T638" s="188"/>
      <c r="AT638" s="184" t="s">
        <v>511</v>
      </c>
      <c r="AU638" s="184" t="s">
        <v>459</v>
      </c>
      <c r="AV638" s="11" t="s">
        <v>399</v>
      </c>
      <c r="AW638" s="11" t="s">
        <v>415</v>
      </c>
      <c r="AX638" s="11" t="s">
        <v>451</v>
      </c>
      <c r="AY638" s="184" t="s">
        <v>498</v>
      </c>
    </row>
    <row r="639" spans="2:51" s="11" customFormat="1" ht="13.5">
      <c r="B639" s="181"/>
      <c r="D639" s="178" t="s">
        <v>511</v>
      </c>
      <c r="E639" s="182" t="s">
        <v>398</v>
      </c>
      <c r="F639" s="183" t="s">
        <v>514</v>
      </c>
      <c r="H639" s="184" t="s">
        <v>398</v>
      </c>
      <c r="I639" s="185"/>
      <c r="L639" s="181"/>
      <c r="M639" s="186"/>
      <c r="N639" s="187"/>
      <c r="O639" s="187"/>
      <c r="P639" s="187"/>
      <c r="Q639" s="187"/>
      <c r="R639" s="187"/>
      <c r="S639" s="187"/>
      <c r="T639" s="188"/>
      <c r="AT639" s="184" t="s">
        <v>511</v>
      </c>
      <c r="AU639" s="184" t="s">
        <v>459</v>
      </c>
      <c r="AV639" s="11" t="s">
        <v>399</v>
      </c>
      <c r="AW639" s="11" t="s">
        <v>415</v>
      </c>
      <c r="AX639" s="11" t="s">
        <v>451</v>
      </c>
      <c r="AY639" s="184" t="s">
        <v>498</v>
      </c>
    </row>
    <row r="640" spans="2:51" s="12" customFormat="1" ht="13.5">
      <c r="B640" s="189"/>
      <c r="D640" s="178" t="s">
        <v>511</v>
      </c>
      <c r="E640" s="190" t="s">
        <v>398</v>
      </c>
      <c r="F640" s="191" t="s">
        <v>517</v>
      </c>
      <c r="H640" s="192">
        <v>360</v>
      </c>
      <c r="I640" s="193"/>
      <c r="L640" s="189"/>
      <c r="M640" s="194"/>
      <c r="N640" s="195"/>
      <c r="O640" s="195"/>
      <c r="P640" s="195"/>
      <c r="Q640" s="195"/>
      <c r="R640" s="195"/>
      <c r="S640" s="195"/>
      <c r="T640" s="196"/>
      <c r="AT640" s="190" t="s">
        <v>511</v>
      </c>
      <c r="AU640" s="190" t="s">
        <v>459</v>
      </c>
      <c r="AV640" s="12" t="s">
        <v>459</v>
      </c>
      <c r="AW640" s="12" t="s">
        <v>415</v>
      </c>
      <c r="AX640" s="12" t="s">
        <v>451</v>
      </c>
      <c r="AY640" s="190" t="s">
        <v>498</v>
      </c>
    </row>
    <row r="641" spans="2:51" s="12" customFormat="1" ht="13.5">
      <c r="B641" s="189"/>
      <c r="D641" s="178" t="s">
        <v>511</v>
      </c>
      <c r="E641" s="190" t="s">
        <v>398</v>
      </c>
      <c r="F641" s="191" t="s">
        <v>398</v>
      </c>
      <c r="H641" s="192">
        <v>0</v>
      </c>
      <c r="I641" s="193"/>
      <c r="L641" s="189"/>
      <c r="M641" s="194"/>
      <c r="N641" s="195"/>
      <c r="O641" s="195"/>
      <c r="P641" s="195"/>
      <c r="Q641" s="195"/>
      <c r="R641" s="195"/>
      <c r="S641" s="195"/>
      <c r="T641" s="196"/>
      <c r="AT641" s="190" t="s">
        <v>511</v>
      </c>
      <c r="AU641" s="190" t="s">
        <v>459</v>
      </c>
      <c r="AV641" s="12" t="s">
        <v>459</v>
      </c>
      <c r="AW641" s="12" t="s">
        <v>415</v>
      </c>
      <c r="AX641" s="12" t="s">
        <v>451</v>
      </c>
      <c r="AY641" s="190" t="s">
        <v>498</v>
      </c>
    </row>
    <row r="642" spans="2:51" s="11" customFormat="1" ht="13.5">
      <c r="B642" s="181"/>
      <c r="D642" s="178" t="s">
        <v>511</v>
      </c>
      <c r="E642" s="182" t="s">
        <v>398</v>
      </c>
      <c r="F642" s="183" t="s">
        <v>524</v>
      </c>
      <c r="H642" s="184" t="s">
        <v>398</v>
      </c>
      <c r="I642" s="185"/>
      <c r="L642" s="181"/>
      <c r="M642" s="186"/>
      <c r="N642" s="187"/>
      <c r="O642" s="187"/>
      <c r="P642" s="187"/>
      <c r="Q642" s="187"/>
      <c r="R642" s="187"/>
      <c r="S642" s="187"/>
      <c r="T642" s="188"/>
      <c r="AT642" s="184" t="s">
        <v>511</v>
      </c>
      <c r="AU642" s="184" t="s">
        <v>459</v>
      </c>
      <c r="AV642" s="11" t="s">
        <v>399</v>
      </c>
      <c r="AW642" s="11" t="s">
        <v>415</v>
      </c>
      <c r="AX642" s="11" t="s">
        <v>451</v>
      </c>
      <c r="AY642" s="184" t="s">
        <v>498</v>
      </c>
    </row>
    <row r="643" spans="2:51" s="11" customFormat="1" ht="13.5">
      <c r="B643" s="181"/>
      <c r="D643" s="178" t="s">
        <v>511</v>
      </c>
      <c r="E643" s="182" t="s">
        <v>398</v>
      </c>
      <c r="F643" s="183" t="s">
        <v>514</v>
      </c>
      <c r="H643" s="184" t="s">
        <v>398</v>
      </c>
      <c r="I643" s="185"/>
      <c r="L643" s="181"/>
      <c r="M643" s="186"/>
      <c r="N643" s="187"/>
      <c r="O643" s="187"/>
      <c r="P643" s="187"/>
      <c r="Q643" s="187"/>
      <c r="R643" s="187"/>
      <c r="S643" s="187"/>
      <c r="T643" s="188"/>
      <c r="AT643" s="184" t="s">
        <v>511</v>
      </c>
      <c r="AU643" s="184" t="s">
        <v>459</v>
      </c>
      <c r="AV643" s="11" t="s">
        <v>399</v>
      </c>
      <c r="AW643" s="11" t="s">
        <v>415</v>
      </c>
      <c r="AX643" s="11" t="s">
        <v>451</v>
      </c>
      <c r="AY643" s="184" t="s">
        <v>498</v>
      </c>
    </row>
    <row r="644" spans="2:51" s="12" customFormat="1" ht="13.5">
      <c r="B644" s="189"/>
      <c r="D644" s="178" t="s">
        <v>511</v>
      </c>
      <c r="E644" s="190" t="s">
        <v>398</v>
      </c>
      <c r="F644" s="191" t="s">
        <v>555</v>
      </c>
      <c r="H644" s="192">
        <v>1984</v>
      </c>
      <c r="I644" s="193"/>
      <c r="L644" s="189"/>
      <c r="M644" s="194"/>
      <c r="N644" s="195"/>
      <c r="O644" s="195"/>
      <c r="P644" s="195"/>
      <c r="Q644" s="195"/>
      <c r="R644" s="195"/>
      <c r="S644" s="195"/>
      <c r="T644" s="196"/>
      <c r="AT644" s="190" t="s">
        <v>511</v>
      </c>
      <c r="AU644" s="190" t="s">
        <v>459</v>
      </c>
      <c r="AV644" s="12" t="s">
        <v>459</v>
      </c>
      <c r="AW644" s="12" t="s">
        <v>415</v>
      </c>
      <c r="AX644" s="12" t="s">
        <v>451</v>
      </c>
      <c r="AY644" s="190" t="s">
        <v>498</v>
      </c>
    </row>
    <row r="645" spans="2:51" s="14" customFormat="1" ht="13.5">
      <c r="B645" s="223"/>
      <c r="D645" s="178" t="s">
        <v>511</v>
      </c>
      <c r="E645" s="224" t="s">
        <v>398</v>
      </c>
      <c r="F645" s="225" t="s">
        <v>728</v>
      </c>
      <c r="H645" s="226">
        <v>2744</v>
      </c>
      <c r="I645" s="227"/>
      <c r="L645" s="223"/>
      <c r="M645" s="228"/>
      <c r="N645" s="229"/>
      <c r="O645" s="229"/>
      <c r="P645" s="229"/>
      <c r="Q645" s="229"/>
      <c r="R645" s="229"/>
      <c r="S645" s="229"/>
      <c r="T645" s="230"/>
      <c r="AT645" s="224" t="s">
        <v>511</v>
      </c>
      <c r="AU645" s="224" t="s">
        <v>459</v>
      </c>
      <c r="AV645" s="14" t="s">
        <v>529</v>
      </c>
      <c r="AW645" s="14" t="s">
        <v>415</v>
      </c>
      <c r="AX645" s="14" t="s">
        <v>451</v>
      </c>
      <c r="AY645" s="224" t="s">
        <v>498</v>
      </c>
    </row>
    <row r="646" spans="2:51" s="12" customFormat="1" ht="13.5">
      <c r="B646" s="189"/>
      <c r="D646" s="178" t="s">
        <v>511</v>
      </c>
      <c r="E646" s="190" t="s">
        <v>398</v>
      </c>
      <c r="F646" s="191" t="s">
        <v>398</v>
      </c>
      <c r="H646" s="192">
        <v>0</v>
      </c>
      <c r="I646" s="193"/>
      <c r="L646" s="189"/>
      <c r="M646" s="194"/>
      <c r="N646" s="195"/>
      <c r="O646" s="195"/>
      <c r="P646" s="195"/>
      <c r="Q646" s="195"/>
      <c r="R646" s="195"/>
      <c r="S646" s="195"/>
      <c r="T646" s="196"/>
      <c r="AT646" s="190" t="s">
        <v>511</v>
      </c>
      <c r="AU646" s="190" t="s">
        <v>459</v>
      </c>
      <c r="AV646" s="12" t="s">
        <v>459</v>
      </c>
      <c r="AW646" s="12" t="s">
        <v>415</v>
      </c>
      <c r="AX646" s="12" t="s">
        <v>451</v>
      </c>
      <c r="AY646" s="190" t="s">
        <v>498</v>
      </c>
    </row>
    <row r="647" spans="2:51" s="11" customFormat="1" ht="13.5">
      <c r="B647" s="181"/>
      <c r="D647" s="178" t="s">
        <v>511</v>
      </c>
      <c r="E647" s="182" t="s">
        <v>398</v>
      </c>
      <c r="F647" s="183" t="s">
        <v>56</v>
      </c>
      <c r="H647" s="184" t="s">
        <v>398</v>
      </c>
      <c r="I647" s="185"/>
      <c r="L647" s="181"/>
      <c r="M647" s="186"/>
      <c r="N647" s="187"/>
      <c r="O647" s="187"/>
      <c r="P647" s="187"/>
      <c r="Q647" s="187"/>
      <c r="R647" s="187"/>
      <c r="S647" s="187"/>
      <c r="T647" s="188"/>
      <c r="AT647" s="184" t="s">
        <v>511</v>
      </c>
      <c r="AU647" s="184" t="s">
        <v>459</v>
      </c>
      <c r="AV647" s="11" t="s">
        <v>399</v>
      </c>
      <c r="AW647" s="11" t="s">
        <v>415</v>
      </c>
      <c r="AX647" s="11" t="s">
        <v>451</v>
      </c>
      <c r="AY647" s="184" t="s">
        <v>498</v>
      </c>
    </row>
    <row r="648" spans="2:51" s="12" customFormat="1" ht="13.5">
      <c r="B648" s="189"/>
      <c r="D648" s="178" t="s">
        <v>511</v>
      </c>
      <c r="E648" s="190" t="s">
        <v>398</v>
      </c>
      <c r="F648" s="191" t="s">
        <v>57</v>
      </c>
      <c r="H648" s="192">
        <v>755</v>
      </c>
      <c r="I648" s="193"/>
      <c r="L648" s="189"/>
      <c r="M648" s="194"/>
      <c r="N648" s="195"/>
      <c r="O648" s="195"/>
      <c r="P648" s="195"/>
      <c r="Q648" s="195"/>
      <c r="R648" s="195"/>
      <c r="S648" s="195"/>
      <c r="T648" s="196"/>
      <c r="AT648" s="190" t="s">
        <v>511</v>
      </c>
      <c r="AU648" s="190" t="s">
        <v>459</v>
      </c>
      <c r="AV648" s="12" t="s">
        <v>459</v>
      </c>
      <c r="AW648" s="12" t="s">
        <v>415</v>
      </c>
      <c r="AX648" s="12" t="s">
        <v>451</v>
      </c>
      <c r="AY648" s="190" t="s">
        <v>498</v>
      </c>
    </row>
    <row r="649" spans="2:51" s="13" customFormat="1" ht="13.5">
      <c r="B649" s="197"/>
      <c r="D649" s="198" t="s">
        <v>511</v>
      </c>
      <c r="E649" s="199" t="s">
        <v>398</v>
      </c>
      <c r="F649" s="200" t="s">
        <v>518</v>
      </c>
      <c r="H649" s="201">
        <v>3499</v>
      </c>
      <c r="I649" s="202"/>
      <c r="L649" s="197"/>
      <c r="M649" s="203"/>
      <c r="N649" s="204"/>
      <c r="O649" s="204"/>
      <c r="P649" s="204"/>
      <c r="Q649" s="204"/>
      <c r="R649" s="204"/>
      <c r="S649" s="204"/>
      <c r="T649" s="205"/>
      <c r="AT649" s="206" t="s">
        <v>511</v>
      </c>
      <c r="AU649" s="206" t="s">
        <v>459</v>
      </c>
      <c r="AV649" s="13" t="s">
        <v>505</v>
      </c>
      <c r="AW649" s="13" t="s">
        <v>415</v>
      </c>
      <c r="AX649" s="13" t="s">
        <v>399</v>
      </c>
      <c r="AY649" s="206" t="s">
        <v>498</v>
      </c>
    </row>
    <row r="650" spans="2:65" s="1" customFormat="1" ht="22.5" customHeight="1">
      <c r="B650" s="165"/>
      <c r="C650" s="166" t="s">
        <v>58</v>
      </c>
      <c r="D650" s="166" t="s">
        <v>500</v>
      </c>
      <c r="E650" s="167" t="s">
        <v>59</v>
      </c>
      <c r="F650" s="168" t="s">
        <v>60</v>
      </c>
      <c r="G650" s="169" t="s">
        <v>611</v>
      </c>
      <c r="H650" s="170">
        <v>155.5</v>
      </c>
      <c r="I650" s="171"/>
      <c r="J650" s="172">
        <f>ROUND(I650*H650,2)</f>
        <v>0</v>
      </c>
      <c r="K650" s="168" t="s">
        <v>504</v>
      </c>
      <c r="L650" s="35"/>
      <c r="M650" s="173" t="s">
        <v>398</v>
      </c>
      <c r="N650" s="174" t="s">
        <v>422</v>
      </c>
      <c r="O650" s="36"/>
      <c r="P650" s="175">
        <f>O650*H650</f>
        <v>0</v>
      </c>
      <c r="Q650" s="175">
        <v>0</v>
      </c>
      <c r="R650" s="175">
        <f>Q650*H650</f>
        <v>0</v>
      </c>
      <c r="S650" s="175">
        <v>0</v>
      </c>
      <c r="T650" s="176">
        <f>S650*H650</f>
        <v>0</v>
      </c>
      <c r="AR650" s="18" t="s">
        <v>505</v>
      </c>
      <c r="AT650" s="18" t="s">
        <v>500</v>
      </c>
      <c r="AU650" s="18" t="s">
        <v>459</v>
      </c>
      <c r="AY650" s="18" t="s">
        <v>498</v>
      </c>
      <c r="BE650" s="177">
        <f>IF(N650="základní",J650,0)</f>
        <v>0</v>
      </c>
      <c r="BF650" s="177">
        <f>IF(N650="snížená",J650,0)</f>
        <v>0</v>
      </c>
      <c r="BG650" s="177">
        <f>IF(N650="zákl. přenesená",J650,0)</f>
        <v>0</v>
      </c>
      <c r="BH650" s="177">
        <f>IF(N650="sníž. přenesená",J650,0)</f>
        <v>0</v>
      </c>
      <c r="BI650" s="177">
        <f>IF(N650="nulová",J650,0)</f>
        <v>0</v>
      </c>
      <c r="BJ650" s="18" t="s">
        <v>399</v>
      </c>
      <c r="BK650" s="177">
        <f>ROUND(I650*H650,2)</f>
        <v>0</v>
      </c>
      <c r="BL650" s="18" t="s">
        <v>505</v>
      </c>
      <c r="BM650" s="18" t="s">
        <v>61</v>
      </c>
    </row>
    <row r="651" spans="2:47" s="1" customFormat="1" ht="27">
      <c r="B651" s="35"/>
      <c r="D651" s="178" t="s">
        <v>507</v>
      </c>
      <c r="F651" s="179" t="s">
        <v>62</v>
      </c>
      <c r="I651" s="134"/>
      <c r="L651" s="35"/>
      <c r="M651" s="65"/>
      <c r="N651" s="36"/>
      <c r="O651" s="36"/>
      <c r="P651" s="36"/>
      <c r="Q651" s="36"/>
      <c r="R651" s="36"/>
      <c r="S651" s="36"/>
      <c r="T651" s="66"/>
      <c r="AT651" s="18" t="s">
        <v>507</v>
      </c>
      <c r="AU651" s="18" t="s">
        <v>459</v>
      </c>
    </row>
    <row r="652" spans="2:47" s="1" customFormat="1" ht="67.5">
      <c r="B652" s="35"/>
      <c r="D652" s="178" t="s">
        <v>509</v>
      </c>
      <c r="F652" s="180" t="s">
        <v>63</v>
      </c>
      <c r="I652" s="134"/>
      <c r="L652" s="35"/>
      <c r="M652" s="65"/>
      <c r="N652" s="36"/>
      <c r="O652" s="36"/>
      <c r="P652" s="36"/>
      <c r="Q652" s="36"/>
      <c r="R652" s="36"/>
      <c r="S652" s="36"/>
      <c r="T652" s="66"/>
      <c r="AT652" s="18" t="s">
        <v>509</v>
      </c>
      <c r="AU652" s="18" t="s">
        <v>459</v>
      </c>
    </row>
    <row r="653" spans="2:51" s="11" customFormat="1" ht="13.5">
      <c r="B653" s="181"/>
      <c r="D653" s="178" t="s">
        <v>511</v>
      </c>
      <c r="E653" s="182" t="s">
        <v>398</v>
      </c>
      <c r="F653" s="183" t="s">
        <v>514</v>
      </c>
      <c r="H653" s="184" t="s">
        <v>398</v>
      </c>
      <c r="I653" s="185"/>
      <c r="L653" s="181"/>
      <c r="M653" s="186"/>
      <c r="N653" s="187"/>
      <c r="O653" s="187"/>
      <c r="P653" s="187"/>
      <c r="Q653" s="187"/>
      <c r="R653" s="187"/>
      <c r="S653" s="187"/>
      <c r="T653" s="188"/>
      <c r="AT653" s="184" t="s">
        <v>511</v>
      </c>
      <c r="AU653" s="184" t="s">
        <v>459</v>
      </c>
      <c r="AV653" s="11" t="s">
        <v>399</v>
      </c>
      <c r="AW653" s="11" t="s">
        <v>415</v>
      </c>
      <c r="AX653" s="11" t="s">
        <v>451</v>
      </c>
      <c r="AY653" s="184" t="s">
        <v>498</v>
      </c>
    </row>
    <row r="654" spans="2:51" s="12" customFormat="1" ht="13.5">
      <c r="B654" s="189"/>
      <c r="D654" s="178" t="s">
        <v>511</v>
      </c>
      <c r="E654" s="190" t="s">
        <v>398</v>
      </c>
      <c r="F654" s="191" t="s">
        <v>28</v>
      </c>
      <c r="H654" s="192">
        <v>55</v>
      </c>
      <c r="I654" s="193"/>
      <c r="L654" s="189"/>
      <c r="M654" s="194"/>
      <c r="N654" s="195"/>
      <c r="O654" s="195"/>
      <c r="P654" s="195"/>
      <c r="Q654" s="195"/>
      <c r="R654" s="195"/>
      <c r="S654" s="195"/>
      <c r="T654" s="196"/>
      <c r="AT654" s="190" t="s">
        <v>511</v>
      </c>
      <c r="AU654" s="190" t="s">
        <v>459</v>
      </c>
      <c r="AV654" s="12" t="s">
        <v>459</v>
      </c>
      <c r="AW654" s="12" t="s">
        <v>415</v>
      </c>
      <c r="AX654" s="12" t="s">
        <v>451</v>
      </c>
      <c r="AY654" s="190" t="s">
        <v>498</v>
      </c>
    </row>
    <row r="655" spans="2:51" s="12" customFormat="1" ht="13.5">
      <c r="B655" s="189"/>
      <c r="D655" s="178" t="s">
        <v>511</v>
      </c>
      <c r="E655" s="190" t="s">
        <v>398</v>
      </c>
      <c r="F655" s="191" t="s">
        <v>29</v>
      </c>
      <c r="H655" s="192">
        <v>8.5</v>
      </c>
      <c r="I655" s="193"/>
      <c r="L655" s="189"/>
      <c r="M655" s="194"/>
      <c r="N655" s="195"/>
      <c r="O655" s="195"/>
      <c r="P655" s="195"/>
      <c r="Q655" s="195"/>
      <c r="R655" s="195"/>
      <c r="S655" s="195"/>
      <c r="T655" s="196"/>
      <c r="AT655" s="190" t="s">
        <v>511</v>
      </c>
      <c r="AU655" s="190" t="s">
        <v>459</v>
      </c>
      <c r="AV655" s="12" t="s">
        <v>459</v>
      </c>
      <c r="AW655" s="12" t="s">
        <v>415</v>
      </c>
      <c r="AX655" s="12" t="s">
        <v>451</v>
      </c>
      <c r="AY655" s="190" t="s">
        <v>498</v>
      </c>
    </row>
    <row r="656" spans="2:51" s="12" customFormat="1" ht="13.5">
      <c r="B656" s="189"/>
      <c r="D656" s="178" t="s">
        <v>511</v>
      </c>
      <c r="E656" s="190" t="s">
        <v>398</v>
      </c>
      <c r="F656" s="191" t="s">
        <v>398</v>
      </c>
      <c r="H656" s="192">
        <v>0</v>
      </c>
      <c r="I656" s="193"/>
      <c r="L656" s="189"/>
      <c r="M656" s="194"/>
      <c r="N656" s="195"/>
      <c r="O656" s="195"/>
      <c r="P656" s="195"/>
      <c r="Q656" s="195"/>
      <c r="R656" s="195"/>
      <c r="S656" s="195"/>
      <c r="T656" s="196"/>
      <c r="AT656" s="190" t="s">
        <v>511</v>
      </c>
      <c r="AU656" s="190" t="s">
        <v>459</v>
      </c>
      <c r="AV656" s="12" t="s">
        <v>459</v>
      </c>
      <c r="AW656" s="12" t="s">
        <v>415</v>
      </c>
      <c r="AX656" s="12" t="s">
        <v>451</v>
      </c>
      <c r="AY656" s="190" t="s">
        <v>498</v>
      </c>
    </row>
    <row r="657" spans="2:51" s="11" customFormat="1" ht="13.5">
      <c r="B657" s="181"/>
      <c r="D657" s="178" t="s">
        <v>511</v>
      </c>
      <c r="E657" s="182" t="s">
        <v>398</v>
      </c>
      <c r="F657" s="183" t="s">
        <v>536</v>
      </c>
      <c r="H657" s="184" t="s">
        <v>398</v>
      </c>
      <c r="I657" s="185"/>
      <c r="L657" s="181"/>
      <c r="M657" s="186"/>
      <c r="N657" s="187"/>
      <c r="O657" s="187"/>
      <c r="P657" s="187"/>
      <c r="Q657" s="187"/>
      <c r="R657" s="187"/>
      <c r="S657" s="187"/>
      <c r="T657" s="188"/>
      <c r="AT657" s="184" t="s">
        <v>511</v>
      </c>
      <c r="AU657" s="184" t="s">
        <v>459</v>
      </c>
      <c r="AV657" s="11" t="s">
        <v>399</v>
      </c>
      <c r="AW657" s="11" t="s">
        <v>415</v>
      </c>
      <c r="AX657" s="11" t="s">
        <v>451</v>
      </c>
      <c r="AY657" s="184" t="s">
        <v>498</v>
      </c>
    </row>
    <row r="658" spans="2:51" s="12" customFormat="1" ht="13.5">
      <c r="B658" s="189"/>
      <c r="D658" s="178" t="s">
        <v>511</v>
      </c>
      <c r="E658" s="190" t="s">
        <v>398</v>
      </c>
      <c r="F658" s="191" t="s">
        <v>30</v>
      </c>
      <c r="H658" s="192">
        <v>15</v>
      </c>
      <c r="I658" s="193"/>
      <c r="L658" s="189"/>
      <c r="M658" s="194"/>
      <c r="N658" s="195"/>
      <c r="O658" s="195"/>
      <c r="P658" s="195"/>
      <c r="Q658" s="195"/>
      <c r="R658" s="195"/>
      <c r="S658" s="195"/>
      <c r="T658" s="196"/>
      <c r="AT658" s="190" t="s">
        <v>511</v>
      </c>
      <c r="AU658" s="190" t="s">
        <v>459</v>
      </c>
      <c r="AV658" s="12" t="s">
        <v>459</v>
      </c>
      <c r="AW658" s="12" t="s">
        <v>415</v>
      </c>
      <c r="AX658" s="12" t="s">
        <v>451</v>
      </c>
      <c r="AY658" s="190" t="s">
        <v>498</v>
      </c>
    </row>
    <row r="659" spans="2:51" s="12" customFormat="1" ht="13.5">
      <c r="B659" s="189"/>
      <c r="D659" s="178" t="s">
        <v>511</v>
      </c>
      <c r="E659" s="190" t="s">
        <v>398</v>
      </c>
      <c r="F659" s="191" t="s">
        <v>31</v>
      </c>
      <c r="H659" s="192">
        <v>15</v>
      </c>
      <c r="I659" s="193"/>
      <c r="L659" s="189"/>
      <c r="M659" s="194"/>
      <c r="N659" s="195"/>
      <c r="O659" s="195"/>
      <c r="P659" s="195"/>
      <c r="Q659" s="195"/>
      <c r="R659" s="195"/>
      <c r="S659" s="195"/>
      <c r="T659" s="196"/>
      <c r="AT659" s="190" t="s">
        <v>511</v>
      </c>
      <c r="AU659" s="190" t="s">
        <v>459</v>
      </c>
      <c r="AV659" s="12" t="s">
        <v>459</v>
      </c>
      <c r="AW659" s="12" t="s">
        <v>415</v>
      </c>
      <c r="AX659" s="12" t="s">
        <v>451</v>
      </c>
      <c r="AY659" s="190" t="s">
        <v>498</v>
      </c>
    </row>
    <row r="660" spans="2:51" s="12" customFormat="1" ht="13.5">
      <c r="B660" s="189"/>
      <c r="D660" s="178" t="s">
        <v>511</v>
      </c>
      <c r="E660" s="190" t="s">
        <v>398</v>
      </c>
      <c r="F660" s="191" t="s">
        <v>32</v>
      </c>
      <c r="H660" s="192">
        <v>17</v>
      </c>
      <c r="I660" s="193"/>
      <c r="L660" s="189"/>
      <c r="M660" s="194"/>
      <c r="N660" s="195"/>
      <c r="O660" s="195"/>
      <c r="P660" s="195"/>
      <c r="Q660" s="195"/>
      <c r="R660" s="195"/>
      <c r="S660" s="195"/>
      <c r="T660" s="196"/>
      <c r="AT660" s="190" t="s">
        <v>511</v>
      </c>
      <c r="AU660" s="190" t="s">
        <v>459</v>
      </c>
      <c r="AV660" s="12" t="s">
        <v>459</v>
      </c>
      <c r="AW660" s="12" t="s">
        <v>415</v>
      </c>
      <c r="AX660" s="12" t="s">
        <v>451</v>
      </c>
      <c r="AY660" s="190" t="s">
        <v>498</v>
      </c>
    </row>
    <row r="661" spans="2:51" s="12" customFormat="1" ht="13.5">
      <c r="B661" s="189"/>
      <c r="D661" s="178" t="s">
        <v>511</v>
      </c>
      <c r="E661" s="190" t="s">
        <v>398</v>
      </c>
      <c r="F661" s="191" t="s">
        <v>33</v>
      </c>
      <c r="H661" s="192">
        <v>12</v>
      </c>
      <c r="I661" s="193"/>
      <c r="L661" s="189"/>
      <c r="M661" s="194"/>
      <c r="N661" s="195"/>
      <c r="O661" s="195"/>
      <c r="P661" s="195"/>
      <c r="Q661" s="195"/>
      <c r="R661" s="195"/>
      <c r="S661" s="195"/>
      <c r="T661" s="196"/>
      <c r="AT661" s="190" t="s">
        <v>511</v>
      </c>
      <c r="AU661" s="190" t="s">
        <v>459</v>
      </c>
      <c r="AV661" s="12" t="s">
        <v>459</v>
      </c>
      <c r="AW661" s="12" t="s">
        <v>415</v>
      </c>
      <c r="AX661" s="12" t="s">
        <v>451</v>
      </c>
      <c r="AY661" s="190" t="s">
        <v>498</v>
      </c>
    </row>
    <row r="662" spans="2:51" s="12" customFormat="1" ht="13.5">
      <c r="B662" s="189"/>
      <c r="D662" s="178" t="s">
        <v>511</v>
      </c>
      <c r="E662" s="190" t="s">
        <v>398</v>
      </c>
      <c r="F662" s="191" t="s">
        <v>34</v>
      </c>
      <c r="H662" s="192">
        <v>33</v>
      </c>
      <c r="I662" s="193"/>
      <c r="L662" s="189"/>
      <c r="M662" s="194"/>
      <c r="N662" s="195"/>
      <c r="O662" s="195"/>
      <c r="P662" s="195"/>
      <c r="Q662" s="195"/>
      <c r="R662" s="195"/>
      <c r="S662" s="195"/>
      <c r="T662" s="196"/>
      <c r="AT662" s="190" t="s">
        <v>511</v>
      </c>
      <c r="AU662" s="190" t="s">
        <v>459</v>
      </c>
      <c r="AV662" s="12" t="s">
        <v>459</v>
      </c>
      <c r="AW662" s="12" t="s">
        <v>415</v>
      </c>
      <c r="AX662" s="12" t="s">
        <v>451</v>
      </c>
      <c r="AY662" s="190" t="s">
        <v>498</v>
      </c>
    </row>
    <row r="663" spans="2:51" s="13" customFormat="1" ht="13.5">
      <c r="B663" s="197"/>
      <c r="D663" s="198" t="s">
        <v>511</v>
      </c>
      <c r="E663" s="199" t="s">
        <v>398</v>
      </c>
      <c r="F663" s="200" t="s">
        <v>518</v>
      </c>
      <c r="H663" s="201">
        <v>155.5</v>
      </c>
      <c r="I663" s="202"/>
      <c r="L663" s="197"/>
      <c r="M663" s="203"/>
      <c r="N663" s="204"/>
      <c r="O663" s="204"/>
      <c r="P663" s="204"/>
      <c r="Q663" s="204"/>
      <c r="R663" s="204"/>
      <c r="S663" s="204"/>
      <c r="T663" s="205"/>
      <c r="AT663" s="206" t="s">
        <v>511</v>
      </c>
      <c r="AU663" s="206" t="s">
        <v>459</v>
      </c>
      <c r="AV663" s="13" t="s">
        <v>505</v>
      </c>
      <c r="AW663" s="13" t="s">
        <v>415</v>
      </c>
      <c r="AX663" s="13" t="s">
        <v>399</v>
      </c>
      <c r="AY663" s="206" t="s">
        <v>498</v>
      </c>
    </row>
    <row r="664" spans="2:65" s="1" customFormat="1" ht="22.5" customHeight="1">
      <c r="B664" s="165"/>
      <c r="C664" s="166" t="s">
        <v>64</v>
      </c>
      <c r="D664" s="166" t="s">
        <v>500</v>
      </c>
      <c r="E664" s="167" t="s">
        <v>65</v>
      </c>
      <c r="F664" s="168" t="s">
        <v>66</v>
      </c>
      <c r="G664" s="169" t="s">
        <v>611</v>
      </c>
      <c r="H664" s="170">
        <v>910.5</v>
      </c>
      <c r="I664" s="171"/>
      <c r="J664" s="172">
        <f>ROUND(I664*H664,2)</f>
        <v>0</v>
      </c>
      <c r="K664" s="168" t="s">
        <v>504</v>
      </c>
      <c r="L664" s="35"/>
      <c r="M664" s="173" t="s">
        <v>398</v>
      </c>
      <c r="N664" s="174" t="s">
        <v>422</v>
      </c>
      <c r="O664" s="36"/>
      <c r="P664" s="175">
        <f>O664*H664</f>
        <v>0</v>
      </c>
      <c r="Q664" s="175">
        <v>0</v>
      </c>
      <c r="R664" s="175">
        <f>Q664*H664</f>
        <v>0</v>
      </c>
      <c r="S664" s="175">
        <v>0</v>
      </c>
      <c r="T664" s="176">
        <f>S664*H664</f>
        <v>0</v>
      </c>
      <c r="AR664" s="18" t="s">
        <v>505</v>
      </c>
      <c r="AT664" s="18" t="s">
        <v>500</v>
      </c>
      <c r="AU664" s="18" t="s">
        <v>459</v>
      </c>
      <c r="AY664" s="18" t="s">
        <v>498</v>
      </c>
      <c r="BE664" s="177">
        <f>IF(N664="základní",J664,0)</f>
        <v>0</v>
      </c>
      <c r="BF664" s="177">
        <f>IF(N664="snížená",J664,0)</f>
        <v>0</v>
      </c>
      <c r="BG664" s="177">
        <f>IF(N664="zákl. přenesená",J664,0)</f>
        <v>0</v>
      </c>
      <c r="BH664" s="177">
        <f>IF(N664="sníž. přenesená",J664,0)</f>
        <v>0</v>
      </c>
      <c r="BI664" s="177">
        <f>IF(N664="nulová",J664,0)</f>
        <v>0</v>
      </c>
      <c r="BJ664" s="18" t="s">
        <v>399</v>
      </c>
      <c r="BK664" s="177">
        <f>ROUND(I664*H664,2)</f>
        <v>0</v>
      </c>
      <c r="BL664" s="18" t="s">
        <v>505</v>
      </c>
      <c r="BM664" s="18" t="s">
        <v>67</v>
      </c>
    </row>
    <row r="665" spans="2:47" s="1" customFormat="1" ht="13.5">
      <c r="B665" s="35"/>
      <c r="D665" s="178" t="s">
        <v>507</v>
      </c>
      <c r="F665" s="179" t="s">
        <v>68</v>
      </c>
      <c r="I665" s="134"/>
      <c r="L665" s="35"/>
      <c r="M665" s="65"/>
      <c r="N665" s="36"/>
      <c r="O665" s="36"/>
      <c r="P665" s="36"/>
      <c r="Q665" s="36"/>
      <c r="R665" s="36"/>
      <c r="S665" s="36"/>
      <c r="T665" s="66"/>
      <c r="AT665" s="18" t="s">
        <v>507</v>
      </c>
      <c r="AU665" s="18" t="s">
        <v>459</v>
      </c>
    </row>
    <row r="666" spans="2:47" s="1" customFormat="1" ht="27">
      <c r="B666" s="35"/>
      <c r="D666" s="178" t="s">
        <v>509</v>
      </c>
      <c r="F666" s="180" t="s">
        <v>69</v>
      </c>
      <c r="I666" s="134"/>
      <c r="L666" s="35"/>
      <c r="M666" s="65"/>
      <c r="N666" s="36"/>
      <c r="O666" s="36"/>
      <c r="P666" s="36"/>
      <c r="Q666" s="36"/>
      <c r="R666" s="36"/>
      <c r="S666" s="36"/>
      <c r="T666" s="66"/>
      <c r="AT666" s="18" t="s">
        <v>509</v>
      </c>
      <c r="AU666" s="18" t="s">
        <v>459</v>
      </c>
    </row>
    <row r="667" spans="2:51" s="11" customFormat="1" ht="13.5">
      <c r="B667" s="181"/>
      <c r="D667" s="178" t="s">
        <v>511</v>
      </c>
      <c r="E667" s="182" t="s">
        <v>398</v>
      </c>
      <c r="F667" s="183" t="s">
        <v>514</v>
      </c>
      <c r="H667" s="184" t="s">
        <v>398</v>
      </c>
      <c r="I667" s="185"/>
      <c r="L667" s="181"/>
      <c r="M667" s="186"/>
      <c r="N667" s="187"/>
      <c r="O667" s="187"/>
      <c r="P667" s="187"/>
      <c r="Q667" s="187"/>
      <c r="R667" s="187"/>
      <c r="S667" s="187"/>
      <c r="T667" s="188"/>
      <c r="AT667" s="184" t="s">
        <v>511</v>
      </c>
      <c r="AU667" s="184" t="s">
        <v>459</v>
      </c>
      <c r="AV667" s="11" t="s">
        <v>399</v>
      </c>
      <c r="AW667" s="11" t="s">
        <v>415</v>
      </c>
      <c r="AX667" s="11" t="s">
        <v>451</v>
      </c>
      <c r="AY667" s="184" t="s">
        <v>498</v>
      </c>
    </row>
    <row r="668" spans="2:51" s="12" customFormat="1" ht="13.5">
      <c r="B668" s="189"/>
      <c r="D668" s="178" t="s">
        <v>511</v>
      </c>
      <c r="E668" s="190" t="s">
        <v>398</v>
      </c>
      <c r="F668" s="191" t="s">
        <v>28</v>
      </c>
      <c r="H668" s="192">
        <v>55</v>
      </c>
      <c r="I668" s="193"/>
      <c r="L668" s="189"/>
      <c r="M668" s="194"/>
      <c r="N668" s="195"/>
      <c r="O668" s="195"/>
      <c r="P668" s="195"/>
      <c r="Q668" s="195"/>
      <c r="R668" s="195"/>
      <c r="S668" s="195"/>
      <c r="T668" s="196"/>
      <c r="AT668" s="190" t="s">
        <v>511</v>
      </c>
      <c r="AU668" s="190" t="s">
        <v>459</v>
      </c>
      <c r="AV668" s="12" t="s">
        <v>459</v>
      </c>
      <c r="AW668" s="12" t="s">
        <v>415</v>
      </c>
      <c r="AX668" s="12" t="s">
        <v>451</v>
      </c>
      <c r="AY668" s="190" t="s">
        <v>498</v>
      </c>
    </row>
    <row r="669" spans="2:51" s="12" customFormat="1" ht="13.5">
      <c r="B669" s="189"/>
      <c r="D669" s="178" t="s">
        <v>511</v>
      </c>
      <c r="E669" s="190" t="s">
        <v>398</v>
      </c>
      <c r="F669" s="191" t="s">
        <v>29</v>
      </c>
      <c r="H669" s="192">
        <v>8.5</v>
      </c>
      <c r="I669" s="193"/>
      <c r="L669" s="189"/>
      <c r="M669" s="194"/>
      <c r="N669" s="195"/>
      <c r="O669" s="195"/>
      <c r="P669" s="195"/>
      <c r="Q669" s="195"/>
      <c r="R669" s="195"/>
      <c r="S669" s="195"/>
      <c r="T669" s="196"/>
      <c r="AT669" s="190" t="s">
        <v>511</v>
      </c>
      <c r="AU669" s="190" t="s">
        <v>459</v>
      </c>
      <c r="AV669" s="12" t="s">
        <v>459</v>
      </c>
      <c r="AW669" s="12" t="s">
        <v>415</v>
      </c>
      <c r="AX669" s="12" t="s">
        <v>451</v>
      </c>
      <c r="AY669" s="190" t="s">
        <v>498</v>
      </c>
    </row>
    <row r="670" spans="2:51" s="12" customFormat="1" ht="13.5">
      <c r="B670" s="189"/>
      <c r="D670" s="178" t="s">
        <v>511</v>
      </c>
      <c r="E670" s="190" t="s">
        <v>398</v>
      </c>
      <c r="F670" s="191" t="s">
        <v>398</v>
      </c>
      <c r="H670" s="192">
        <v>0</v>
      </c>
      <c r="I670" s="193"/>
      <c r="L670" s="189"/>
      <c r="M670" s="194"/>
      <c r="N670" s="195"/>
      <c r="O670" s="195"/>
      <c r="P670" s="195"/>
      <c r="Q670" s="195"/>
      <c r="R670" s="195"/>
      <c r="S670" s="195"/>
      <c r="T670" s="196"/>
      <c r="AT670" s="190" t="s">
        <v>511</v>
      </c>
      <c r="AU670" s="190" t="s">
        <v>459</v>
      </c>
      <c r="AV670" s="12" t="s">
        <v>459</v>
      </c>
      <c r="AW670" s="12" t="s">
        <v>415</v>
      </c>
      <c r="AX670" s="12" t="s">
        <v>451</v>
      </c>
      <c r="AY670" s="190" t="s">
        <v>498</v>
      </c>
    </row>
    <row r="671" spans="2:51" s="11" customFormat="1" ht="13.5">
      <c r="B671" s="181"/>
      <c r="D671" s="178" t="s">
        <v>511</v>
      </c>
      <c r="E671" s="182" t="s">
        <v>398</v>
      </c>
      <c r="F671" s="183" t="s">
        <v>536</v>
      </c>
      <c r="H671" s="184" t="s">
        <v>398</v>
      </c>
      <c r="I671" s="185"/>
      <c r="L671" s="181"/>
      <c r="M671" s="186"/>
      <c r="N671" s="187"/>
      <c r="O671" s="187"/>
      <c r="P671" s="187"/>
      <c r="Q671" s="187"/>
      <c r="R671" s="187"/>
      <c r="S671" s="187"/>
      <c r="T671" s="188"/>
      <c r="AT671" s="184" t="s">
        <v>511</v>
      </c>
      <c r="AU671" s="184" t="s">
        <v>459</v>
      </c>
      <c r="AV671" s="11" t="s">
        <v>399</v>
      </c>
      <c r="AW671" s="11" t="s">
        <v>415</v>
      </c>
      <c r="AX671" s="11" t="s">
        <v>451</v>
      </c>
      <c r="AY671" s="184" t="s">
        <v>498</v>
      </c>
    </row>
    <row r="672" spans="2:51" s="12" customFormat="1" ht="13.5">
      <c r="B672" s="189"/>
      <c r="D672" s="178" t="s">
        <v>511</v>
      </c>
      <c r="E672" s="190" t="s">
        <v>398</v>
      </c>
      <c r="F672" s="191" t="s">
        <v>30</v>
      </c>
      <c r="H672" s="192">
        <v>15</v>
      </c>
      <c r="I672" s="193"/>
      <c r="L672" s="189"/>
      <c r="M672" s="194"/>
      <c r="N672" s="195"/>
      <c r="O672" s="195"/>
      <c r="P672" s="195"/>
      <c r="Q672" s="195"/>
      <c r="R672" s="195"/>
      <c r="S672" s="195"/>
      <c r="T672" s="196"/>
      <c r="AT672" s="190" t="s">
        <v>511</v>
      </c>
      <c r="AU672" s="190" t="s">
        <v>459</v>
      </c>
      <c r="AV672" s="12" t="s">
        <v>459</v>
      </c>
      <c r="AW672" s="12" t="s">
        <v>415</v>
      </c>
      <c r="AX672" s="12" t="s">
        <v>451</v>
      </c>
      <c r="AY672" s="190" t="s">
        <v>498</v>
      </c>
    </row>
    <row r="673" spans="2:51" s="12" customFormat="1" ht="13.5">
      <c r="B673" s="189"/>
      <c r="D673" s="178" t="s">
        <v>511</v>
      </c>
      <c r="E673" s="190" t="s">
        <v>398</v>
      </c>
      <c r="F673" s="191" t="s">
        <v>31</v>
      </c>
      <c r="H673" s="192">
        <v>15</v>
      </c>
      <c r="I673" s="193"/>
      <c r="L673" s="189"/>
      <c r="M673" s="194"/>
      <c r="N673" s="195"/>
      <c r="O673" s="195"/>
      <c r="P673" s="195"/>
      <c r="Q673" s="195"/>
      <c r="R673" s="195"/>
      <c r="S673" s="195"/>
      <c r="T673" s="196"/>
      <c r="AT673" s="190" t="s">
        <v>511</v>
      </c>
      <c r="AU673" s="190" t="s">
        <v>459</v>
      </c>
      <c r="AV673" s="12" t="s">
        <v>459</v>
      </c>
      <c r="AW673" s="12" t="s">
        <v>415</v>
      </c>
      <c r="AX673" s="12" t="s">
        <v>451</v>
      </c>
      <c r="AY673" s="190" t="s">
        <v>498</v>
      </c>
    </row>
    <row r="674" spans="2:51" s="12" customFormat="1" ht="13.5">
      <c r="B674" s="189"/>
      <c r="D674" s="178" t="s">
        <v>511</v>
      </c>
      <c r="E674" s="190" t="s">
        <v>398</v>
      </c>
      <c r="F674" s="191" t="s">
        <v>32</v>
      </c>
      <c r="H674" s="192">
        <v>17</v>
      </c>
      <c r="I674" s="193"/>
      <c r="L674" s="189"/>
      <c r="M674" s="194"/>
      <c r="N674" s="195"/>
      <c r="O674" s="195"/>
      <c r="P674" s="195"/>
      <c r="Q674" s="195"/>
      <c r="R674" s="195"/>
      <c r="S674" s="195"/>
      <c r="T674" s="196"/>
      <c r="AT674" s="190" t="s">
        <v>511</v>
      </c>
      <c r="AU674" s="190" t="s">
        <v>459</v>
      </c>
      <c r="AV674" s="12" t="s">
        <v>459</v>
      </c>
      <c r="AW674" s="12" t="s">
        <v>415</v>
      </c>
      <c r="AX674" s="12" t="s">
        <v>451</v>
      </c>
      <c r="AY674" s="190" t="s">
        <v>498</v>
      </c>
    </row>
    <row r="675" spans="2:51" s="12" customFormat="1" ht="13.5">
      <c r="B675" s="189"/>
      <c r="D675" s="178" t="s">
        <v>511</v>
      </c>
      <c r="E675" s="190" t="s">
        <v>398</v>
      </c>
      <c r="F675" s="191" t="s">
        <v>33</v>
      </c>
      <c r="H675" s="192">
        <v>12</v>
      </c>
      <c r="I675" s="193"/>
      <c r="L675" s="189"/>
      <c r="M675" s="194"/>
      <c r="N675" s="195"/>
      <c r="O675" s="195"/>
      <c r="P675" s="195"/>
      <c r="Q675" s="195"/>
      <c r="R675" s="195"/>
      <c r="S675" s="195"/>
      <c r="T675" s="196"/>
      <c r="AT675" s="190" t="s">
        <v>511</v>
      </c>
      <c r="AU675" s="190" t="s">
        <v>459</v>
      </c>
      <c r="AV675" s="12" t="s">
        <v>459</v>
      </c>
      <c r="AW675" s="12" t="s">
        <v>415</v>
      </c>
      <c r="AX675" s="12" t="s">
        <v>451</v>
      </c>
      <c r="AY675" s="190" t="s">
        <v>498</v>
      </c>
    </row>
    <row r="676" spans="2:51" s="12" customFormat="1" ht="13.5">
      <c r="B676" s="189"/>
      <c r="D676" s="178" t="s">
        <v>511</v>
      </c>
      <c r="E676" s="190" t="s">
        <v>398</v>
      </c>
      <c r="F676" s="191" t="s">
        <v>34</v>
      </c>
      <c r="H676" s="192">
        <v>33</v>
      </c>
      <c r="I676" s="193"/>
      <c r="L676" s="189"/>
      <c r="M676" s="194"/>
      <c r="N676" s="195"/>
      <c r="O676" s="195"/>
      <c r="P676" s="195"/>
      <c r="Q676" s="195"/>
      <c r="R676" s="195"/>
      <c r="S676" s="195"/>
      <c r="T676" s="196"/>
      <c r="AT676" s="190" t="s">
        <v>511</v>
      </c>
      <c r="AU676" s="190" t="s">
        <v>459</v>
      </c>
      <c r="AV676" s="12" t="s">
        <v>459</v>
      </c>
      <c r="AW676" s="12" t="s">
        <v>415</v>
      </c>
      <c r="AX676" s="12" t="s">
        <v>451</v>
      </c>
      <c r="AY676" s="190" t="s">
        <v>498</v>
      </c>
    </row>
    <row r="677" spans="2:51" s="14" customFormat="1" ht="13.5">
      <c r="B677" s="223"/>
      <c r="D677" s="178" t="s">
        <v>511</v>
      </c>
      <c r="E677" s="224" t="s">
        <v>398</v>
      </c>
      <c r="F677" s="225" t="s">
        <v>728</v>
      </c>
      <c r="H677" s="226">
        <v>155.5</v>
      </c>
      <c r="I677" s="227"/>
      <c r="L677" s="223"/>
      <c r="M677" s="228"/>
      <c r="N677" s="229"/>
      <c r="O677" s="229"/>
      <c r="P677" s="229"/>
      <c r="Q677" s="229"/>
      <c r="R677" s="229"/>
      <c r="S677" s="229"/>
      <c r="T677" s="230"/>
      <c r="AT677" s="224" t="s">
        <v>511</v>
      </c>
      <c r="AU677" s="224" t="s">
        <v>459</v>
      </c>
      <c r="AV677" s="14" t="s">
        <v>529</v>
      </c>
      <c r="AW677" s="14" t="s">
        <v>415</v>
      </c>
      <c r="AX677" s="14" t="s">
        <v>451</v>
      </c>
      <c r="AY677" s="224" t="s">
        <v>498</v>
      </c>
    </row>
    <row r="678" spans="2:51" s="12" customFormat="1" ht="13.5">
      <c r="B678" s="189"/>
      <c r="D678" s="178" t="s">
        <v>511</v>
      </c>
      <c r="E678" s="190" t="s">
        <v>398</v>
      </c>
      <c r="F678" s="191" t="s">
        <v>398</v>
      </c>
      <c r="H678" s="192">
        <v>0</v>
      </c>
      <c r="I678" s="193"/>
      <c r="L678" s="189"/>
      <c r="M678" s="194"/>
      <c r="N678" s="195"/>
      <c r="O678" s="195"/>
      <c r="P678" s="195"/>
      <c r="Q678" s="195"/>
      <c r="R678" s="195"/>
      <c r="S678" s="195"/>
      <c r="T678" s="196"/>
      <c r="AT678" s="190" t="s">
        <v>511</v>
      </c>
      <c r="AU678" s="190" t="s">
        <v>459</v>
      </c>
      <c r="AV678" s="12" t="s">
        <v>459</v>
      </c>
      <c r="AW678" s="12" t="s">
        <v>415</v>
      </c>
      <c r="AX678" s="12" t="s">
        <v>451</v>
      </c>
      <c r="AY678" s="190" t="s">
        <v>498</v>
      </c>
    </row>
    <row r="679" spans="2:51" s="11" customFormat="1" ht="13.5">
      <c r="B679" s="181"/>
      <c r="D679" s="178" t="s">
        <v>511</v>
      </c>
      <c r="E679" s="182" t="s">
        <v>398</v>
      </c>
      <c r="F679" s="183" t="s">
        <v>56</v>
      </c>
      <c r="H679" s="184" t="s">
        <v>398</v>
      </c>
      <c r="I679" s="185"/>
      <c r="L679" s="181"/>
      <c r="M679" s="186"/>
      <c r="N679" s="187"/>
      <c r="O679" s="187"/>
      <c r="P679" s="187"/>
      <c r="Q679" s="187"/>
      <c r="R679" s="187"/>
      <c r="S679" s="187"/>
      <c r="T679" s="188"/>
      <c r="AT679" s="184" t="s">
        <v>511</v>
      </c>
      <c r="AU679" s="184" t="s">
        <v>459</v>
      </c>
      <c r="AV679" s="11" t="s">
        <v>399</v>
      </c>
      <c r="AW679" s="11" t="s">
        <v>415</v>
      </c>
      <c r="AX679" s="11" t="s">
        <v>451</v>
      </c>
      <c r="AY679" s="184" t="s">
        <v>498</v>
      </c>
    </row>
    <row r="680" spans="2:51" s="12" customFormat="1" ht="13.5">
      <c r="B680" s="189"/>
      <c r="D680" s="178" t="s">
        <v>511</v>
      </c>
      <c r="E680" s="190" t="s">
        <v>398</v>
      </c>
      <c r="F680" s="191" t="s">
        <v>711</v>
      </c>
      <c r="H680" s="192">
        <v>755</v>
      </c>
      <c r="I680" s="193"/>
      <c r="L680" s="189"/>
      <c r="M680" s="194"/>
      <c r="N680" s="195"/>
      <c r="O680" s="195"/>
      <c r="P680" s="195"/>
      <c r="Q680" s="195"/>
      <c r="R680" s="195"/>
      <c r="S680" s="195"/>
      <c r="T680" s="196"/>
      <c r="AT680" s="190" t="s">
        <v>511</v>
      </c>
      <c r="AU680" s="190" t="s">
        <v>459</v>
      </c>
      <c r="AV680" s="12" t="s">
        <v>459</v>
      </c>
      <c r="AW680" s="12" t="s">
        <v>415</v>
      </c>
      <c r="AX680" s="12" t="s">
        <v>451</v>
      </c>
      <c r="AY680" s="190" t="s">
        <v>498</v>
      </c>
    </row>
    <row r="681" spans="2:51" s="13" customFormat="1" ht="13.5">
      <c r="B681" s="197"/>
      <c r="D681" s="198" t="s">
        <v>511</v>
      </c>
      <c r="E681" s="199" t="s">
        <v>398</v>
      </c>
      <c r="F681" s="200" t="s">
        <v>518</v>
      </c>
      <c r="H681" s="201">
        <v>910.5</v>
      </c>
      <c r="I681" s="202"/>
      <c r="L681" s="197"/>
      <c r="M681" s="203"/>
      <c r="N681" s="204"/>
      <c r="O681" s="204"/>
      <c r="P681" s="204"/>
      <c r="Q681" s="204"/>
      <c r="R681" s="204"/>
      <c r="S681" s="204"/>
      <c r="T681" s="205"/>
      <c r="AT681" s="206" t="s">
        <v>511</v>
      </c>
      <c r="AU681" s="206" t="s">
        <v>459</v>
      </c>
      <c r="AV681" s="13" t="s">
        <v>505</v>
      </c>
      <c r="AW681" s="13" t="s">
        <v>415</v>
      </c>
      <c r="AX681" s="13" t="s">
        <v>399</v>
      </c>
      <c r="AY681" s="206" t="s">
        <v>498</v>
      </c>
    </row>
    <row r="682" spans="2:65" s="1" customFormat="1" ht="22.5" customHeight="1">
      <c r="B682" s="165"/>
      <c r="C682" s="166" t="s">
        <v>70</v>
      </c>
      <c r="D682" s="166" t="s">
        <v>500</v>
      </c>
      <c r="E682" s="167" t="s">
        <v>71</v>
      </c>
      <c r="F682" s="168" t="s">
        <v>72</v>
      </c>
      <c r="G682" s="169" t="s">
        <v>611</v>
      </c>
      <c r="H682" s="170">
        <v>6454</v>
      </c>
      <c r="I682" s="171"/>
      <c r="J682" s="172">
        <f>ROUND(I682*H682,2)</f>
        <v>0</v>
      </c>
      <c r="K682" s="168" t="s">
        <v>504</v>
      </c>
      <c r="L682" s="35"/>
      <c r="M682" s="173" t="s">
        <v>398</v>
      </c>
      <c r="N682" s="174" t="s">
        <v>422</v>
      </c>
      <c r="O682" s="36"/>
      <c r="P682" s="175">
        <f>O682*H682</f>
        <v>0</v>
      </c>
      <c r="Q682" s="175">
        <v>0</v>
      </c>
      <c r="R682" s="175">
        <f>Q682*H682</f>
        <v>0</v>
      </c>
      <c r="S682" s="175">
        <v>0.194</v>
      </c>
      <c r="T682" s="176">
        <f>S682*H682</f>
        <v>1252.076</v>
      </c>
      <c r="AR682" s="18" t="s">
        <v>505</v>
      </c>
      <c r="AT682" s="18" t="s">
        <v>500</v>
      </c>
      <c r="AU682" s="18" t="s">
        <v>459</v>
      </c>
      <c r="AY682" s="18" t="s">
        <v>498</v>
      </c>
      <c r="BE682" s="177">
        <f>IF(N682="základní",J682,0)</f>
        <v>0</v>
      </c>
      <c r="BF682" s="177">
        <f>IF(N682="snížená",J682,0)</f>
        <v>0</v>
      </c>
      <c r="BG682" s="177">
        <f>IF(N682="zákl. přenesená",J682,0)</f>
        <v>0</v>
      </c>
      <c r="BH682" s="177">
        <f>IF(N682="sníž. přenesená",J682,0)</f>
        <v>0</v>
      </c>
      <c r="BI682" s="177">
        <f>IF(N682="nulová",J682,0)</f>
        <v>0</v>
      </c>
      <c r="BJ682" s="18" t="s">
        <v>399</v>
      </c>
      <c r="BK682" s="177">
        <f>ROUND(I682*H682,2)</f>
        <v>0</v>
      </c>
      <c r="BL682" s="18" t="s">
        <v>505</v>
      </c>
      <c r="BM682" s="18" t="s">
        <v>73</v>
      </c>
    </row>
    <row r="683" spans="2:47" s="1" customFormat="1" ht="54">
      <c r="B683" s="35"/>
      <c r="D683" s="178" t="s">
        <v>507</v>
      </c>
      <c r="F683" s="179" t="s">
        <v>74</v>
      </c>
      <c r="I683" s="134"/>
      <c r="L683" s="35"/>
      <c r="M683" s="65"/>
      <c r="N683" s="36"/>
      <c r="O683" s="36"/>
      <c r="P683" s="36"/>
      <c r="Q683" s="36"/>
      <c r="R683" s="36"/>
      <c r="S683" s="36"/>
      <c r="T683" s="66"/>
      <c r="AT683" s="18" t="s">
        <v>507</v>
      </c>
      <c r="AU683" s="18" t="s">
        <v>459</v>
      </c>
    </row>
    <row r="684" spans="2:47" s="1" customFormat="1" ht="81">
      <c r="B684" s="35"/>
      <c r="D684" s="178" t="s">
        <v>509</v>
      </c>
      <c r="F684" s="180" t="s">
        <v>75</v>
      </c>
      <c r="I684" s="134"/>
      <c r="L684" s="35"/>
      <c r="M684" s="65"/>
      <c r="N684" s="36"/>
      <c r="O684" s="36"/>
      <c r="P684" s="36"/>
      <c r="Q684" s="36"/>
      <c r="R684" s="36"/>
      <c r="S684" s="36"/>
      <c r="T684" s="66"/>
      <c r="AT684" s="18" t="s">
        <v>509</v>
      </c>
      <c r="AU684" s="18" t="s">
        <v>459</v>
      </c>
    </row>
    <row r="685" spans="2:51" s="12" customFormat="1" ht="13.5">
      <c r="B685" s="189"/>
      <c r="D685" s="178" t="s">
        <v>511</v>
      </c>
      <c r="E685" s="190" t="s">
        <v>398</v>
      </c>
      <c r="F685" s="191" t="s">
        <v>76</v>
      </c>
      <c r="H685" s="192">
        <v>6454</v>
      </c>
      <c r="I685" s="193"/>
      <c r="L685" s="189"/>
      <c r="M685" s="194"/>
      <c r="N685" s="195"/>
      <c r="O685" s="195"/>
      <c r="P685" s="195"/>
      <c r="Q685" s="195"/>
      <c r="R685" s="195"/>
      <c r="S685" s="195"/>
      <c r="T685" s="196"/>
      <c r="AT685" s="190" t="s">
        <v>511</v>
      </c>
      <c r="AU685" s="190" t="s">
        <v>459</v>
      </c>
      <c r="AV685" s="12" t="s">
        <v>459</v>
      </c>
      <c r="AW685" s="12" t="s">
        <v>415</v>
      </c>
      <c r="AX685" s="12" t="s">
        <v>399</v>
      </c>
      <c r="AY685" s="190" t="s">
        <v>498</v>
      </c>
    </row>
    <row r="686" spans="2:51" s="11" customFormat="1" ht="13.5">
      <c r="B686" s="181"/>
      <c r="D686" s="198" t="s">
        <v>511</v>
      </c>
      <c r="E686" s="231" t="s">
        <v>398</v>
      </c>
      <c r="F686" s="232" t="s">
        <v>77</v>
      </c>
      <c r="H686" s="233" t="s">
        <v>398</v>
      </c>
      <c r="I686" s="185"/>
      <c r="L686" s="181"/>
      <c r="M686" s="186"/>
      <c r="N686" s="187"/>
      <c r="O686" s="187"/>
      <c r="P686" s="187"/>
      <c r="Q686" s="187"/>
      <c r="R686" s="187"/>
      <c r="S686" s="187"/>
      <c r="T686" s="188"/>
      <c r="AT686" s="184" t="s">
        <v>511</v>
      </c>
      <c r="AU686" s="184" t="s">
        <v>459</v>
      </c>
      <c r="AV686" s="11" t="s">
        <v>399</v>
      </c>
      <c r="AW686" s="11" t="s">
        <v>415</v>
      </c>
      <c r="AX686" s="11" t="s">
        <v>451</v>
      </c>
      <c r="AY686" s="184" t="s">
        <v>498</v>
      </c>
    </row>
    <row r="687" spans="2:65" s="1" customFormat="1" ht="22.5" customHeight="1">
      <c r="B687" s="165"/>
      <c r="C687" s="166" t="s">
        <v>78</v>
      </c>
      <c r="D687" s="166" t="s">
        <v>500</v>
      </c>
      <c r="E687" s="167" t="s">
        <v>79</v>
      </c>
      <c r="F687" s="168" t="s">
        <v>80</v>
      </c>
      <c r="G687" s="169" t="s">
        <v>611</v>
      </c>
      <c r="H687" s="170">
        <v>79</v>
      </c>
      <c r="I687" s="171"/>
      <c r="J687" s="172">
        <f>ROUND(I687*H687,2)</f>
        <v>0</v>
      </c>
      <c r="K687" s="168" t="s">
        <v>504</v>
      </c>
      <c r="L687" s="35"/>
      <c r="M687" s="173" t="s">
        <v>398</v>
      </c>
      <c r="N687" s="174" t="s">
        <v>422</v>
      </c>
      <c r="O687" s="36"/>
      <c r="P687" s="175">
        <f>O687*H687</f>
        <v>0</v>
      </c>
      <c r="Q687" s="175">
        <v>0</v>
      </c>
      <c r="R687" s="175">
        <f>Q687*H687</f>
        <v>0</v>
      </c>
      <c r="S687" s="175">
        <v>0.065</v>
      </c>
      <c r="T687" s="176">
        <f>S687*H687</f>
        <v>5.135</v>
      </c>
      <c r="AR687" s="18" t="s">
        <v>505</v>
      </c>
      <c r="AT687" s="18" t="s">
        <v>500</v>
      </c>
      <c r="AU687" s="18" t="s">
        <v>459</v>
      </c>
      <c r="AY687" s="18" t="s">
        <v>498</v>
      </c>
      <c r="BE687" s="177">
        <f>IF(N687="základní",J687,0)</f>
        <v>0</v>
      </c>
      <c r="BF687" s="177">
        <f>IF(N687="snížená",J687,0)</f>
        <v>0</v>
      </c>
      <c r="BG687" s="177">
        <f>IF(N687="zákl. přenesená",J687,0)</f>
        <v>0</v>
      </c>
      <c r="BH687" s="177">
        <f>IF(N687="sníž. přenesená",J687,0)</f>
        <v>0</v>
      </c>
      <c r="BI687" s="177">
        <f>IF(N687="nulová",J687,0)</f>
        <v>0</v>
      </c>
      <c r="BJ687" s="18" t="s">
        <v>399</v>
      </c>
      <c r="BK687" s="177">
        <f>ROUND(I687*H687,2)</f>
        <v>0</v>
      </c>
      <c r="BL687" s="18" t="s">
        <v>505</v>
      </c>
      <c r="BM687" s="18" t="s">
        <v>81</v>
      </c>
    </row>
    <row r="688" spans="2:47" s="1" customFormat="1" ht="40.5">
      <c r="B688" s="35"/>
      <c r="D688" s="178" t="s">
        <v>507</v>
      </c>
      <c r="F688" s="179" t="s">
        <v>82</v>
      </c>
      <c r="I688" s="134"/>
      <c r="L688" s="35"/>
      <c r="M688" s="65"/>
      <c r="N688" s="36"/>
      <c r="O688" s="36"/>
      <c r="P688" s="36"/>
      <c r="Q688" s="36"/>
      <c r="R688" s="36"/>
      <c r="S688" s="36"/>
      <c r="T688" s="66"/>
      <c r="AT688" s="18" t="s">
        <v>507</v>
      </c>
      <c r="AU688" s="18" t="s">
        <v>459</v>
      </c>
    </row>
    <row r="689" spans="2:47" s="1" customFormat="1" ht="81">
      <c r="B689" s="35"/>
      <c r="D689" s="178" t="s">
        <v>509</v>
      </c>
      <c r="F689" s="180" t="s">
        <v>83</v>
      </c>
      <c r="I689" s="134"/>
      <c r="L689" s="35"/>
      <c r="M689" s="65"/>
      <c r="N689" s="36"/>
      <c r="O689" s="36"/>
      <c r="P689" s="36"/>
      <c r="Q689" s="36"/>
      <c r="R689" s="36"/>
      <c r="S689" s="36"/>
      <c r="T689" s="66"/>
      <c r="AT689" s="18" t="s">
        <v>509</v>
      </c>
      <c r="AU689" s="18" t="s">
        <v>459</v>
      </c>
    </row>
    <row r="690" spans="2:51" s="11" customFormat="1" ht="13.5">
      <c r="B690" s="181"/>
      <c r="D690" s="178" t="s">
        <v>511</v>
      </c>
      <c r="E690" s="182" t="s">
        <v>398</v>
      </c>
      <c r="F690" s="183" t="s">
        <v>603</v>
      </c>
      <c r="H690" s="184" t="s">
        <v>398</v>
      </c>
      <c r="I690" s="185"/>
      <c r="L690" s="181"/>
      <c r="M690" s="186"/>
      <c r="N690" s="187"/>
      <c r="O690" s="187"/>
      <c r="P690" s="187"/>
      <c r="Q690" s="187"/>
      <c r="R690" s="187"/>
      <c r="S690" s="187"/>
      <c r="T690" s="188"/>
      <c r="AT690" s="184" t="s">
        <v>511</v>
      </c>
      <c r="AU690" s="184" t="s">
        <v>459</v>
      </c>
      <c r="AV690" s="11" t="s">
        <v>399</v>
      </c>
      <c r="AW690" s="11" t="s">
        <v>415</v>
      </c>
      <c r="AX690" s="11" t="s">
        <v>451</v>
      </c>
      <c r="AY690" s="184" t="s">
        <v>498</v>
      </c>
    </row>
    <row r="691" spans="2:51" s="12" customFormat="1" ht="13.5">
      <c r="B691" s="189"/>
      <c r="D691" s="178" t="s">
        <v>511</v>
      </c>
      <c r="E691" s="190" t="s">
        <v>398</v>
      </c>
      <c r="F691" s="191" t="s">
        <v>754</v>
      </c>
      <c r="H691" s="192">
        <v>8</v>
      </c>
      <c r="I691" s="193"/>
      <c r="L691" s="189"/>
      <c r="M691" s="194"/>
      <c r="N691" s="195"/>
      <c r="O691" s="195"/>
      <c r="P691" s="195"/>
      <c r="Q691" s="195"/>
      <c r="R691" s="195"/>
      <c r="S691" s="195"/>
      <c r="T691" s="196"/>
      <c r="AT691" s="190" t="s">
        <v>511</v>
      </c>
      <c r="AU691" s="190" t="s">
        <v>459</v>
      </c>
      <c r="AV691" s="12" t="s">
        <v>459</v>
      </c>
      <c r="AW691" s="12" t="s">
        <v>415</v>
      </c>
      <c r="AX691" s="12" t="s">
        <v>451</v>
      </c>
      <c r="AY691" s="190" t="s">
        <v>498</v>
      </c>
    </row>
    <row r="692" spans="2:51" s="12" customFormat="1" ht="13.5">
      <c r="B692" s="189"/>
      <c r="D692" s="178" t="s">
        <v>511</v>
      </c>
      <c r="E692" s="190" t="s">
        <v>398</v>
      </c>
      <c r="F692" s="191" t="s">
        <v>84</v>
      </c>
      <c r="H692" s="192">
        <v>8</v>
      </c>
      <c r="I692" s="193"/>
      <c r="L692" s="189"/>
      <c r="M692" s="194"/>
      <c r="N692" s="195"/>
      <c r="O692" s="195"/>
      <c r="P692" s="195"/>
      <c r="Q692" s="195"/>
      <c r="R692" s="195"/>
      <c r="S692" s="195"/>
      <c r="T692" s="196"/>
      <c r="AT692" s="190" t="s">
        <v>511</v>
      </c>
      <c r="AU692" s="190" t="s">
        <v>459</v>
      </c>
      <c r="AV692" s="12" t="s">
        <v>459</v>
      </c>
      <c r="AW692" s="12" t="s">
        <v>415</v>
      </c>
      <c r="AX692" s="12" t="s">
        <v>451</v>
      </c>
      <c r="AY692" s="190" t="s">
        <v>498</v>
      </c>
    </row>
    <row r="693" spans="2:51" s="12" customFormat="1" ht="13.5">
      <c r="B693" s="189"/>
      <c r="D693" s="178" t="s">
        <v>511</v>
      </c>
      <c r="E693" s="190" t="s">
        <v>398</v>
      </c>
      <c r="F693" s="191" t="s">
        <v>85</v>
      </c>
      <c r="H693" s="192">
        <v>8</v>
      </c>
      <c r="I693" s="193"/>
      <c r="L693" s="189"/>
      <c r="M693" s="194"/>
      <c r="N693" s="195"/>
      <c r="O693" s="195"/>
      <c r="P693" s="195"/>
      <c r="Q693" s="195"/>
      <c r="R693" s="195"/>
      <c r="S693" s="195"/>
      <c r="T693" s="196"/>
      <c r="AT693" s="190" t="s">
        <v>511</v>
      </c>
      <c r="AU693" s="190" t="s">
        <v>459</v>
      </c>
      <c r="AV693" s="12" t="s">
        <v>459</v>
      </c>
      <c r="AW693" s="12" t="s">
        <v>415</v>
      </c>
      <c r="AX693" s="12" t="s">
        <v>451</v>
      </c>
      <c r="AY693" s="190" t="s">
        <v>498</v>
      </c>
    </row>
    <row r="694" spans="2:51" s="12" customFormat="1" ht="13.5">
      <c r="B694" s="189"/>
      <c r="D694" s="178" t="s">
        <v>511</v>
      </c>
      <c r="E694" s="190" t="s">
        <v>398</v>
      </c>
      <c r="F694" s="191" t="s">
        <v>86</v>
      </c>
      <c r="H694" s="192">
        <v>8</v>
      </c>
      <c r="I694" s="193"/>
      <c r="L694" s="189"/>
      <c r="M694" s="194"/>
      <c r="N694" s="195"/>
      <c r="O694" s="195"/>
      <c r="P694" s="195"/>
      <c r="Q694" s="195"/>
      <c r="R694" s="195"/>
      <c r="S694" s="195"/>
      <c r="T694" s="196"/>
      <c r="AT694" s="190" t="s">
        <v>511</v>
      </c>
      <c r="AU694" s="190" t="s">
        <v>459</v>
      </c>
      <c r="AV694" s="12" t="s">
        <v>459</v>
      </c>
      <c r="AW694" s="12" t="s">
        <v>415</v>
      </c>
      <c r="AX694" s="12" t="s">
        <v>451</v>
      </c>
      <c r="AY694" s="190" t="s">
        <v>498</v>
      </c>
    </row>
    <row r="695" spans="2:51" s="14" customFormat="1" ht="13.5">
      <c r="B695" s="223"/>
      <c r="D695" s="178" t="s">
        <v>511</v>
      </c>
      <c r="E695" s="224" t="s">
        <v>398</v>
      </c>
      <c r="F695" s="225" t="s">
        <v>728</v>
      </c>
      <c r="H695" s="226">
        <v>32</v>
      </c>
      <c r="I695" s="227"/>
      <c r="L695" s="223"/>
      <c r="M695" s="228"/>
      <c r="N695" s="229"/>
      <c r="O695" s="229"/>
      <c r="P695" s="229"/>
      <c r="Q695" s="229"/>
      <c r="R695" s="229"/>
      <c r="S695" s="229"/>
      <c r="T695" s="230"/>
      <c r="AT695" s="224" t="s">
        <v>511</v>
      </c>
      <c r="AU695" s="224" t="s">
        <v>459</v>
      </c>
      <c r="AV695" s="14" t="s">
        <v>529</v>
      </c>
      <c r="AW695" s="14" t="s">
        <v>415</v>
      </c>
      <c r="AX695" s="14" t="s">
        <v>451</v>
      </c>
      <c r="AY695" s="224" t="s">
        <v>498</v>
      </c>
    </row>
    <row r="696" spans="2:51" s="12" customFormat="1" ht="13.5">
      <c r="B696" s="189"/>
      <c r="D696" s="178" t="s">
        <v>511</v>
      </c>
      <c r="E696" s="190" t="s">
        <v>398</v>
      </c>
      <c r="F696" s="191" t="s">
        <v>398</v>
      </c>
      <c r="H696" s="192">
        <v>0</v>
      </c>
      <c r="I696" s="193"/>
      <c r="L696" s="189"/>
      <c r="M696" s="194"/>
      <c r="N696" s="195"/>
      <c r="O696" s="195"/>
      <c r="P696" s="195"/>
      <c r="Q696" s="195"/>
      <c r="R696" s="195"/>
      <c r="S696" s="195"/>
      <c r="T696" s="196"/>
      <c r="AT696" s="190" t="s">
        <v>511</v>
      </c>
      <c r="AU696" s="190" t="s">
        <v>459</v>
      </c>
      <c r="AV696" s="12" t="s">
        <v>459</v>
      </c>
      <c r="AW696" s="12" t="s">
        <v>415</v>
      </c>
      <c r="AX696" s="12" t="s">
        <v>451</v>
      </c>
      <c r="AY696" s="190" t="s">
        <v>498</v>
      </c>
    </row>
    <row r="697" spans="2:51" s="12" customFormat="1" ht="13.5">
      <c r="B697" s="189"/>
      <c r="D697" s="178" t="s">
        <v>511</v>
      </c>
      <c r="E697" s="190" t="s">
        <v>398</v>
      </c>
      <c r="F697" s="191" t="s">
        <v>87</v>
      </c>
      <c r="H697" s="192">
        <v>47</v>
      </c>
      <c r="I697" s="193"/>
      <c r="L697" s="189"/>
      <c r="M697" s="194"/>
      <c r="N697" s="195"/>
      <c r="O697" s="195"/>
      <c r="P697" s="195"/>
      <c r="Q697" s="195"/>
      <c r="R697" s="195"/>
      <c r="S697" s="195"/>
      <c r="T697" s="196"/>
      <c r="AT697" s="190" t="s">
        <v>511</v>
      </c>
      <c r="AU697" s="190" t="s">
        <v>459</v>
      </c>
      <c r="AV697" s="12" t="s">
        <v>459</v>
      </c>
      <c r="AW697" s="12" t="s">
        <v>415</v>
      </c>
      <c r="AX697" s="12" t="s">
        <v>451</v>
      </c>
      <c r="AY697" s="190" t="s">
        <v>498</v>
      </c>
    </row>
    <row r="698" spans="2:51" s="11" customFormat="1" ht="13.5">
      <c r="B698" s="181"/>
      <c r="D698" s="178" t="s">
        <v>511</v>
      </c>
      <c r="E698" s="182" t="s">
        <v>398</v>
      </c>
      <c r="F698" s="183" t="s">
        <v>77</v>
      </c>
      <c r="H698" s="184" t="s">
        <v>398</v>
      </c>
      <c r="I698" s="185"/>
      <c r="L698" s="181"/>
      <c r="M698" s="186"/>
      <c r="N698" s="187"/>
      <c r="O698" s="187"/>
      <c r="P698" s="187"/>
      <c r="Q698" s="187"/>
      <c r="R698" s="187"/>
      <c r="S698" s="187"/>
      <c r="T698" s="188"/>
      <c r="AT698" s="184" t="s">
        <v>511</v>
      </c>
      <c r="AU698" s="184" t="s">
        <v>459</v>
      </c>
      <c r="AV698" s="11" t="s">
        <v>399</v>
      </c>
      <c r="AW698" s="11" t="s">
        <v>415</v>
      </c>
      <c r="AX698" s="11" t="s">
        <v>451</v>
      </c>
      <c r="AY698" s="184" t="s">
        <v>498</v>
      </c>
    </row>
    <row r="699" spans="2:51" s="13" customFormat="1" ht="13.5">
      <c r="B699" s="197"/>
      <c r="D699" s="198" t="s">
        <v>511</v>
      </c>
      <c r="E699" s="199" t="s">
        <v>398</v>
      </c>
      <c r="F699" s="200" t="s">
        <v>518</v>
      </c>
      <c r="H699" s="201">
        <v>79</v>
      </c>
      <c r="I699" s="202"/>
      <c r="L699" s="197"/>
      <c r="M699" s="203"/>
      <c r="N699" s="204"/>
      <c r="O699" s="204"/>
      <c r="P699" s="204"/>
      <c r="Q699" s="204"/>
      <c r="R699" s="204"/>
      <c r="S699" s="204"/>
      <c r="T699" s="205"/>
      <c r="AT699" s="206" t="s">
        <v>511</v>
      </c>
      <c r="AU699" s="206" t="s">
        <v>459</v>
      </c>
      <c r="AV699" s="13" t="s">
        <v>505</v>
      </c>
      <c r="AW699" s="13" t="s">
        <v>415</v>
      </c>
      <c r="AX699" s="13" t="s">
        <v>399</v>
      </c>
      <c r="AY699" s="206" t="s">
        <v>498</v>
      </c>
    </row>
    <row r="700" spans="2:65" s="1" customFormat="1" ht="22.5" customHeight="1">
      <c r="B700" s="165"/>
      <c r="C700" s="166" t="s">
        <v>88</v>
      </c>
      <c r="D700" s="166" t="s">
        <v>500</v>
      </c>
      <c r="E700" s="167" t="s">
        <v>89</v>
      </c>
      <c r="F700" s="168" t="s">
        <v>90</v>
      </c>
      <c r="G700" s="169" t="s">
        <v>503</v>
      </c>
      <c r="H700" s="170">
        <v>14215</v>
      </c>
      <c r="I700" s="171"/>
      <c r="J700" s="172">
        <f>ROUND(I700*H700,2)</f>
        <v>0</v>
      </c>
      <c r="K700" s="168" t="s">
        <v>504</v>
      </c>
      <c r="L700" s="35"/>
      <c r="M700" s="173" t="s">
        <v>398</v>
      </c>
      <c r="N700" s="174" t="s">
        <v>422</v>
      </c>
      <c r="O700" s="36"/>
      <c r="P700" s="175">
        <f>O700*H700</f>
        <v>0</v>
      </c>
      <c r="Q700" s="175">
        <v>0</v>
      </c>
      <c r="R700" s="175">
        <f>Q700*H700</f>
        <v>0</v>
      </c>
      <c r="S700" s="175">
        <v>0.02</v>
      </c>
      <c r="T700" s="176">
        <f>S700*H700</f>
        <v>284.3</v>
      </c>
      <c r="AR700" s="18" t="s">
        <v>505</v>
      </c>
      <c r="AT700" s="18" t="s">
        <v>500</v>
      </c>
      <c r="AU700" s="18" t="s">
        <v>459</v>
      </c>
      <c r="AY700" s="18" t="s">
        <v>498</v>
      </c>
      <c r="BE700" s="177">
        <f>IF(N700="základní",J700,0)</f>
        <v>0</v>
      </c>
      <c r="BF700" s="177">
        <f>IF(N700="snížená",J700,0)</f>
        <v>0</v>
      </c>
      <c r="BG700" s="177">
        <f>IF(N700="zákl. přenesená",J700,0)</f>
        <v>0</v>
      </c>
      <c r="BH700" s="177">
        <f>IF(N700="sníž. přenesená",J700,0)</f>
        <v>0</v>
      </c>
      <c r="BI700" s="177">
        <f>IF(N700="nulová",J700,0)</f>
        <v>0</v>
      </c>
      <c r="BJ700" s="18" t="s">
        <v>399</v>
      </c>
      <c r="BK700" s="177">
        <f>ROUND(I700*H700,2)</f>
        <v>0</v>
      </c>
      <c r="BL700" s="18" t="s">
        <v>505</v>
      </c>
      <c r="BM700" s="18" t="s">
        <v>91</v>
      </c>
    </row>
    <row r="701" spans="2:47" s="1" customFormat="1" ht="27">
      <c r="B701" s="35"/>
      <c r="D701" s="178" t="s">
        <v>507</v>
      </c>
      <c r="F701" s="179" t="s">
        <v>92</v>
      </c>
      <c r="I701" s="134"/>
      <c r="L701" s="35"/>
      <c r="M701" s="65"/>
      <c r="N701" s="36"/>
      <c r="O701" s="36"/>
      <c r="P701" s="36"/>
      <c r="Q701" s="36"/>
      <c r="R701" s="36"/>
      <c r="S701" s="36"/>
      <c r="T701" s="66"/>
      <c r="AT701" s="18" t="s">
        <v>507</v>
      </c>
      <c r="AU701" s="18" t="s">
        <v>459</v>
      </c>
    </row>
    <row r="702" spans="2:47" s="1" customFormat="1" ht="81">
      <c r="B702" s="35"/>
      <c r="D702" s="178" t="s">
        <v>509</v>
      </c>
      <c r="F702" s="180" t="s">
        <v>93</v>
      </c>
      <c r="I702" s="134"/>
      <c r="L702" s="35"/>
      <c r="M702" s="65"/>
      <c r="N702" s="36"/>
      <c r="O702" s="36"/>
      <c r="P702" s="36"/>
      <c r="Q702" s="36"/>
      <c r="R702" s="36"/>
      <c r="S702" s="36"/>
      <c r="T702" s="66"/>
      <c r="AT702" s="18" t="s">
        <v>509</v>
      </c>
      <c r="AU702" s="18" t="s">
        <v>459</v>
      </c>
    </row>
    <row r="703" spans="2:51" s="11" customFormat="1" ht="13.5">
      <c r="B703" s="181"/>
      <c r="D703" s="178" t="s">
        <v>511</v>
      </c>
      <c r="E703" s="182" t="s">
        <v>398</v>
      </c>
      <c r="F703" s="183" t="s">
        <v>513</v>
      </c>
      <c r="H703" s="184" t="s">
        <v>398</v>
      </c>
      <c r="I703" s="185"/>
      <c r="L703" s="181"/>
      <c r="M703" s="186"/>
      <c r="N703" s="187"/>
      <c r="O703" s="187"/>
      <c r="P703" s="187"/>
      <c r="Q703" s="187"/>
      <c r="R703" s="187"/>
      <c r="S703" s="187"/>
      <c r="T703" s="188"/>
      <c r="AT703" s="184" t="s">
        <v>511</v>
      </c>
      <c r="AU703" s="184" t="s">
        <v>459</v>
      </c>
      <c r="AV703" s="11" t="s">
        <v>399</v>
      </c>
      <c r="AW703" s="11" t="s">
        <v>415</v>
      </c>
      <c r="AX703" s="11" t="s">
        <v>451</v>
      </c>
      <c r="AY703" s="184" t="s">
        <v>498</v>
      </c>
    </row>
    <row r="704" spans="2:51" s="11" customFormat="1" ht="13.5">
      <c r="B704" s="181"/>
      <c r="D704" s="178" t="s">
        <v>511</v>
      </c>
      <c r="E704" s="182" t="s">
        <v>398</v>
      </c>
      <c r="F704" s="183" t="s">
        <v>514</v>
      </c>
      <c r="H704" s="184" t="s">
        <v>398</v>
      </c>
      <c r="I704" s="185"/>
      <c r="L704" s="181"/>
      <c r="M704" s="186"/>
      <c r="N704" s="187"/>
      <c r="O704" s="187"/>
      <c r="P704" s="187"/>
      <c r="Q704" s="187"/>
      <c r="R704" s="187"/>
      <c r="S704" s="187"/>
      <c r="T704" s="188"/>
      <c r="AT704" s="184" t="s">
        <v>511</v>
      </c>
      <c r="AU704" s="184" t="s">
        <v>459</v>
      </c>
      <c r="AV704" s="11" t="s">
        <v>399</v>
      </c>
      <c r="AW704" s="11" t="s">
        <v>415</v>
      </c>
      <c r="AX704" s="11" t="s">
        <v>451</v>
      </c>
      <c r="AY704" s="184" t="s">
        <v>498</v>
      </c>
    </row>
    <row r="705" spans="2:51" s="12" customFormat="1" ht="13.5">
      <c r="B705" s="189"/>
      <c r="D705" s="178" t="s">
        <v>511</v>
      </c>
      <c r="E705" s="190" t="s">
        <v>398</v>
      </c>
      <c r="F705" s="191" t="s">
        <v>535</v>
      </c>
      <c r="H705" s="192">
        <v>2125</v>
      </c>
      <c r="I705" s="193"/>
      <c r="L705" s="189"/>
      <c r="M705" s="194"/>
      <c r="N705" s="195"/>
      <c r="O705" s="195"/>
      <c r="P705" s="195"/>
      <c r="Q705" s="195"/>
      <c r="R705" s="195"/>
      <c r="S705" s="195"/>
      <c r="T705" s="196"/>
      <c r="AT705" s="190" t="s">
        <v>511</v>
      </c>
      <c r="AU705" s="190" t="s">
        <v>459</v>
      </c>
      <c r="AV705" s="12" t="s">
        <v>459</v>
      </c>
      <c r="AW705" s="12" t="s">
        <v>415</v>
      </c>
      <c r="AX705" s="12" t="s">
        <v>451</v>
      </c>
      <c r="AY705" s="190" t="s">
        <v>498</v>
      </c>
    </row>
    <row r="706" spans="2:51" s="12" customFormat="1" ht="13.5">
      <c r="B706" s="189"/>
      <c r="D706" s="178" t="s">
        <v>511</v>
      </c>
      <c r="E706" s="190" t="s">
        <v>398</v>
      </c>
      <c r="F706" s="191" t="s">
        <v>398</v>
      </c>
      <c r="H706" s="192">
        <v>0</v>
      </c>
      <c r="I706" s="193"/>
      <c r="L706" s="189"/>
      <c r="M706" s="194"/>
      <c r="N706" s="195"/>
      <c r="O706" s="195"/>
      <c r="P706" s="195"/>
      <c r="Q706" s="195"/>
      <c r="R706" s="195"/>
      <c r="S706" s="195"/>
      <c r="T706" s="196"/>
      <c r="AT706" s="190" t="s">
        <v>511</v>
      </c>
      <c r="AU706" s="190" t="s">
        <v>459</v>
      </c>
      <c r="AV706" s="12" t="s">
        <v>459</v>
      </c>
      <c r="AW706" s="12" t="s">
        <v>415</v>
      </c>
      <c r="AX706" s="12" t="s">
        <v>451</v>
      </c>
      <c r="AY706" s="190" t="s">
        <v>498</v>
      </c>
    </row>
    <row r="707" spans="2:51" s="11" customFormat="1" ht="13.5">
      <c r="B707" s="181"/>
      <c r="D707" s="178" t="s">
        <v>511</v>
      </c>
      <c r="E707" s="182" t="s">
        <v>398</v>
      </c>
      <c r="F707" s="183" t="s">
        <v>536</v>
      </c>
      <c r="H707" s="184" t="s">
        <v>398</v>
      </c>
      <c r="I707" s="185"/>
      <c r="L707" s="181"/>
      <c r="M707" s="186"/>
      <c r="N707" s="187"/>
      <c r="O707" s="187"/>
      <c r="P707" s="187"/>
      <c r="Q707" s="187"/>
      <c r="R707" s="187"/>
      <c r="S707" s="187"/>
      <c r="T707" s="188"/>
      <c r="AT707" s="184" t="s">
        <v>511</v>
      </c>
      <c r="AU707" s="184" t="s">
        <v>459</v>
      </c>
      <c r="AV707" s="11" t="s">
        <v>399</v>
      </c>
      <c r="AW707" s="11" t="s">
        <v>415</v>
      </c>
      <c r="AX707" s="11" t="s">
        <v>451</v>
      </c>
      <c r="AY707" s="184" t="s">
        <v>498</v>
      </c>
    </row>
    <row r="708" spans="2:51" s="12" customFormat="1" ht="13.5">
      <c r="B708" s="189"/>
      <c r="D708" s="178" t="s">
        <v>511</v>
      </c>
      <c r="E708" s="190" t="s">
        <v>398</v>
      </c>
      <c r="F708" s="191" t="s">
        <v>537</v>
      </c>
      <c r="H708" s="192">
        <v>45</v>
      </c>
      <c r="I708" s="193"/>
      <c r="L708" s="189"/>
      <c r="M708" s="194"/>
      <c r="N708" s="195"/>
      <c r="O708" s="195"/>
      <c r="P708" s="195"/>
      <c r="Q708" s="195"/>
      <c r="R708" s="195"/>
      <c r="S708" s="195"/>
      <c r="T708" s="196"/>
      <c r="AT708" s="190" t="s">
        <v>511</v>
      </c>
      <c r="AU708" s="190" t="s">
        <v>459</v>
      </c>
      <c r="AV708" s="12" t="s">
        <v>459</v>
      </c>
      <c r="AW708" s="12" t="s">
        <v>415</v>
      </c>
      <c r="AX708" s="12" t="s">
        <v>451</v>
      </c>
      <c r="AY708" s="190" t="s">
        <v>498</v>
      </c>
    </row>
    <row r="709" spans="2:51" s="12" customFormat="1" ht="13.5">
      <c r="B709" s="189"/>
      <c r="D709" s="178" t="s">
        <v>511</v>
      </c>
      <c r="E709" s="190" t="s">
        <v>398</v>
      </c>
      <c r="F709" s="191" t="s">
        <v>538</v>
      </c>
      <c r="H709" s="192">
        <v>35</v>
      </c>
      <c r="I709" s="193"/>
      <c r="L709" s="189"/>
      <c r="M709" s="194"/>
      <c r="N709" s="195"/>
      <c r="O709" s="195"/>
      <c r="P709" s="195"/>
      <c r="Q709" s="195"/>
      <c r="R709" s="195"/>
      <c r="S709" s="195"/>
      <c r="T709" s="196"/>
      <c r="AT709" s="190" t="s">
        <v>511</v>
      </c>
      <c r="AU709" s="190" t="s">
        <v>459</v>
      </c>
      <c r="AV709" s="12" t="s">
        <v>459</v>
      </c>
      <c r="AW709" s="12" t="s">
        <v>415</v>
      </c>
      <c r="AX709" s="12" t="s">
        <v>451</v>
      </c>
      <c r="AY709" s="190" t="s">
        <v>498</v>
      </c>
    </row>
    <row r="710" spans="2:51" s="12" customFormat="1" ht="13.5">
      <c r="B710" s="189"/>
      <c r="D710" s="178" t="s">
        <v>511</v>
      </c>
      <c r="E710" s="190" t="s">
        <v>398</v>
      </c>
      <c r="F710" s="191" t="s">
        <v>398</v>
      </c>
      <c r="H710" s="192">
        <v>0</v>
      </c>
      <c r="I710" s="193"/>
      <c r="L710" s="189"/>
      <c r="M710" s="194"/>
      <c r="N710" s="195"/>
      <c r="O710" s="195"/>
      <c r="P710" s="195"/>
      <c r="Q710" s="195"/>
      <c r="R710" s="195"/>
      <c r="S710" s="195"/>
      <c r="T710" s="196"/>
      <c r="AT710" s="190" t="s">
        <v>511</v>
      </c>
      <c r="AU710" s="190" t="s">
        <v>459</v>
      </c>
      <c r="AV710" s="12" t="s">
        <v>459</v>
      </c>
      <c r="AW710" s="12" t="s">
        <v>415</v>
      </c>
      <c r="AX710" s="12" t="s">
        <v>451</v>
      </c>
      <c r="AY710" s="190" t="s">
        <v>498</v>
      </c>
    </row>
    <row r="711" spans="2:51" s="11" customFormat="1" ht="13.5">
      <c r="B711" s="181"/>
      <c r="D711" s="178" t="s">
        <v>511</v>
      </c>
      <c r="E711" s="182" t="s">
        <v>398</v>
      </c>
      <c r="F711" s="183" t="s">
        <v>516</v>
      </c>
      <c r="H711" s="184" t="s">
        <v>398</v>
      </c>
      <c r="I711" s="185"/>
      <c r="L711" s="181"/>
      <c r="M711" s="186"/>
      <c r="N711" s="187"/>
      <c r="O711" s="187"/>
      <c r="P711" s="187"/>
      <c r="Q711" s="187"/>
      <c r="R711" s="187"/>
      <c r="S711" s="187"/>
      <c r="T711" s="188"/>
      <c r="AT711" s="184" t="s">
        <v>511</v>
      </c>
      <c r="AU711" s="184" t="s">
        <v>459</v>
      </c>
      <c r="AV711" s="11" t="s">
        <v>399</v>
      </c>
      <c r="AW711" s="11" t="s">
        <v>415</v>
      </c>
      <c r="AX711" s="11" t="s">
        <v>451</v>
      </c>
      <c r="AY711" s="184" t="s">
        <v>498</v>
      </c>
    </row>
    <row r="712" spans="2:51" s="11" customFormat="1" ht="13.5">
      <c r="B712" s="181"/>
      <c r="D712" s="178" t="s">
        <v>511</v>
      </c>
      <c r="E712" s="182" t="s">
        <v>398</v>
      </c>
      <c r="F712" s="183" t="s">
        <v>514</v>
      </c>
      <c r="H712" s="184" t="s">
        <v>398</v>
      </c>
      <c r="I712" s="185"/>
      <c r="L712" s="181"/>
      <c r="M712" s="186"/>
      <c r="N712" s="187"/>
      <c r="O712" s="187"/>
      <c r="P712" s="187"/>
      <c r="Q712" s="187"/>
      <c r="R712" s="187"/>
      <c r="S712" s="187"/>
      <c r="T712" s="188"/>
      <c r="AT712" s="184" t="s">
        <v>511</v>
      </c>
      <c r="AU712" s="184" t="s">
        <v>459</v>
      </c>
      <c r="AV712" s="11" t="s">
        <v>399</v>
      </c>
      <c r="AW712" s="11" t="s">
        <v>415</v>
      </c>
      <c r="AX712" s="11" t="s">
        <v>451</v>
      </c>
      <c r="AY712" s="184" t="s">
        <v>498</v>
      </c>
    </row>
    <row r="713" spans="2:51" s="12" customFormat="1" ht="13.5">
      <c r="B713" s="189"/>
      <c r="D713" s="178" t="s">
        <v>511</v>
      </c>
      <c r="E713" s="190" t="s">
        <v>398</v>
      </c>
      <c r="F713" s="191" t="s">
        <v>546</v>
      </c>
      <c r="H713" s="192">
        <v>1060</v>
      </c>
      <c r="I713" s="193"/>
      <c r="L713" s="189"/>
      <c r="M713" s="194"/>
      <c r="N713" s="195"/>
      <c r="O713" s="195"/>
      <c r="P713" s="195"/>
      <c r="Q713" s="195"/>
      <c r="R713" s="195"/>
      <c r="S713" s="195"/>
      <c r="T713" s="196"/>
      <c r="AT713" s="190" t="s">
        <v>511</v>
      </c>
      <c r="AU713" s="190" t="s">
        <v>459</v>
      </c>
      <c r="AV713" s="12" t="s">
        <v>459</v>
      </c>
      <c r="AW713" s="12" t="s">
        <v>415</v>
      </c>
      <c r="AX713" s="12" t="s">
        <v>451</v>
      </c>
      <c r="AY713" s="190" t="s">
        <v>498</v>
      </c>
    </row>
    <row r="714" spans="2:51" s="12" customFormat="1" ht="13.5">
      <c r="B714" s="189"/>
      <c r="D714" s="178" t="s">
        <v>511</v>
      </c>
      <c r="E714" s="190" t="s">
        <v>398</v>
      </c>
      <c r="F714" s="191" t="s">
        <v>398</v>
      </c>
      <c r="H714" s="192">
        <v>0</v>
      </c>
      <c r="I714" s="193"/>
      <c r="L714" s="189"/>
      <c r="M714" s="194"/>
      <c r="N714" s="195"/>
      <c r="O714" s="195"/>
      <c r="P714" s="195"/>
      <c r="Q714" s="195"/>
      <c r="R714" s="195"/>
      <c r="S714" s="195"/>
      <c r="T714" s="196"/>
      <c r="AT714" s="190" t="s">
        <v>511</v>
      </c>
      <c r="AU714" s="190" t="s">
        <v>459</v>
      </c>
      <c r="AV714" s="12" t="s">
        <v>459</v>
      </c>
      <c r="AW714" s="12" t="s">
        <v>415</v>
      </c>
      <c r="AX714" s="12" t="s">
        <v>451</v>
      </c>
      <c r="AY714" s="190" t="s">
        <v>498</v>
      </c>
    </row>
    <row r="715" spans="2:51" s="11" customFormat="1" ht="13.5">
      <c r="B715" s="181"/>
      <c r="D715" s="178" t="s">
        <v>511</v>
      </c>
      <c r="E715" s="182" t="s">
        <v>398</v>
      </c>
      <c r="F715" s="183" t="s">
        <v>547</v>
      </c>
      <c r="H715" s="184" t="s">
        <v>398</v>
      </c>
      <c r="I715" s="185"/>
      <c r="L715" s="181"/>
      <c r="M715" s="186"/>
      <c r="N715" s="187"/>
      <c r="O715" s="187"/>
      <c r="P715" s="187"/>
      <c r="Q715" s="187"/>
      <c r="R715" s="187"/>
      <c r="S715" s="187"/>
      <c r="T715" s="188"/>
      <c r="AT715" s="184" t="s">
        <v>511</v>
      </c>
      <c r="AU715" s="184" t="s">
        <v>459</v>
      </c>
      <c r="AV715" s="11" t="s">
        <v>399</v>
      </c>
      <c r="AW715" s="11" t="s">
        <v>415</v>
      </c>
      <c r="AX715" s="11" t="s">
        <v>451</v>
      </c>
      <c r="AY715" s="184" t="s">
        <v>498</v>
      </c>
    </row>
    <row r="716" spans="2:51" s="12" customFormat="1" ht="13.5">
      <c r="B716" s="189"/>
      <c r="D716" s="178" t="s">
        <v>511</v>
      </c>
      <c r="E716" s="190" t="s">
        <v>398</v>
      </c>
      <c r="F716" s="191" t="s">
        <v>548</v>
      </c>
      <c r="H716" s="192">
        <v>75</v>
      </c>
      <c r="I716" s="193"/>
      <c r="L716" s="189"/>
      <c r="M716" s="194"/>
      <c r="N716" s="195"/>
      <c r="O716" s="195"/>
      <c r="P716" s="195"/>
      <c r="Q716" s="195"/>
      <c r="R716" s="195"/>
      <c r="S716" s="195"/>
      <c r="T716" s="196"/>
      <c r="AT716" s="190" t="s">
        <v>511</v>
      </c>
      <c r="AU716" s="190" t="s">
        <v>459</v>
      </c>
      <c r="AV716" s="12" t="s">
        <v>459</v>
      </c>
      <c r="AW716" s="12" t="s">
        <v>415</v>
      </c>
      <c r="AX716" s="12" t="s">
        <v>451</v>
      </c>
      <c r="AY716" s="190" t="s">
        <v>498</v>
      </c>
    </row>
    <row r="717" spans="2:51" s="12" customFormat="1" ht="13.5">
      <c r="B717" s="189"/>
      <c r="D717" s="178" t="s">
        <v>511</v>
      </c>
      <c r="E717" s="190" t="s">
        <v>398</v>
      </c>
      <c r="F717" s="191" t="s">
        <v>398</v>
      </c>
      <c r="H717" s="192">
        <v>0</v>
      </c>
      <c r="I717" s="193"/>
      <c r="L717" s="189"/>
      <c r="M717" s="194"/>
      <c r="N717" s="195"/>
      <c r="O717" s="195"/>
      <c r="P717" s="195"/>
      <c r="Q717" s="195"/>
      <c r="R717" s="195"/>
      <c r="S717" s="195"/>
      <c r="T717" s="196"/>
      <c r="AT717" s="190" t="s">
        <v>511</v>
      </c>
      <c r="AU717" s="190" t="s">
        <v>459</v>
      </c>
      <c r="AV717" s="12" t="s">
        <v>459</v>
      </c>
      <c r="AW717" s="12" t="s">
        <v>415</v>
      </c>
      <c r="AX717" s="12" t="s">
        <v>451</v>
      </c>
      <c r="AY717" s="190" t="s">
        <v>498</v>
      </c>
    </row>
    <row r="718" spans="2:51" s="11" customFormat="1" ht="13.5">
      <c r="B718" s="181"/>
      <c r="D718" s="178" t="s">
        <v>511</v>
      </c>
      <c r="E718" s="182" t="s">
        <v>398</v>
      </c>
      <c r="F718" s="183" t="s">
        <v>539</v>
      </c>
      <c r="H718" s="184" t="s">
        <v>398</v>
      </c>
      <c r="I718" s="185"/>
      <c r="L718" s="181"/>
      <c r="M718" s="186"/>
      <c r="N718" s="187"/>
      <c r="O718" s="187"/>
      <c r="P718" s="187"/>
      <c r="Q718" s="187"/>
      <c r="R718" s="187"/>
      <c r="S718" s="187"/>
      <c r="T718" s="188"/>
      <c r="AT718" s="184" t="s">
        <v>511</v>
      </c>
      <c r="AU718" s="184" t="s">
        <v>459</v>
      </c>
      <c r="AV718" s="11" t="s">
        <v>399</v>
      </c>
      <c r="AW718" s="11" t="s">
        <v>415</v>
      </c>
      <c r="AX718" s="11" t="s">
        <v>451</v>
      </c>
      <c r="AY718" s="184" t="s">
        <v>498</v>
      </c>
    </row>
    <row r="719" spans="2:51" s="12" customFormat="1" ht="13.5">
      <c r="B719" s="189"/>
      <c r="D719" s="178" t="s">
        <v>511</v>
      </c>
      <c r="E719" s="190" t="s">
        <v>398</v>
      </c>
      <c r="F719" s="191" t="s">
        <v>549</v>
      </c>
      <c r="H719" s="192">
        <v>10</v>
      </c>
      <c r="I719" s="193"/>
      <c r="L719" s="189"/>
      <c r="M719" s="194"/>
      <c r="N719" s="195"/>
      <c r="O719" s="195"/>
      <c r="P719" s="195"/>
      <c r="Q719" s="195"/>
      <c r="R719" s="195"/>
      <c r="S719" s="195"/>
      <c r="T719" s="196"/>
      <c r="AT719" s="190" t="s">
        <v>511</v>
      </c>
      <c r="AU719" s="190" t="s">
        <v>459</v>
      </c>
      <c r="AV719" s="12" t="s">
        <v>459</v>
      </c>
      <c r="AW719" s="12" t="s">
        <v>415</v>
      </c>
      <c r="AX719" s="12" t="s">
        <v>451</v>
      </c>
      <c r="AY719" s="190" t="s">
        <v>498</v>
      </c>
    </row>
    <row r="720" spans="2:51" s="12" customFormat="1" ht="13.5">
      <c r="B720" s="189"/>
      <c r="D720" s="178" t="s">
        <v>511</v>
      </c>
      <c r="E720" s="190" t="s">
        <v>398</v>
      </c>
      <c r="F720" s="191" t="s">
        <v>550</v>
      </c>
      <c r="H720" s="192">
        <v>20</v>
      </c>
      <c r="I720" s="193"/>
      <c r="L720" s="189"/>
      <c r="M720" s="194"/>
      <c r="N720" s="195"/>
      <c r="O720" s="195"/>
      <c r="P720" s="195"/>
      <c r="Q720" s="195"/>
      <c r="R720" s="195"/>
      <c r="S720" s="195"/>
      <c r="T720" s="196"/>
      <c r="AT720" s="190" t="s">
        <v>511</v>
      </c>
      <c r="AU720" s="190" t="s">
        <v>459</v>
      </c>
      <c r="AV720" s="12" t="s">
        <v>459</v>
      </c>
      <c r="AW720" s="12" t="s">
        <v>415</v>
      </c>
      <c r="AX720" s="12" t="s">
        <v>451</v>
      </c>
      <c r="AY720" s="190" t="s">
        <v>498</v>
      </c>
    </row>
    <row r="721" spans="2:51" s="12" customFormat="1" ht="13.5">
      <c r="B721" s="189"/>
      <c r="D721" s="178" t="s">
        <v>511</v>
      </c>
      <c r="E721" s="190" t="s">
        <v>398</v>
      </c>
      <c r="F721" s="191" t="s">
        <v>398</v>
      </c>
      <c r="H721" s="192">
        <v>0</v>
      </c>
      <c r="I721" s="193"/>
      <c r="L721" s="189"/>
      <c r="M721" s="194"/>
      <c r="N721" s="195"/>
      <c r="O721" s="195"/>
      <c r="P721" s="195"/>
      <c r="Q721" s="195"/>
      <c r="R721" s="195"/>
      <c r="S721" s="195"/>
      <c r="T721" s="196"/>
      <c r="AT721" s="190" t="s">
        <v>511</v>
      </c>
      <c r="AU721" s="190" t="s">
        <v>459</v>
      </c>
      <c r="AV721" s="12" t="s">
        <v>459</v>
      </c>
      <c r="AW721" s="12" t="s">
        <v>415</v>
      </c>
      <c r="AX721" s="12" t="s">
        <v>451</v>
      </c>
      <c r="AY721" s="190" t="s">
        <v>498</v>
      </c>
    </row>
    <row r="722" spans="2:51" s="11" customFormat="1" ht="13.5">
      <c r="B722" s="181"/>
      <c r="D722" s="178" t="s">
        <v>511</v>
      </c>
      <c r="E722" s="182" t="s">
        <v>398</v>
      </c>
      <c r="F722" s="183" t="s">
        <v>524</v>
      </c>
      <c r="H722" s="184" t="s">
        <v>398</v>
      </c>
      <c r="I722" s="185"/>
      <c r="L722" s="181"/>
      <c r="M722" s="186"/>
      <c r="N722" s="187"/>
      <c r="O722" s="187"/>
      <c r="P722" s="187"/>
      <c r="Q722" s="187"/>
      <c r="R722" s="187"/>
      <c r="S722" s="187"/>
      <c r="T722" s="188"/>
      <c r="AT722" s="184" t="s">
        <v>511</v>
      </c>
      <c r="AU722" s="184" t="s">
        <v>459</v>
      </c>
      <c r="AV722" s="11" t="s">
        <v>399</v>
      </c>
      <c r="AW722" s="11" t="s">
        <v>415</v>
      </c>
      <c r="AX722" s="11" t="s">
        <v>451</v>
      </c>
      <c r="AY722" s="184" t="s">
        <v>498</v>
      </c>
    </row>
    <row r="723" spans="2:51" s="11" customFormat="1" ht="13.5">
      <c r="B723" s="181"/>
      <c r="D723" s="178" t="s">
        <v>511</v>
      </c>
      <c r="E723" s="182" t="s">
        <v>398</v>
      </c>
      <c r="F723" s="183" t="s">
        <v>514</v>
      </c>
      <c r="H723" s="184" t="s">
        <v>398</v>
      </c>
      <c r="I723" s="185"/>
      <c r="L723" s="181"/>
      <c r="M723" s="186"/>
      <c r="N723" s="187"/>
      <c r="O723" s="187"/>
      <c r="P723" s="187"/>
      <c r="Q723" s="187"/>
      <c r="R723" s="187"/>
      <c r="S723" s="187"/>
      <c r="T723" s="188"/>
      <c r="AT723" s="184" t="s">
        <v>511</v>
      </c>
      <c r="AU723" s="184" t="s">
        <v>459</v>
      </c>
      <c r="AV723" s="11" t="s">
        <v>399</v>
      </c>
      <c r="AW723" s="11" t="s">
        <v>415</v>
      </c>
      <c r="AX723" s="11" t="s">
        <v>451</v>
      </c>
      <c r="AY723" s="184" t="s">
        <v>498</v>
      </c>
    </row>
    <row r="724" spans="2:51" s="12" customFormat="1" ht="13.5">
      <c r="B724" s="189"/>
      <c r="D724" s="178" t="s">
        <v>511</v>
      </c>
      <c r="E724" s="190" t="s">
        <v>398</v>
      </c>
      <c r="F724" s="191" t="s">
        <v>735</v>
      </c>
      <c r="H724" s="192">
        <v>10610</v>
      </c>
      <c r="I724" s="193"/>
      <c r="L724" s="189"/>
      <c r="M724" s="194"/>
      <c r="N724" s="195"/>
      <c r="O724" s="195"/>
      <c r="P724" s="195"/>
      <c r="Q724" s="195"/>
      <c r="R724" s="195"/>
      <c r="S724" s="195"/>
      <c r="T724" s="196"/>
      <c r="AT724" s="190" t="s">
        <v>511</v>
      </c>
      <c r="AU724" s="190" t="s">
        <v>459</v>
      </c>
      <c r="AV724" s="12" t="s">
        <v>459</v>
      </c>
      <c r="AW724" s="12" t="s">
        <v>415</v>
      </c>
      <c r="AX724" s="12" t="s">
        <v>451</v>
      </c>
      <c r="AY724" s="190" t="s">
        <v>498</v>
      </c>
    </row>
    <row r="725" spans="2:51" s="12" customFormat="1" ht="13.5">
      <c r="B725" s="189"/>
      <c r="D725" s="178" t="s">
        <v>511</v>
      </c>
      <c r="E725" s="190" t="s">
        <v>398</v>
      </c>
      <c r="F725" s="191" t="s">
        <v>398</v>
      </c>
      <c r="H725" s="192">
        <v>0</v>
      </c>
      <c r="I725" s="193"/>
      <c r="L725" s="189"/>
      <c r="M725" s="194"/>
      <c r="N725" s="195"/>
      <c r="O725" s="195"/>
      <c r="P725" s="195"/>
      <c r="Q725" s="195"/>
      <c r="R725" s="195"/>
      <c r="S725" s="195"/>
      <c r="T725" s="196"/>
      <c r="AT725" s="190" t="s">
        <v>511</v>
      </c>
      <c r="AU725" s="190" t="s">
        <v>459</v>
      </c>
      <c r="AV725" s="12" t="s">
        <v>459</v>
      </c>
      <c r="AW725" s="12" t="s">
        <v>415</v>
      </c>
      <c r="AX725" s="12" t="s">
        <v>451</v>
      </c>
      <c r="AY725" s="190" t="s">
        <v>498</v>
      </c>
    </row>
    <row r="726" spans="2:51" s="11" customFormat="1" ht="13.5">
      <c r="B726" s="181"/>
      <c r="D726" s="178" t="s">
        <v>511</v>
      </c>
      <c r="E726" s="182" t="s">
        <v>398</v>
      </c>
      <c r="F726" s="183" t="s">
        <v>526</v>
      </c>
      <c r="H726" s="184" t="s">
        <v>398</v>
      </c>
      <c r="I726" s="185"/>
      <c r="L726" s="181"/>
      <c r="M726" s="186"/>
      <c r="N726" s="187"/>
      <c r="O726" s="187"/>
      <c r="P726" s="187"/>
      <c r="Q726" s="187"/>
      <c r="R726" s="187"/>
      <c r="S726" s="187"/>
      <c r="T726" s="188"/>
      <c r="AT726" s="184" t="s">
        <v>511</v>
      </c>
      <c r="AU726" s="184" t="s">
        <v>459</v>
      </c>
      <c r="AV726" s="11" t="s">
        <v>399</v>
      </c>
      <c r="AW726" s="11" t="s">
        <v>415</v>
      </c>
      <c r="AX726" s="11" t="s">
        <v>451</v>
      </c>
      <c r="AY726" s="184" t="s">
        <v>498</v>
      </c>
    </row>
    <row r="727" spans="2:51" s="12" customFormat="1" ht="13.5">
      <c r="B727" s="189"/>
      <c r="D727" s="178" t="s">
        <v>511</v>
      </c>
      <c r="E727" s="190" t="s">
        <v>398</v>
      </c>
      <c r="F727" s="191" t="s">
        <v>527</v>
      </c>
      <c r="H727" s="192">
        <v>120</v>
      </c>
      <c r="I727" s="193"/>
      <c r="L727" s="189"/>
      <c r="M727" s="194"/>
      <c r="N727" s="195"/>
      <c r="O727" s="195"/>
      <c r="P727" s="195"/>
      <c r="Q727" s="195"/>
      <c r="R727" s="195"/>
      <c r="S727" s="195"/>
      <c r="T727" s="196"/>
      <c r="AT727" s="190" t="s">
        <v>511</v>
      </c>
      <c r="AU727" s="190" t="s">
        <v>459</v>
      </c>
      <c r="AV727" s="12" t="s">
        <v>459</v>
      </c>
      <c r="AW727" s="12" t="s">
        <v>415</v>
      </c>
      <c r="AX727" s="12" t="s">
        <v>451</v>
      </c>
      <c r="AY727" s="190" t="s">
        <v>498</v>
      </c>
    </row>
    <row r="728" spans="2:51" s="12" customFormat="1" ht="13.5">
      <c r="B728" s="189"/>
      <c r="D728" s="178" t="s">
        <v>511</v>
      </c>
      <c r="E728" s="190" t="s">
        <v>398</v>
      </c>
      <c r="F728" s="191" t="s">
        <v>528</v>
      </c>
      <c r="H728" s="192">
        <v>80</v>
      </c>
      <c r="I728" s="193"/>
      <c r="L728" s="189"/>
      <c r="M728" s="194"/>
      <c r="N728" s="195"/>
      <c r="O728" s="195"/>
      <c r="P728" s="195"/>
      <c r="Q728" s="195"/>
      <c r="R728" s="195"/>
      <c r="S728" s="195"/>
      <c r="T728" s="196"/>
      <c r="AT728" s="190" t="s">
        <v>511</v>
      </c>
      <c r="AU728" s="190" t="s">
        <v>459</v>
      </c>
      <c r="AV728" s="12" t="s">
        <v>459</v>
      </c>
      <c r="AW728" s="12" t="s">
        <v>415</v>
      </c>
      <c r="AX728" s="12" t="s">
        <v>451</v>
      </c>
      <c r="AY728" s="190" t="s">
        <v>498</v>
      </c>
    </row>
    <row r="729" spans="2:51" s="12" customFormat="1" ht="13.5">
      <c r="B729" s="189"/>
      <c r="D729" s="178" t="s">
        <v>511</v>
      </c>
      <c r="E729" s="190" t="s">
        <v>398</v>
      </c>
      <c r="F729" s="191" t="s">
        <v>398</v>
      </c>
      <c r="H729" s="192">
        <v>0</v>
      </c>
      <c r="I729" s="193"/>
      <c r="L729" s="189"/>
      <c r="M729" s="194"/>
      <c r="N729" s="195"/>
      <c r="O729" s="195"/>
      <c r="P729" s="195"/>
      <c r="Q729" s="195"/>
      <c r="R729" s="195"/>
      <c r="S729" s="195"/>
      <c r="T729" s="196"/>
      <c r="AT729" s="190" t="s">
        <v>511</v>
      </c>
      <c r="AU729" s="190" t="s">
        <v>459</v>
      </c>
      <c r="AV729" s="12" t="s">
        <v>459</v>
      </c>
      <c r="AW729" s="12" t="s">
        <v>415</v>
      </c>
      <c r="AX729" s="12" t="s">
        <v>451</v>
      </c>
      <c r="AY729" s="190" t="s">
        <v>498</v>
      </c>
    </row>
    <row r="730" spans="2:51" s="11" customFormat="1" ht="13.5">
      <c r="B730" s="181"/>
      <c r="D730" s="178" t="s">
        <v>511</v>
      </c>
      <c r="E730" s="182" t="s">
        <v>398</v>
      </c>
      <c r="F730" s="183" t="s">
        <v>539</v>
      </c>
      <c r="H730" s="184" t="s">
        <v>398</v>
      </c>
      <c r="I730" s="185"/>
      <c r="L730" s="181"/>
      <c r="M730" s="186"/>
      <c r="N730" s="187"/>
      <c r="O730" s="187"/>
      <c r="P730" s="187"/>
      <c r="Q730" s="187"/>
      <c r="R730" s="187"/>
      <c r="S730" s="187"/>
      <c r="T730" s="188"/>
      <c r="AT730" s="184" t="s">
        <v>511</v>
      </c>
      <c r="AU730" s="184" t="s">
        <v>459</v>
      </c>
      <c r="AV730" s="11" t="s">
        <v>399</v>
      </c>
      <c r="AW730" s="11" t="s">
        <v>415</v>
      </c>
      <c r="AX730" s="11" t="s">
        <v>451</v>
      </c>
      <c r="AY730" s="184" t="s">
        <v>498</v>
      </c>
    </row>
    <row r="731" spans="2:51" s="12" customFormat="1" ht="13.5">
      <c r="B731" s="189"/>
      <c r="D731" s="178" t="s">
        <v>511</v>
      </c>
      <c r="E731" s="190" t="s">
        <v>398</v>
      </c>
      <c r="F731" s="191" t="s">
        <v>651</v>
      </c>
      <c r="H731" s="192">
        <v>25</v>
      </c>
      <c r="I731" s="193"/>
      <c r="L731" s="189"/>
      <c r="M731" s="194"/>
      <c r="N731" s="195"/>
      <c r="O731" s="195"/>
      <c r="P731" s="195"/>
      <c r="Q731" s="195"/>
      <c r="R731" s="195"/>
      <c r="S731" s="195"/>
      <c r="T731" s="196"/>
      <c r="AT731" s="190" t="s">
        <v>511</v>
      </c>
      <c r="AU731" s="190" t="s">
        <v>459</v>
      </c>
      <c r="AV731" s="12" t="s">
        <v>459</v>
      </c>
      <c r="AW731" s="12" t="s">
        <v>415</v>
      </c>
      <c r="AX731" s="12" t="s">
        <v>451</v>
      </c>
      <c r="AY731" s="190" t="s">
        <v>498</v>
      </c>
    </row>
    <row r="732" spans="2:51" s="12" customFormat="1" ht="13.5">
      <c r="B732" s="189"/>
      <c r="D732" s="178" t="s">
        <v>511</v>
      </c>
      <c r="E732" s="190" t="s">
        <v>398</v>
      </c>
      <c r="F732" s="191" t="s">
        <v>652</v>
      </c>
      <c r="H732" s="192">
        <v>10</v>
      </c>
      <c r="I732" s="193"/>
      <c r="L732" s="189"/>
      <c r="M732" s="194"/>
      <c r="N732" s="195"/>
      <c r="O732" s="195"/>
      <c r="P732" s="195"/>
      <c r="Q732" s="195"/>
      <c r="R732" s="195"/>
      <c r="S732" s="195"/>
      <c r="T732" s="196"/>
      <c r="AT732" s="190" t="s">
        <v>511</v>
      </c>
      <c r="AU732" s="190" t="s">
        <v>459</v>
      </c>
      <c r="AV732" s="12" t="s">
        <v>459</v>
      </c>
      <c r="AW732" s="12" t="s">
        <v>415</v>
      </c>
      <c r="AX732" s="12" t="s">
        <v>451</v>
      </c>
      <c r="AY732" s="190" t="s">
        <v>498</v>
      </c>
    </row>
    <row r="733" spans="2:51" s="13" customFormat="1" ht="13.5">
      <c r="B733" s="197"/>
      <c r="D733" s="198" t="s">
        <v>511</v>
      </c>
      <c r="E733" s="199" t="s">
        <v>398</v>
      </c>
      <c r="F733" s="200" t="s">
        <v>518</v>
      </c>
      <c r="H733" s="201">
        <v>14215</v>
      </c>
      <c r="I733" s="202"/>
      <c r="L733" s="197"/>
      <c r="M733" s="203"/>
      <c r="N733" s="204"/>
      <c r="O733" s="204"/>
      <c r="P733" s="204"/>
      <c r="Q733" s="204"/>
      <c r="R733" s="204"/>
      <c r="S733" s="204"/>
      <c r="T733" s="205"/>
      <c r="AT733" s="206" t="s">
        <v>511</v>
      </c>
      <c r="AU733" s="206" t="s">
        <v>459</v>
      </c>
      <c r="AV733" s="13" t="s">
        <v>505</v>
      </c>
      <c r="AW733" s="13" t="s">
        <v>415</v>
      </c>
      <c r="AX733" s="13" t="s">
        <v>399</v>
      </c>
      <c r="AY733" s="206" t="s">
        <v>498</v>
      </c>
    </row>
    <row r="734" spans="2:65" s="1" customFormat="1" ht="22.5" customHeight="1">
      <c r="B734" s="165"/>
      <c r="C734" s="166" t="s">
        <v>94</v>
      </c>
      <c r="D734" s="166" t="s">
        <v>500</v>
      </c>
      <c r="E734" s="167" t="s">
        <v>95</v>
      </c>
      <c r="F734" s="168" t="s">
        <v>96</v>
      </c>
      <c r="G734" s="169" t="s">
        <v>503</v>
      </c>
      <c r="H734" s="170">
        <v>10845</v>
      </c>
      <c r="I734" s="171"/>
      <c r="J734" s="172">
        <f>ROUND(I734*H734,2)</f>
        <v>0</v>
      </c>
      <c r="K734" s="168" t="s">
        <v>504</v>
      </c>
      <c r="L734" s="35"/>
      <c r="M734" s="173" t="s">
        <v>398</v>
      </c>
      <c r="N734" s="174" t="s">
        <v>422</v>
      </c>
      <c r="O734" s="36"/>
      <c r="P734" s="175">
        <f>O734*H734</f>
        <v>0</v>
      </c>
      <c r="Q734" s="175">
        <v>0</v>
      </c>
      <c r="R734" s="175">
        <f>Q734*H734</f>
        <v>0</v>
      </c>
      <c r="S734" s="175">
        <v>0.02</v>
      </c>
      <c r="T734" s="176">
        <f>S734*H734</f>
        <v>216.9</v>
      </c>
      <c r="AR734" s="18" t="s">
        <v>505</v>
      </c>
      <c r="AT734" s="18" t="s">
        <v>500</v>
      </c>
      <c r="AU734" s="18" t="s">
        <v>459</v>
      </c>
      <c r="AY734" s="18" t="s">
        <v>498</v>
      </c>
      <c r="BE734" s="177">
        <f>IF(N734="základní",J734,0)</f>
        <v>0</v>
      </c>
      <c r="BF734" s="177">
        <f>IF(N734="snížená",J734,0)</f>
        <v>0</v>
      </c>
      <c r="BG734" s="177">
        <f>IF(N734="zákl. přenesená",J734,0)</f>
        <v>0</v>
      </c>
      <c r="BH734" s="177">
        <f>IF(N734="sníž. přenesená",J734,0)</f>
        <v>0</v>
      </c>
      <c r="BI734" s="177">
        <f>IF(N734="nulová",J734,0)</f>
        <v>0</v>
      </c>
      <c r="BJ734" s="18" t="s">
        <v>399</v>
      </c>
      <c r="BK734" s="177">
        <f>ROUND(I734*H734,2)</f>
        <v>0</v>
      </c>
      <c r="BL734" s="18" t="s">
        <v>505</v>
      </c>
      <c r="BM734" s="18" t="s">
        <v>97</v>
      </c>
    </row>
    <row r="735" spans="2:47" s="1" customFormat="1" ht="40.5">
      <c r="B735" s="35"/>
      <c r="D735" s="178" t="s">
        <v>507</v>
      </c>
      <c r="F735" s="179" t="s">
        <v>98</v>
      </c>
      <c r="I735" s="134"/>
      <c r="L735" s="35"/>
      <c r="M735" s="65"/>
      <c r="N735" s="36"/>
      <c r="O735" s="36"/>
      <c r="P735" s="36"/>
      <c r="Q735" s="36"/>
      <c r="R735" s="36"/>
      <c r="S735" s="36"/>
      <c r="T735" s="66"/>
      <c r="AT735" s="18" t="s">
        <v>507</v>
      </c>
      <c r="AU735" s="18" t="s">
        <v>459</v>
      </c>
    </row>
    <row r="736" spans="2:47" s="1" customFormat="1" ht="81">
      <c r="B736" s="35"/>
      <c r="D736" s="178" t="s">
        <v>509</v>
      </c>
      <c r="F736" s="180" t="s">
        <v>93</v>
      </c>
      <c r="I736" s="134"/>
      <c r="L736" s="35"/>
      <c r="M736" s="65"/>
      <c r="N736" s="36"/>
      <c r="O736" s="36"/>
      <c r="P736" s="36"/>
      <c r="Q736" s="36"/>
      <c r="R736" s="36"/>
      <c r="S736" s="36"/>
      <c r="T736" s="66"/>
      <c r="AT736" s="18" t="s">
        <v>509</v>
      </c>
      <c r="AU736" s="18" t="s">
        <v>459</v>
      </c>
    </row>
    <row r="737" spans="2:51" s="11" customFormat="1" ht="13.5">
      <c r="B737" s="181"/>
      <c r="D737" s="178" t="s">
        <v>511</v>
      </c>
      <c r="E737" s="182" t="s">
        <v>398</v>
      </c>
      <c r="F737" s="183" t="s">
        <v>524</v>
      </c>
      <c r="H737" s="184" t="s">
        <v>398</v>
      </c>
      <c r="I737" s="185"/>
      <c r="L737" s="181"/>
      <c r="M737" s="186"/>
      <c r="N737" s="187"/>
      <c r="O737" s="187"/>
      <c r="P737" s="187"/>
      <c r="Q737" s="187"/>
      <c r="R737" s="187"/>
      <c r="S737" s="187"/>
      <c r="T737" s="188"/>
      <c r="AT737" s="184" t="s">
        <v>511</v>
      </c>
      <c r="AU737" s="184" t="s">
        <v>459</v>
      </c>
      <c r="AV737" s="11" t="s">
        <v>399</v>
      </c>
      <c r="AW737" s="11" t="s">
        <v>415</v>
      </c>
      <c r="AX737" s="11" t="s">
        <v>451</v>
      </c>
      <c r="AY737" s="184" t="s">
        <v>498</v>
      </c>
    </row>
    <row r="738" spans="2:51" s="11" customFormat="1" ht="13.5">
      <c r="B738" s="181"/>
      <c r="D738" s="178" t="s">
        <v>511</v>
      </c>
      <c r="E738" s="182" t="s">
        <v>398</v>
      </c>
      <c r="F738" s="183" t="s">
        <v>514</v>
      </c>
      <c r="H738" s="184" t="s">
        <v>398</v>
      </c>
      <c r="I738" s="185"/>
      <c r="L738" s="181"/>
      <c r="M738" s="186"/>
      <c r="N738" s="187"/>
      <c r="O738" s="187"/>
      <c r="P738" s="187"/>
      <c r="Q738" s="187"/>
      <c r="R738" s="187"/>
      <c r="S738" s="187"/>
      <c r="T738" s="188"/>
      <c r="AT738" s="184" t="s">
        <v>511</v>
      </c>
      <c r="AU738" s="184" t="s">
        <v>459</v>
      </c>
      <c r="AV738" s="11" t="s">
        <v>399</v>
      </c>
      <c r="AW738" s="11" t="s">
        <v>415</v>
      </c>
      <c r="AX738" s="11" t="s">
        <v>451</v>
      </c>
      <c r="AY738" s="184" t="s">
        <v>498</v>
      </c>
    </row>
    <row r="739" spans="2:51" s="12" customFormat="1" ht="13.5">
      <c r="B739" s="189"/>
      <c r="D739" s="178" t="s">
        <v>511</v>
      </c>
      <c r="E739" s="190" t="s">
        <v>398</v>
      </c>
      <c r="F739" s="191" t="s">
        <v>735</v>
      </c>
      <c r="H739" s="192">
        <v>10610</v>
      </c>
      <c r="I739" s="193"/>
      <c r="L739" s="189"/>
      <c r="M739" s="194"/>
      <c r="N739" s="195"/>
      <c r="O739" s="195"/>
      <c r="P739" s="195"/>
      <c r="Q739" s="195"/>
      <c r="R739" s="195"/>
      <c r="S739" s="195"/>
      <c r="T739" s="196"/>
      <c r="AT739" s="190" t="s">
        <v>511</v>
      </c>
      <c r="AU739" s="190" t="s">
        <v>459</v>
      </c>
      <c r="AV739" s="12" t="s">
        <v>459</v>
      </c>
      <c r="AW739" s="12" t="s">
        <v>415</v>
      </c>
      <c r="AX739" s="12" t="s">
        <v>451</v>
      </c>
      <c r="AY739" s="190" t="s">
        <v>498</v>
      </c>
    </row>
    <row r="740" spans="2:51" s="12" customFormat="1" ht="13.5">
      <c r="B740" s="189"/>
      <c r="D740" s="178" t="s">
        <v>511</v>
      </c>
      <c r="E740" s="190" t="s">
        <v>398</v>
      </c>
      <c r="F740" s="191" t="s">
        <v>398</v>
      </c>
      <c r="H740" s="192">
        <v>0</v>
      </c>
      <c r="I740" s="193"/>
      <c r="L740" s="189"/>
      <c r="M740" s="194"/>
      <c r="N740" s="195"/>
      <c r="O740" s="195"/>
      <c r="P740" s="195"/>
      <c r="Q740" s="195"/>
      <c r="R740" s="195"/>
      <c r="S740" s="195"/>
      <c r="T740" s="196"/>
      <c r="AT740" s="190" t="s">
        <v>511</v>
      </c>
      <c r="AU740" s="190" t="s">
        <v>459</v>
      </c>
      <c r="AV740" s="12" t="s">
        <v>459</v>
      </c>
      <c r="AW740" s="12" t="s">
        <v>415</v>
      </c>
      <c r="AX740" s="12" t="s">
        <v>451</v>
      </c>
      <c r="AY740" s="190" t="s">
        <v>498</v>
      </c>
    </row>
    <row r="741" spans="2:51" s="11" customFormat="1" ht="13.5">
      <c r="B741" s="181"/>
      <c r="D741" s="178" t="s">
        <v>511</v>
      </c>
      <c r="E741" s="182" t="s">
        <v>398</v>
      </c>
      <c r="F741" s="183" t="s">
        <v>526</v>
      </c>
      <c r="H741" s="184" t="s">
        <v>398</v>
      </c>
      <c r="I741" s="185"/>
      <c r="L741" s="181"/>
      <c r="M741" s="186"/>
      <c r="N741" s="187"/>
      <c r="O741" s="187"/>
      <c r="P741" s="187"/>
      <c r="Q741" s="187"/>
      <c r="R741" s="187"/>
      <c r="S741" s="187"/>
      <c r="T741" s="188"/>
      <c r="AT741" s="184" t="s">
        <v>511</v>
      </c>
      <c r="AU741" s="184" t="s">
        <v>459</v>
      </c>
      <c r="AV741" s="11" t="s">
        <v>399</v>
      </c>
      <c r="AW741" s="11" t="s">
        <v>415</v>
      </c>
      <c r="AX741" s="11" t="s">
        <v>451</v>
      </c>
      <c r="AY741" s="184" t="s">
        <v>498</v>
      </c>
    </row>
    <row r="742" spans="2:51" s="12" customFormat="1" ht="13.5">
      <c r="B742" s="189"/>
      <c r="D742" s="178" t="s">
        <v>511</v>
      </c>
      <c r="E742" s="190" t="s">
        <v>398</v>
      </c>
      <c r="F742" s="191" t="s">
        <v>527</v>
      </c>
      <c r="H742" s="192">
        <v>120</v>
      </c>
      <c r="I742" s="193"/>
      <c r="L742" s="189"/>
      <c r="M742" s="194"/>
      <c r="N742" s="195"/>
      <c r="O742" s="195"/>
      <c r="P742" s="195"/>
      <c r="Q742" s="195"/>
      <c r="R742" s="195"/>
      <c r="S742" s="195"/>
      <c r="T742" s="196"/>
      <c r="AT742" s="190" t="s">
        <v>511</v>
      </c>
      <c r="AU742" s="190" t="s">
        <v>459</v>
      </c>
      <c r="AV742" s="12" t="s">
        <v>459</v>
      </c>
      <c r="AW742" s="12" t="s">
        <v>415</v>
      </c>
      <c r="AX742" s="12" t="s">
        <v>451</v>
      </c>
      <c r="AY742" s="190" t="s">
        <v>498</v>
      </c>
    </row>
    <row r="743" spans="2:51" s="12" customFormat="1" ht="13.5">
      <c r="B743" s="189"/>
      <c r="D743" s="178" t="s">
        <v>511</v>
      </c>
      <c r="E743" s="190" t="s">
        <v>398</v>
      </c>
      <c r="F743" s="191" t="s">
        <v>528</v>
      </c>
      <c r="H743" s="192">
        <v>80</v>
      </c>
      <c r="I743" s="193"/>
      <c r="L743" s="189"/>
      <c r="M743" s="194"/>
      <c r="N743" s="195"/>
      <c r="O743" s="195"/>
      <c r="P743" s="195"/>
      <c r="Q743" s="195"/>
      <c r="R743" s="195"/>
      <c r="S743" s="195"/>
      <c r="T743" s="196"/>
      <c r="AT743" s="190" t="s">
        <v>511</v>
      </c>
      <c r="AU743" s="190" t="s">
        <v>459</v>
      </c>
      <c r="AV743" s="12" t="s">
        <v>459</v>
      </c>
      <c r="AW743" s="12" t="s">
        <v>415</v>
      </c>
      <c r="AX743" s="12" t="s">
        <v>451</v>
      </c>
      <c r="AY743" s="190" t="s">
        <v>498</v>
      </c>
    </row>
    <row r="744" spans="2:51" s="12" customFormat="1" ht="13.5">
      <c r="B744" s="189"/>
      <c r="D744" s="178" t="s">
        <v>511</v>
      </c>
      <c r="E744" s="190" t="s">
        <v>398</v>
      </c>
      <c r="F744" s="191" t="s">
        <v>398</v>
      </c>
      <c r="H744" s="192">
        <v>0</v>
      </c>
      <c r="I744" s="193"/>
      <c r="L744" s="189"/>
      <c r="M744" s="194"/>
      <c r="N744" s="195"/>
      <c r="O744" s="195"/>
      <c r="P744" s="195"/>
      <c r="Q744" s="195"/>
      <c r="R744" s="195"/>
      <c r="S744" s="195"/>
      <c r="T744" s="196"/>
      <c r="AT744" s="190" t="s">
        <v>511</v>
      </c>
      <c r="AU744" s="190" t="s">
        <v>459</v>
      </c>
      <c r="AV744" s="12" t="s">
        <v>459</v>
      </c>
      <c r="AW744" s="12" t="s">
        <v>415</v>
      </c>
      <c r="AX744" s="12" t="s">
        <v>451</v>
      </c>
      <c r="AY744" s="190" t="s">
        <v>498</v>
      </c>
    </row>
    <row r="745" spans="2:51" s="11" customFormat="1" ht="13.5">
      <c r="B745" s="181"/>
      <c r="D745" s="178" t="s">
        <v>511</v>
      </c>
      <c r="E745" s="182" t="s">
        <v>398</v>
      </c>
      <c r="F745" s="183" t="s">
        <v>539</v>
      </c>
      <c r="H745" s="184" t="s">
        <v>398</v>
      </c>
      <c r="I745" s="185"/>
      <c r="L745" s="181"/>
      <c r="M745" s="186"/>
      <c r="N745" s="187"/>
      <c r="O745" s="187"/>
      <c r="P745" s="187"/>
      <c r="Q745" s="187"/>
      <c r="R745" s="187"/>
      <c r="S745" s="187"/>
      <c r="T745" s="188"/>
      <c r="AT745" s="184" t="s">
        <v>511</v>
      </c>
      <c r="AU745" s="184" t="s">
        <v>459</v>
      </c>
      <c r="AV745" s="11" t="s">
        <v>399</v>
      </c>
      <c r="AW745" s="11" t="s">
        <v>415</v>
      </c>
      <c r="AX745" s="11" t="s">
        <v>451</v>
      </c>
      <c r="AY745" s="184" t="s">
        <v>498</v>
      </c>
    </row>
    <row r="746" spans="2:51" s="12" customFormat="1" ht="13.5">
      <c r="B746" s="189"/>
      <c r="D746" s="178" t="s">
        <v>511</v>
      </c>
      <c r="E746" s="190" t="s">
        <v>398</v>
      </c>
      <c r="F746" s="191" t="s">
        <v>651</v>
      </c>
      <c r="H746" s="192">
        <v>25</v>
      </c>
      <c r="I746" s="193"/>
      <c r="L746" s="189"/>
      <c r="M746" s="194"/>
      <c r="N746" s="195"/>
      <c r="O746" s="195"/>
      <c r="P746" s="195"/>
      <c r="Q746" s="195"/>
      <c r="R746" s="195"/>
      <c r="S746" s="195"/>
      <c r="T746" s="196"/>
      <c r="AT746" s="190" t="s">
        <v>511</v>
      </c>
      <c r="AU746" s="190" t="s">
        <v>459</v>
      </c>
      <c r="AV746" s="12" t="s">
        <v>459</v>
      </c>
      <c r="AW746" s="12" t="s">
        <v>415</v>
      </c>
      <c r="AX746" s="12" t="s">
        <v>451</v>
      </c>
      <c r="AY746" s="190" t="s">
        <v>498</v>
      </c>
    </row>
    <row r="747" spans="2:51" s="12" customFormat="1" ht="13.5">
      <c r="B747" s="189"/>
      <c r="D747" s="178" t="s">
        <v>511</v>
      </c>
      <c r="E747" s="190" t="s">
        <v>398</v>
      </c>
      <c r="F747" s="191" t="s">
        <v>652</v>
      </c>
      <c r="H747" s="192">
        <v>10</v>
      </c>
      <c r="I747" s="193"/>
      <c r="L747" s="189"/>
      <c r="M747" s="194"/>
      <c r="N747" s="195"/>
      <c r="O747" s="195"/>
      <c r="P747" s="195"/>
      <c r="Q747" s="195"/>
      <c r="R747" s="195"/>
      <c r="S747" s="195"/>
      <c r="T747" s="196"/>
      <c r="AT747" s="190" t="s">
        <v>511</v>
      </c>
      <c r="AU747" s="190" t="s">
        <v>459</v>
      </c>
      <c r="AV747" s="12" t="s">
        <v>459</v>
      </c>
      <c r="AW747" s="12" t="s">
        <v>415</v>
      </c>
      <c r="AX747" s="12" t="s">
        <v>451</v>
      </c>
      <c r="AY747" s="190" t="s">
        <v>498</v>
      </c>
    </row>
    <row r="748" spans="2:51" s="13" customFormat="1" ht="13.5">
      <c r="B748" s="197"/>
      <c r="D748" s="198" t="s">
        <v>511</v>
      </c>
      <c r="E748" s="199" t="s">
        <v>398</v>
      </c>
      <c r="F748" s="200" t="s">
        <v>518</v>
      </c>
      <c r="H748" s="201">
        <v>10845</v>
      </c>
      <c r="I748" s="202"/>
      <c r="L748" s="197"/>
      <c r="M748" s="203"/>
      <c r="N748" s="204"/>
      <c r="O748" s="204"/>
      <c r="P748" s="204"/>
      <c r="Q748" s="204"/>
      <c r="R748" s="204"/>
      <c r="S748" s="204"/>
      <c r="T748" s="205"/>
      <c r="AT748" s="206" t="s">
        <v>511</v>
      </c>
      <c r="AU748" s="206" t="s">
        <v>459</v>
      </c>
      <c r="AV748" s="13" t="s">
        <v>505</v>
      </c>
      <c r="AW748" s="13" t="s">
        <v>415</v>
      </c>
      <c r="AX748" s="13" t="s">
        <v>399</v>
      </c>
      <c r="AY748" s="206" t="s">
        <v>498</v>
      </c>
    </row>
    <row r="749" spans="2:65" s="1" customFormat="1" ht="22.5" customHeight="1">
      <c r="B749" s="165"/>
      <c r="C749" s="166" t="s">
        <v>99</v>
      </c>
      <c r="D749" s="166" t="s">
        <v>500</v>
      </c>
      <c r="E749" s="167" t="s">
        <v>100</v>
      </c>
      <c r="F749" s="168" t="s">
        <v>101</v>
      </c>
      <c r="G749" s="169" t="s">
        <v>503</v>
      </c>
      <c r="H749" s="170">
        <v>4333</v>
      </c>
      <c r="I749" s="171"/>
      <c r="J749" s="172">
        <f>ROUND(I749*H749,2)</f>
        <v>0</v>
      </c>
      <c r="K749" s="168" t="s">
        <v>504</v>
      </c>
      <c r="L749" s="35"/>
      <c r="M749" s="173" t="s">
        <v>398</v>
      </c>
      <c r="N749" s="174" t="s">
        <v>422</v>
      </c>
      <c r="O749" s="36"/>
      <c r="P749" s="175">
        <f>O749*H749</f>
        <v>0</v>
      </c>
      <c r="Q749" s="175">
        <v>0</v>
      </c>
      <c r="R749" s="175">
        <f>Q749*H749</f>
        <v>0</v>
      </c>
      <c r="S749" s="175">
        <v>0.126</v>
      </c>
      <c r="T749" s="176">
        <f>S749*H749</f>
        <v>545.958</v>
      </c>
      <c r="AR749" s="18" t="s">
        <v>505</v>
      </c>
      <c r="AT749" s="18" t="s">
        <v>500</v>
      </c>
      <c r="AU749" s="18" t="s">
        <v>459</v>
      </c>
      <c r="AY749" s="18" t="s">
        <v>498</v>
      </c>
      <c r="BE749" s="177">
        <f>IF(N749="základní",J749,0)</f>
        <v>0</v>
      </c>
      <c r="BF749" s="177">
        <f>IF(N749="snížená",J749,0)</f>
        <v>0</v>
      </c>
      <c r="BG749" s="177">
        <f>IF(N749="zákl. přenesená",J749,0)</f>
        <v>0</v>
      </c>
      <c r="BH749" s="177">
        <f>IF(N749="sníž. přenesená",J749,0)</f>
        <v>0</v>
      </c>
      <c r="BI749" s="177">
        <f>IF(N749="nulová",J749,0)</f>
        <v>0</v>
      </c>
      <c r="BJ749" s="18" t="s">
        <v>399</v>
      </c>
      <c r="BK749" s="177">
        <f>ROUND(I749*H749,2)</f>
        <v>0</v>
      </c>
      <c r="BL749" s="18" t="s">
        <v>505</v>
      </c>
      <c r="BM749" s="18" t="s">
        <v>102</v>
      </c>
    </row>
    <row r="750" spans="2:47" s="1" customFormat="1" ht="40.5">
      <c r="B750" s="35"/>
      <c r="D750" s="178" t="s">
        <v>507</v>
      </c>
      <c r="F750" s="179" t="s">
        <v>103</v>
      </c>
      <c r="I750" s="134"/>
      <c r="L750" s="35"/>
      <c r="M750" s="65"/>
      <c r="N750" s="36"/>
      <c r="O750" s="36"/>
      <c r="P750" s="36"/>
      <c r="Q750" s="36"/>
      <c r="R750" s="36"/>
      <c r="S750" s="36"/>
      <c r="T750" s="66"/>
      <c r="AT750" s="18" t="s">
        <v>507</v>
      </c>
      <c r="AU750" s="18" t="s">
        <v>459</v>
      </c>
    </row>
    <row r="751" spans="2:47" s="1" customFormat="1" ht="40.5">
      <c r="B751" s="35"/>
      <c r="D751" s="178" t="s">
        <v>509</v>
      </c>
      <c r="F751" s="180" t="s">
        <v>104</v>
      </c>
      <c r="I751" s="134"/>
      <c r="L751" s="35"/>
      <c r="M751" s="65"/>
      <c r="N751" s="36"/>
      <c r="O751" s="36"/>
      <c r="P751" s="36"/>
      <c r="Q751" s="36"/>
      <c r="R751" s="36"/>
      <c r="S751" s="36"/>
      <c r="T751" s="66"/>
      <c r="AT751" s="18" t="s">
        <v>509</v>
      </c>
      <c r="AU751" s="18" t="s">
        <v>459</v>
      </c>
    </row>
    <row r="752" spans="2:51" s="11" customFormat="1" ht="13.5">
      <c r="B752" s="181"/>
      <c r="D752" s="178" t="s">
        <v>511</v>
      </c>
      <c r="E752" s="182" t="s">
        <v>398</v>
      </c>
      <c r="F752" s="183" t="s">
        <v>105</v>
      </c>
      <c r="H752" s="184" t="s">
        <v>398</v>
      </c>
      <c r="I752" s="185"/>
      <c r="L752" s="181"/>
      <c r="M752" s="186"/>
      <c r="N752" s="187"/>
      <c r="O752" s="187"/>
      <c r="P752" s="187"/>
      <c r="Q752" s="187"/>
      <c r="R752" s="187"/>
      <c r="S752" s="187"/>
      <c r="T752" s="188"/>
      <c r="AT752" s="184" t="s">
        <v>511</v>
      </c>
      <c r="AU752" s="184" t="s">
        <v>459</v>
      </c>
      <c r="AV752" s="11" t="s">
        <v>399</v>
      </c>
      <c r="AW752" s="11" t="s">
        <v>415</v>
      </c>
      <c r="AX752" s="11" t="s">
        <v>451</v>
      </c>
      <c r="AY752" s="184" t="s">
        <v>498</v>
      </c>
    </row>
    <row r="753" spans="2:51" s="11" customFormat="1" ht="13.5">
      <c r="B753" s="181"/>
      <c r="D753" s="178" t="s">
        <v>511</v>
      </c>
      <c r="E753" s="182" t="s">
        <v>398</v>
      </c>
      <c r="F753" s="183" t="s">
        <v>513</v>
      </c>
      <c r="H753" s="184" t="s">
        <v>398</v>
      </c>
      <c r="I753" s="185"/>
      <c r="L753" s="181"/>
      <c r="M753" s="186"/>
      <c r="N753" s="187"/>
      <c r="O753" s="187"/>
      <c r="P753" s="187"/>
      <c r="Q753" s="187"/>
      <c r="R753" s="187"/>
      <c r="S753" s="187"/>
      <c r="T753" s="188"/>
      <c r="AT753" s="184" t="s">
        <v>511</v>
      </c>
      <c r="AU753" s="184" t="s">
        <v>459</v>
      </c>
      <c r="AV753" s="11" t="s">
        <v>399</v>
      </c>
      <c r="AW753" s="11" t="s">
        <v>415</v>
      </c>
      <c r="AX753" s="11" t="s">
        <v>451</v>
      </c>
      <c r="AY753" s="184" t="s">
        <v>498</v>
      </c>
    </row>
    <row r="754" spans="2:51" s="11" customFormat="1" ht="13.5">
      <c r="B754" s="181"/>
      <c r="D754" s="178" t="s">
        <v>511</v>
      </c>
      <c r="E754" s="182" t="s">
        <v>398</v>
      </c>
      <c r="F754" s="183" t="s">
        <v>514</v>
      </c>
      <c r="H754" s="184" t="s">
        <v>398</v>
      </c>
      <c r="I754" s="185"/>
      <c r="L754" s="181"/>
      <c r="M754" s="186"/>
      <c r="N754" s="187"/>
      <c r="O754" s="187"/>
      <c r="P754" s="187"/>
      <c r="Q754" s="187"/>
      <c r="R754" s="187"/>
      <c r="S754" s="187"/>
      <c r="T754" s="188"/>
      <c r="AT754" s="184" t="s">
        <v>511</v>
      </c>
      <c r="AU754" s="184" t="s">
        <v>459</v>
      </c>
      <c r="AV754" s="11" t="s">
        <v>399</v>
      </c>
      <c r="AW754" s="11" t="s">
        <v>415</v>
      </c>
      <c r="AX754" s="11" t="s">
        <v>451</v>
      </c>
      <c r="AY754" s="184" t="s">
        <v>498</v>
      </c>
    </row>
    <row r="755" spans="2:51" s="12" customFormat="1" ht="13.5">
      <c r="B755" s="189"/>
      <c r="D755" s="178" t="s">
        <v>511</v>
      </c>
      <c r="E755" s="190" t="s">
        <v>398</v>
      </c>
      <c r="F755" s="191" t="s">
        <v>106</v>
      </c>
      <c r="H755" s="192">
        <v>334</v>
      </c>
      <c r="I755" s="193"/>
      <c r="L755" s="189"/>
      <c r="M755" s="194"/>
      <c r="N755" s="195"/>
      <c r="O755" s="195"/>
      <c r="P755" s="195"/>
      <c r="Q755" s="195"/>
      <c r="R755" s="195"/>
      <c r="S755" s="195"/>
      <c r="T755" s="196"/>
      <c r="AT755" s="190" t="s">
        <v>511</v>
      </c>
      <c r="AU755" s="190" t="s">
        <v>459</v>
      </c>
      <c r="AV755" s="12" t="s">
        <v>459</v>
      </c>
      <c r="AW755" s="12" t="s">
        <v>415</v>
      </c>
      <c r="AX755" s="12" t="s">
        <v>451</v>
      </c>
      <c r="AY755" s="190" t="s">
        <v>498</v>
      </c>
    </row>
    <row r="756" spans="2:51" s="12" customFormat="1" ht="13.5">
      <c r="B756" s="189"/>
      <c r="D756" s="178" t="s">
        <v>511</v>
      </c>
      <c r="E756" s="190" t="s">
        <v>398</v>
      </c>
      <c r="F756" s="191" t="s">
        <v>398</v>
      </c>
      <c r="H756" s="192">
        <v>0</v>
      </c>
      <c r="I756" s="193"/>
      <c r="L756" s="189"/>
      <c r="M756" s="194"/>
      <c r="N756" s="195"/>
      <c r="O756" s="195"/>
      <c r="P756" s="195"/>
      <c r="Q756" s="195"/>
      <c r="R756" s="195"/>
      <c r="S756" s="195"/>
      <c r="T756" s="196"/>
      <c r="AT756" s="190" t="s">
        <v>511</v>
      </c>
      <c r="AU756" s="190" t="s">
        <v>459</v>
      </c>
      <c r="AV756" s="12" t="s">
        <v>459</v>
      </c>
      <c r="AW756" s="12" t="s">
        <v>415</v>
      </c>
      <c r="AX756" s="12" t="s">
        <v>451</v>
      </c>
      <c r="AY756" s="190" t="s">
        <v>498</v>
      </c>
    </row>
    <row r="757" spans="2:51" s="11" customFormat="1" ht="13.5">
      <c r="B757" s="181"/>
      <c r="D757" s="178" t="s">
        <v>511</v>
      </c>
      <c r="E757" s="182" t="s">
        <v>398</v>
      </c>
      <c r="F757" s="183" t="s">
        <v>702</v>
      </c>
      <c r="H757" s="184" t="s">
        <v>398</v>
      </c>
      <c r="I757" s="185"/>
      <c r="L757" s="181"/>
      <c r="M757" s="186"/>
      <c r="N757" s="187"/>
      <c r="O757" s="187"/>
      <c r="P757" s="187"/>
      <c r="Q757" s="187"/>
      <c r="R757" s="187"/>
      <c r="S757" s="187"/>
      <c r="T757" s="188"/>
      <c r="AT757" s="184" t="s">
        <v>511</v>
      </c>
      <c r="AU757" s="184" t="s">
        <v>459</v>
      </c>
      <c r="AV757" s="11" t="s">
        <v>399</v>
      </c>
      <c r="AW757" s="11" t="s">
        <v>415</v>
      </c>
      <c r="AX757" s="11" t="s">
        <v>451</v>
      </c>
      <c r="AY757" s="184" t="s">
        <v>498</v>
      </c>
    </row>
    <row r="758" spans="2:51" s="11" customFormat="1" ht="13.5">
      <c r="B758" s="181"/>
      <c r="D758" s="178" t="s">
        <v>511</v>
      </c>
      <c r="E758" s="182" t="s">
        <v>398</v>
      </c>
      <c r="F758" s="183" t="s">
        <v>514</v>
      </c>
      <c r="H758" s="184" t="s">
        <v>398</v>
      </c>
      <c r="I758" s="185"/>
      <c r="L758" s="181"/>
      <c r="M758" s="186"/>
      <c r="N758" s="187"/>
      <c r="O758" s="187"/>
      <c r="P758" s="187"/>
      <c r="Q758" s="187"/>
      <c r="R758" s="187"/>
      <c r="S758" s="187"/>
      <c r="T758" s="188"/>
      <c r="AT758" s="184" t="s">
        <v>511</v>
      </c>
      <c r="AU758" s="184" t="s">
        <v>459</v>
      </c>
      <c r="AV758" s="11" t="s">
        <v>399</v>
      </c>
      <c r="AW758" s="11" t="s">
        <v>415</v>
      </c>
      <c r="AX758" s="11" t="s">
        <v>451</v>
      </c>
      <c r="AY758" s="184" t="s">
        <v>498</v>
      </c>
    </row>
    <row r="759" spans="2:51" s="12" customFormat="1" ht="13.5">
      <c r="B759" s="189"/>
      <c r="D759" s="178" t="s">
        <v>511</v>
      </c>
      <c r="E759" s="190" t="s">
        <v>398</v>
      </c>
      <c r="F759" s="191" t="s">
        <v>703</v>
      </c>
      <c r="H759" s="192">
        <v>1775</v>
      </c>
      <c r="I759" s="193"/>
      <c r="L759" s="189"/>
      <c r="M759" s="194"/>
      <c r="N759" s="195"/>
      <c r="O759" s="195"/>
      <c r="P759" s="195"/>
      <c r="Q759" s="195"/>
      <c r="R759" s="195"/>
      <c r="S759" s="195"/>
      <c r="T759" s="196"/>
      <c r="AT759" s="190" t="s">
        <v>511</v>
      </c>
      <c r="AU759" s="190" t="s">
        <v>459</v>
      </c>
      <c r="AV759" s="12" t="s">
        <v>459</v>
      </c>
      <c r="AW759" s="12" t="s">
        <v>415</v>
      </c>
      <c r="AX759" s="12" t="s">
        <v>451</v>
      </c>
      <c r="AY759" s="190" t="s">
        <v>498</v>
      </c>
    </row>
    <row r="760" spans="2:51" s="12" customFormat="1" ht="13.5">
      <c r="B760" s="189"/>
      <c r="D760" s="178" t="s">
        <v>511</v>
      </c>
      <c r="E760" s="190" t="s">
        <v>398</v>
      </c>
      <c r="F760" s="191" t="s">
        <v>398</v>
      </c>
      <c r="H760" s="192">
        <v>0</v>
      </c>
      <c r="I760" s="193"/>
      <c r="L760" s="189"/>
      <c r="M760" s="194"/>
      <c r="N760" s="195"/>
      <c r="O760" s="195"/>
      <c r="P760" s="195"/>
      <c r="Q760" s="195"/>
      <c r="R760" s="195"/>
      <c r="S760" s="195"/>
      <c r="T760" s="196"/>
      <c r="AT760" s="190" t="s">
        <v>511</v>
      </c>
      <c r="AU760" s="190" t="s">
        <v>459</v>
      </c>
      <c r="AV760" s="12" t="s">
        <v>459</v>
      </c>
      <c r="AW760" s="12" t="s">
        <v>415</v>
      </c>
      <c r="AX760" s="12" t="s">
        <v>451</v>
      </c>
      <c r="AY760" s="190" t="s">
        <v>498</v>
      </c>
    </row>
    <row r="761" spans="2:51" s="11" customFormat="1" ht="13.5">
      <c r="B761" s="181"/>
      <c r="D761" s="178" t="s">
        <v>511</v>
      </c>
      <c r="E761" s="182" t="s">
        <v>398</v>
      </c>
      <c r="F761" s="183" t="s">
        <v>516</v>
      </c>
      <c r="H761" s="184" t="s">
        <v>398</v>
      </c>
      <c r="I761" s="185"/>
      <c r="L761" s="181"/>
      <c r="M761" s="186"/>
      <c r="N761" s="187"/>
      <c r="O761" s="187"/>
      <c r="P761" s="187"/>
      <c r="Q761" s="187"/>
      <c r="R761" s="187"/>
      <c r="S761" s="187"/>
      <c r="T761" s="188"/>
      <c r="AT761" s="184" t="s">
        <v>511</v>
      </c>
      <c r="AU761" s="184" t="s">
        <v>459</v>
      </c>
      <c r="AV761" s="11" t="s">
        <v>399</v>
      </c>
      <c r="AW761" s="11" t="s">
        <v>415</v>
      </c>
      <c r="AX761" s="11" t="s">
        <v>451</v>
      </c>
      <c r="AY761" s="184" t="s">
        <v>498</v>
      </c>
    </row>
    <row r="762" spans="2:51" s="11" customFormat="1" ht="13.5">
      <c r="B762" s="181"/>
      <c r="D762" s="178" t="s">
        <v>511</v>
      </c>
      <c r="E762" s="182" t="s">
        <v>398</v>
      </c>
      <c r="F762" s="183" t="s">
        <v>514</v>
      </c>
      <c r="H762" s="184" t="s">
        <v>398</v>
      </c>
      <c r="I762" s="185"/>
      <c r="L762" s="181"/>
      <c r="M762" s="186"/>
      <c r="N762" s="187"/>
      <c r="O762" s="187"/>
      <c r="P762" s="187"/>
      <c r="Q762" s="187"/>
      <c r="R762" s="187"/>
      <c r="S762" s="187"/>
      <c r="T762" s="188"/>
      <c r="AT762" s="184" t="s">
        <v>511</v>
      </c>
      <c r="AU762" s="184" t="s">
        <v>459</v>
      </c>
      <c r="AV762" s="11" t="s">
        <v>399</v>
      </c>
      <c r="AW762" s="11" t="s">
        <v>415</v>
      </c>
      <c r="AX762" s="11" t="s">
        <v>451</v>
      </c>
      <c r="AY762" s="184" t="s">
        <v>498</v>
      </c>
    </row>
    <row r="763" spans="2:51" s="12" customFormat="1" ht="13.5">
      <c r="B763" s="189"/>
      <c r="D763" s="178" t="s">
        <v>511</v>
      </c>
      <c r="E763" s="190" t="s">
        <v>398</v>
      </c>
      <c r="F763" s="191" t="s">
        <v>107</v>
      </c>
      <c r="H763" s="192">
        <v>200</v>
      </c>
      <c r="I763" s="193"/>
      <c r="L763" s="189"/>
      <c r="M763" s="194"/>
      <c r="N763" s="195"/>
      <c r="O763" s="195"/>
      <c r="P763" s="195"/>
      <c r="Q763" s="195"/>
      <c r="R763" s="195"/>
      <c r="S763" s="195"/>
      <c r="T763" s="196"/>
      <c r="AT763" s="190" t="s">
        <v>511</v>
      </c>
      <c r="AU763" s="190" t="s">
        <v>459</v>
      </c>
      <c r="AV763" s="12" t="s">
        <v>459</v>
      </c>
      <c r="AW763" s="12" t="s">
        <v>415</v>
      </c>
      <c r="AX763" s="12" t="s">
        <v>451</v>
      </c>
      <c r="AY763" s="190" t="s">
        <v>498</v>
      </c>
    </row>
    <row r="764" spans="2:51" s="12" customFormat="1" ht="13.5">
      <c r="B764" s="189"/>
      <c r="D764" s="178" t="s">
        <v>511</v>
      </c>
      <c r="E764" s="190" t="s">
        <v>398</v>
      </c>
      <c r="F764" s="191" t="s">
        <v>398</v>
      </c>
      <c r="H764" s="192">
        <v>0</v>
      </c>
      <c r="I764" s="193"/>
      <c r="L764" s="189"/>
      <c r="M764" s="194"/>
      <c r="N764" s="195"/>
      <c r="O764" s="195"/>
      <c r="P764" s="195"/>
      <c r="Q764" s="195"/>
      <c r="R764" s="195"/>
      <c r="S764" s="195"/>
      <c r="T764" s="196"/>
      <c r="AT764" s="190" t="s">
        <v>511</v>
      </c>
      <c r="AU764" s="190" t="s">
        <v>459</v>
      </c>
      <c r="AV764" s="12" t="s">
        <v>459</v>
      </c>
      <c r="AW764" s="12" t="s">
        <v>415</v>
      </c>
      <c r="AX764" s="12" t="s">
        <v>451</v>
      </c>
      <c r="AY764" s="190" t="s">
        <v>498</v>
      </c>
    </row>
    <row r="765" spans="2:51" s="11" customFormat="1" ht="13.5">
      <c r="B765" s="181"/>
      <c r="D765" s="178" t="s">
        <v>511</v>
      </c>
      <c r="E765" s="182" t="s">
        <v>398</v>
      </c>
      <c r="F765" s="183" t="s">
        <v>524</v>
      </c>
      <c r="H765" s="184" t="s">
        <v>398</v>
      </c>
      <c r="I765" s="185"/>
      <c r="L765" s="181"/>
      <c r="M765" s="186"/>
      <c r="N765" s="187"/>
      <c r="O765" s="187"/>
      <c r="P765" s="187"/>
      <c r="Q765" s="187"/>
      <c r="R765" s="187"/>
      <c r="S765" s="187"/>
      <c r="T765" s="188"/>
      <c r="AT765" s="184" t="s">
        <v>511</v>
      </c>
      <c r="AU765" s="184" t="s">
        <v>459</v>
      </c>
      <c r="AV765" s="11" t="s">
        <v>399</v>
      </c>
      <c r="AW765" s="11" t="s">
        <v>415</v>
      </c>
      <c r="AX765" s="11" t="s">
        <v>451</v>
      </c>
      <c r="AY765" s="184" t="s">
        <v>498</v>
      </c>
    </row>
    <row r="766" spans="2:51" s="11" customFormat="1" ht="13.5">
      <c r="B766" s="181"/>
      <c r="D766" s="178" t="s">
        <v>511</v>
      </c>
      <c r="E766" s="182" t="s">
        <v>398</v>
      </c>
      <c r="F766" s="183" t="s">
        <v>514</v>
      </c>
      <c r="H766" s="184" t="s">
        <v>398</v>
      </c>
      <c r="I766" s="185"/>
      <c r="L766" s="181"/>
      <c r="M766" s="186"/>
      <c r="N766" s="187"/>
      <c r="O766" s="187"/>
      <c r="P766" s="187"/>
      <c r="Q766" s="187"/>
      <c r="R766" s="187"/>
      <c r="S766" s="187"/>
      <c r="T766" s="188"/>
      <c r="AT766" s="184" t="s">
        <v>511</v>
      </c>
      <c r="AU766" s="184" t="s">
        <v>459</v>
      </c>
      <c r="AV766" s="11" t="s">
        <v>399</v>
      </c>
      <c r="AW766" s="11" t="s">
        <v>415</v>
      </c>
      <c r="AX766" s="11" t="s">
        <v>451</v>
      </c>
      <c r="AY766" s="184" t="s">
        <v>498</v>
      </c>
    </row>
    <row r="767" spans="2:51" s="12" customFormat="1" ht="13.5">
      <c r="B767" s="189"/>
      <c r="D767" s="178" t="s">
        <v>511</v>
      </c>
      <c r="E767" s="190" t="s">
        <v>398</v>
      </c>
      <c r="F767" s="191" t="s">
        <v>696</v>
      </c>
      <c r="H767" s="192">
        <v>2024</v>
      </c>
      <c r="I767" s="193"/>
      <c r="L767" s="189"/>
      <c r="M767" s="194"/>
      <c r="N767" s="195"/>
      <c r="O767" s="195"/>
      <c r="P767" s="195"/>
      <c r="Q767" s="195"/>
      <c r="R767" s="195"/>
      <c r="S767" s="195"/>
      <c r="T767" s="196"/>
      <c r="AT767" s="190" t="s">
        <v>511</v>
      </c>
      <c r="AU767" s="190" t="s">
        <v>459</v>
      </c>
      <c r="AV767" s="12" t="s">
        <v>459</v>
      </c>
      <c r="AW767" s="12" t="s">
        <v>415</v>
      </c>
      <c r="AX767" s="12" t="s">
        <v>451</v>
      </c>
      <c r="AY767" s="190" t="s">
        <v>498</v>
      </c>
    </row>
    <row r="768" spans="2:51" s="13" customFormat="1" ht="13.5">
      <c r="B768" s="197"/>
      <c r="D768" s="198" t="s">
        <v>511</v>
      </c>
      <c r="E768" s="199" t="s">
        <v>398</v>
      </c>
      <c r="F768" s="200" t="s">
        <v>518</v>
      </c>
      <c r="H768" s="201">
        <v>4333</v>
      </c>
      <c r="I768" s="202"/>
      <c r="L768" s="197"/>
      <c r="M768" s="203"/>
      <c r="N768" s="204"/>
      <c r="O768" s="204"/>
      <c r="P768" s="204"/>
      <c r="Q768" s="204"/>
      <c r="R768" s="204"/>
      <c r="S768" s="204"/>
      <c r="T768" s="205"/>
      <c r="AT768" s="206" t="s">
        <v>511</v>
      </c>
      <c r="AU768" s="206" t="s">
        <v>459</v>
      </c>
      <c r="AV768" s="13" t="s">
        <v>505</v>
      </c>
      <c r="AW768" s="13" t="s">
        <v>415</v>
      </c>
      <c r="AX768" s="13" t="s">
        <v>399</v>
      </c>
      <c r="AY768" s="206" t="s">
        <v>498</v>
      </c>
    </row>
    <row r="769" spans="2:65" s="1" customFormat="1" ht="22.5" customHeight="1">
      <c r="B769" s="165"/>
      <c r="C769" s="166" t="s">
        <v>108</v>
      </c>
      <c r="D769" s="166" t="s">
        <v>500</v>
      </c>
      <c r="E769" s="167" t="s">
        <v>109</v>
      </c>
      <c r="F769" s="168" t="s">
        <v>110</v>
      </c>
      <c r="G769" s="169" t="s">
        <v>559</v>
      </c>
      <c r="H769" s="170">
        <v>0.5</v>
      </c>
      <c r="I769" s="171"/>
      <c r="J769" s="172">
        <f>ROUND(I769*H769,2)</f>
        <v>0</v>
      </c>
      <c r="K769" s="168" t="s">
        <v>504</v>
      </c>
      <c r="L769" s="35"/>
      <c r="M769" s="173" t="s">
        <v>398</v>
      </c>
      <c r="N769" s="174" t="s">
        <v>422</v>
      </c>
      <c r="O769" s="36"/>
      <c r="P769" s="175">
        <f>O769*H769</f>
        <v>0</v>
      </c>
      <c r="Q769" s="175">
        <v>0.12171</v>
      </c>
      <c r="R769" s="175">
        <f>Q769*H769</f>
        <v>0.060855</v>
      </c>
      <c r="S769" s="175">
        <v>2.4</v>
      </c>
      <c r="T769" s="176">
        <f>S769*H769</f>
        <v>1.2</v>
      </c>
      <c r="AR769" s="18" t="s">
        <v>505</v>
      </c>
      <c r="AT769" s="18" t="s">
        <v>500</v>
      </c>
      <c r="AU769" s="18" t="s">
        <v>459</v>
      </c>
      <c r="AY769" s="18" t="s">
        <v>498</v>
      </c>
      <c r="BE769" s="177">
        <f>IF(N769="základní",J769,0)</f>
        <v>0</v>
      </c>
      <c r="BF769" s="177">
        <f>IF(N769="snížená",J769,0)</f>
        <v>0</v>
      </c>
      <c r="BG769" s="177">
        <f>IF(N769="zákl. přenesená",J769,0)</f>
        <v>0</v>
      </c>
      <c r="BH769" s="177">
        <f>IF(N769="sníž. přenesená",J769,0)</f>
        <v>0</v>
      </c>
      <c r="BI769" s="177">
        <f>IF(N769="nulová",J769,0)</f>
        <v>0</v>
      </c>
      <c r="BJ769" s="18" t="s">
        <v>399</v>
      </c>
      <c r="BK769" s="177">
        <f>ROUND(I769*H769,2)</f>
        <v>0</v>
      </c>
      <c r="BL769" s="18" t="s">
        <v>505</v>
      </c>
      <c r="BM769" s="18" t="s">
        <v>111</v>
      </c>
    </row>
    <row r="770" spans="2:47" s="1" customFormat="1" ht="13.5">
      <c r="B770" s="35"/>
      <c r="D770" s="178" t="s">
        <v>507</v>
      </c>
      <c r="F770" s="179" t="s">
        <v>112</v>
      </c>
      <c r="I770" s="134"/>
      <c r="L770" s="35"/>
      <c r="M770" s="65"/>
      <c r="N770" s="36"/>
      <c r="O770" s="36"/>
      <c r="P770" s="36"/>
      <c r="Q770" s="36"/>
      <c r="R770" s="36"/>
      <c r="S770" s="36"/>
      <c r="T770" s="66"/>
      <c r="AT770" s="18" t="s">
        <v>507</v>
      </c>
      <c r="AU770" s="18" t="s">
        <v>459</v>
      </c>
    </row>
    <row r="771" spans="2:47" s="1" customFormat="1" ht="162">
      <c r="B771" s="35"/>
      <c r="D771" s="178" t="s">
        <v>509</v>
      </c>
      <c r="F771" s="180" t="s">
        <v>113</v>
      </c>
      <c r="I771" s="134"/>
      <c r="L771" s="35"/>
      <c r="M771" s="65"/>
      <c r="N771" s="36"/>
      <c r="O771" s="36"/>
      <c r="P771" s="36"/>
      <c r="Q771" s="36"/>
      <c r="R771" s="36"/>
      <c r="S771" s="36"/>
      <c r="T771" s="66"/>
      <c r="AT771" s="18" t="s">
        <v>509</v>
      </c>
      <c r="AU771" s="18" t="s">
        <v>459</v>
      </c>
    </row>
    <row r="772" spans="2:51" s="11" customFormat="1" ht="13.5">
      <c r="B772" s="181"/>
      <c r="D772" s="178" t="s">
        <v>511</v>
      </c>
      <c r="E772" s="182" t="s">
        <v>398</v>
      </c>
      <c r="F772" s="183" t="s">
        <v>581</v>
      </c>
      <c r="H772" s="184" t="s">
        <v>398</v>
      </c>
      <c r="I772" s="185"/>
      <c r="L772" s="181"/>
      <c r="M772" s="186"/>
      <c r="N772" s="187"/>
      <c r="O772" s="187"/>
      <c r="P772" s="187"/>
      <c r="Q772" s="187"/>
      <c r="R772" s="187"/>
      <c r="S772" s="187"/>
      <c r="T772" s="188"/>
      <c r="AT772" s="184" t="s">
        <v>511</v>
      </c>
      <c r="AU772" s="184" t="s">
        <v>459</v>
      </c>
      <c r="AV772" s="11" t="s">
        <v>399</v>
      </c>
      <c r="AW772" s="11" t="s">
        <v>415</v>
      </c>
      <c r="AX772" s="11" t="s">
        <v>451</v>
      </c>
      <c r="AY772" s="184" t="s">
        <v>498</v>
      </c>
    </row>
    <row r="773" spans="2:51" s="12" customFormat="1" ht="13.5">
      <c r="B773" s="189"/>
      <c r="D773" s="198" t="s">
        <v>511</v>
      </c>
      <c r="E773" s="207" t="s">
        <v>398</v>
      </c>
      <c r="F773" s="208" t="s">
        <v>582</v>
      </c>
      <c r="H773" s="209">
        <v>0.5</v>
      </c>
      <c r="I773" s="193"/>
      <c r="L773" s="189"/>
      <c r="M773" s="194"/>
      <c r="N773" s="195"/>
      <c r="O773" s="195"/>
      <c r="P773" s="195"/>
      <c r="Q773" s="195"/>
      <c r="R773" s="195"/>
      <c r="S773" s="195"/>
      <c r="T773" s="196"/>
      <c r="AT773" s="190" t="s">
        <v>511</v>
      </c>
      <c r="AU773" s="190" t="s">
        <v>459</v>
      </c>
      <c r="AV773" s="12" t="s">
        <v>459</v>
      </c>
      <c r="AW773" s="12" t="s">
        <v>415</v>
      </c>
      <c r="AX773" s="12" t="s">
        <v>399</v>
      </c>
      <c r="AY773" s="190" t="s">
        <v>498</v>
      </c>
    </row>
    <row r="774" spans="2:65" s="1" customFormat="1" ht="22.5" customHeight="1">
      <c r="B774" s="165"/>
      <c r="C774" s="166" t="s">
        <v>114</v>
      </c>
      <c r="D774" s="166" t="s">
        <v>500</v>
      </c>
      <c r="E774" s="167" t="s">
        <v>115</v>
      </c>
      <c r="F774" s="168" t="s">
        <v>116</v>
      </c>
      <c r="G774" s="169" t="s">
        <v>611</v>
      </c>
      <c r="H774" s="170">
        <v>8</v>
      </c>
      <c r="I774" s="171"/>
      <c r="J774" s="172">
        <f>ROUND(I774*H774,2)</f>
        <v>0</v>
      </c>
      <c r="K774" s="168" t="s">
        <v>504</v>
      </c>
      <c r="L774" s="35"/>
      <c r="M774" s="173" t="s">
        <v>398</v>
      </c>
      <c r="N774" s="174" t="s">
        <v>422</v>
      </c>
      <c r="O774" s="36"/>
      <c r="P774" s="175">
        <f>O774*H774</f>
        <v>0</v>
      </c>
      <c r="Q774" s="175">
        <v>8E-05</v>
      </c>
      <c r="R774" s="175">
        <f>Q774*H774</f>
        <v>0.00064</v>
      </c>
      <c r="S774" s="175">
        <v>0.018</v>
      </c>
      <c r="T774" s="176">
        <f>S774*H774</f>
        <v>0.144</v>
      </c>
      <c r="AR774" s="18" t="s">
        <v>505</v>
      </c>
      <c r="AT774" s="18" t="s">
        <v>500</v>
      </c>
      <c r="AU774" s="18" t="s">
        <v>459</v>
      </c>
      <c r="AY774" s="18" t="s">
        <v>498</v>
      </c>
      <c r="BE774" s="177">
        <f>IF(N774="základní",J774,0)</f>
        <v>0</v>
      </c>
      <c r="BF774" s="177">
        <f>IF(N774="snížená",J774,0)</f>
        <v>0</v>
      </c>
      <c r="BG774" s="177">
        <f>IF(N774="zákl. přenesená",J774,0)</f>
        <v>0</v>
      </c>
      <c r="BH774" s="177">
        <f>IF(N774="sníž. přenesená",J774,0)</f>
        <v>0</v>
      </c>
      <c r="BI774" s="177">
        <f>IF(N774="nulová",J774,0)</f>
        <v>0</v>
      </c>
      <c r="BJ774" s="18" t="s">
        <v>399</v>
      </c>
      <c r="BK774" s="177">
        <f>ROUND(I774*H774,2)</f>
        <v>0</v>
      </c>
      <c r="BL774" s="18" t="s">
        <v>505</v>
      </c>
      <c r="BM774" s="18" t="s">
        <v>117</v>
      </c>
    </row>
    <row r="775" spans="2:47" s="1" customFormat="1" ht="13.5">
      <c r="B775" s="35"/>
      <c r="D775" s="178" t="s">
        <v>507</v>
      </c>
      <c r="F775" s="179" t="s">
        <v>118</v>
      </c>
      <c r="I775" s="134"/>
      <c r="L775" s="35"/>
      <c r="M775" s="65"/>
      <c r="N775" s="36"/>
      <c r="O775" s="36"/>
      <c r="P775" s="36"/>
      <c r="Q775" s="36"/>
      <c r="R775" s="36"/>
      <c r="S775" s="36"/>
      <c r="T775" s="66"/>
      <c r="AT775" s="18" t="s">
        <v>507</v>
      </c>
      <c r="AU775" s="18" t="s">
        <v>459</v>
      </c>
    </row>
    <row r="776" spans="2:51" s="11" customFormat="1" ht="13.5">
      <c r="B776" s="181"/>
      <c r="D776" s="178" t="s">
        <v>511</v>
      </c>
      <c r="E776" s="182" t="s">
        <v>398</v>
      </c>
      <c r="F776" s="183" t="s">
        <v>581</v>
      </c>
      <c r="H776" s="184" t="s">
        <v>398</v>
      </c>
      <c r="I776" s="185"/>
      <c r="L776" s="181"/>
      <c r="M776" s="186"/>
      <c r="N776" s="187"/>
      <c r="O776" s="187"/>
      <c r="P776" s="187"/>
      <c r="Q776" s="187"/>
      <c r="R776" s="187"/>
      <c r="S776" s="187"/>
      <c r="T776" s="188"/>
      <c r="AT776" s="184" t="s">
        <v>511</v>
      </c>
      <c r="AU776" s="184" t="s">
        <v>459</v>
      </c>
      <c r="AV776" s="11" t="s">
        <v>399</v>
      </c>
      <c r="AW776" s="11" t="s">
        <v>415</v>
      </c>
      <c r="AX776" s="11" t="s">
        <v>451</v>
      </c>
      <c r="AY776" s="184" t="s">
        <v>498</v>
      </c>
    </row>
    <row r="777" spans="2:51" s="12" customFormat="1" ht="13.5">
      <c r="B777" s="189"/>
      <c r="D777" s="178" t="s">
        <v>511</v>
      </c>
      <c r="E777" s="190" t="s">
        <v>398</v>
      </c>
      <c r="F777" s="191" t="s">
        <v>615</v>
      </c>
      <c r="H777" s="192">
        <v>8</v>
      </c>
      <c r="I777" s="193"/>
      <c r="L777" s="189"/>
      <c r="M777" s="194"/>
      <c r="N777" s="195"/>
      <c r="O777" s="195"/>
      <c r="P777" s="195"/>
      <c r="Q777" s="195"/>
      <c r="R777" s="195"/>
      <c r="S777" s="195"/>
      <c r="T777" s="196"/>
      <c r="AT777" s="190" t="s">
        <v>511</v>
      </c>
      <c r="AU777" s="190" t="s">
        <v>459</v>
      </c>
      <c r="AV777" s="12" t="s">
        <v>459</v>
      </c>
      <c r="AW777" s="12" t="s">
        <v>415</v>
      </c>
      <c r="AX777" s="12" t="s">
        <v>399</v>
      </c>
      <c r="AY777" s="190" t="s">
        <v>498</v>
      </c>
    </row>
    <row r="778" spans="2:63" s="10" customFormat="1" ht="29.25" customHeight="1">
      <c r="B778" s="151"/>
      <c r="D778" s="162" t="s">
        <v>450</v>
      </c>
      <c r="E778" s="163" t="s">
        <v>119</v>
      </c>
      <c r="F778" s="163" t="s">
        <v>120</v>
      </c>
      <c r="I778" s="154"/>
      <c r="J778" s="164">
        <f>BK778</f>
        <v>0</v>
      </c>
      <c r="L778" s="151"/>
      <c r="M778" s="156"/>
      <c r="N778" s="157"/>
      <c r="O778" s="157"/>
      <c r="P778" s="158">
        <f>SUM(P779:P785)</f>
        <v>0</v>
      </c>
      <c r="Q778" s="157"/>
      <c r="R778" s="158">
        <f>SUM(R779:R785)</f>
        <v>0</v>
      </c>
      <c r="S778" s="157"/>
      <c r="T778" s="159">
        <f>SUM(T779:T785)</f>
        <v>0</v>
      </c>
      <c r="AR778" s="152" t="s">
        <v>399</v>
      </c>
      <c r="AT778" s="160" t="s">
        <v>450</v>
      </c>
      <c r="AU778" s="160" t="s">
        <v>399</v>
      </c>
      <c r="AY778" s="152" t="s">
        <v>498</v>
      </c>
      <c r="BK778" s="161">
        <f>SUM(BK779:BK785)</f>
        <v>0</v>
      </c>
    </row>
    <row r="779" spans="2:65" s="1" customFormat="1" ht="22.5" customHeight="1">
      <c r="B779" s="165"/>
      <c r="C779" s="166" t="s">
        <v>121</v>
      </c>
      <c r="D779" s="166" t="s">
        <v>500</v>
      </c>
      <c r="E779" s="167" t="s">
        <v>122</v>
      </c>
      <c r="F779" s="168" t="s">
        <v>123</v>
      </c>
      <c r="G779" s="169" t="s">
        <v>599</v>
      </c>
      <c r="H779" s="170">
        <v>3241</v>
      </c>
      <c r="I779" s="171"/>
      <c r="J779" s="172">
        <f>ROUND(I779*H779,2)</f>
        <v>0</v>
      </c>
      <c r="K779" s="168" t="s">
        <v>504</v>
      </c>
      <c r="L779" s="35"/>
      <c r="M779" s="173" t="s">
        <v>398</v>
      </c>
      <c r="N779" s="174" t="s">
        <v>422</v>
      </c>
      <c r="O779" s="36"/>
      <c r="P779" s="175">
        <f>O779*H779</f>
        <v>0</v>
      </c>
      <c r="Q779" s="175">
        <v>0</v>
      </c>
      <c r="R779" s="175">
        <f>Q779*H779</f>
        <v>0</v>
      </c>
      <c r="S779" s="175">
        <v>0</v>
      </c>
      <c r="T779" s="176">
        <f>S779*H779</f>
        <v>0</v>
      </c>
      <c r="AR779" s="18" t="s">
        <v>505</v>
      </c>
      <c r="AT779" s="18" t="s">
        <v>500</v>
      </c>
      <c r="AU779" s="18" t="s">
        <v>459</v>
      </c>
      <c r="AY779" s="18" t="s">
        <v>498</v>
      </c>
      <c r="BE779" s="177">
        <f>IF(N779="základní",J779,0)</f>
        <v>0</v>
      </c>
      <c r="BF779" s="177">
        <f>IF(N779="snížená",J779,0)</f>
        <v>0</v>
      </c>
      <c r="BG779" s="177">
        <f>IF(N779="zákl. přenesená",J779,0)</f>
        <v>0</v>
      </c>
      <c r="BH779" s="177">
        <f>IF(N779="sníž. přenesená",J779,0)</f>
        <v>0</v>
      </c>
      <c r="BI779" s="177">
        <f>IF(N779="nulová",J779,0)</f>
        <v>0</v>
      </c>
      <c r="BJ779" s="18" t="s">
        <v>399</v>
      </c>
      <c r="BK779" s="177">
        <f>ROUND(I779*H779,2)</f>
        <v>0</v>
      </c>
      <c r="BL779" s="18" t="s">
        <v>505</v>
      </c>
      <c r="BM779" s="18" t="s">
        <v>124</v>
      </c>
    </row>
    <row r="780" spans="2:47" s="1" customFormat="1" ht="27">
      <c r="B780" s="35"/>
      <c r="D780" s="178" t="s">
        <v>507</v>
      </c>
      <c r="F780" s="179" t="s">
        <v>125</v>
      </c>
      <c r="I780" s="134"/>
      <c r="L780" s="35"/>
      <c r="M780" s="65"/>
      <c r="N780" s="36"/>
      <c r="O780" s="36"/>
      <c r="P780" s="36"/>
      <c r="Q780" s="36"/>
      <c r="R780" s="36"/>
      <c r="S780" s="36"/>
      <c r="T780" s="66"/>
      <c r="AT780" s="18" t="s">
        <v>507</v>
      </c>
      <c r="AU780" s="18" t="s">
        <v>459</v>
      </c>
    </row>
    <row r="781" spans="2:47" s="1" customFormat="1" ht="94.5">
      <c r="B781" s="35"/>
      <c r="D781" s="178" t="s">
        <v>509</v>
      </c>
      <c r="F781" s="180" t="s">
        <v>126</v>
      </c>
      <c r="I781" s="134"/>
      <c r="L781" s="35"/>
      <c r="M781" s="65"/>
      <c r="N781" s="36"/>
      <c r="O781" s="36"/>
      <c r="P781" s="36"/>
      <c r="Q781" s="36"/>
      <c r="R781" s="36"/>
      <c r="S781" s="36"/>
      <c r="T781" s="66"/>
      <c r="AT781" s="18" t="s">
        <v>509</v>
      </c>
      <c r="AU781" s="18" t="s">
        <v>459</v>
      </c>
    </row>
    <row r="782" spans="2:51" s="12" customFormat="1" ht="13.5">
      <c r="B782" s="189"/>
      <c r="D782" s="178" t="s">
        <v>511</v>
      </c>
      <c r="E782" s="190" t="s">
        <v>398</v>
      </c>
      <c r="F782" s="191" t="s">
        <v>127</v>
      </c>
      <c r="H782" s="192">
        <v>1443</v>
      </c>
      <c r="I782" s="193"/>
      <c r="L782" s="189"/>
      <c r="M782" s="194"/>
      <c r="N782" s="195"/>
      <c r="O782" s="195"/>
      <c r="P782" s="195"/>
      <c r="Q782" s="195"/>
      <c r="R782" s="195"/>
      <c r="S782" s="195"/>
      <c r="T782" s="196"/>
      <c r="AT782" s="190" t="s">
        <v>511</v>
      </c>
      <c r="AU782" s="190" t="s">
        <v>459</v>
      </c>
      <c r="AV782" s="12" t="s">
        <v>459</v>
      </c>
      <c r="AW782" s="12" t="s">
        <v>415</v>
      </c>
      <c r="AX782" s="12" t="s">
        <v>451</v>
      </c>
      <c r="AY782" s="190" t="s">
        <v>498</v>
      </c>
    </row>
    <row r="783" spans="2:51" s="12" customFormat="1" ht="13.5">
      <c r="B783" s="189"/>
      <c r="D783" s="178" t="s">
        <v>511</v>
      </c>
      <c r="E783" s="190" t="s">
        <v>398</v>
      </c>
      <c r="F783" s="191" t="s">
        <v>128</v>
      </c>
      <c r="H783" s="192">
        <v>546</v>
      </c>
      <c r="I783" s="193"/>
      <c r="L783" s="189"/>
      <c r="M783" s="194"/>
      <c r="N783" s="195"/>
      <c r="O783" s="195"/>
      <c r="P783" s="195"/>
      <c r="Q783" s="195"/>
      <c r="R783" s="195"/>
      <c r="S783" s="195"/>
      <c r="T783" s="196"/>
      <c r="AT783" s="190" t="s">
        <v>511</v>
      </c>
      <c r="AU783" s="190" t="s">
        <v>459</v>
      </c>
      <c r="AV783" s="12" t="s">
        <v>459</v>
      </c>
      <c r="AW783" s="12" t="s">
        <v>415</v>
      </c>
      <c r="AX783" s="12" t="s">
        <v>451</v>
      </c>
      <c r="AY783" s="190" t="s">
        <v>498</v>
      </c>
    </row>
    <row r="784" spans="2:51" s="12" customFormat="1" ht="13.5">
      <c r="B784" s="189"/>
      <c r="D784" s="178" t="s">
        <v>511</v>
      </c>
      <c r="E784" s="190" t="s">
        <v>398</v>
      </c>
      <c r="F784" s="191" t="s">
        <v>129</v>
      </c>
      <c r="H784" s="192">
        <v>1252</v>
      </c>
      <c r="I784" s="193"/>
      <c r="L784" s="189"/>
      <c r="M784" s="194"/>
      <c r="N784" s="195"/>
      <c r="O784" s="195"/>
      <c r="P784" s="195"/>
      <c r="Q784" s="195"/>
      <c r="R784" s="195"/>
      <c r="S784" s="195"/>
      <c r="T784" s="196"/>
      <c r="AT784" s="190" t="s">
        <v>511</v>
      </c>
      <c r="AU784" s="190" t="s">
        <v>459</v>
      </c>
      <c r="AV784" s="12" t="s">
        <v>459</v>
      </c>
      <c r="AW784" s="12" t="s">
        <v>415</v>
      </c>
      <c r="AX784" s="12" t="s">
        <v>451</v>
      </c>
      <c r="AY784" s="190" t="s">
        <v>498</v>
      </c>
    </row>
    <row r="785" spans="2:51" s="13" customFormat="1" ht="13.5">
      <c r="B785" s="197"/>
      <c r="D785" s="178" t="s">
        <v>511</v>
      </c>
      <c r="E785" s="220" t="s">
        <v>398</v>
      </c>
      <c r="F785" s="221" t="s">
        <v>518</v>
      </c>
      <c r="H785" s="222">
        <v>3241</v>
      </c>
      <c r="I785" s="202"/>
      <c r="L785" s="197"/>
      <c r="M785" s="203"/>
      <c r="N785" s="204"/>
      <c r="O785" s="204"/>
      <c r="P785" s="204"/>
      <c r="Q785" s="204"/>
      <c r="R785" s="204"/>
      <c r="S785" s="204"/>
      <c r="T785" s="205"/>
      <c r="AT785" s="206" t="s">
        <v>511</v>
      </c>
      <c r="AU785" s="206" t="s">
        <v>459</v>
      </c>
      <c r="AV785" s="13" t="s">
        <v>505</v>
      </c>
      <c r="AW785" s="13" t="s">
        <v>415</v>
      </c>
      <c r="AX785" s="13" t="s">
        <v>399</v>
      </c>
      <c r="AY785" s="206" t="s">
        <v>498</v>
      </c>
    </row>
    <row r="786" spans="2:63" s="10" customFormat="1" ht="29.25" customHeight="1">
      <c r="B786" s="151"/>
      <c r="D786" s="162" t="s">
        <v>450</v>
      </c>
      <c r="E786" s="163" t="s">
        <v>130</v>
      </c>
      <c r="F786" s="163" t="s">
        <v>131</v>
      </c>
      <c r="I786" s="154"/>
      <c r="J786" s="164">
        <f>BK786</f>
        <v>0</v>
      </c>
      <c r="L786" s="151"/>
      <c r="M786" s="156"/>
      <c r="N786" s="157"/>
      <c r="O786" s="157"/>
      <c r="P786" s="158">
        <f>SUM(P787:P789)</f>
        <v>0</v>
      </c>
      <c r="Q786" s="157"/>
      <c r="R786" s="158">
        <f>SUM(R787:R789)</f>
        <v>0</v>
      </c>
      <c r="S786" s="157"/>
      <c r="T786" s="159">
        <f>SUM(T787:T789)</f>
        <v>0</v>
      </c>
      <c r="AR786" s="152" t="s">
        <v>399</v>
      </c>
      <c r="AT786" s="160" t="s">
        <v>450</v>
      </c>
      <c r="AU786" s="160" t="s">
        <v>399</v>
      </c>
      <c r="AY786" s="152" t="s">
        <v>498</v>
      </c>
      <c r="BK786" s="161">
        <f>SUM(BK787:BK789)</f>
        <v>0</v>
      </c>
    </row>
    <row r="787" spans="2:65" s="1" customFormat="1" ht="31.5" customHeight="1">
      <c r="B787" s="165"/>
      <c r="C787" s="166" t="s">
        <v>132</v>
      </c>
      <c r="D787" s="166" t="s">
        <v>500</v>
      </c>
      <c r="E787" s="167" t="s">
        <v>133</v>
      </c>
      <c r="F787" s="168" t="s">
        <v>134</v>
      </c>
      <c r="G787" s="169" t="s">
        <v>599</v>
      </c>
      <c r="H787" s="170">
        <v>1324.54</v>
      </c>
      <c r="I787" s="171"/>
      <c r="J787" s="172">
        <f>ROUND(I787*H787,2)</f>
        <v>0</v>
      </c>
      <c r="K787" s="168" t="s">
        <v>504</v>
      </c>
      <c r="L787" s="35"/>
      <c r="M787" s="173" t="s">
        <v>398</v>
      </c>
      <c r="N787" s="174" t="s">
        <v>422</v>
      </c>
      <c r="O787" s="36"/>
      <c r="P787" s="175">
        <f>O787*H787</f>
        <v>0</v>
      </c>
      <c r="Q787" s="175">
        <v>0</v>
      </c>
      <c r="R787" s="175">
        <f>Q787*H787</f>
        <v>0</v>
      </c>
      <c r="S787" s="175">
        <v>0</v>
      </c>
      <c r="T787" s="176">
        <f>S787*H787</f>
        <v>0</v>
      </c>
      <c r="AR787" s="18" t="s">
        <v>505</v>
      </c>
      <c r="AT787" s="18" t="s">
        <v>500</v>
      </c>
      <c r="AU787" s="18" t="s">
        <v>459</v>
      </c>
      <c r="AY787" s="18" t="s">
        <v>498</v>
      </c>
      <c r="BE787" s="177">
        <f>IF(N787="základní",J787,0)</f>
        <v>0</v>
      </c>
      <c r="BF787" s="177">
        <f>IF(N787="snížená",J787,0)</f>
        <v>0</v>
      </c>
      <c r="BG787" s="177">
        <f>IF(N787="zákl. přenesená",J787,0)</f>
        <v>0</v>
      </c>
      <c r="BH787" s="177">
        <f>IF(N787="sníž. přenesená",J787,0)</f>
        <v>0</v>
      </c>
      <c r="BI787" s="177">
        <f>IF(N787="nulová",J787,0)</f>
        <v>0</v>
      </c>
      <c r="BJ787" s="18" t="s">
        <v>399</v>
      </c>
      <c r="BK787" s="177">
        <f>ROUND(I787*H787,2)</f>
        <v>0</v>
      </c>
      <c r="BL787" s="18" t="s">
        <v>505</v>
      </c>
      <c r="BM787" s="18" t="s">
        <v>135</v>
      </c>
    </row>
    <row r="788" spans="2:47" s="1" customFormat="1" ht="27">
      <c r="B788" s="35"/>
      <c r="D788" s="178" t="s">
        <v>507</v>
      </c>
      <c r="F788" s="179" t="s">
        <v>136</v>
      </c>
      <c r="I788" s="134"/>
      <c r="L788" s="35"/>
      <c r="M788" s="65"/>
      <c r="N788" s="36"/>
      <c r="O788" s="36"/>
      <c r="P788" s="36"/>
      <c r="Q788" s="36"/>
      <c r="R788" s="36"/>
      <c r="S788" s="36"/>
      <c r="T788" s="66"/>
      <c r="AT788" s="18" t="s">
        <v>507</v>
      </c>
      <c r="AU788" s="18" t="s">
        <v>459</v>
      </c>
    </row>
    <row r="789" spans="2:47" s="1" customFormat="1" ht="27">
      <c r="B789" s="35"/>
      <c r="D789" s="178" t="s">
        <v>509</v>
      </c>
      <c r="F789" s="180" t="s">
        <v>137</v>
      </c>
      <c r="I789" s="134"/>
      <c r="L789" s="35"/>
      <c r="M789" s="234"/>
      <c r="N789" s="235"/>
      <c r="O789" s="235"/>
      <c r="P789" s="235"/>
      <c r="Q789" s="235"/>
      <c r="R789" s="235"/>
      <c r="S789" s="235"/>
      <c r="T789" s="236"/>
      <c r="AT789" s="18" t="s">
        <v>509</v>
      </c>
      <c r="AU789" s="18" t="s">
        <v>459</v>
      </c>
    </row>
    <row r="790" spans="2:12" s="1" customFormat="1" ht="6.75" customHeight="1">
      <c r="B790" s="51"/>
      <c r="C790" s="52"/>
      <c r="D790" s="52"/>
      <c r="E790" s="52"/>
      <c r="F790" s="52"/>
      <c r="G790" s="52"/>
      <c r="H790" s="52"/>
      <c r="I790" s="113"/>
      <c r="J790" s="52"/>
      <c r="K790" s="52"/>
      <c r="L790" s="35"/>
    </row>
    <row r="791" ht="13.5">
      <c r="AT791" s="237"/>
    </row>
  </sheetData>
  <sheetProtection password="CC35" sheet="1" objects="1" scenarios="1" formatColumns="0" formatRows="0" sort="0" autoFilter="0"/>
  <autoFilter ref="C84:K84"/>
  <mergeCells count="9">
    <mergeCell ref="L2:V2"/>
    <mergeCell ref="E47:H47"/>
    <mergeCell ref="E75:H75"/>
    <mergeCell ref="E77:H77"/>
    <mergeCell ref="G1:H1"/>
    <mergeCell ref="E7:H7"/>
    <mergeCell ref="E9:H9"/>
    <mergeCell ref="E24:H24"/>
    <mergeCell ref="E45:H45"/>
  </mergeCells>
  <hyperlinks>
    <hyperlink ref="F1:G1" location="C2" tooltip="Krycí list soupisu" display="1) Krycí list soupisu"/>
    <hyperlink ref="G1:H1" location="C54" tooltip="Rekapitulace" display="2) Rekapitulace"/>
    <hyperlink ref="J1" location="C84" tooltip="Soupis prací" display="3) Soupis prací"/>
    <hyperlink ref="L1:V1" location="'Rekapitulace stavby'!C2" tooltip="Rekapitulace stavby" display="Rekapitulace stavby"/>
  </hyperlinks>
  <printOptions/>
  <pageMargins left="0.5833333134651184" right="0.5833333134651184" top="0.5833333134651184" bottom="0.5833333134651184" header="0" footer="0"/>
  <pageSetup blackAndWhite="1" errors="blank" fitToHeight="100" fitToWidth="1" horizontalDpi="600" verticalDpi="600" orientation="landscape" paperSize="9" r:id="rId1"/>
  <headerFooter alignWithMargins="0">
    <oddFooter>&amp;CStrana &amp;P z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BR791"/>
  <sheetViews>
    <sheetView showGridLines="0" zoomScalePageLayoutView="0" workbookViewId="0" topLeftCell="A1">
      <pane ySplit="1" topLeftCell="BM2" activePane="bottomLeft" state="frozen"/>
      <selection pane="topLeft" activeCell="A1" sqref="A1"/>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93"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6"/>
      <c r="B1" s="278"/>
      <c r="C1" s="278"/>
      <c r="D1" s="277" t="s">
        <v>377</v>
      </c>
      <c r="E1" s="278"/>
      <c r="F1" s="279" t="s">
        <v>197</v>
      </c>
      <c r="G1" s="284" t="s">
        <v>198</v>
      </c>
      <c r="H1" s="284"/>
      <c r="I1" s="285"/>
      <c r="J1" s="279" t="s">
        <v>199</v>
      </c>
      <c r="K1" s="277" t="s">
        <v>464</v>
      </c>
      <c r="L1" s="279" t="s">
        <v>200</v>
      </c>
      <c r="M1" s="279"/>
      <c r="N1" s="279"/>
      <c r="O1" s="279"/>
      <c r="P1" s="279"/>
      <c r="Q1" s="279"/>
      <c r="R1" s="279"/>
      <c r="S1" s="279"/>
      <c r="T1" s="279"/>
      <c r="U1" s="275"/>
      <c r="V1" s="275"/>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row>
    <row r="2" spans="3:46" ht="36.75" customHeight="1">
      <c r="L2" s="242"/>
      <c r="M2" s="242"/>
      <c r="N2" s="242"/>
      <c r="O2" s="242"/>
      <c r="P2" s="242"/>
      <c r="Q2" s="242"/>
      <c r="R2" s="242"/>
      <c r="S2" s="242"/>
      <c r="T2" s="242"/>
      <c r="U2" s="242"/>
      <c r="V2" s="242"/>
      <c r="AT2" s="18" t="s">
        <v>463</v>
      </c>
    </row>
    <row r="3" spans="2:46" ht="6.75" customHeight="1">
      <c r="B3" s="19"/>
      <c r="C3" s="20"/>
      <c r="D3" s="20"/>
      <c r="E3" s="20"/>
      <c r="F3" s="20"/>
      <c r="G3" s="20"/>
      <c r="H3" s="20"/>
      <c r="I3" s="94"/>
      <c r="J3" s="20"/>
      <c r="K3" s="21"/>
      <c r="AT3" s="18" t="s">
        <v>459</v>
      </c>
    </row>
    <row r="4" spans="2:46" ht="36.75" customHeight="1">
      <c r="B4" s="22"/>
      <c r="C4" s="23"/>
      <c r="D4" s="24" t="s">
        <v>465</v>
      </c>
      <c r="E4" s="23"/>
      <c r="F4" s="23"/>
      <c r="G4" s="23"/>
      <c r="H4" s="23"/>
      <c r="I4" s="95"/>
      <c r="J4" s="23"/>
      <c r="K4" s="25"/>
      <c r="M4" s="26" t="s">
        <v>386</v>
      </c>
      <c r="AT4" s="18" t="s">
        <v>380</v>
      </c>
    </row>
    <row r="5" spans="2:11" ht="6.75" customHeight="1">
      <c r="B5" s="22"/>
      <c r="C5" s="23"/>
      <c r="D5" s="23"/>
      <c r="E5" s="23"/>
      <c r="F5" s="23"/>
      <c r="G5" s="23"/>
      <c r="H5" s="23"/>
      <c r="I5" s="95"/>
      <c r="J5" s="23"/>
      <c r="K5" s="25"/>
    </row>
    <row r="6" spans="2:11" ht="15">
      <c r="B6" s="22"/>
      <c r="C6" s="23"/>
      <c r="D6" s="31" t="s">
        <v>392</v>
      </c>
      <c r="E6" s="23"/>
      <c r="F6" s="23"/>
      <c r="G6" s="23"/>
      <c r="H6" s="23"/>
      <c r="I6" s="95"/>
      <c r="J6" s="23"/>
      <c r="K6" s="25"/>
    </row>
    <row r="7" spans="2:11" ht="22.5" customHeight="1">
      <c r="B7" s="22"/>
      <c r="C7" s="23"/>
      <c r="D7" s="23"/>
      <c r="E7" s="271" t="str">
        <f>'Rekapitulace stavby'!K6</f>
        <v>III/19846 VELKÝ RAPOTÍN - ČÁSTKOV</v>
      </c>
      <c r="F7" s="246"/>
      <c r="G7" s="246"/>
      <c r="H7" s="246"/>
      <c r="I7" s="95"/>
      <c r="J7" s="23"/>
      <c r="K7" s="25"/>
    </row>
    <row r="8" spans="2:11" s="1" customFormat="1" ht="15">
      <c r="B8" s="35"/>
      <c r="C8" s="36"/>
      <c r="D8" s="31" t="s">
        <v>466</v>
      </c>
      <c r="E8" s="36"/>
      <c r="F8" s="36"/>
      <c r="G8" s="36"/>
      <c r="H8" s="36"/>
      <c r="I8" s="96"/>
      <c r="J8" s="36"/>
      <c r="K8" s="39"/>
    </row>
    <row r="9" spans="2:11" s="1" customFormat="1" ht="36.75" customHeight="1">
      <c r="B9" s="35"/>
      <c r="C9" s="36"/>
      <c r="D9" s="36"/>
      <c r="E9" s="272" t="s">
        <v>138</v>
      </c>
      <c r="F9" s="253"/>
      <c r="G9" s="253"/>
      <c r="H9" s="253"/>
      <c r="I9" s="96"/>
      <c r="J9" s="36"/>
      <c r="K9" s="39"/>
    </row>
    <row r="10" spans="2:11" s="1" customFormat="1" ht="13.5">
      <c r="B10" s="35"/>
      <c r="C10" s="36"/>
      <c r="D10" s="36"/>
      <c r="E10" s="36"/>
      <c r="F10" s="36"/>
      <c r="G10" s="36"/>
      <c r="H10" s="36"/>
      <c r="I10" s="96"/>
      <c r="J10" s="36"/>
      <c r="K10" s="39"/>
    </row>
    <row r="11" spans="2:11" s="1" customFormat="1" ht="14.25" customHeight="1">
      <c r="B11" s="35"/>
      <c r="C11" s="36"/>
      <c r="D11" s="31" t="s">
        <v>395</v>
      </c>
      <c r="E11" s="36"/>
      <c r="F11" s="29" t="s">
        <v>396</v>
      </c>
      <c r="G11" s="36"/>
      <c r="H11" s="36"/>
      <c r="I11" s="97" t="s">
        <v>397</v>
      </c>
      <c r="J11" s="29" t="s">
        <v>398</v>
      </c>
      <c r="K11" s="39"/>
    </row>
    <row r="12" spans="2:11" s="1" customFormat="1" ht="14.25" customHeight="1">
      <c r="B12" s="35"/>
      <c r="C12" s="36"/>
      <c r="D12" s="31" t="s">
        <v>400</v>
      </c>
      <c r="E12" s="36"/>
      <c r="F12" s="29" t="s">
        <v>401</v>
      </c>
      <c r="G12" s="36"/>
      <c r="H12" s="36"/>
      <c r="I12" s="97" t="s">
        <v>402</v>
      </c>
      <c r="J12" s="98" t="str">
        <f>'Rekapitulace stavby'!AN8</f>
        <v>11.7.2016</v>
      </c>
      <c r="K12" s="39"/>
    </row>
    <row r="13" spans="2:11" s="1" customFormat="1" ht="10.5" customHeight="1">
      <c r="B13" s="35"/>
      <c r="C13" s="36"/>
      <c r="D13" s="36"/>
      <c r="E13" s="36"/>
      <c r="F13" s="36"/>
      <c r="G13" s="36"/>
      <c r="H13" s="36"/>
      <c r="I13" s="96"/>
      <c r="J13" s="36"/>
      <c r="K13" s="39"/>
    </row>
    <row r="14" spans="2:11" s="1" customFormat="1" ht="14.25" customHeight="1">
      <c r="B14" s="35"/>
      <c r="C14" s="36"/>
      <c r="D14" s="31" t="s">
        <v>406</v>
      </c>
      <c r="E14" s="36"/>
      <c r="F14" s="36"/>
      <c r="G14" s="36"/>
      <c r="H14" s="36"/>
      <c r="I14" s="97" t="s">
        <v>407</v>
      </c>
      <c r="J14" s="29" t="s">
        <v>398</v>
      </c>
      <c r="K14" s="39"/>
    </row>
    <row r="15" spans="2:11" s="1" customFormat="1" ht="18" customHeight="1">
      <c r="B15" s="35"/>
      <c r="C15" s="36"/>
      <c r="D15" s="36"/>
      <c r="E15" s="29" t="s">
        <v>408</v>
      </c>
      <c r="F15" s="36"/>
      <c r="G15" s="36"/>
      <c r="H15" s="36"/>
      <c r="I15" s="97" t="s">
        <v>409</v>
      </c>
      <c r="J15" s="29" t="s">
        <v>398</v>
      </c>
      <c r="K15" s="39"/>
    </row>
    <row r="16" spans="2:11" s="1" customFormat="1" ht="6.75" customHeight="1">
      <c r="B16" s="35"/>
      <c r="C16" s="36"/>
      <c r="D16" s="36"/>
      <c r="E16" s="36"/>
      <c r="F16" s="36"/>
      <c r="G16" s="36"/>
      <c r="H16" s="36"/>
      <c r="I16" s="96"/>
      <c r="J16" s="36"/>
      <c r="K16" s="39"/>
    </row>
    <row r="17" spans="2:11" s="1" customFormat="1" ht="14.25" customHeight="1">
      <c r="B17" s="35"/>
      <c r="C17" s="36"/>
      <c r="D17" s="31" t="s">
        <v>410</v>
      </c>
      <c r="E17" s="36"/>
      <c r="F17" s="36"/>
      <c r="G17" s="36"/>
      <c r="H17" s="36"/>
      <c r="I17" s="97" t="s">
        <v>407</v>
      </c>
      <c r="J17" s="29">
        <f>IF('Rekapitulace stavby'!AN13="Vyplň údaj","",IF('Rekapitulace stavby'!AN13="","",'Rekapitulace stavby'!AN13))</f>
      </c>
      <c r="K17" s="39"/>
    </row>
    <row r="18" spans="2:11" s="1" customFormat="1" ht="18" customHeight="1">
      <c r="B18" s="35"/>
      <c r="C18" s="36"/>
      <c r="D18" s="36"/>
      <c r="E18" s="29">
        <f>IF('Rekapitulace stavby'!E14="Vyplň údaj","",IF('Rekapitulace stavby'!E14="","",'Rekapitulace stavby'!E14))</f>
      </c>
      <c r="F18" s="36"/>
      <c r="G18" s="36"/>
      <c r="H18" s="36"/>
      <c r="I18" s="97" t="s">
        <v>409</v>
      </c>
      <c r="J18" s="29">
        <f>IF('Rekapitulace stavby'!AN14="Vyplň údaj","",IF('Rekapitulace stavby'!AN14="","",'Rekapitulace stavby'!AN14))</f>
      </c>
      <c r="K18" s="39"/>
    </row>
    <row r="19" spans="2:11" s="1" customFormat="1" ht="6.75" customHeight="1">
      <c r="B19" s="35"/>
      <c r="C19" s="36"/>
      <c r="D19" s="36"/>
      <c r="E19" s="36"/>
      <c r="F19" s="36"/>
      <c r="G19" s="36"/>
      <c r="H19" s="36"/>
      <c r="I19" s="96"/>
      <c r="J19" s="36"/>
      <c r="K19" s="39"/>
    </row>
    <row r="20" spans="2:11" s="1" customFormat="1" ht="14.25" customHeight="1">
      <c r="B20" s="35"/>
      <c r="C20" s="36"/>
      <c r="D20" s="31" t="s">
        <v>412</v>
      </c>
      <c r="E20" s="36"/>
      <c r="F20" s="36"/>
      <c r="G20" s="36"/>
      <c r="H20" s="36"/>
      <c r="I20" s="97" t="s">
        <v>407</v>
      </c>
      <c r="J20" s="29" t="s">
        <v>413</v>
      </c>
      <c r="K20" s="39"/>
    </row>
    <row r="21" spans="2:11" s="1" customFormat="1" ht="18" customHeight="1">
      <c r="B21" s="35"/>
      <c r="C21" s="36"/>
      <c r="D21" s="36"/>
      <c r="E21" s="29" t="s">
        <v>414</v>
      </c>
      <c r="F21" s="36"/>
      <c r="G21" s="36"/>
      <c r="H21" s="36"/>
      <c r="I21" s="97" t="s">
        <v>409</v>
      </c>
      <c r="J21" s="29" t="s">
        <v>398</v>
      </c>
      <c r="K21" s="39"/>
    </row>
    <row r="22" spans="2:11" s="1" customFormat="1" ht="6.75" customHeight="1">
      <c r="B22" s="35"/>
      <c r="C22" s="36"/>
      <c r="D22" s="36"/>
      <c r="E22" s="36"/>
      <c r="F22" s="36"/>
      <c r="G22" s="36"/>
      <c r="H22" s="36"/>
      <c r="I22" s="96"/>
      <c r="J22" s="36"/>
      <c r="K22" s="39"/>
    </row>
    <row r="23" spans="2:11" s="1" customFormat="1" ht="14.25" customHeight="1">
      <c r="B23" s="35"/>
      <c r="C23" s="36"/>
      <c r="D23" s="31" t="s">
        <v>416</v>
      </c>
      <c r="E23" s="36"/>
      <c r="F23" s="36"/>
      <c r="G23" s="36"/>
      <c r="H23" s="36"/>
      <c r="I23" s="96"/>
      <c r="J23" s="36"/>
      <c r="K23" s="39"/>
    </row>
    <row r="24" spans="2:11" s="6" customFormat="1" ht="22.5" customHeight="1">
      <c r="B24" s="99"/>
      <c r="C24" s="100"/>
      <c r="D24" s="100"/>
      <c r="E24" s="249" t="s">
        <v>398</v>
      </c>
      <c r="F24" s="273"/>
      <c r="G24" s="273"/>
      <c r="H24" s="273"/>
      <c r="I24" s="101"/>
      <c r="J24" s="100"/>
      <c r="K24" s="102"/>
    </row>
    <row r="25" spans="2:11" s="1" customFormat="1" ht="6.75" customHeight="1">
      <c r="B25" s="35"/>
      <c r="C25" s="36"/>
      <c r="D25" s="36"/>
      <c r="E25" s="36"/>
      <c r="F25" s="36"/>
      <c r="G25" s="36"/>
      <c r="H25" s="36"/>
      <c r="I25" s="96"/>
      <c r="J25" s="36"/>
      <c r="K25" s="39"/>
    </row>
    <row r="26" spans="2:11" s="1" customFormat="1" ht="6.75" customHeight="1">
      <c r="B26" s="35"/>
      <c r="C26" s="36"/>
      <c r="D26" s="63"/>
      <c r="E26" s="63"/>
      <c r="F26" s="63"/>
      <c r="G26" s="63"/>
      <c r="H26" s="63"/>
      <c r="I26" s="103"/>
      <c r="J26" s="63"/>
      <c r="K26" s="104"/>
    </row>
    <row r="27" spans="2:11" s="1" customFormat="1" ht="24.75" customHeight="1">
      <c r="B27" s="35"/>
      <c r="C27" s="36"/>
      <c r="D27" s="105" t="s">
        <v>417</v>
      </c>
      <c r="E27" s="36"/>
      <c r="F27" s="36"/>
      <c r="G27" s="36"/>
      <c r="H27" s="36"/>
      <c r="I27" s="96"/>
      <c r="J27" s="106">
        <f>ROUND(J81,2)</f>
        <v>0</v>
      </c>
      <c r="K27" s="39"/>
    </row>
    <row r="28" spans="2:11" s="1" customFormat="1" ht="6.75" customHeight="1">
      <c r="B28" s="35"/>
      <c r="C28" s="36"/>
      <c r="D28" s="63"/>
      <c r="E28" s="63"/>
      <c r="F28" s="63"/>
      <c r="G28" s="63"/>
      <c r="H28" s="63"/>
      <c r="I28" s="103"/>
      <c r="J28" s="63"/>
      <c r="K28" s="104"/>
    </row>
    <row r="29" spans="2:11" s="1" customFormat="1" ht="14.25" customHeight="1">
      <c r="B29" s="35"/>
      <c r="C29" s="36"/>
      <c r="D29" s="36"/>
      <c r="E29" s="36"/>
      <c r="F29" s="40" t="s">
        <v>419</v>
      </c>
      <c r="G29" s="36"/>
      <c r="H29" s="36"/>
      <c r="I29" s="107" t="s">
        <v>418</v>
      </c>
      <c r="J29" s="40" t="s">
        <v>420</v>
      </c>
      <c r="K29" s="39"/>
    </row>
    <row r="30" spans="2:11" s="1" customFormat="1" ht="14.25" customHeight="1">
      <c r="B30" s="35"/>
      <c r="C30" s="36"/>
      <c r="D30" s="43" t="s">
        <v>421</v>
      </c>
      <c r="E30" s="43" t="s">
        <v>422</v>
      </c>
      <c r="F30" s="108">
        <f>ROUND(SUM(BE81:BE118),2)</f>
        <v>0</v>
      </c>
      <c r="G30" s="36"/>
      <c r="H30" s="36"/>
      <c r="I30" s="109">
        <v>0.21</v>
      </c>
      <c r="J30" s="108">
        <f>ROUND(ROUND((SUM(BE81:BE118)),2)*I30,2)</f>
        <v>0</v>
      </c>
      <c r="K30" s="39"/>
    </row>
    <row r="31" spans="2:11" s="1" customFormat="1" ht="14.25" customHeight="1">
      <c r="B31" s="35"/>
      <c r="C31" s="36"/>
      <c r="D31" s="36"/>
      <c r="E31" s="43" t="s">
        <v>423</v>
      </c>
      <c r="F31" s="108">
        <f>ROUND(SUM(BF81:BF118),2)</f>
        <v>0</v>
      </c>
      <c r="G31" s="36"/>
      <c r="H31" s="36"/>
      <c r="I31" s="109">
        <v>0.15</v>
      </c>
      <c r="J31" s="108">
        <f>ROUND(ROUND((SUM(BF81:BF118)),2)*I31,2)</f>
        <v>0</v>
      </c>
      <c r="K31" s="39"/>
    </row>
    <row r="32" spans="2:11" s="1" customFormat="1" ht="14.25" customHeight="1" hidden="1">
      <c r="B32" s="35"/>
      <c r="C32" s="36"/>
      <c r="D32" s="36"/>
      <c r="E32" s="43" t="s">
        <v>424</v>
      </c>
      <c r="F32" s="108">
        <f>ROUND(SUM(BG81:BG118),2)</f>
        <v>0</v>
      </c>
      <c r="G32" s="36"/>
      <c r="H32" s="36"/>
      <c r="I32" s="109">
        <v>0.21</v>
      </c>
      <c r="J32" s="108">
        <v>0</v>
      </c>
      <c r="K32" s="39"/>
    </row>
    <row r="33" spans="2:11" s="1" customFormat="1" ht="14.25" customHeight="1" hidden="1">
      <c r="B33" s="35"/>
      <c r="C33" s="36"/>
      <c r="D33" s="36"/>
      <c r="E33" s="43" t="s">
        <v>425</v>
      </c>
      <c r="F33" s="108">
        <f>ROUND(SUM(BH81:BH118),2)</f>
        <v>0</v>
      </c>
      <c r="G33" s="36"/>
      <c r="H33" s="36"/>
      <c r="I33" s="109">
        <v>0.15</v>
      </c>
      <c r="J33" s="108">
        <v>0</v>
      </c>
      <c r="K33" s="39"/>
    </row>
    <row r="34" spans="2:11" s="1" customFormat="1" ht="14.25" customHeight="1" hidden="1">
      <c r="B34" s="35"/>
      <c r="C34" s="36"/>
      <c r="D34" s="36"/>
      <c r="E34" s="43" t="s">
        <v>426</v>
      </c>
      <c r="F34" s="108">
        <f>ROUND(SUM(BI81:BI118),2)</f>
        <v>0</v>
      </c>
      <c r="G34" s="36"/>
      <c r="H34" s="36"/>
      <c r="I34" s="109">
        <v>0</v>
      </c>
      <c r="J34" s="108">
        <v>0</v>
      </c>
      <c r="K34" s="39"/>
    </row>
    <row r="35" spans="2:11" s="1" customFormat="1" ht="6.75" customHeight="1">
      <c r="B35" s="35"/>
      <c r="C35" s="36"/>
      <c r="D35" s="36"/>
      <c r="E35" s="36"/>
      <c r="F35" s="36"/>
      <c r="G35" s="36"/>
      <c r="H35" s="36"/>
      <c r="I35" s="96"/>
      <c r="J35" s="36"/>
      <c r="K35" s="39"/>
    </row>
    <row r="36" spans="2:11" s="1" customFormat="1" ht="24.75" customHeight="1">
      <c r="B36" s="35"/>
      <c r="C36" s="45"/>
      <c r="D36" s="46" t="s">
        <v>427</v>
      </c>
      <c r="E36" s="47"/>
      <c r="F36" s="47"/>
      <c r="G36" s="110" t="s">
        <v>428</v>
      </c>
      <c r="H36" s="48" t="s">
        <v>429</v>
      </c>
      <c r="I36" s="111"/>
      <c r="J36" s="49">
        <f>SUM(J27:J34)</f>
        <v>0</v>
      </c>
      <c r="K36" s="112"/>
    </row>
    <row r="37" spans="2:11" s="1" customFormat="1" ht="14.25" customHeight="1">
      <c r="B37" s="51"/>
      <c r="C37" s="52"/>
      <c r="D37" s="52"/>
      <c r="E37" s="52"/>
      <c r="F37" s="52"/>
      <c r="G37" s="52"/>
      <c r="H37" s="52"/>
      <c r="I37" s="113"/>
      <c r="J37" s="52"/>
      <c r="K37" s="53"/>
    </row>
    <row r="41" spans="2:11" s="1" customFormat="1" ht="6.75" customHeight="1">
      <c r="B41" s="54"/>
      <c r="C41" s="55"/>
      <c r="D41" s="55"/>
      <c r="E41" s="55"/>
      <c r="F41" s="55"/>
      <c r="G41" s="55"/>
      <c r="H41" s="55"/>
      <c r="I41" s="114"/>
      <c r="J41" s="55"/>
      <c r="K41" s="115"/>
    </row>
    <row r="42" spans="2:11" s="1" customFormat="1" ht="36.75" customHeight="1">
      <c r="B42" s="35"/>
      <c r="C42" s="24" t="s">
        <v>468</v>
      </c>
      <c r="D42" s="36"/>
      <c r="E42" s="36"/>
      <c r="F42" s="36"/>
      <c r="G42" s="36"/>
      <c r="H42" s="36"/>
      <c r="I42" s="96"/>
      <c r="J42" s="36"/>
      <c r="K42" s="39"/>
    </row>
    <row r="43" spans="2:11" s="1" customFormat="1" ht="6.75" customHeight="1">
      <c r="B43" s="35"/>
      <c r="C43" s="36"/>
      <c r="D43" s="36"/>
      <c r="E43" s="36"/>
      <c r="F43" s="36"/>
      <c r="G43" s="36"/>
      <c r="H43" s="36"/>
      <c r="I43" s="96"/>
      <c r="J43" s="36"/>
      <c r="K43" s="39"/>
    </row>
    <row r="44" spans="2:11" s="1" customFormat="1" ht="14.25" customHeight="1">
      <c r="B44" s="35"/>
      <c r="C44" s="31" t="s">
        <v>392</v>
      </c>
      <c r="D44" s="36"/>
      <c r="E44" s="36"/>
      <c r="F44" s="36"/>
      <c r="G44" s="36"/>
      <c r="H44" s="36"/>
      <c r="I44" s="96"/>
      <c r="J44" s="36"/>
      <c r="K44" s="39"/>
    </row>
    <row r="45" spans="2:11" s="1" customFormat="1" ht="22.5" customHeight="1">
      <c r="B45" s="35"/>
      <c r="C45" s="36"/>
      <c r="D45" s="36"/>
      <c r="E45" s="271" t="str">
        <f>E7</f>
        <v>III/19846 VELKÝ RAPOTÍN - ČÁSTKOV</v>
      </c>
      <c r="F45" s="253"/>
      <c r="G45" s="253"/>
      <c r="H45" s="253"/>
      <c r="I45" s="96"/>
      <c r="J45" s="36"/>
      <c r="K45" s="39"/>
    </row>
    <row r="46" spans="2:11" s="1" customFormat="1" ht="14.25" customHeight="1">
      <c r="B46" s="35"/>
      <c r="C46" s="31" t="s">
        <v>466</v>
      </c>
      <c r="D46" s="36"/>
      <c r="E46" s="36"/>
      <c r="F46" s="36"/>
      <c r="G46" s="36"/>
      <c r="H46" s="36"/>
      <c r="I46" s="96"/>
      <c r="J46" s="36"/>
      <c r="K46" s="39"/>
    </row>
    <row r="47" spans="2:11" s="1" customFormat="1" ht="23.25" customHeight="1">
      <c r="B47" s="35"/>
      <c r="C47" s="36"/>
      <c r="D47" s="36"/>
      <c r="E47" s="272" t="str">
        <f>E9</f>
        <v>901 - VRN</v>
      </c>
      <c r="F47" s="253"/>
      <c r="G47" s="253"/>
      <c r="H47" s="253"/>
      <c r="I47" s="96"/>
      <c r="J47" s="36"/>
      <c r="K47" s="39"/>
    </row>
    <row r="48" spans="2:11" s="1" customFormat="1" ht="6.75" customHeight="1">
      <c r="B48" s="35"/>
      <c r="C48" s="36"/>
      <c r="D48" s="36"/>
      <c r="E48" s="36"/>
      <c r="F48" s="36"/>
      <c r="G48" s="36"/>
      <c r="H48" s="36"/>
      <c r="I48" s="96"/>
      <c r="J48" s="36"/>
      <c r="K48" s="39"/>
    </row>
    <row r="49" spans="2:11" s="1" customFormat="1" ht="18" customHeight="1">
      <c r="B49" s="35"/>
      <c r="C49" s="31" t="s">
        <v>400</v>
      </c>
      <c r="D49" s="36"/>
      <c r="E49" s="36"/>
      <c r="F49" s="29" t="str">
        <f>F12</f>
        <v>Velký Rapotín - Částkov</v>
      </c>
      <c r="G49" s="36"/>
      <c r="H49" s="36"/>
      <c r="I49" s="97" t="s">
        <v>402</v>
      </c>
      <c r="J49" s="98" t="str">
        <f>IF(J12="","",J12)</f>
        <v>11.7.2016</v>
      </c>
      <c r="K49" s="39"/>
    </row>
    <row r="50" spans="2:11" s="1" customFormat="1" ht="6.75" customHeight="1">
      <c r="B50" s="35"/>
      <c r="C50" s="36"/>
      <c r="D50" s="36"/>
      <c r="E50" s="36"/>
      <c r="F50" s="36"/>
      <c r="G50" s="36"/>
      <c r="H50" s="36"/>
      <c r="I50" s="96"/>
      <c r="J50" s="36"/>
      <c r="K50" s="39"/>
    </row>
    <row r="51" spans="2:11" s="1" customFormat="1" ht="15">
      <c r="B51" s="35"/>
      <c r="C51" s="31" t="s">
        <v>406</v>
      </c>
      <c r="D51" s="36"/>
      <c r="E51" s="36"/>
      <c r="F51" s="29" t="str">
        <f>E15</f>
        <v>SÚS Plzeňského kraje, p.o.</v>
      </c>
      <c r="G51" s="36"/>
      <c r="H51" s="36"/>
      <c r="I51" s="97" t="s">
        <v>412</v>
      </c>
      <c r="J51" s="29" t="str">
        <f>E21</f>
        <v>Ing. Jaroslav Rojt</v>
      </c>
      <c r="K51" s="39"/>
    </row>
    <row r="52" spans="2:11" s="1" customFormat="1" ht="14.25" customHeight="1">
      <c r="B52" s="35"/>
      <c r="C52" s="31" t="s">
        <v>410</v>
      </c>
      <c r="D52" s="36"/>
      <c r="E52" s="36"/>
      <c r="F52" s="29">
        <f>IF(E18="","",E18)</f>
      </c>
      <c r="G52" s="36"/>
      <c r="H52" s="36"/>
      <c r="I52" s="96"/>
      <c r="J52" s="36"/>
      <c r="K52" s="39"/>
    </row>
    <row r="53" spans="2:11" s="1" customFormat="1" ht="9.75" customHeight="1">
      <c r="B53" s="35"/>
      <c r="C53" s="36"/>
      <c r="D53" s="36"/>
      <c r="E53" s="36"/>
      <c r="F53" s="36"/>
      <c r="G53" s="36"/>
      <c r="H53" s="36"/>
      <c r="I53" s="96"/>
      <c r="J53" s="36"/>
      <c r="K53" s="39"/>
    </row>
    <row r="54" spans="2:11" s="1" customFormat="1" ht="29.25" customHeight="1">
      <c r="B54" s="35"/>
      <c r="C54" s="116" t="s">
        <v>469</v>
      </c>
      <c r="D54" s="45"/>
      <c r="E54" s="45"/>
      <c r="F54" s="45"/>
      <c r="G54" s="45"/>
      <c r="H54" s="45"/>
      <c r="I54" s="117"/>
      <c r="J54" s="118" t="s">
        <v>470</v>
      </c>
      <c r="K54" s="50"/>
    </row>
    <row r="55" spans="2:11" s="1" customFormat="1" ht="9.75" customHeight="1">
      <c r="B55" s="35"/>
      <c r="C55" s="36"/>
      <c r="D55" s="36"/>
      <c r="E55" s="36"/>
      <c r="F55" s="36"/>
      <c r="G55" s="36"/>
      <c r="H55" s="36"/>
      <c r="I55" s="96"/>
      <c r="J55" s="36"/>
      <c r="K55" s="39"/>
    </row>
    <row r="56" spans="2:47" s="1" customFormat="1" ht="29.25" customHeight="1">
      <c r="B56" s="35"/>
      <c r="C56" s="119" t="s">
        <v>471</v>
      </c>
      <c r="D56" s="36"/>
      <c r="E56" s="36"/>
      <c r="F56" s="36"/>
      <c r="G56" s="36"/>
      <c r="H56" s="36"/>
      <c r="I56" s="96"/>
      <c r="J56" s="106">
        <f>J81</f>
        <v>0</v>
      </c>
      <c r="K56" s="39"/>
      <c r="AU56" s="18" t="s">
        <v>472</v>
      </c>
    </row>
    <row r="57" spans="2:11" s="7" customFormat="1" ht="24.75" customHeight="1">
      <c r="B57" s="120"/>
      <c r="C57" s="121"/>
      <c r="D57" s="122" t="s">
        <v>139</v>
      </c>
      <c r="E57" s="123"/>
      <c r="F57" s="123"/>
      <c r="G57" s="123"/>
      <c r="H57" s="123"/>
      <c r="I57" s="124"/>
      <c r="J57" s="125">
        <f>J82</f>
        <v>0</v>
      </c>
      <c r="K57" s="126"/>
    </row>
    <row r="58" spans="2:11" s="8" customFormat="1" ht="19.5" customHeight="1">
      <c r="B58" s="127"/>
      <c r="C58" s="128"/>
      <c r="D58" s="129" t="s">
        <v>140</v>
      </c>
      <c r="E58" s="130"/>
      <c r="F58" s="130"/>
      <c r="G58" s="130"/>
      <c r="H58" s="130"/>
      <c r="I58" s="131"/>
      <c r="J58" s="132">
        <f>J83</f>
        <v>0</v>
      </c>
      <c r="K58" s="133"/>
    </row>
    <row r="59" spans="2:11" s="8" customFormat="1" ht="19.5" customHeight="1">
      <c r="B59" s="127"/>
      <c r="C59" s="128"/>
      <c r="D59" s="129" t="s">
        <v>141</v>
      </c>
      <c r="E59" s="130"/>
      <c r="F59" s="130"/>
      <c r="G59" s="130"/>
      <c r="H59" s="130"/>
      <c r="I59" s="131"/>
      <c r="J59" s="132">
        <f>J91</f>
        <v>0</v>
      </c>
      <c r="K59" s="133"/>
    </row>
    <row r="60" spans="2:11" s="8" customFormat="1" ht="19.5" customHeight="1">
      <c r="B60" s="127"/>
      <c r="C60" s="128"/>
      <c r="D60" s="129" t="s">
        <v>142</v>
      </c>
      <c r="E60" s="130"/>
      <c r="F60" s="130"/>
      <c r="G60" s="130"/>
      <c r="H60" s="130"/>
      <c r="I60" s="131"/>
      <c r="J60" s="132">
        <f>J111</f>
        <v>0</v>
      </c>
      <c r="K60" s="133"/>
    </row>
    <row r="61" spans="2:11" s="8" customFormat="1" ht="19.5" customHeight="1">
      <c r="B61" s="127"/>
      <c r="C61" s="128"/>
      <c r="D61" s="129" t="s">
        <v>143</v>
      </c>
      <c r="E61" s="130"/>
      <c r="F61" s="130"/>
      <c r="G61" s="130"/>
      <c r="H61" s="130"/>
      <c r="I61" s="131"/>
      <c r="J61" s="132">
        <f>J115</f>
        <v>0</v>
      </c>
      <c r="K61" s="133"/>
    </row>
    <row r="62" spans="2:11" s="1" customFormat="1" ht="21.75" customHeight="1">
      <c r="B62" s="35"/>
      <c r="C62" s="36"/>
      <c r="D62" s="36"/>
      <c r="E62" s="36"/>
      <c r="F62" s="36"/>
      <c r="G62" s="36"/>
      <c r="H62" s="36"/>
      <c r="I62" s="96"/>
      <c r="J62" s="36"/>
      <c r="K62" s="39"/>
    </row>
    <row r="63" spans="2:11" s="1" customFormat="1" ht="6.75" customHeight="1">
      <c r="B63" s="51"/>
      <c r="C63" s="52"/>
      <c r="D63" s="52"/>
      <c r="E63" s="52"/>
      <c r="F63" s="52"/>
      <c r="G63" s="52"/>
      <c r="H63" s="52"/>
      <c r="I63" s="113"/>
      <c r="J63" s="52"/>
      <c r="K63" s="53"/>
    </row>
    <row r="67" spans="2:12" s="1" customFormat="1" ht="6.75" customHeight="1">
      <c r="B67" s="54"/>
      <c r="C67" s="55"/>
      <c r="D67" s="55"/>
      <c r="E67" s="55"/>
      <c r="F67" s="55"/>
      <c r="G67" s="55"/>
      <c r="H67" s="55"/>
      <c r="I67" s="114"/>
      <c r="J67" s="55"/>
      <c r="K67" s="55"/>
      <c r="L67" s="35"/>
    </row>
    <row r="68" spans="2:12" s="1" customFormat="1" ht="36.75" customHeight="1">
      <c r="B68" s="35"/>
      <c r="C68" s="56" t="s">
        <v>482</v>
      </c>
      <c r="I68" s="134"/>
      <c r="L68" s="35"/>
    </row>
    <row r="69" spans="2:12" s="1" customFormat="1" ht="6.75" customHeight="1">
      <c r="B69" s="35"/>
      <c r="I69" s="134"/>
      <c r="L69" s="35"/>
    </row>
    <row r="70" spans="2:12" s="1" customFormat="1" ht="14.25" customHeight="1">
      <c r="B70" s="35"/>
      <c r="C70" s="58" t="s">
        <v>392</v>
      </c>
      <c r="I70" s="134"/>
      <c r="L70" s="35"/>
    </row>
    <row r="71" spans="2:12" s="1" customFormat="1" ht="22.5" customHeight="1">
      <c r="B71" s="35"/>
      <c r="E71" s="274" t="str">
        <f>E7</f>
        <v>III/19846 VELKÝ RAPOTÍN - ČÁSTKOV</v>
      </c>
      <c r="F71" s="243"/>
      <c r="G71" s="243"/>
      <c r="H71" s="243"/>
      <c r="I71" s="134"/>
      <c r="L71" s="35"/>
    </row>
    <row r="72" spans="2:12" s="1" customFormat="1" ht="14.25" customHeight="1">
      <c r="B72" s="35"/>
      <c r="C72" s="58" t="s">
        <v>466</v>
      </c>
      <c r="I72" s="134"/>
      <c r="L72" s="35"/>
    </row>
    <row r="73" spans="2:12" s="1" customFormat="1" ht="23.25" customHeight="1">
      <c r="B73" s="35"/>
      <c r="E73" s="261" t="str">
        <f>E9</f>
        <v>901 - VRN</v>
      </c>
      <c r="F73" s="243"/>
      <c r="G73" s="243"/>
      <c r="H73" s="243"/>
      <c r="I73" s="134"/>
      <c r="L73" s="35"/>
    </row>
    <row r="74" spans="2:12" s="1" customFormat="1" ht="6.75" customHeight="1">
      <c r="B74" s="35"/>
      <c r="I74" s="134"/>
      <c r="L74" s="35"/>
    </row>
    <row r="75" spans="2:12" s="1" customFormat="1" ht="18" customHeight="1">
      <c r="B75" s="35"/>
      <c r="C75" s="58" t="s">
        <v>400</v>
      </c>
      <c r="F75" s="140" t="str">
        <f>F12</f>
        <v>Velký Rapotín - Částkov</v>
      </c>
      <c r="I75" s="141" t="s">
        <v>402</v>
      </c>
      <c r="J75" s="62" t="str">
        <f>IF(J12="","",J12)</f>
        <v>11.7.2016</v>
      </c>
      <c r="L75" s="35"/>
    </row>
    <row r="76" spans="2:12" s="1" customFormat="1" ht="6.75" customHeight="1">
      <c r="B76" s="35"/>
      <c r="I76" s="134"/>
      <c r="L76" s="35"/>
    </row>
    <row r="77" spans="2:12" s="1" customFormat="1" ht="15">
      <c r="B77" s="35"/>
      <c r="C77" s="58" t="s">
        <v>406</v>
      </c>
      <c r="F77" s="140" t="str">
        <f>E15</f>
        <v>SÚS Plzeňského kraje, p.o.</v>
      </c>
      <c r="I77" s="141" t="s">
        <v>412</v>
      </c>
      <c r="J77" s="140" t="str">
        <f>E21</f>
        <v>Ing. Jaroslav Rojt</v>
      </c>
      <c r="L77" s="35"/>
    </row>
    <row r="78" spans="2:12" s="1" customFormat="1" ht="14.25" customHeight="1">
      <c r="B78" s="35"/>
      <c r="C78" s="58" t="s">
        <v>410</v>
      </c>
      <c r="F78" s="140">
        <f>IF(E18="","",E18)</f>
      </c>
      <c r="I78" s="134"/>
      <c r="L78" s="35"/>
    </row>
    <row r="79" spans="2:12" s="1" customFormat="1" ht="9.75" customHeight="1">
      <c r="B79" s="35"/>
      <c r="I79" s="134"/>
      <c r="L79" s="35"/>
    </row>
    <row r="80" spans="2:20" s="9" customFormat="1" ht="29.25" customHeight="1">
      <c r="B80" s="142"/>
      <c r="C80" s="143" t="s">
        <v>483</v>
      </c>
      <c r="D80" s="144" t="s">
        <v>436</v>
      </c>
      <c r="E80" s="144" t="s">
        <v>432</v>
      </c>
      <c r="F80" s="144" t="s">
        <v>484</v>
      </c>
      <c r="G80" s="144" t="s">
        <v>485</v>
      </c>
      <c r="H80" s="144" t="s">
        <v>486</v>
      </c>
      <c r="I80" s="145" t="s">
        <v>487</v>
      </c>
      <c r="J80" s="144" t="s">
        <v>470</v>
      </c>
      <c r="K80" s="146" t="s">
        <v>488</v>
      </c>
      <c r="L80" s="142"/>
      <c r="M80" s="68" t="s">
        <v>489</v>
      </c>
      <c r="N80" s="69" t="s">
        <v>421</v>
      </c>
      <c r="O80" s="69" t="s">
        <v>490</v>
      </c>
      <c r="P80" s="69" t="s">
        <v>491</v>
      </c>
      <c r="Q80" s="69" t="s">
        <v>492</v>
      </c>
      <c r="R80" s="69" t="s">
        <v>493</v>
      </c>
      <c r="S80" s="69" t="s">
        <v>494</v>
      </c>
      <c r="T80" s="70" t="s">
        <v>495</v>
      </c>
    </row>
    <row r="81" spans="2:63" s="1" customFormat="1" ht="29.25" customHeight="1">
      <c r="B81" s="35"/>
      <c r="C81" s="72" t="s">
        <v>471</v>
      </c>
      <c r="I81" s="134"/>
      <c r="J81" s="147">
        <f>BK81</f>
        <v>0</v>
      </c>
      <c r="L81" s="35"/>
      <c r="M81" s="71"/>
      <c r="N81" s="63"/>
      <c r="O81" s="63"/>
      <c r="P81" s="148">
        <f>P82</f>
        <v>0</v>
      </c>
      <c r="Q81" s="63"/>
      <c r="R81" s="148">
        <f>R82</f>
        <v>0</v>
      </c>
      <c r="S81" s="63"/>
      <c r="T81" s="149">
        <f>T82</f>
        <v>0</v>
      </c>
      <c r="AT81" s="18" t="s">
        <v>450</v>
      </c>
      <c r="AU81" s="18" t="s">
        <v>472</v>
      </c>
      <c r="BK81" s="150">
        <f>BK82</f>
        <v>0</v>
      </c>
    </row>
    <row r="82" spans="2:63" s="10" customFormat="1" ht="36.75" customHeight="1">
      <c r="B82" s="151"/>
      <c r="D82" s="152" t="s">
        <v>450</v>
      </c>
      <c r="E82" s="153" t="s">
        <v>461</v>
      </c>
      <c r="F82" s="153" t="s">
        <v>144</v>
      </c>
      <c r="I82" s="154"/>
      <c r="J82" s="155">
        <f>BK82</f>
        <v>0</v>
      </c>
      <c r="L82" s="151"/>
      <c r="M82" s="156"/>
      <c r="N82" s="157"/>
      <c r="O82" s="157"/>
      <c r="P82" s="158">
        <f>P83+P91+P111+P115</f>
        <v>0</v>
      </c>
      <c r="Q82" s="157"/>
      <c r="R82" s="158">
        <f>R83+R91+R111+R115</f>
        <v>0</v>
      </c>
      <c r="S82" s="157"/>
      <c r="T82" s="159">
        <f>T83+T91+T111+T115</f>
        <v>0</v>
      </c>
      <c r="AR82" s="152" t="s">
        <v>556</v>
      </c>
      <c r="AT82" s="160" t="s">
        <v>450</v>
      </c>
      <c r="AU82" s="160" t="s">
        <v>451</v>
      </c>
      <c r="AY82" s="152" t="s">
        <v>498</v>
      </c>
      <c r="BK82" s="161">
        <f>BK83+BK91+BK111+BK115</f>
        <v>0</v>
      </c>
    </row>
    <row r="83" spans="2:63" s="10" customFormat="1" ht="19.5" customHeight="1">
      <c r="B83" s="151"/>
      <c r="D83" s="162" t="s">
        <v>450</v>
      </c>
      <c r="E83" s="163" t="s">
        <v>145</v>
      </c>
      <c r="F83" s="163" t="s">
        <v>146</v>
      </c>
      <c r="I83" s="154"/>
      <c r="J83" s="164">
        <f>BK83</f>
        <v>0</v>
      </c>
      <c r="L83" s="151"/>
      <c r="M83" s="156"/>
      <c r="N83" s="157"/>
      <c r="O83" s="157"/>
      <c r="P83" s="158">
        <f>SUM(P84:P90)</f>
        <v>0</v>
      </c>
      <c r="Q83" s="157"/>
      <c r="R83" s="158">
        <f>SUM(R84:R90)</f>
        <v>0</v>
      </c>
      <c r="S83" s="157"/>
      <c r="T83" s="159">
        <f>SUM(T84:T90)</f>
        <v>0</v>
      </c>
      <c r="AR83" s="152" t="s">
        <v>556</v>
      </c>
      <c r="AT83" s="160" t="s">
        <v>450</v>
      </c>
      <c r="AU83" s="160" t="s">
        <v>399</v>
      </c>
      <c r="AY83" s="152" t="s">
        <v>498</v>
      </c>
      <c r="BK83" s="161">
        <f>SUM(BK84:BK90)</f>
        <v>0</v>
      </c>
    </row>
    <row r="84" spans="2:65" s="1" customFormat="1" ht="22.5" customHeight="1">
      <c r="B84" s="165"/>
      <c r="C84" s="166" t="s">
        <v>399</v>
      </c>
      <c r="D84" s="166" t="s">
        <v>500</v>
      </c>
      <c r="E84" s="167" t="s">
        <v>147</v>
      </c>
      <c r="F84" s="168" t="s">
        <v>148</v>
      </c>
      <c r="G84" s="169" t="s">
        <v>620</v>
      </c>
      <c r="H84" s="170">
        <v>1</v>
      </c>
      <c r="I84" s="171"/>
      <c r="J84" s="172">
        <f>ROUND(I84*H84,2)</f>
        <v>0</v>
      </c>
      <c r="K84" s="168" t="s">
        <v>504</v>
      </c>
      <c r="L84" s="35"/>
      <c r="M84" s="173" t="s">
        <v>398</v>
      </c>
      <c r="N84" s="174" t="s">
        <v>422</v>
      </c>
      <c r="O84" s="36"/>
      <c r="P84" s="175">
        <f>O84*H84</f>
        <v>0</v>
      </c>
      <c r="Q84" s="175">
        <v>0</v>
      </c>
      <c r="R84" s="175">
        <f>Q84*H84</f>
        <v>0</v>
      </c>
      <c r="S84" s="175">
        <v>0</v>
      </c>
      <c r="T84" s="176">
        <f>S84*H84</f>
        <v>0</v>
      </c>
      <c r="AR84" s="18" t="s">
        <v>149</v>
      </c>
      <c r="AT84" s="18" t="s">
        <v>500</v>
      </c>
      <c r="AU84" s="18" t="s">
        <v>459</v>
      </c>
      <c r="AY84" s="18" t="s">
        <v>498</v>
      </c>
      <c r="BE84" s="177">
        <f>IF(N84="základní",J84,0)</f>
        <v>0</v>
      </c>
      <c r="BF84" s="177">
        <f>IF(N84="snížená",J84,0)</f>
        <v>0</v>
      </c>
      <c r="BG84" s="177">
        <f>IF(N84="zákl. přenesená",J84,0)</f>
        <v>0</v>
      </c>
      <c r="BH84" s="177">
        <f>IF(N84="sníž. přenesená",J84,0)</f>
        <v>0</v>
      </c>
      <c r="BI84" s="177">
        <f>IF(N84="nulová",J84,0)</f>
        <v>0</v>
      </c>
      <c r="BJ84" s="18" t="s">
        <v>399</v>
      </c>
      <c r="BK84" s="177">
        <f>ROUND(I84*H84,2)</f>
        <v>0</v>
      </c>
      <c r="BL84" s="18" t="s">
        <v>149</v>
      </c>
      <c r="BM84" s="18" t="s">
        <v>150</v>
      </c>
    </row>
    <row r="85" spans="2:47" s="1" customFormat="1" ht="13.5">
      <c r="B85" s="35"/>
      <c r="D85" s="178" t="s">
        <v>507</v>
      </c>
      <c r="F85" s="179" t="s">
        <v>151</v>
      </c>
      <c r="I85" s="134"/>
      <c r="L85" s="35"/>
      <c r="M85" s="65"/>
      <c r="N85" s="36"/>
      <c r="O85" s="36"/>
      <c r="P85" s="36"/>
      <c r="Q85" s="36"/>
      <c r="R85" s="36"/>
      <c r="S85" s="36"/>
      <c r="T85" s="66"/>
      <c r="AT85" s="18" t="s">
        <v>507</v>
      </c>
      <c r="AU85" s="18" t="s">
        <v>459</v>
      </c>
    </row>
    <row r="86" spans="2:51" s="12" customFormat="1" ht="13.5">
      <c r="B86" s="189"/>
      <c r="D86" s="198" t="s">
        <v>511</v>
      </c>
      <c r="E86" s="207" t="s">
        <v>398</v>
      </c>
      <c r="F86" s="208" t="s">
        <v>152</v>
      </c>
      <c r="H86" s="209">
        <v>1</v>
      </c>
      <c r="I86" s="193"/>
      <c r="L86" s="189"/>
      <c r="M86" s="194"/>
      <c r="N86" s="195"/>
      <c r="O86" s="195"/>
      <c r="P86" s="195"/>
      <c r="Q86" s="195"/>
      <c r="R86" s="195"/>
      <c r="S86" s="195"/>
      <c r="T86" s="196"/>
      <c r="AT86" s="190" t="s">
        <v>511</v>
      </c>
      <c r="AU86" s="190" t="s">
        <v>459</v>
      </c>
      <c r="AV86" s="12" t="s">
        <v>459</v>
      </c>
      <c r="AW86" s="12" t="s">
        <v>415</v>
      </c>
      <c r="AX86" s="12" t="s">
        <v>399</v>
      </c>
      <c r="AY86" s="190" t="s">
        <v>498</v>
      </c>
    </row>
    <row r="87" spans="2:65" s="1" customFormat="1" ht="22.5" customHeight="1">
      <c r="B87" s="165"/>
      <c r="C87" s="166" t="s">
        <v>459</v>
      </c>
      <c r="D87" s="166" t="s">
        <v>500</v>
      </c>
      <c r="E87" s="167" t="s">
        <v>153</v>
      </c>
      <c r="F87" s="168" t="s">
        <v>154</v>
      </c>
      <c r="G87" s="169" t="s">
        <v>620</v>
      </c>
      <c r="H87" s="170">
        <v>1</v>
      </c>
      <c r="I87" s="171"/>
      <c r="J87" s="172">
        <f>ROUND(I87*H87,2)</f>
        <v>0</v>
      </c>
      <c r="K87" s="168" t="s">
        <v>504</v>
      </c>
      <c r="L87" s="35"/>
      <c r="M87" s="173" t="s">
        <v>398</v>
      </c>
      <c r="N87" s="174" t="s">
        <v>422</v>
      </c>
      <c r="O87" s="36"/>
      <c r="P87" s="175">
        <f>O87*H87</f>
        <v>0</v>
      </c>
      <c r="Q87" s="175">
        <v>0</v>
      </c>
      <c r="R87" s="175">
        <f>Q87*H87</f>
        <v>0</v>
      </c>
      <c r="S87" s="175">
        <v>0</v>
      </c>
      <c r="T87" s="176">
        <f>S87*H87</f>
        <v>0</v>
      </c>
      <c r="AR87" s="18" t="s">
        <v>149</v>
      </c>
      <c r="AT87" s="18" t="s">
        <v>500</v>
      </c>
      <c r="AU87" s="18" t="s">
        <v>459</v>
      </c>
      <c r="AY87" s="18" t="s">
        <v>498</v>
      </c>
      <c r="BE87" s="177">
        <f>IF(N87="základní",J87,0)</f>
        <v>0</v>
      </c>
      <c r="BF87" s="177">
        <f>IF(N87="snížená",J87,0)</f>
        <v>0</v>
      </c>
      <c r="BG87" s="177">
        <f>IF(N87="zákl. přenesená",J87,0)</f>
        <v>0</v>
      </c>
      <c r="BH87" s="177">
        <f>IF(N87="sníž. přenesená",J87,0)</f>
        <v>0</v>
      </c>
      <c r="BI87" s="177">
        <f>IF(N87="nulová",J87,0)</f>
        <v>0</v>
      </c>
      <c r="BJ87" s="18" t="s">
        <v>399</v>
      </c>
      <c r="BK87" s="177">
        <f>ROUND(I87*H87,2)</f>
        <v>0</v>
      </c>
      <c r="BL87" s="18" t="s">
        <v>149</v>
      </c>
      <c r="BM87" s="18" t="s">
        <v>155</v>
      </c>
    </row>
    <row r="88" spans="2:47" s="1" customFormat="1" ht="27">
      <c r="B88" s="35"/>
      <c r="D88" s="178" t="s">
        <v>507</v>
      </c>
      <c r="F88" s="179" t="s">
        <v>156</v>
      </c>
      <c r="I88" s="134"/>
      <c r="L88" s="35"/>
      <c r="M88" s="65"/>
      <c r="N88" s="36"/>
      <c r="O88" s="36"/>
      <c r="P88" s="36"/>
      <c r="Q88" s="36"/>
      <c r="R88" s="36"/>
      <c r="S88" s="36"/>
      <c r="T88" s="66"/>
      <c r="AT88" s="18" t="s">
        <v>507</v>
      </c>
      <c r="AU88" s="18" t="s">
        <v>459</v>
      </c>
    </row>
    <row r="89" spans="2:51" s="12" customFormat="1" ht="13.5">
      <c r="B89" s="189"/>
      <c r="D89" s="178" t="s">
        <v>511</v>
      </c>
      <c r="E89" s="190" t="s">
        <v>398</v>
      </c>
      <c r="F89" s="191" t="s">
        <v>157</v>
      </c>
      <c r="H89" s="192">
        <v>1</v>
      </c>
      <c r="I89" s="193"/>
      <c r="L89" s="189"/>
      <c r="M89" s="194"/>
      <c r="N89" s="195"/>
      <c r="O89" s="195"/>
      <c r="P89" s="195"/>
      <c r="Q89" s="195"/>
      <c r="R89" s="195"/>
      <c r="S89" s="195"/>
      <c r="T89" s="196"/>
      <c r="AT89" s="190" t="s">
        <v>511</v>
      </c>
      <c r="AU89" s="190" t="s">
        <v>459</v>
      </c>
      <c r="AV89" s="12" t="s">
        <v>459</v>
      </c>
      <c r="AW89" s="12" t="s">
        <v>415</v>
      </c>
      <c r="AX89" s="12" t="s">
        <v>399</v>
      </c>
      <c r="AY89" s="190" t="s">
        <v>498</v>
      </c>
    </row>
    <row r="90" spans="2:51" s="11" customFormat="1" ht="13.5">
      <c r="B90" s="181"/>
      <c r="D90" s="178" t="s">
        <v>511</v>
      </c>
      <c r="E90" s="182" t="s">
        <v>398</v>
      </c>
      <c r="F90" s="183" t="s">
        <v>158</v>
      </c>
      <c r="H90" s="184" t="s">
        <v>398</v>
      </c>
      <c r="I90" s="185"/>
      <c r="L90" s="181"/>
      <c r="M90" s="186"/>
      <c r="N90" s="187"/>
      <c r="O90" s="187"/>
      <c r="P90" s="187"/>
      <c r="Q90" s="187"/>
      <c r="R90" s="187"/>
      <c r="S90" s="187"/>
      <c r="T90" s="188"/>
      <c r="AT90" s="184" t="s">
        <v>511</v>
      </c>
      <c r="AU90" s="184" t="s">
        <v>459</v>
      </c>
      <c r="AV90" s="11" t="s">
        <v>399</v>
      </c>
      <c r="AW90" s="11" t="s">
        <v>415</v>
      </c>
      <c r="AX90" s="11" t="s">
        <v>451</v>
      </c>
      <c r="AY90" s="184" t="s">
        <v>498</v>
      </c>
    </row>
    <row r="91" spans="2:63" s="10" customFormat="1" ht="29.25" customHeight="1">
      <c r="B91" s="151"/>
      <c r="D91" s="162" t="s">
        <v>450</v>
      </c>
      <c r="E91" s="163" t="s">
        <v>159</v>
      </c>
      <c r="F91" s="163" t="s">
        <v>160</v>
      </c>
      <c r="I91" s="154"/>
      <c r="J91" s="164">
        <f>BK91</f>
        <v>0</v>
      </c>
      <c r="L91" s="151"/>
      <c r="M91" s="156"/>
      <c r="N91" s="157"/>
      <c r="O91" s="157"/>
      <c r="P91" s="158">
        <f>SUM(P92:P110)</f>
        <v>0</v>
      </c>
      <c r="Q91" s="157"/>
      <c r="R91" s="158">
        <f>SUM(R92:R110)</f>
        <v>0</v>
      </c>
      <c r="S91" s="157"/>
      <c r="T91" s="159">
        <f>SUM(T92:T110)</f>
        <v>0</v>
      </c>
      <c r="AR91" s="152" t="s">
        <v>556</v>
      </c>
      <c r="AT91" s="160" t="s">
        <v>450</v>
      </c>
      <c r="AU91" s="160" t="s">
        <v>399</v>
      </c>
      <c r="AY91" s="152" t="s">
        <v>498</v>
      </c>
      <c r="BK91" s="161">
        <f>SUM(BK92:BK110)</f>
        <v>0</v>
      </c>
    </row>
    <row r="92" spans="2:65" s="1" customFormat="1" ht="22.5" customHeight="1">
      <c r="B92" s="165"/>
      <c r="C92" s="166" t="s">
        <v>529</v>
      </c>
      <c r="D92" s="166" t="s">
        <v>500</v>
      </c>
      <c r="E92" s="167" t="s">
        <v>161</v>
      </c>
      <c r="F92" s="168" t="s">
        <v>162</v>
      </c>
      <c r="G92" s="169" t="s">
        <v>620</v>
      </c>
      <c r="H92" s="170">
        <v>2</v>
      </c>
      <c r="I92" s="171"/>
      <c r="J92" s="172">
        <f>ROUND(I92*H92,2)</f>
        <v>0</v>
      </c>
      <c r="K92" s="168" t="s">
        <v>504</v>
      </c>
      <c r="L92" s="35"/>
      <c r="M92" s="173" t="s">
        <v>398</v>
      </c>
      <c r="N92" s="174" t="s">
        <v>422</v>
      </c>
      <c r="O92" s="36"/>
      <c r="P92" s="175">
        <f>O92*H92</f>
        <v>0</v>
      </c>
      <c r="Q92" s="175">
        <v>0</v>
      </c>
      <c r="R92" s="175">
        <f>Q92*H92</f>
        <v>0</v>
      </c>
      <c r="S92" s="175">
        <v>0</v>
      </c>
      <c r="T92" s="176">
        <f>S92*H92</f>
        <v>0</v>
      </c>
      <c r="AR92" s="18" t="s">
        <v>149</v>
      </c>
      <c r="AT92" s="18" t="s">
        <v>500</v>
      </c>
      <c r="AU92" s="18" t="s">
        <v>459</v>
      </c>
      <c r="AY92" s="18" t="s">
        <v>498</v>
      </c>
      <c r="BE92" s="177">
        <f>IF(N92="základní",J92,0)</f>
        <v>0</v>
      </c>
      <c r="BF92" s="177">
        <f>IF(N92="snížená",J92,0)</f>
        <v>0</v>
      </c>
      <c r="BG92" s="177">
        <f>IF(N92="zákl. přenesená",J92,0)</f>
        <v>0</v>
      </c>
      <c r="BH92" s="177">
        <f>IF(N92="sníž. přenesená",J92,0)</f>
        <v>0</v>
      </c>
      <c r="BI92" s="177">
        <f>IF(N92="nulová",J92,0)</f>
        <v>0</v>
      </c>
      <c r="BJ92" s="18" t="s">
        <v>399</v>
      </c>
      <c r="BK92" s="177">
        <f>ROUND(I92*H92,2)</f>
        <v>0</v>
      </c>
      <c r="BL92" s="18" t="s">
        <v>149</v>
      </c>
      <c r="BM92" s="18" t="s">
        <v>163</v>
      </c>
    </row>
    <row r="93" spans="2:47" s="1" customFormat="1" ht="13.5">
      <c r="B93" s="35"/>
      <c r="D93" s="178" t="s">
        <v>507</v>
      </c>
      <c r="F93" s="179" t="s">
        <v>164</v>
      </c>
      <c r="I93" s="134"/>
      <c r="L93" s="35"/>
      <c r="M93" s="65"/>
      <c r="N93" s="36"/>
      <c r="O93" s="36"/>
      <c r="P93" s="36"/>
      <c r="Q93" s="36"/>
      <c r="R93" s="36"/>
      <c r="S93" s="36"/>
      <c r="T93" s="66"/>
      <c r="AT93" s="18" t="s">
        <v>507</v>
      </c>
      <c r="AU93" s="18" t="s">
        <v>459</v>
      </c>
    </row>
    <row r="94" spans="2:51" s="12" customFormat="1" ht="13.5">
      <c r="B94" s="189"/>
      <c r="D94" s="178" t="s">
        <v>511</v>
      </c>
      <c r="E94" s="190" t="s">
        <v>398</v>
      </c>
      <c r="F94" s="191" t="s">
        <v>165</v>
      </c>
      <c r="H94" s="192">
        <v>1</v>
      </c>
      <c r="I94" s="193"/>
      <c r="L94" s="189"/>
      <c r="M94" s="194"/>
      <c r="N94" s="195"/>
      <c r="O94" s="195"/>
      <c r="P94" s="195"/>
      <c r="Q94" s="195"/>
      <c r="R94" s="195"/>
      <c r="S94" s="195"/>
      <c r="T94" s="196"/>
      <c r="AT94" s="190" t="s">
        <v>511</v>
      </c>
      <c r="AU94" s="190" t="s">
        <v>459</v>
      </c>
      <c r="AV94" s="12" t="s">
        <v>459</v>
      </c>
      <c r="AW94" s="12" t="s">
        <v>415</v>
      </c>
      <c r="AX94" s="12" t="s">
        <v>451</v>
      </c>
      <c r="AY94" s="190" t="s">
        <v>498</v>
      </c>
    </row>
    <row r="95" spans="2:51" s="12" customFormat="1" ht="13.5">
      <c r="B95" s="189"/>
      <c r="D95" s="178" t="s">
        <v>511</v>
      </c>
      <c r="E95" s="190" t="s">
        <v>398</v>
      </c>
      <c r="F95" s="191" t="s">
        <v>166</v>
      </c>
      <c r="H95" s="192">
        <v>1</v>
      </c>
      <c r="I95" s="193"/>
      <c r="L95" s="189"/>
      <c r="M95" s="194"/>
      <c r="N95" s="195"/>
      <c r="O95" s="195"/>
      <c r="P95" s="195"/>
      <c r="Q95" s="195"/>
      <c r="R95" s="195"/>
      <c r="S95" s="195"/>
      <c r="T95" s="196"/>
      <c r="AT95" s="190" t="s">
        <v>511</v>
      </c>
      <c r="AU95" s="190" t="s">
        <v>459</v>
      </c>
      <c r="AV95" s="12" t="s">
        <v>459</v>
      </c>
      <c r="AW95" s="12" t="s">
        <v>415</v>
      </c>
      <c r="AX95" s="12" t="s">
        <v>451</v>
      </c>
      <c r="AY95" s="190" t="s">
        <v>498</v>
      </c>
    </row>
    <row r="96" spans="2:51" s="13" customFormat="1" ht="13.5">
      <c r="B96" s="197"/>
      <c r="D96" s="198" t="s">
        <v>511</v>
      </c>
      <c r="E96" s="199" t="s">
        <v>398</v>
      </c>
      <c r="F96" s="200" t="s">
        <v>518</v>
      </c>
      <c r="H96" s="201">
        <v>2</v>
      </c>
      <c r="I96" s="202"/>
      <c r="L96" s="197"/>
      <c r="M96" s="203"/>
      <c r="N96" s="204"/>
      <c r="O96" s="204"/>
      <c r="P96" s="204"/>
      <c r="Q96" s="204"/>
      <c r="R96" s="204"/>
      <c r="S96" s="204"/>
      <c r="T96" s="205"/>
      <c r="AT96" s="206" t="s">
        <v>511</v>
      </c>
      <c r="AU96" s="206" t="s">
        <v>459</v>
      </c>
      <c r="AV96" s="13" t="s">
        <v>505</v>
      </c>
      <c r="AW96" s="13" t="s">
        <v>415</v>
      </c>
      <c r="AX96" s="13" t="s">
        <v>399</v>
      </c>
      <c r="AY96" s="206" t="s">
        <v>498</v>
      </c>
    </row>
    <row r="97" spans="2:65" s="1" customFormat="1" ht="22.5" customHeight="1">
      <c r="B97" s="165"/>
      <c r="C97" s="166" t="s">
        <v>505</v>
      </c>
      <c r="D97" s="166" t="s">
        <v>500</v>
      </c>
      <c r="E97" s="167" t="s">
        <v>167</v>
      </c>
      <c r="F97" s="168" t="s">
        <v>168</v>
      </c>
      <c r="G97" s="169" t="s">
        <v>620</v>
      </c>
      <c r="H97" s="170">
        <v>5</v>
      </c>
      <c r="I97" s="171"/>
      <c r="J97" s="172">
        <f>ROUND(I97*H97,2)</f>
        <v>0</v>
      </c>
      <c r="K97" s="168" t="s">
        <v>504</v>
      </c>
      <c r="L97" s="35"/>
      <c r="M97" s="173" t="s">
        <v>398</v>
      </c>
      <c r="N97" s="174" t="s">
        <v>422</v>
      </c>
      <c r="O97" s="36"/>
      <c r="P97" s="175">
        <f>O97*H97</f>
        <v>0</v>
      </c>
      <c r="Q97" s="175">
        <v>0</v>
      </c>
      <c r="R97" s="175">
        <f>Q97*H97</f>
        <v>0</v>
      </c>
      <c r="S97" s="175">
        <v>0</v>
      </c>
      <c r="T97" s="176">
        <f>S97*H97</f>
        <v>0</v>
      </c>
      <c r="AR97" s="18" t="s">
        <v>149</v>
      </c>
      <c r="AT97" s="18" t="s">
        <v>500</v>
      </c>
      <c r="AU97" s="18" t="s">
        <v>459</v>
      </c>
      <c r="AY97" s="18" t="s">
        <v>498</v>
      </c>
      <c r="BE97" s="177">
        <f>IF(N97="základní",J97,0)</f>
        <v>0</v>
      </c>
      <c r="BF97" s="177">
        <f>IF(N97="snížená",J97,0)</f>
        <v>0</v>
      </c>
      <c r="BG97" s="177">
        <f>IF(N97="zákl. přenesená",J97,0)</f>
        <v>0</v>
      </c>
      <c r="BH97" s="177">
        <f>IF(N97="sníž. přenesená",J97,0)</f>
        <v>0</v>
      </c>
      <c r="BI97" s="177">
        <f>IF(N97="nulová",J97,0)</f>
        <v>0</v>
      </c>
      <c r="BJ97" s="18" t="s">
        <v>399</v>
      </c>
      <c r="BK97" s="177">
        <f>ROUND(I97*H97,2)</f>
        <v>0</v>
      </c>
      <c r="BL97" s="18" t="s">
        <v>149</v>
      </c>
      <c r="BM97" s="18" t="s">
        <v>169</v>
      </c>
    </row>
    <row r="98" spans="2:47" s="1" customFormat="1" ht="13.5">
      <c r="B98" s="35"/>
      <c r="D98" s="178" t="s">
        <v>507</v>
      </c>
      <c r="F98" s="179" t="s">
        <v>170</v>
      </c>
      <c r="I98" s="134"/>
      <c r="L98" s="35"/>
      <c r="M98" s="65"/>
      <c r="N98" s="36"/>
      <c r="O98" s="36"/>
      <c r="P98" s="36"/>
      <c r="Q98" s="36"/>
      <c r="R98" s="36"/>
      <c r="S98" s="36"/>
      <c r="T98" s="66"/>
      <c r="AT98" s="18" t="s">
        <v>507</v>
      </c>
      <c r="AU98" s="18" t="s">
        <v>459</v>
      </c>
    </row>
    <row r="99" spans="2:51" s="12" customFormat="1" ht="13.5">
      <c r="B99" s="189"/>
      <c r="D99" s="178" t="s">
        <v>511</v>
      </c>
      <c r="E99" s="190" t="s">
        <v>398</v>
      </c>
      <c r="F99" s="191" t="s">
        <v>171</v>
      </c>
      <c r="H99" s="192">
        <v>2</v>
      </c>
      <c r="I99" s="193"/>
      <c r="L99" s="189"/>
      <c r="M99" s="194"/>
      <c r="N99" s="195"/>
      <c r="O99" s="195"/>
      <c r="P99" s="195"/>
      <c r="Q99" s="195"/>
      <c r="R99" s="195"/>
      <c r="S99" s="195"/>
      <c r="T99" s="196"/>
      <c r="AT99" s="190" t="s">
        <v>511</v>
      </c>
      <c r="AU99" s="190" t="s">
        <v>459</v>
      </c>
      <c r="AV99" s="12" t="s">
        <v>459</v>
      </c>
      <c r="AW99" s="12" t="s">
        <v>415</v>
      </c>
      <c r="AX99" s="12" t="s">
        <v>451</v>
      </c>
      <c r="AY99" s="190" t="s">
        <v>498</v>
      </c>
    </row>
    <row r="100" spans="2:51" s="11" customFormat="1" ht="27">
      <c r="B100" s="181"/>
      <c r="D100" s="178" t="s">
        <v>511</v>
      </c>
      <c r="E100" s="182" t="s">
        <v>398</v>
      </c>
      <c r="F100" s="183" t="s">
        <v>172</v>
      </c>
      <c r="H100" s="184" t="s">
        <v>398</v>
      </c>
      <c r="I100" s="185"/>
      <c r="L100" s="181"/>
      <c r="M100" s="186"/>
      <c r="N100" s="187"/>
      <c r="O100" s="187"/>
      <c r="P100" s="187"/>
      <c r="Q100" s="187"/>
      <c r="R100" s="187"/>
      <c r="S100" s="187"/>
      <c r="T100" s="188"/>
      <c r="AT100" s="184" t="s">
        <v>511</v>
      </c>
      <c r="AU100" s="184" t="s">
        <v>459</v>
      </c>
      <c r="AV100" s="11" t="s">
        <v>399</v>
      </c>
      <c r="AW100" s="11" t="s">
        <v>415</v>
      </c>
      <c r="AX100" s="11" t="s">
        <v>451</v>
      </c>
      <c r="AY100" s="184" t="s">
        <v>498</v>
      </c>
    </row>
    <row r="101" spans="2:51" s="12" customFormat="1" ht="13.5">
      <c r="B101" s="189"/>
      <c r="D101" s="178" t="s">
        <v>511</v>
      </c>
      <c r="E101" s="190" t="s">
        <v>398</v>
      </c>
      <c r="F101" s="191" t="s">
        <v>171</v>
      </c>
      <c r="H101" s="192">
        <v>2</v>
      </c>
      <c r="I101" s="193"/>
      <c r="L101" s="189"/>
      <c r="M101" s="194"/>
      <c r="N101" s="195"/>
      <c r="O101" s="195"/>
      <c r="P101" s="195"/>
      <c r="Q101" s="195"/>
      <c r="R101" s="195"/>
      <c r="S101" s="195"/>
      <c r="T101" s="196"/>
      <c r="AT101" s="190" t="s">
        <v>511</v>
      </c>
      <c r="AU101" s="190" t="s">
        <v>459</v>
      </c>
      <c r="AV101" s="12" t="s">
        <v>459</v>
      </c>
      <c r="AW101" s="12" t="s">
        <v>415</v>
      </c>
      <c r="AX101" s="12" t="s">
        <v>451</v>
      </c>
      <c r="AY101" s="190" t="s">
        <v>498</v>
      </c>
    </row>
    <row r="102" spans="2:51" s="11" customFormat="1" ht="27">
      <c r="B102" s="181"/>
      <c r="D102" s="178" t="s">
        <v>511</v>
      </c>
      <c r="E102" s="182" t="s">
        <v>398</v>
      </c>
      <c r="F102" s="183" t="s">
        <v>173</v>
      </c>
      <c r="H102" s="184" t="s">
        <v>398</v>
      </c>
      <c r="I102" s="185"/>
      <c r="L102" s="181"/>
      <c r="M102" s="186"/>
      <c r="N102" s="187"/>
      <c r="O102" s="187"/>
      <c r="P102" s="187"/>
      <c r="Q102" s="187"/>
      <c r="R102" s="187"/>
      <c r="S102" s="187"/>
      <c r="T102" s="188"/>
      <c r="AT102" s="184" t="s">
        <v>511</v>
      </c>
      <c r="AU102" s="184" t="s">
        <v>459</v>
      </c>
      <c r="AV102" s="11" t="s">
        <v>399</v>
      </c>
      <c r="AW102" s="11" t="s">
        <v>415</v>
      </c>
      <c r="AX102" s="11" t="s">
        <v>451</v>
      </c>
      <c r="AY102" s="184" t="s">
        <v>498</v>
      </c>
    </row>
    <row r="103" spans="2:51" s="12" customFormat="1" ht="13.5">
      <c r="B103" s="189"/>
      <c r="D103" s="178" t="s">
        <v>511</v>
      </c>
      <c r="E103" s="190" t="s">
        <v>398</v>
      </c>
      <c r="F103" s="191" t="s">
        <v>174</v>
      </c>
      <c r="H103" s="192">
        <v>1</v>
      </c>
      <c r="I103" s="193"/>
      <c r="L103" s="189"/>
      <c r="M103" s="194"/>
      <c r="N103" s="195"/>
      <c r="O103" s="195"/>
      <c r="P103" s="195"/>
      <c r="Q103" s="195"/>
      <c r="R103" s="195"/>
      <c r="S103" s="195"/>
      <c r="T103" s="196"/>
      <c r="AT103" s="190" t="s">
        <v>511</v>
      </c>
      <c r="AU103" s="190" t="s">
        <v>459</v>
      </c>
      <c r="AV103" s="12" t="s">
        <v>459</v>
      </c>
      <c r="AW103" s="12" t="s">
        <v>415</v>
      </c>
      <c r="AX103" s="12" t="s">
        <v>451</v>
      </c>
      <c r="AY103" s="190" t="s">
        <v>498</v>
      </c>
    </row>
    <row r="104" spans="2:51" s="11" customFormat="1" ht="13.5">
      <c r="B104" s="181"/>
      <c r="D104" s="178" t="s">
        <v>511</v>
      </c>
      <c r="E104" s="182" t="s">
        <v>398</v>
      </c>
      <c r="F104" s="183" t="s">
        <v>175</v>
      </c>
      <c r="H104" s="184" t="s">
        <v>398</v>
      </c>
      <c r="I104" s="185"/>
      <c r="L104" s="181"/>
      <c r="M104" s="186"/>
      <c r="N104" s="187"/>
      <c r="O104" s="187"/>
      <c r="P104" s="187"/>
      <c r="Q104" s="187"/>
      <c r="R104" s="187"/>
      <c r="S104" s="187"/>
      <c r="T104" s="188"/>
      <c r="AT104" s="184" t="s">
        <v>511</v>
      </c>
      <c r="AU104" s="184" t="s">
        <v>459</v>
      </c>
      <c r="AV104" s="11" t="s">
        <v>399</v>
      </c>
      <c r="AW104" s="11" t="s">
        <v>415</v>
      </c>
      <c r="AX104" s="11" t="s">
        <v>451</v>
      </c>
      <c r="AY104" s="184" t="s">
        <v>498</v>
      </c>
    </row>
    <row r="105" spans="2:51" s="13" customFormat="1" ht="13.5">
      <c r="B105" s="197"/>
      <c r="D105" s="198" t="s">
        <v>511</v>
      </c>
      <c r="E105" s="199" t="s">
        <v>398</v>
      </c>
      <c r="F105" s="200" t="s">
        <v>518</v>
      </c>
      <c r="H105" s="201">
        <v>5</v>
      </c>
      <c r="I105" s="202"/>
      <c r="L105" s="197"/>
      <c r="M105" s="203"/>
      <c r="N105" s="204"/>
      <c r="O105" s="204"/>
      <c r="P105" s="204"/>
      <c r="Q105" s="204"/>
      <c r="R105" s="204"/>
      <c r="S105" s="204"/>
      <c r="T105" s="205"/>
      <c r="AT105" s="206" t="s">
        <v>511</v>
      </c>
      <c r="AU105" s="206" t="s">
        <v>459</v>
      </c>
      <c r="AV105" s="13" t="s">
        <v>505</v>
      </c>
      <c r="AW105" s="13" t="s">
        <v>415</v>
      </c>
      <c r="AX105" s="13" t="s">
        <v>399</v>
      </c>
      <c r="AY105" s="206" t="s">
        <v>498</v>
      </c>
    </row>
    <row r="106" spans="2:65" s="1" customFormat="1" ht="22.5" customHeight="1">
      <c r="B106" s="165"/>
      <c r="C106" s="166" t="s">
        <v>556</v>
      </c>
      <c r="D106" s="166" t="s">
        <v>500</v>
      </c>
      <c r="E106" s="167" t="s">
        <v>176</v>
      </c>
      <c r="F106" s="168" t="s">
        <v>177</v>
      </c>
      <c r="G106" s="169" t="s">
        <v>620</v>
      </c>
      <c r="H106" s="170">
        <v>2</v>
      </c>
      <c r="I106" s="171"/>
      <c r="J106" s="172">
        <f>ROUND(I106*H106,2)</f>
        <v>0</v>
      </c>
      <c r="K106" s="168" t="s">
        <v>504</v>
      </c>
      <c r="L106" s="35"/>
      <c r="M106" s="173" t="s">
        <v>398</v>
      </c>
      <c r="N106" s="174" t="s">
        <v>422</v>
      </c>
      <c r="O106" s="36"/>
      <c r="P106" s="175">
        <f>O106*H106</f>
        <v>0</v>
      </c>
      <c r="Q106" s="175">
        <v>0</v>
      </c>
      <c r="R106" s="175">
        <f>Q106*H106</f>
        <v>0</v>
      </c>
      <c r="S106" s="175">
        <v>0</v>
      </c>
      <c r="T106" s="176">
        <f>S106*H106</f>
        <v>0</v>
      </c>
      <c r="AR106" s="18" t="s">
        <v>149</v>
      </c>
      <c r="AT106" s="18" t="s">
        <v>500</v>
      </c>
      <c r="AU106" s="18" t="s">
        <v>459</v>
      </c>
      <c r="AY106" s="18" t="s">
        <v>498</v>
      </c>
      <c r="BE106" s="177">
        <f>IF(N106="základní",J106,0)</f>
        <v>0</v>
      </c>
      <c r="BF106" s="177">
        <f>IF(N106="snížená",J106,0)</f>
        <v>0</v>
      </c>
      <c r="BG106" s="177">
        <f>IF(N106="zákl. přenesená",J106,0)</f>
        <v>0</v>
      </c>
      <c r="BH106" s="177">
        <f>IF(N106="sníž. přenesená",J106,0)</f>
        <v>0</v>
      </c>
      <c r="BI106" s="177">
        <f>IF(N106="nulová",J106,0)</f>
        <v>0</v>
      </c>
      <c r="BJ106" s="18" t="s">
        <v>399</v>
      </c>
      <c r="BK106" s="177">
        <f>ROUND(I106*H106,2)</f>
        <v>0</v>
      </c>
      <c r="BL106" s="18" t="s">
        <v>149</v>
      </c>
      <c r="BM106" s="18" t="s">
        <v>178</v>
      </c>
    </row>
    <row r="107" spans="2:47" s="1" customFormat="1" ht="13.5">
      <c r="B107" s="35"/>
      <c r="D107" s="178" t="s">
        <v>507</v>
      </c>
      <c r="F107" s="179" t="s">
        <v>179</v>
      </c>
      <c r="I107" s="134"/>
      <c r="L107" s="35"/>
      <c r="M107" s="65"/>
      <c r="N107" s="36"/>
      <c r="O107" s="36"/>
      <c r="P107" s="36"/>
      <c r="Q107" s="36"/>
      <c r="R107" s="36"/>
      <c r="S107" s="36"/>
      <c r="T107" s="66"/>
      <c r="AT107" s="18" t="s">
        <v>507</v>
      </c>
      <c r="AU107" s="18" t="s">
        <v>459</v>
      </c>
    </row>
    <row r="108" spans="2:51" s="12" customFormat="1" ht="13.5">
      <c r="B108" s="189"/>
      <c r="D108" s="178" t="s">
        <v>511</v>
      </c>
      <c r="E108" s="190" t="s">
        <v>398</v>
      </c>
      <c r="F108" s="191" t="s">
        <v>165</v>
      </c>
      <c r="H108" s="192">
        <v>1</v>
      </c>
      <c r="I108" s="193"/>
      <c r="L108" s="189"/>
      <c r="M108" s="194"/>
      <c r="N108" s="195"/>
      <c r="O108" s="195"/>
      <c r="P108" s="195"/>
      <c r="Q108" s="195"/>
      <c r="R108" s="195"/>
      <c r="S108" s="195"/>
      <c r="T108" s="196"/>
      <c r="AT108" s="190" t="s">
        <v>511</v>
      </c>
      <c r="AU108" s="190" t="s">
        <v>459</v>
      </c>
      <c r="AV108" s="12" t="s">
        <v>459</v>
      </c>
      <c r="AW108" s="12" t="s">
        <v>415</v>
      </c>
      <c r="AX108" s="12" t="s">
        <v>451</v>
      </c>
      <c r="AY108" s="190" t="s">
        <v>498</v>
      </c>
    </row>
    <row r="109" spans="2:51" s="12" customFormat="1" ht="13.5">
      <c r="B109" s="189"/>
      <c r="D109" s="178" t="s">
        <v>511</v>
      </c>
      <c r="E109" s="190" t="s">
        <v>398</v>
      </c>
      <c r="F109" s="191" t="s">
        <v>166</v>
      </c>
      <c r="H109" s="192">
        <v>1</v>
      </c>
      <c r="I109" s="193"/>
      <c r="L109" s="189"/>
      <c r="M109" s="194"/>
      <c r="N109" s="195"/>
      <c r="O109" s="195"/>
      <c r="P109" s="195"/>
      <c r="Q109" s="195"/>
      <c r="R109" s="195"/>
      <c r="S109" s="195"/>
      <c r="T109" s="196"/>
      <c r="AT109" s="190" t="s">
        <v>511</v>
      </c>
      <c r="AU109" s="190" t="s">
        <v>459</v>
      </c>
      <c r="AV109" s="12" t="s">
        <v>459</v>
      </c>
      <c r="AW109" s="12" t="s">
        <v>415</v>
      </c>
      <c r="AX109" s="12" t="s">
        <v>451</v>
      </c>
      <c r="AY109" s="190" t="s">
        <v>498</v>
      </c>
    </row>
    <row r="110" spans="2:51" s="13" customFormat="1" ht="13.5">
      <c r="B110" s="197"/>
      <c r="D110" s="178" t="s">
        <v>511</v>
      </c>
      <c r="E110" s="220" t="s">
        <v>398</v>
      </c>
      <c r="F110" s="221" t="s">
        <v>518</v>
      </c>
      <c r="H110" s="222">
        <v>2</v>
      </c>
      <c r="I110" s="202"/>
      <c r="L110" s="197"/>
      <c r="M110" s="203"/>
      <c r="N110" s="204"/>
      <c r="O110" s="204"/>
      <c r="P110" s="204"/>
      <c r="Q110" s="204"/>
      <c r="R110" s="204"/>
      <c r="S110" s="204"/>
      <c r="T110" s="205"/>
      <c r="AT110" s="206" t="s">
        <v>511</v>
      </c>
      <c r="AU110" s="206" t="s">
        <v>459</v>
      </c>
      <c r="AV110" s="13" t="s">
        <v>505</v>
      </c>
      <c r="AW110" s="13" t="s">
        <v>415</v>
      </c>
      <c r="AX110" s="13" t="s">
        <v>399</v>
      </c>
      <c r="AY110" s="206" t="s">
        <v>498</v>
      </c>
    </row>
    <row r="111" spans="2:63" s="10" customFormat="1" ht="29.25" customHeight="1">
      <c r="B111" s="151"/>
      <c r="D111" s="162" t="s">
        <v>450</v>
      </c>
      <c r="E111" s="163" t="s">
        <v>180</v>
      </c>
      <c r="F111" s="163" t="s">
        <v>181</v>
      </c>
      <c r="I111" s="154"/>
      <c r="J111" s="164">
        <f>BK111</f>
        <v>0</v>
      </c>
      <c r="L111" s="151"/>
      <c r="M111" s="156"/>
      <c r="N111" s="157"/>
      <c r="O111" s="157"/>
      <c r="P111" s="158">
        <f>SUM(P112:P114)</f>
        <v>0</v>
      </c>
      <c r="Q111" s="157"/>
      <c r="R111" s="158">
        <f>SUM(R112:R114)</f>
        <v>0</v>
      </c>
      <c r="S111" s="157"/>
      <c r="T111" s="159">
        <f>SUM(T112:T114)</f>
        <v>0</v>
      </c>
      <c r="AR111" s="152" t="s">
        <v>556</v>
      </c>
      <c r="AT111" s="160" t="s">
        <v>450</v>
      </c>
      <c r="AU111" s="160" t="s">
        <v>399</v>
      </c>
      <c r="AY111" s="152" t="s">
        <v>498</v>
      </c>
      <c r="BK111" s="161">
        <f>SUM(BK112:BK114)</f>
        <v>0</v>
      </c>
    </row>
    <row r="112" spans="2:65" s="1" customFormat="1" ht="22.5" customHeight="1">
      <c r="B112" s="165"/>
      <c r="C112" s="166" t="s">
        <v>567</v>
      </c>
      <c r="D112" s="166" t="s">
        <v>500</v>
      </c>
      <c r="E112" s="167" t="s">
        <v>182</v>
      </c>
      <c r="F112" s="168" t="s">
        <v>183</v>
      </c>
      <c r="G112" s="169" t="s">
        <v>620</v>
      </c>
      <c r="H112" s="170">
        <v>15</v>
      </c>
      <c r="I112" s="171"/>
      <c r="J112" s="172">
        <f>ROUND(I112*H112,2)</f>
        <v>0</v>
      </c>
      <c r="K112" s="168" t="s">
        <v>504</v>
      </c>
      <c r="L112" s="35"/>
      <c r="M112" s="173" t="s">
        <v>398</v>
      </c>
      <c r="N112" s="174" t="s">
        <v>422</v>
      </c>
      <c r="O112" s="36"/>
      <c r="P112" s="175">
        <f>O112*H112</f>
        <v>0</v>
      </c>
      <c r="Q112" s="175">
        <v>0</v>
      </c>
      <c r="R112" s="175">
        <f>Q112*H112</f>
        <v>0</v>
      </c>
      <c r="S112" s="175">
        <v>0</v>
      </c>
      <c r="T112" s="176">
        <f>S112*H112</f>
        <v>0</v>
      </c>
      <c r="AR112" s="18" t="s">
        <v>149</v>
      </c>
      <c r="AT112" s="18" t="s">
        <v>500</v>
      </c>
      <c r="AU112" s="18" t="s">
        <v>459</v>
      </c>
      <c r="AY112" s="18" t="s">
        <v>498</v>
      </c>
      <c r="BE112" s="177">
        <f>IF(N112="základní",J112,0)</f>
        <v>0</v>
      </c>
      <c r="BF112" s="177">
        <f>IF(N112="snížená",J112,0)</f>
        <v>0</v>
      </c>
      <c r="BG112" s="177">
        <f>IF(N112="zákl. přenesená",J112,0)</f>
        <v>0</v>
      </c>
      <c r="BH112" s="177">
        <f>IF(N112="sníž. přenesená",J112,0)</f>
        <v>0</v>
      </c>
      <c r="BI112" s="177">
        <f>IF(N112="nulová",J112,0)</f>
        <v>0</v>
      </c>
      <c r="BJ112" s="18" t="s">
        <v>399</v>
      </c>
      <c r="BK112" s="177">
        <f>ROUND(I112*H112,2)</f>
        <v>0</v>
      </c>
      <c r="BL112" s="18" t="s">
        <v>149</v>
      </c>
      <c r="BM112" s="18" t="s">
        <v>184</v>
      </c>
    </row>
    <row r="113" spans="2:47" s="1" customFormat="1" ht="13.5">
      <c r="B113" s="35"/>
      <c r="D113" s="178" t="s">
        <v>507</v>
      </c>
      <c r="F113" s="179" t="s">
        <v>185</v>
      </c>
      <c r="I113" s="134"/>
      <c r="L113" s="35"/>
      <c r="M113" s="65"/>
      <c r="N113" s="36"/>
      <c r="O113" s="36"/>
      <c r="P113" s="36"/>
      <c r="Q113" s="36"/>
      <c r="R113" s="36"/>
      <c r="S113" s="36"/>
      <c r="T113" s="66"/>
      <c r="AT113" s="18" t="s">
        <v>507</v>
      </c>
      <c r="AU113" s="18" t="s">
        <v>459</v>
      </c>
    </row>
    <row r="114" spans="2:51" s="12" customFormat="1" ht="13.5">
      <c r="B114" s="189"/>
      <c r="D114" s="178" t="s">
        <v>511</v>
      </c>
      <c r="E114" s="190" t="s">
        <v>398</v>
      </c>
      <c r="F114" s="191" t="s">
        <v>186</v>
      </c>
      <c r="H114" s="192">
        <v>15</v>
      </c>
      <c r="I114" s="193"/>
      <c r="L114" s="189"/>
      <c r="M114" s="194"/>
      <c r="N114" s="195"/>
      <c r="O114" s="195"/>
      <c r="P114" s="195"/>
      <c r="Q114" s="195"/>
      <c r="R114" s="195"/>
      <c r="S114" s="195"/>
      <c r="T114" s="196"/>
      <c r="AT114" s="190" t="s">
        <v>511</v>
      </c>
      <c r="AU114" s="190" t="s">
        <v>459</v>
      </c>
      <c r="AV114" s="12" t="s">
        <v>459</v>
      </c>
      <c r="AW114" s="12" t="s">
        <v>415</v>
      </c>
      <c r="AX114" s="12" t="s">
        <v>399</v>
      </c>
      <c r="AY114" s="190" t="s">
        <v>498</v>
      </c>
    </row>
    <row r="115" spans="2:63" s="10" customFormat="1" ht="29.25" customHeight="1">
      <c r="B115" s="151"/>
      <c r="D115" s="162" t="s">
        <v>450</v>
      </c>
      <c r="E115" s="163" t="s">
        <v>187</v>
      </c>
      <c r="F115" s="163" t="s">
        <v>188</v>
      </c>
      <c r="I115" s="154"/>
      <c r="J115" s="164">
        <f>BK115</f>
        <v>0</v>
      </c>
      <c r="L115" s="151"/>
      <c r="M115" s="156"/>
      <c r="N115" s="157"/>
      <c r="O115" s="157"/>
      <c r="P115" s="158">
        <f>SUM(P116:P118)</f>
        <v>0</v>
      </c>
      <c r="Q115" s="157"/>
      <c r="R115" s="158">
        <f>SUM(R116:R118)</f>
        <v>0</v>
      </c>
      <c r="S115" s="157"/>
      <c r="T115" s="159">
        <f>SUM(T116:T118)</f>
        <v>0</v>
      </c>
      <c r="AR115" s="152" t="s">
        <v>556</v>
      </c>
      <c r="AT115" s="160" t="s">
        <v>450</v>
      </c>
      <c r="AU115" s="160" t="s">
        <v>399</v>
      </c>
      <c r="AY115" s="152" t="s">
        <v>498</v>
      </c>
      <c r="BK115" s="161">
        <f>SUM(BK116:BK118)</f>
        <v>0</v>
      </c>
    </row>
    <row r="116" spans="2:65" s="1" customFormat="1" ht="22.5" customHeight="1">
      <c r="B116" s="165"/>
      <c r="C116" s="166" t="s">
        <v>575</v>
      </c>
      <c r="D116" s="166" t="s">
        <v>500</v>
      </c>
      <c r="E116" s="167" t="s">
        <v>189</v>
      </c>
      <c r="F116" s="168" t="s">
        <v>190</v>
      </c>
      <c r="G116" s="169" t="s">
        <v>620</v>
      </c>
      <c r="H116" s="170">
        <v>1</v>
      </c>
      <c r="I116" s="171"/>
      <c r="J116" s="172">
        <f>ROUND(I116*H116,2)</f>
        <v>0</v>
      </c>
      <c r="K116" s="168" t="s">
        <v>504</v>
      </c>
      <c r="L116" s="35"/>
      <c r="M116" s="173" t="s">
        <v>398</v>
      </c>
      <c r="N116" s="174" t="s">
        <v>422</v>
      </c>
      <c r="O116" s="36"/>
      <c r="P116" s="175">
        <f>O116*H116</f>
        <v>0</v>
      </c>
      <c r="Q116" s="175">
        <v>0</v>
      </c>
      <c r="R116" s="175">
        <f>Q116*H116</f>
        <v>0</v>
      </c>
      <c r="S116" s="175">
        <v>0</v>
      </c>
      <c r="T116" s="176">
        <f>S116*H116</f>
        <v>0</v>
      </c>
      <c r="AR116" s="18" t="s">
        <v>149</v>
      </c>
      <c r="AT116" s="18" t="s">
        <v>500</v>
      </c>
      <c r="AU116" s="18" t="s">
        <v>459</v>
      </c>
      <c r="AY116" s="18" t="s">
        <v>498</v>
      </c>
      <c r="BE116" s="177">
        <f>IF(N116="základní",J116,0)</f>
        <v>0</v>
      </c>
      <c r="BF116" s="177">
        <f>IF(N116="snížená",J116,0)</f>
        <v>0</v>
      </c>
      <c r="BG116" s="177">
        <f>IF(N116="zákl. přenesená",J116,0)</f>
        <v>0</v>
      </c>
      <c r="BH116" s="177">
        <f>IF(N116="sníž. přenesená",J116,0)</f>
        <v>0</v>
      </c>
      <c r="BI116" s="177">
        <f>IF(N116="nulová",J116,0)</f>
        <v>0</v>
      </c>
      <c r="BJ116" s="18" t="s">
        <v>399</v>
      </c>
      <c r="BK116" s="177">
        <f>ROUND(I116*H116,2)</f>
        <v>0</v>
      </c>
      <c r="BL116" s="18" t="s">
        <v>149</v>
      </c>
      <c r="BM116" s="18" t="s">
        <v>191</v>
      </c>
    </row>
    <row r="117" spans="2:47" s="1" customFormat="1" ht="13.5">
      <c r="B117" s="35"/>
      <c r="D117" s="178" t="s">
        <v>507</v>
      </c>
      <c r="F117" s="179" t="s">
        <v>192</v>
      </c>
      <c r="I117" s="134"/>
      <c r="L117" s="35"/>
      <c r="M117" s="65"/>
      <c r="N117" s="36"/>
      <c r="O117" s="36"/>
      <c r="P117" s="36"/>
      <c r="Q117" s="36"/>
      <c r="R117" s="36"/>
      <c r="S117" s="36"/>
      <c r="T117" s="66"/>
      <c r="AT117" s="18" t="s">
        <v>507</v>
      </c>
      <c r="AU117" s="18" t="s">
        <v>459</v>
      </c>
    </row>
    <row r="118" spans="2:51" s="12" customFormat="1" ht="13.5">
      <c r="B118" s="189"/>
      <c r="D118" s="178" t="s">
        <v>511</v>
      </c>
      <c r="E118" s="190" t="s">
        <v>398</v>
      </c>
      <c r="F118" s="191" t="s">
        <v>193</v>
      </c>
      <c r="H118" s="192">
        <v>1</v>
      </c>
      <c r="I118" s="193"/>
      <c r="L118" s="189"/>
      <c r="M118" s="238"/>
      <c r="N118" s="239"/>
      <c r="O118" s="239"/>
      <c r="P118" s="239"/>
      <c r="Q118" s="239"/>
      <c r="R118" s="239"/>
      <c r="S118" s="239"/>
      <c r="T118" s="240"/>
      <c r="AT118" s="190" t="s">
        <v>511</v>
      </c>
      <c r="AU118" s="190" t="s">
        <v>459</v>
      </c>
      <c r="AV118" s="12" t="s">
        <v>459</v>
      </c>
      <c r="AW118" s="12" t="s">
        <v>415</v>
      </c>
      <c r="AX118" s="12" t="s">
        <v>399</v>
      </c>
      <c r="AY118" s="190" t="s">
        <v>498</v>
      </c>
    </row>
    <row r="119" spans="2:12" s="1" customFormat="1" ht="6.75" customHeight="1">
      <c r="B119" s="51"/>
      <c r="C119" s="52"/>
      <c r="D119" s="52"/>
      <c r="E119" s="52"/>
      <c r="F119" s="52"/>
      <c r="G119" s="52"/>
      <c r="H119" s="52"/>
      <c r="I119" s="113"/>
      <c r="J119" s="52"/>
      <c r="K119" s="52"/>
      <c r="L119" s="35"/>
    </row>
    <row r="791" ht="13.5">
      <c r="AT791" s="237"/>
    </row>
  </sheetData>
  <sheetProtection password="CC35" sheet="1" objects="1" scenarios="1" formatColumns="0" formatRows="0" sort="0" autoFilter="0"/>
  <autoFilter ref="C80:K80"/>
  <mergeCells count="9">
    <mergeCell ref="L2:V2"/>
    <mergeCell ref="E47:H47"/>
    <mergeCell ref="E71:H71"/>
    <mergeCell ref="E73:H73"/>
    <mergeCell ref="G1:H1"/>
    <mergeCell ref="E7:H7"/>
    <mergeCell ref="E9:H9"/>
    <mergeCell ref="E24:H24"/>
    <mergeCell ref="E45:H45"/>
  </mergeCells>
  <hyperlinks>
    <hyperlink ref="F1:G1" location="C2" tooltip="Krycí list soupisu" display="1) Krycí list soupisu"/>
    <hyperlink ref="G1:H1" location="C54" tooltip="Rekapitulace" display="2) Rekapitulace"/>
    <hyperlink ref="J1" location="C80" tooltip="Soupis prací" display="3) Soupis prací"/>
    <hyperlink ref="L1:V1" location="'Rekapitulace stavby'!C2" tooltip="Rekapitulace stavby" display="Rekapitulace stavby"/>
  </hyperlinks>
  <printOptions/>
  <pageMargins left="0.5833333134651184" right="0.5833333134651184" top="0.5833333134651184" bottom="0.5833333134651184" header="0" footer="0"/>
  <pageSetup blackAndWhite="1" errors="blank" fitToHeight="100" fitToWidth="1" horizontalDpi="600" verticalDpi="600" orientation="landscape" paperSize="9" r:id="rId1"/>
  <headerFooter alignWithMargins="0">
    <oddFooter>&amp;CStrana &amp;P z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B2:K212"/>
  <sheetViews>
    <sheetView showGridLines="0" workbookViewId="0" topLeftCell="A1">
      <selection activeCell="A1" sqref="A1"/>
    </sheetView>
  </sheetViews>
  <sheetFormatPr defaultColWidth="9.33203125" defaultRowHeight="13.5"/>
  <cols>
    <col min="1" max="1" width="8.33203125" style="286" customWidth="1"/>
    <col min="2" max="2" width="1.66796875" style="286" customWidth="1"/>
    <col min="3" max="4" width="5" style="286" customWidth="1"/>
    <col min="5" max="5" width="11.66015625" style="286" customWidth="1"/>
    <col min="6" max="6" width="9.16015625" style="286" customWidth="1"/>
    <col min="7" max="7" width="5" style="286" customWidth="1"/>
    <col min="8" max="8" width="77.83203125" style="286" customWidth="1"/>
    <col min="9" max="10" width="20" style="286" customWidth="1"/>
    <col min="11" max="11" width="1.66796875" style="286" customWidth="1"/>
    <col min="12" max="16384" width="9.33203125" style="286" customWidth="1"/>
  </cols>
  <sheetData>
    <row r="1" ht="37.5" customHeight="1"/>
    <row r="2" spans="2:11" ht="7.5" customHeight="1">
      <c r="B2" s="287"/>
      <c r="C2" s="288"/>
      <c r="D2" s="288"/>
      <c r="E2" s="288"/>
      <c r="F2" s="288"/>
      <c r="G2" s="288"/>
      <c r="H2" s="288"/>
      <c r="I2" s="288"/>
      <c r="J2" s="288"/>
      <c r="K2" s="289"/>
    </row>
    <row r="3" spans="2:11" s="293" customFormat="1" ht="45" customHeight="1">
      <c r="B3" s="290"/>
      <c r="C3" s="291" t="s">
        <v>201</v>
      </c>
      <c r="D3" s="291"/>
      <c r="E3" s="291"/>
      <c r="F3" s="291"/>
      <c r="G3" s="291"/>
      <c r="H3" s="291"/>
      <c r="I3" s="291"/>
      <c r="J3" s="291"/>
      <c r="K3" s="292"/>
    </row>
    <row r="4" spans="2:11" ht="25.5" customHeight="1">
      <c r="B4" s="294"/>
      <c r="C4" s="295" t="s">
        <v>202</v>
      </c>
      <c r="D4" s="295"/>
      <c r="E4" s="295"/>
      <c r="F4" s="295"/>
      <c r="G4" s="295"/>
      <c r="H4" s="295"/>
      <c r="I4" s="295"/>
      <c r="J4" s="295"/>
      <c r="K4" s="296"/>
    </row>
    <row r="5" spans="2:11" ht="5.25" customHeight="1">
      <c r="B5" s="294"/>
      <c r="C5" s="297"/>
      <c r="D5" s="297"/>
      <c r="E5" s="297"/>
      <c r="F5" s="297"/>
      <c r="G5" s="297"/>
      <c r="H5" s="297"/>
      <c r="I5" s="297"/>
      <c r="J5" s="297"/>
      <c r="K5" s="296"/>
    </row>
    <row r="6" spans="2:11" ht="15" customHeight="1">
      <c r="B6" s="294"/>
      <c r="C6" s="298" t="s">
        <v>203</v>
      </c>
      <c r="D6" s="298"/>
      <c r="E6" s="298"/>
      <c r="F6" s="298"/>
      <c r="G6" s="298"/>
      <c r="H6" s="298"/>
      <c r="I6" s="298"/>
      <c r="J6" s="298"/>
      <c r="K6" s="296"/>
    </row>
    <row r="7" spans="2:11" ht="15" customHeight="1">
      <c r="B7" s="299"/>
      <c r="C7" s="298" t="s">
        <v>204</v>
      </c>
      <c r="D7" s="298"/>
      <c r="E7" s="298"/>
      <c r="F7" s="298"/>
      <c r="G7" s="298"/>
      <c r="H7" s="298"/>
      <c r="I7" s="298"/>
      <c r="J7" s="298"/>
      <c r="K7" s="296"/>
    </row>
    <row r="8" spans="2:11" ht="12.75" customHeight="1">
      <c r="B8" s="299"/>
      <c r="C8" s="300"/>
      <c r="D8" s="300"/>
      <c r="E8" s="300"/>
      <c r="F8" s="300"/>
      <c r="G8" s="300"/>
      <c r="H8" s="300"/>
      <c r="I8" s="300"/>
      <c r="J8" s="300"/>
      <c r="K8" s="296"/>
    </row>
    <row r="9" spans="2:11" ht="15" customHeight="1">
      <c r="B9" s="299"/>
      <c r="C9" s="298" t="s">
        <v>369</v>
      </c>
      <c r="D9" s="298"/>
      <c r="E9" s="298"/>
      <c r="F9" s="298"/>
      <c r="G9" s="298"/>
      <c r="H9" s="298"/>
      <c r="I9" s="298"/>
      <c r="J9" s="298"/>
      <c r="K9" s="296"/>
    </row>
    <row r="10" spans="2:11" ht="15" customHeight="1">
      <c r="B10" s="299"/>
      <c r="C10" s="300"/>
      <c r="D10" s="298" t="s">
        <v>370</v>
      </c>
      <c r="E10" s="298"/>
      <c r="F10" s="298"/>
      <c r="G10" s="298"/>
      <c r="H10" s="298"/>
      <c r="I10" s="298"/>
      <c r="J10" s="298"/>
      <c r="K10" s="296"/>
    </row>
    <row r="11" spans="2:11" ht="15" customHeight="1">
      <c r="B11" s="299"/>
      <c r="C11" s="301"/>
      <c r="D11" s="298" t="s">
        <v>205</v>
      </c>
      <c r="E11" s="298"/>
      <c r="F11" s="298"/>
      <c r="G11" s="298"/>
      <c r="H11" s="298"/>
      <c r="I11" s="298"/>
      <c r="J11" s="298"/>
      <c r="K11" s="296"/>
    </row>
    <row r="12" spans="2:11" ht="12.75" customHeight="1">
      <c r="B12" s="299"/>
      <c r="C12" s="301"/>
      <c r="D12" s="301"/>
      <c r="E12" s="301"/>
      <c r="F12" s="301"/>
      <c r="G12" s="301"/>
      <c r="H12" s="301"/>
      <c r="I12" s="301"/>
      <c r="J12" s="301"/>
      <c r="K12" s="296"/>
    </row>
    <row r="13" spans="2:11" ht="15" customHeight="1">
      <c r="B13" s="299"/>
      <c r="C13" s="301"/>
      <c r="D13" s="298" t="s">
        <v>371</v>
      </c>
      <c r="E13" s="298"/>
      <c r="F13" s="298"/>
      <c r="G13" s="298"/>
      <c r="H13" s="298"/>
      <c r="I13" s="298"/>
      <c r="J13" s="298"/>
      <c r="K13" s="296"/>
    </row>
    <row r="14" spans="2:11" ht="15" customHeight="1">
      <c r="B14" s="299"/>
      <c r="C14" s="301"/>
      <c r="D14" s="298" t="s">
        <v>206</v>
      </c>
      <c r="E14" s="298"/>
      <c r="F14" s="298"/>
      <c r="G14" s="298"/>
      <c r="H14" s="298"/>
      <c r="I14" s="298"/>
      <c r="J14" s="298"/>
      <c r="K14" s="296"/>
    </row>
    <row r="15" spans="2:11" ht="15" customHeight="1">
      <c r="B15" s="299"/>
      <c r="C15" s="301"/>
      <c r="D15" s="298" t="s">
        <v>207</v>
      </c>
      <c r="E15" s="298"/>
      <c r="F15" s="298"/>
      <c r="G15" s="298"/>
      <c r="H15" s="298"/>
      <c r="I15" s="298"/>
      <c r="J15" s="298"/>
      <c r="K15" s="296"/>
    </row>
    <row r="16" spans="2:11" ht="15" customHeight="1">
      <c r="B16" s="299"/>
      <c r="C16" s="301"/>
      <c r="D16" s="301"/>
      <c r="E16" s="302" t="s">
        <v>457</v>
      </c>
      <c r="F16" s="298" t="s">
        <v>208</v>
      </c>
      <c r="G16" s="298"/>
      <c r="H16" s="298"/>
      <c r="I16" s="298"/>
      <c r="J16" s="298"/>
      <c r="K16" s="296"/>
    </row>
    <row r="17" spans="2:11" ht="15" customHeight="1">
      <c r="B17" s="299"/>
      <c r="C17" s="301"/>
      <c r="D17" s="301"/>
      <c r="E17" s="302" t="s">
        <v>209</v>
      </c>
      <c r="F17" s="298" t="s">
        <v>210</v>
      </c>
      <c r="G17" s="298"/>
      <c r="H17" s="298"/>
      <c r="I17" s="298"/>
      <c r="J17" s="298"/>
      <c r="K17" s="296"/>
    </row>
    <row r="18" spans="2:11" ht="15" customHeight="1">
      <c r="B18" s="299"/>
      <c r="C18" s="301"/>
      <c r="D18" s="301"/>
      <c r="E18" s="302" t="s">
        <v>211</v>
      </c>
      <c r="F18" s="298" t="s">
        <v>212</v>
      </c>
      <c r="G18" s="298"/>
      <c r="H18" s="298"/>
      <c r="I18" s="298"/>
      <c r="J18" s="298"/>
      <c r="K18" s="296"/>
    </row>
    <row r="19" spans="2:11" ht="15" customHeight="1">
      <c r="B19" s="299"/>
      <c r="C19" s="301"/>
      <c r="D19" s="301"/>
      <c r="E19" s="302" t="s">
        <v>462</v>
      </c>
      <c r="F19" s="298" t="s">
        <v>213</v>
      </c>
      <c r="G19" s="298"/>
      <c r="H19" s="298"/>
      <c r="I19" s="298"/>
      <c r="J19" s="298"/>
      <c r="K19" s="296"/>
    </row>
    <row r="20" spans="2:11" ht="15" customHeight="1">
      <c r="B20" s="299"/>
      <c r="C20" s="301"/>
      <c r="D20" s="301"/>
      <c r="E20" s="302" t="s">
        <v>214</v>
      </c>
      <c r="F20" s="298" t="s">
        <v>215</v>
      </c>
      <c r="G20" s="298"/>
      <c r="H20" s="298"/>
      <c r="I20" s="298"/>
      <c r="J20" s="298"/>
      <c r="K20" s="296"/>
    </row>
    <row r="21" spans="2:11" ht="15" customHeight="1">
      <c r="B21" s="299"/>
      <c r="C21" s="301"/>
      <c r="D21" s="301"/>
      <c r="E21" s="302" t="s">
        <v>216</v>
      </c>
      <c r="F21" s="298" t="s">
        <v>217</v>
      </c>
      <c r="G21" s="298"/>
      <c r="H21" s="298"/>
      <c r="I21" s="298"/>
      <c r="J21" s="298"/>
      <c r="K21" s="296"/>
    </row>
    <row r="22" spans="2:11" ht="12.75" customHeight="1">
      <c r="B22" s="299"/>
      <c r="C22" s="301"/>
      <c r="D22" s="301"/>
      <c r="E22" s="301"/>
      <c r="F22" s="301"/>
      <c r="G22" s="301"/>
      <c r="H22" s="301"/>
      <c r="I22" s="301"/>
      <c r="J22" s="301"/>
      <c r="K22" s="296"/>
    </row>
    <row r="23" spans="2:11" ht="15" customHeight="1">
      <c r="B23" s="299"/>
      <c r="C23" s="298" t="s">
        <v>372</v>
      </c>
      <c r="D23" s="298"/>
      <c r="E23" s="298"/>
      <c r="F23" s="298"/>
      <c r="G23" s="298"/>
      <c r="H23" s="298"/>
      <c r="I23" s="298"/>
      <c r="J23" s="298"/>
      <c r="K23" s="296"/>
    </row>
    <row r="24" spans="2:11" ht="15" customHeight="1">
      <c r="B24" s="299"/>
      <c r="C24" s="298" t="s">
        <v>218</v>
      </c>
      <c r="D24" s="298"/>
      <c r="E24" s="298"/>
      <c r="F24" s="298"/>
      <c r="G24" s="298"/>
      <c r="H24" s="298"/>
      <c r="I24" s="298"/>
      <c r="J24" s="298"/>
      <c r="K24" s="296"/>
    </row>
    <row r="25" spans="2:11" ht="15" customHeight="1">
      <c r="B25" s="299"/>
      <c r="C25" s="300"/>
      <c r="D25" s="298" t="s">
        <v>373</v>
      </c>
      <c r="E25" s="298"/>
      <c r="F25" s="298"/>
      <c r="G25" s="298"/>
      <c r="H25" s="298"/>
      <c r="I25" s="298"/>
      <c r="J25" s="298"/>
      <c r="K25" s="296"/>
    </row>
    <row r="26" spans="2:11" ht="15" customHeight="1">
      <c r="B26" s="299"/>
      <c r="C26" s="301"/>
      <c r="D26" s="298" t="s">
        <v>219</v>
      </c>
      <c r="E26" s="298"/>
      <c r="F26" s="298"/>
      <c r="G26" s="298"/>
      <c r="H26" s="298"/>
      <c r="I26" s="298"/>
      <c r="J26" s="298"/>
      <c r="K26" s="296"/>
    </row>
    <row r="27" spans="2:11" ht="12.75" customHeight="1">
      <c r="B27" s="299"/>
      <c r="C27" s="301"/>
      <c r="D27" s="301"/>
      <c r="E27" s="301"/>
      <c r="F27" s="301"/>
      <c r="G27" s="301"/>
      <c r="H27" s="301"/>
      <c r="I27" s="301"/>
      <c r="J27" s="301"/>
      <c r="K27" s="296"/>
    </row>
    <row r="28" spans="2:11" ht="15" customHeight="1">
      <c r="B28" s="299"/>
      <c r="C28" s="301"/>
      <c r="D28" s="298" t="s">
        <v>374</v>
      </c>
      <c r="E28" s="298"/>
      <c r="F28" s="298"/>
      <c r="G28" s="298"/>
      <c r="H28" s="298"/>
      <c r="I28" s="298"/>
      <c r="J28" s="298"/>
      <c r="K28" s="296"/>
    </row>
    <row r="29" spans="2:11" ht="15" customHeight="1">
      <c r="B29" s="299"/>
      <c r="C29" s="301"/>
      <c r="D29" s="298" t="s">
        <v>220</v>
      </c>
      <c r="E29" s="298"/>
      <c r="F29" s="298"/>
      <c r="G29" s="298"/>
      <c r="H29" s="298"/>
      <c r="I29" s="298"/>
      <c r="J29" s="298"/>
      <c r="K29" s="296"/>
    </row>
    <row r="30" spans="2:11" ht="12.75" customHeight="1">
      <c r="B30" s="299"/>
      <c r="C30" s="301"/>
      <c r="D30" s="301"/>
      <c r="E30" s="301"/>
      <c r="F30" s="301"/>
      <c r="G30" s="301"/>
      <c r="H30" s="301"/>
      <c r="I30" s="301"/>
      <c r="J30" s="301"/>
      <c r="K30" s="296"/>
    </row>
    <row r="31" spans="2:11" ht="15" customHeight="1">
      <c r="B31" s="299"/>
      <c r="C31" s="301"/>
      <c r="D31" s="298" t="s">
        <v>375</v>
      </c>
      <c r="E31" s="298"/>
      <c r="F31" s="298"/>
      <c r="G31" s="298"/>
      <c r="H31" s="298"/>
      <c r="I31" s="298"/>
      <c r="J31" s="298"/>
      <c r="K31" s="296"/>
    </row>
    <row r="32" spans="2:11" ht="15" customHeight="1">
      <c r="B32" s="299"/>
      <c r="C32" s="301"/>
      <c r="D32" s="298" t="s">
        <v>221</v>
      </c>
      <c r="E32" s="298"/>
      <c r="F32" s="298"/>
      <c r="G32" s="298"/>
      <c r="H32" s="298"/>
      <c r="I32" s="298"/>
      <c r="J32" s="298"/>
      <c r="K32" s="296"/>
    </row>
    <row r="33" spans="2:11" ht="15" customHeight="1">
      <c r="B33" s="299"/>
      <c r="C33" s="301"/>
      <c r="D33" s="298" t="s">
        <v>222</v>
      </c>
      <c r="E33" s="298"/>
      <c r="F33" s="298"/>
      <c r="G33" s="298"/>
      <c r="H33" s="298"/>
      <c r="I33" s="298"/>
      <c r="J33" s="298"/>
      <c r="K33" s="296"/>
    </row>
    <row r="34" spans="2:11" ht="15" customHeight="1">
      <c r="B34" s="299"/>
      <c r="C34" s="301"/>
      <c r="D34" s="300"/>
      <c r="E34" s="303" t="s">
        <v>483</v>
      </c>
      <c r="F34" s="300"/>
      <c r="G34" s="298" t="s">
        <v>223</v>
      </c>
      <c r="H34" s="298"/>
      <c r="I34" s="298"/>
      <c r="J34" s="298"/>
      <c r="K34" s="296"/>
    </row>
    <row r="35" spans="2:11" ht="30.75" customHeight="1">
      <c r="B35" s="299"/>
      <c r="C35" s="301"/>
      <c r="D35" s="300"/>
      <c r="E35" s="303" t="s">
        <v>224</v>
      </c>
      <c r="F35" s="300"/>
      <c r="G35" s="298" t="s">
        <v>225</v>
      </c>
      <c r="H35" s="298"/>
      <c r="I35" s="298"/>
      <c r="J35" s="298"/>
      <c r="K35" s="296"/>
    </row>
    <row r="36" spans="2:11" ht="15" customHeight="1">
      <c r="B36" s="299"/>
      <c r="C36" s="301"/>
      <c r="D36" s="300"/>
      <c r="E36" s="303" t="s">
        <v>432</v>
      </c>
      <c r="F36" s="300"/>
      <c r="G36" s="298" t="s">
        <v>226</v>
      </c>
      <c r="H36" s="298"/>
      <c r="I36" s="298"/>
      <c r="J36" s="298"/>
      <c r="K36" s="296"/>
    </row>
    <row r="37" spans="2:11" ht="15" customHeight="1">
      <c r="B37" s="299"/>
      <c r="C37" s="301"/>
      <c r="D37" s="300"/>
      <c r="E37" s="303" t="s">
        <v>484</v>
      </c>
      <c r="F37" s="300"/>
      <c r="G37" s="298" t="s">
        <v>227</v>
      </c>
      <c r="H37" s="298"/>
      <c r="I37" s="298"/>
      <c r="J37" s="298"/>
      <c r="K37" s="296"/>
    </row>
    <row r="38" spans="2:11" ht="15" customHeight="1">
      <c r="B38" s="299"/>
      <c r="C38" s="301"/>
      <c r="D38" s="300"/>
      <c r="E38" s="303" t="s">
        <v>485</v>
      </c>
      <c r="F38" s="300"/>
      <c r="G38" s="298" t="s">
        <v>228</v>
      </c>
      <c r="H38" s="298"/>
      <c r="I38" s="298"/>
      <c r="J38" s="298"/>
      <c r="K38" s="296"/>
    </row>
    <row r="39" spans="2:11" ht="15" customHeight="1">
      <c r="B39" s="299"/>
      <c r="C39" s="301"/>
      <c r="D39" s="300"/>
      <c r="E39" s="303" t="s">
        <v>486</v>
      </c>
      <c r="F39" s="300"/>
      <c r="G39" s="298" t="s">
        <v>229</v>
      </c>
      <c r="H39" s="298"/>
      <c r="I39" s="298"/>
      <c r="J39" s="298"/>
      <c r="K39" s="296"/>
    </row>
    <row r="40" spans="2:11" ht="15" customHeight="1">
      <c r="B40" s="299"/>
      <c r="C40" s="301"/>
      <c r="D40" s="300"/>
      <c r="E40" s="303" t="s">
        <v>230</v>
      </c>
      <c r="F40" s="300"/>
      <c r="G40" s="298" t="s">
        <v>231</v>
      </c>
      <c r="H40" s="298"/>
      <c r="I40" s="298"/>
      <c r="J40" s="298"/>
      <c r="K40" s="296"/>
    </row>
    <row r="41" spans="2:11" ht="15" customHeight="1">
      <c r="B41" s="299"/>
      <c r="C41" s="301"/>
      <c r="D41" s="300"/>
      <c r="E41" s="303"/>
      <c r="F41" s="300"/>
      <c r="G41" s="298" t="s">
        <v>232</v>
      </c>
      <c r="H41" s="298"/>
      <c r="I41" s="298"/>
      <c r="J41" s="298"/>
      <c r="K41" s="296"/>
    </row>
    <row r="42" spans="2:11" ht="15" customHeight="1">
      <c r="B42" s="299"/>
      <c r="C42" s="301"/>
      <c r="D42" s="300"/>
      <c r="E42" s="303" t="s">
        <v>233</v>
      </c>
      <c r="F42" s="300"/>
      <c r="G42" s="298" t="s">
        <v>234</v>
      </c>
      <c r="H42" s="298"/>
      <c r="I42" s="298"/>
      <c r="J42" s="298"/>
      <c r="K42" s="296"/>
    </row>
    <row r="43" spans="2:11" ht="15" customHeight="1">
      <c r="B43" s="299"/>
      <c r="C43" s="301"/>
      <c r="D43" s="300"/>
      <c r="E43" s="303" t="s">
        <v>488</v>
      </c>
      <c r="F43" s="300"/>
      <c r="G43" s="298" t="s">
        <v>235</v>
      </c>
      <c r="H43" s="298"/>
      <c r="I43" s="298"/>
      <c r="J43" s="298"/>
      <c r="K43" s="296"/>
    </row>
    <row r="44" spans="2:11" ht="12.75" customHeight="1">
      <c r="B44" s="299"/>
      <c r="C44" s="301"/>
      <c r="D44" s="300"/>
      <c r="E44" s="300"/>
      <c r="F44" s="300"/>
      <c r="G44" s="300"/>
      <c r="H44" s="300"/>
      <c r="I44" s="300"/>
      <c r="J44" s="300"/>
      <c r="K44" s="296"/>
    </row>
    <row r="45" spans="2:11" ht="15" customHeight="1">
      <c r="B45" s="299"/>
      <c r="C45" s="301"/>
      <c r="D45" s="298" t="s">
        <v>236</v>
      </c>
      <c r="E45" s="298"/>
      <c r="F45" s="298"/>
      <c r="G45" s="298"/>
      <c r="H45" s="298"/>
      <c r="I45" s="298"/>
      <c r="J45" s="298"/>
      <c r="K45" s="296"/>
    </row>
    <row r="46" spans="2:11" ht="15" customHeight="1">
      <c r="B46" s="299"/>
      <c r="C46" s="301"/>
      <c r="D46" s="301"/>
      <c r="E46" s="298" t="s">
        <v>237</v>
      </c>
      <c r="F46" s="298"/>
      <c r="G46" s="298"/>
      <c r="H46" s="298"/>
      <c r="I46" s="298"/>
      <c r="J46" s="298"/>
      <c r="K46" s="296"/>
    </row>
    <row r="47" spans="2:11" ht="15" customHeight="1">
      <c r="B47" s="299"/>
      <c r="C47" s="301"/>
      <c r="D47" s="301"/>
      <c r="E47" s="298" t="s">
        <v>238</v>
      </c>
      <c r="F47" s="298"/>
      <c r="G47" s="298"/>
      <c r="H47" s="298"/>
      <c r="I47" s="298"/>
      <c r="J47" s="298"/>
      <c r="K47" s="296"/>
    </row>
    <row r="48" spans="2:11" ht="15" customHeight="1">
      <c r="B48" s="299"/>
      <c r="C48" s="301"/>
      <c r="D48" s="301"/>
      <c r="E48" s="298" t="s">
        <v>239</v>
      </c>
      <c r="F48" s="298"/>
      <c r="G48" s="298"/>
      <c r="H48" s="298"/>
      <c r="I48" s="298"/>
      <c r="J48" s="298"/>
      <c r="K48" s="296"/>
    </row>
    <row r="49" spans="2:11" ht="15" customHeight="1">
      <c r="B49" s="299"/>
      <c r="C49" s="301"/>
      <c r="D49" s="298" t="s">
        <v>240</v>
      </c>
      <c r="E49" s="298"/>
      <c r="F49" s="298"/>
      <c r="G49" s="298"/>
      <c r="H49" s="298"/>
      <c r="I49" s="298"/>
      <c r="J49" s="298"/>
      <c r="K49" s="296"/>
    </row>
    <row r="50" spans="2:11" ht="25.5" customHeight="1">
      <c r="B50" s="294"/>
      <c r="C50" s="295" t="s">
        <v>241</v>
      </c>
      <c r="D50" s="295"/>
      <c r="E50" s="295"/>
      <c r="F50" s="295"/>
      <c r="G50" s="295"/>
      <c r="H50" s="295"/>
      <c r="I50" s="295"/>
      <c r="J50" s="295"/>
      <c r="K50" s="296"/>
    </row>
    <row r="51" spans="2:11" ht="5.25" customHeight="1">
      <c r="B51" s="294"/>
      <c r="C51" s="297"/>
      <c r="D51" s="297"/>
      <c r="E51" s="297"/>
      <c r="F51" s="297"/>
      <c r="G51" s="297"/>
      <c r="H51" s="297"/>
      <c r="I51" s="297"/>
      <c r="J51" s="297"/>
      <c r="K51" s="296"/>
    </row>
    <row r="52" spans="2:11" ht="15" customHeight="1">
      <c r="B52" s="294"/>
      <c r="C52" s="298" t="s">
        <v>242</v>
      </c>
      <c r="D52" s="298"/>
      <c r="E52" s="298"/>
      <c r="F52" s="298"/>
      <c r="G52" s="298"/>
      <c r="H52" s="298"/>
      <c r="I52" s="298"/>
      <c r="J52" s="298"/>
      <c r="K52" s="296"/>
    </row>
    <row r="53" spans="2:11" ht="15" customHeight="1">
      <c r="B53" s="294"/>
      <c r="C53" s="298" t="s">
        <v>243</v>
      </c>
      <c r="D53" s="298"/>
      <c r="E53" s="298"/>
      <c r="F53" s="298"/>
      <c r="G53" s="298"/>
      <c r="H53" s="298"/>
      <c r="I53" s="298"/>
      <c r="J53" s="298"/>
      <c r="K53" s="296"/>
    </row>
    <row r="54" spans="2:11" ht="12.75" customHeight="1">
      <c r="B54" s="294"/>
      <c r="C54" s="300"/>
      <c r="D54" s="300"/>
      <c r="E54" s="300"/>
      <c r="F54" s="300"/>
      <c r="G54" s="300"/>
      <c r="H54" s="300"/>
      <c r="I54" s="300"/>
      <c r="J54" s="300"/>
      <c r="K54" s="296"/>
    </row>
    <row r="55" spans="2:11" ht="15" customHeight="1">
      <c r="B55" s="294"/>
      <c r="C55" s="298" t="s">
        <v>244</v>
      </c>
      <c r="D55" s="298"/>
      <c r="E55" s="298"/>
      <c r="F55" s="298"/>
      <c r="G55" s="298"/>
      <c r="H55" s="298"/>
      <c r="I55" s="298"/>
      <c r="J55" s="298"/>
      <c r="K55" s="296"/>
    </row>
    <row r="56" spans="2:11" ht="15" customHeight="1">
      <c r="B56" s="294"/>
      <c r="C56" s="301"/>
      <c r="D56" s="298" t="s">
        <v>245</v>
      </c>
      <c r="E56" s="298"/>
      <c r="F56" s="298"/>
      <c r="G56" s="298"/>
      <c r="H56" s="298"/>
      <c r="I56" s="298"/>
      <c r="J56" s="298"/>
      <c r="K56" s="296"/>
    </row>
    <row r="57" spans="2:11" ht="15" customHeight="1">
      <c r="B57" s="294"/>
      <c r="C57" s="301"/>
      <c r="D57" s="298" t="s">
        <v>246</v>
      </c>
      <c r="E57" s="298"/>
      <c r="F57" s="298"/>
      <c r="G57" s="298"/>
      <c r="H57" s="298"/>
      <c r="I57" s="298"/>
      <c r="J57" s="298"/>
      <c r="K57" s="296"/>
    </row>
    <row r="58" spans="2:11" ht="15" customHeight="1">
      <c r="B58" s="294"/>
      <c r="C58" s="301"/>
      <c r="D58" s="298" t="s">
        <v>247</v>
      </c>
      <c r="E58" s="298"/>
      <c r="F58" s="298"/>
      <c r="G58" s="298"/>
      <c r="H58" s="298"/>
      <c r="I58" s="298"/>
      <c r="J58" s="298"/>
      <c r="K58" s="296"/>
    </row>
    <row r="59" spans="2:11" ht="15" customHeight="1">
      <c r="B59" s="294"/>
      <c r="C59" s="301"/>
      <c r="D59" s="298" t="s">
        <v>248</v>
      </c>
      <c r="E59" s="298"/>
      <c r="F59" s="298"/>
      <c r="G59" s="298"/>
      <c r="H59" s="298"/>
      <c r="I59" s="298"/>
      <c r="J59" s="298"/>
      <c r="K59" s="296"/>
    </row>
    <row r="60" spans="2:11" ht="15" customHeight="1">
      <c r="B60" s="294"/>
      <c r="C60" s="301"/>
      <c r="D60" s="304" t="s">
        <v>249</v>
      </c>
      <c r="E60" s="304"/>
      <c r="F60" s="304"/>
      <c r="G60" s="304"/>
      <c r="H60" s="304"/>
      <c r="I60" s="304"/>
      <c r="J60" s="304"/>
      <c r="K60" s="296"/>
    </row>
    <row r="61" spans="2:11" ht="15" customHeight="1">
      <c r="B61" s="294"/>
      <c r="C61" s="301"/>
      <c r="D61" s="298" t="s">
        <v>250</v>
      </c>
      <c r="E61" s="298"/>
      <c r="F61" s="298"/>
      <c r="G61" s="298"/>
      <c r="H61" s="298"/>
      <c r="I61" s="298"/>
      <c r="J61" s="298"/>
      <c r="K61" s="296"/>
    </row>
    <row r="62" spans="2:11" ht="12.75" customHeight="1">
      <c r="B62" s="294"/>
      <c r="C62" s="301"/>
      <c r="D62" s="301"/>
      <c r="E62" s="305"/>
      <c r="F62" s="301"/>
      <c r="G62" s="301"/>
      <c r="H62" s="301"/>
      <c r="I62" s="301"/>
      <c r="J62" s="301"/>
      <c r="K62" s="296"/>
    </row>
    <row r="63" spans="2:11" ht="15" customHeight="1">
      <c r="B63" s="294"/>
      <c r="C63" s="301"/>
      <c r="D63" s="298" t="s">
        <v>251</v>
      </c>
      <c r="E63" s="298"/>
      <c r="F63" s="298"/>
      <c r="G63" s="298"/>
      <c r="H63" s="298"/>
      <c r="I63" s="298"/>
      <c r="J63" s="298"/>
      <c r="K63" s="296"/>
    </row>
    <row r="64" spans="2:11" ht="15" customHeight="1">
      <c r="B64" s="294"/>
      <c r="C64" s="301"/>
      <c r="D64" s="304" t="s">
        <v>252</v>
      </c>
      <c r="E64" s="304"/>
      <c r="F64" s="304"/>
      <c r="G64" s="304"/>
      <c r="H64" s="304"/>
      <c r="I64" s="304"/>
      <c r="J64" s="304"/>
      <c r="K64" s="296"/>
    </row>
    <row r="65" spans="2:11" ht="15" customHeight="1">
      <c r="B65" s="294"/>
      <c r="C65" s="301"/>
      <c r="D65" s="298" t="s">
        <v>253</v>
      </c>
      <c r="E65" s="298"/>
      <c r="F65" s="298"/>
      <c r="G65" s="298"/>
      <c r="H65" s="298"/>
      <c r="I65" s="298"/>
      <c r="J65" s="298"/>
      <c r="K65" s="296"/>
    </row>
    <row r="66" spans="2:11" ht="15" customHeight="1">
      <c r="B66" s="294"/>
      <c r="C66" s="301"/>
      <c r="D66" s="298" t="s">
        <v>254</v>
      </c>
      <c r="E66" s="298"/>
      <c r="F66" s="298"/>
      <c r="G66" s="298"/>
      <c r="H66" s="298"/>
      <c r="I66" s="298"/>
      <c r="J66" s="298"/>
      <c r="K66" s="296"/>
    </row>
    <row r="67" spans="2:11" ht="15" customHeight="1">
      <c r="B67" s="294"/>
      <c r="C67" s="301"/>
      <c r="D67" s="298" t="s">
        <v>255</v>
      </c>
      <c r="E67" s="298"/>
      <c r="F67" s="298"/>
      <c r="G67" s="298"/>
      <c r="H67" s="298"/>
      <c r="I67" s="298"/>
      <c r="J67" s="298"/>
      <c r="K67" s="296"/>
    </row>
    <row r="68" spans="2:11" ht="15" customHeight="1">
      <c r="B68" s="294"/>
      <c r="C68" s="301"/>
      <c r="D68" s="298" t="s">
        <v>256</v>
      </c>
      <c r="E68" s="298"/>
      <c r="F68" s="298"/>
      <c r="G68" s="298"/>
      <c r="H68" s="298"/>
      <c r="I68" s="298"/>
      <c r="J68" s="298"/>
      <c r="K68" s="296"/>
    </row>
    <row r="69" spans="2:11" ht="12.75" customHeight="1">
      <c r="B69" s="306"/>
      <c r="C69" s="307"/>
      <c r="D69" s="307"/>
      <c r="E69" s="307"/>
      <c r="F69" s="307"/>
      <c r="G69" s="307"/>
      <c r="H69" s="307"/>
      <c r="I69" s="307"/>
      <c r="J69" s="307"/>
      <c r="K69" s="308"/>
    </row>
    <row r="70" spans="2:11" ht="18.75" customHeight="1">
      <c r="B70" s="309"/>
      <c r="C70" s="309"/>
      <c r="D70" s="309"/>
      <c r="E70" s="309"/>
      <c r="F70" s="309"/>
      <c r="G70" s="309"/>
      <c r="H70" s="309"/>
      <c r="I70" s="309"/>
      <c r="J70" s="309"/>
      <c r="K70" s="310"/>
    </row>
    <row r="71" spans="2:11" ht="18.75" customHeight="1">
      <c r="B71" s="310"/>
      <c r="C71" s="310"/>
      <c r="D71" s="310"/>
      <c r="E71" s="310"/>
      <c r="F71" s="310"/>
      <c r="G71" s="310"/>
      <c r="H71" s="310"/>
      <c r="I71" s="310"/>
      <c r="J71" s="310"/>
      <c r="K71" s="310"/>
    </row>
    <row r="72" spans="2:11" ht="7.5" customHeight="1">
      <c r="B72" s="311"/>
      <c r="C72" s="312"/>
      <c r="D72" s="312"/>
      <c r="E72" s="312"/>
      <c r="F72" s="312"/>
      <c r="G72" s="312"/>
      <c r="H72" s="312"/>
      <c r="I72" s="312"/>
      <c r="J72" s="312"/>
      <c r="K72" s="313"/>
    </row>
    <row r="73" spans="2:11" ht="45" customHeight="1">
      <c r="B73" s="314"/>
      <c r="C73" s="315" t="s">
        <v>200</v>
      </c>
      <c r="D73" s="315"/>
      <c r="E73" s="315"/>
      <c r="F73" s="315"/>
      <c r="G73" s="315"/>
      <c r="H73" s="315"/>
      <c r="I73" s="315"/>
      <c r="J73" s="315"/>
      <c r="K73" s="316"/>
    </row>
    <row r="74" spans="2:11" ht="17.25" customHeight="1">
      <c r="B74" s="314"/>
      <c r="C74" s="317" t="s">
        <v>257</v>
      </c>
      <c r="D74" s="317"/>
      <c r="E74" s="317"/>
      <c r="F74" s="317" t="s">
        <v>258</v>
      </c>
      <c r="G74" s="318"/>
      <c r="H74" s="317" t="s">
        <v>484</v>
      </c>
      <c r="I74" s="317" t="s">
        <v>436</v>
      </c>
      <c r="J74" s="317" t="s">
        <v>259</v>
      </c>
      <c r="K74" s="316"/>
    </row>
    <row r="75" spans="2:11" ht="17.25" customHeight="1">
      <c r="B75" s="314"/>
      <c r="C75" s="319" t="s">
        <v>260</v>
      </c>
      <c r="D75" s="319"/>
      <c r="E75" s="319"/>
      <c r="F75" s="320" t="s">
        <v>261</v>
      </c>
      <c r="G75" s="321"/>
      <c r="H75" s="319"/>
      <c r="I75" s="319"/>
      <c r="J75" s="319" t="s">
        <v>262</v>
      </c>
      <c r="K75" s="316"/>
    </row>
    <row r="76" spans="2:11" ht="5.25" customHeight="1">
      <c r="B76" s="314"/>
      <c r="C76" s="322"/>
      <c r="D76" s="322"/>
      <c r="E76" s="322"/>
      <c r="F76" s="322"/>
      <c r="G76" s="323"/>
      <c r="H76" s="322"/>
      <c r="I76" s="322"/>
      <c r="J76" s="322"/>
      <c r="K76" s="316"/>
    </row>
    <row r="77" spans="2:11" ht="15" customHeight="1">
      <c r="B77" s="314"/>
      <c r="C77" s="303" t="s">
        <v>432</v>
      </c>
      <c r="D77" s="322"/>
      <c r="E77" s="322"/>
      <c r="F77" s="324" t="s">
        <v>263</v>
      </c>
      <c r="G77" s="323"/>
      <c r="H77" s="303" t="s">
        <v>264</v>
      </c>
      <c r="I77" s="303" t="s">
        <v>265</v>
      </c>
      <c r="J77" s="303">
        <v>20</v>
      </c>
      <c r="K77" s="316"/>
    </row>
    <row r="78" spans="2:11" ht="15" customHeight="1">
      <c r="B78" s="314"/>
      <c r="C78" s="303" t="s">
        <v>266</v>
      </c>
      <c r="D78" s="303"/>
      <c r="E78" s="303"/>
      <c r="F78" s="324" t="s">
        <v>263</v>
      </c>
      <c r="G78" s="323"/>
      <c r="H78" s="303" t="s">
        <v>267</v>
      </c>
      <c r="I78" s="303" t="s">
        <v>265</v>
      </c>
      <c r="J78" s="303">
        <v>120</v>
      </c>
      <c r="K78" s="316"/>
    </row>
    <row r="79" spans="2:11" ht="15" customHeight="1">
      <c r="B79" s="325"/>
      <c r="C79" s="303" t="s">
        <v>268</v>
      </c>
      <c r="D79" s="303"/>
      <c r="E79" s="303"/>
      <c r="F79" s="324" t="s">
        <v>269</v>
      </c>
      <c r="G79" s="323"/>
      <c r="H79" s="303" t="s">
        <v>270</v>
      </c>
      <c r="I79" s="303" t="s">
        <v>265</v>
      </c>
      <c r="J79" s="303">
        <v>50</v>
      </c>
      <c r="K79" s="316"/>
    </row>
    <row r="80" spans="2:11" ht="15" customHeight="1">
      <c r="B80" s="325"/>
      <c r="C80" s="303" t="s">
        <v>271</v>
      </c>
      <c r="D80" s="303"/>
      <c r="E80" s="303"/>
      <c r="F80" s="324" t="s">
        <v>263</v>
      </c>
      <c r="G80" s="323"/>
      <c r="H80" s="303" t="s">
        <v>272</v>
      </c>
      <c r="I80" s="303" t="s">
        <v>273</v>
      </c>
      <c r="J80" s="303"/>
      <c r="K80" s="316"/>
    </row>
    <row r="81" spans="2:11" ht="15" customHeight="1">
      <c r="B81" s="325"/>
      <c r="C81" s="326" t="s">
        <v>274</v>
      </c>
      <c r="D81" s="326"/>
      <c r="E81" s="326"/>
      <c r="F81" s="327" t="s">
        <v>269</v>
      </c>
      <c r="G81" s="326"/>
      <c r="H81" s="326" t="s">
        <v>275</v>
      </c>
      <c r="I81" s="326" t="s">
        <v>265</v>
      </c>
      <c r="J81" s="326">
        <v>15</v>
      </c>
      <c r="K81" s="316"/>
    </row>
    <row r="82" spans="2:11" ht="15" customHeight="1">
      <c r="B82" s="325"/>
      <c r="C82" s="326" t="s">
        <v>276</v>
      </c>
      <c r="D82" s="326"/>
      <c r="E82" s="326"/>
      <c r="F82" s="327" t="s">
        <v>269</v>
      </c>
      <c r="G82" s="326"/>
      <c r="H82" s="326" t="s">
        <v>277</v>
      </c>
      <c r="I82" s="326" t="s">
        <v>265</v>
      </c>
      <c r="J82" s="326">
        <v>15</v>
      </c>
      <c r="K82" s="316"/>
    </row>
    <row r="83" spans="2:11" ht="15" customHeight="1">
      <c r="B83" s="325"/>
      <c r="C83" s="326" t="s">
        <v>278</v>
      </c>
      <c r="D83" s="326"/>
      <c r="E83" s="326"/>
      <c r="F83" s="327" t="s">
        <v>269</v>
      </c>
      <c r="G83" s="326"/>
      <c r="H83" s="326" t="s">
        <v>279</v>
      </c>
      <c r="I83" s="326" t="s">
        <v>265</v>
      </c>
      <c r="J83" s="326">
        <v>20</v>
      </c>
      <c r="K83" s="316"/>
    </row>
    <row r="84" spans="2:11" ht="15" customHeight="1">
      <c r="B84" s="325"/>
      <c r="C84" s="326" t="s">
        <v>280</v>
      </c>
      <c r="D84" s="326"/>
      <c r="E84" s="326"/>
      <c r="F84" s="327" t="s">
        <v>269</v>
      </c>
      <c r="G84" s="326"/>
      <c r="H84" s="326" t="s">
        <v>281</v>
      </c>
      <c r="I84" s="326" t="s">
        <v>265</v>
      </c>
      <c r="J84" s="326">
        <v>20</v>
      </c>
      <c r="K84" s="316"/>
    </row>
    <row r="85" spans="2:11" ht="15" customHeight="1">
      <c r="B85" s="325"/>
      <c r="C85" s="303" t="s">
        <v>282</v>
      </c>
      <c r="D85" s="303"/>
      <c r="E85" s="303"/>
      <c r="F85" s="324" t="s">
        <v>269</v>
      </c>
      <c r="G85" s="323"/>
      <c r="H85" s="303" t="s">
        <v>283</v>
      </c>
      <c r="I85" s="303" t="s">
        <v>265</v>
      </c>
      <c r="J85" s="303">
        <v>50</v>
      </c>
      <c r="K85" s="316"/>
    </row>
    <row r="86" spans="2:11" ht="15" customHeight="1">
      <c r="B86" s="325"/>
      <c r="C86" s="303" t="s">
        <v>284</v>
      </c>
      <c r="D86" s="303"/>
      <c r="E86" s="303"/>
      <c r="F86" s="324" t="s">
        <v>269</v>
      </c>
      <c r="G86" s="323"/>
      <c r="H86" s="303" t="s">
        <v>285</v>
      </c>
      <c r="I86" s="303" t="s">
        <v>265</v>
      </c>
      <c r="J86" s="303">
        <v>20</v>
      </c>
      <c r="K86" s="316"/>
    </row>
    <row r="87" spans="2:11" ht="15" customHeight="1">
      <c r="B87" s="325"/>
      <c r="C87" s="303" t="s">
        <v>286</v>
      </c>
      <c r="D87" s="303"/>
      <c r="E87" s="303"/>
      <c r="F87" s="324" t="s">
        <v>269</v>
      </c>
      <c r="G87" s="323"/>
      <c r="H87" s="303" t="s">
        <v>287</v>
      </c>
      <c r="I87" s="303" t="s">
        <v>265</v>
      </c>
      <c r="J87" s="303">
        <v>20</v>
      </c>
      <c r="K87" s="316"/>
    </row>
    <row r="88" spans="2:11" ht="15" customHeight="1">
      <c r="B88" s="325"/>
      <c r="C88" s="303" t="s">
        <v>288</v>
      </c>
      <c r="D88" s="303"/>
      <c r="E88" s="303"/>
      <c r="F88" s="324" t="s">
        <v>269</v>
      </c>
      <c r="G88" s="323"/>
      <c r="H88" s="303" t="s">
        <v>289</v>
      </c>
      <c r="I88" s="303" t="s">
        <v>265</v>
      </c>
      <c r="J88" s="303">
        <v>50</v>
      </c>
      <c r="K88" s="316"/>
    </row>
    <row r="89" spans="2:11" ht="15" customHeight="1">
      <c r="B89" s="325"/>
      <c r="C89" s="303" t="s">
        <v>290</v>
      </c>
      <c r="D89" s="303"/>
      <c r="E89" s="303"/>
      <c r="F89" s="324" t="s">
        <v>269</v>
      </c>
      <c r="G89" s="323"/>
      <c r="H89" s="303" t="s">
        <v>290</v>
      </c>
      <c r="I89" s="303" t="s">
        <v>265</v>
      </c>
      <c r="J89" s="303">
        <v>50</v>
      </c>
      <c r="K89" s="316"/>
    </row>
    <row r="90" spans="2:11" ht="15" customHeight="1">
      <c r="B90" s="325"/>
      <c r="C90" s="303" t="s">
        <v>489</v>
      </c>
      <c r="D90" s="303"/>
      <c r="E90" s="303"/>
      <c r="F90" s="324" t="s">
        <v>269</v>
      </c>
      <c r="G90" s="323"/>
      <c r="H90" s="303" t="s">
        <v>291</v>
      </c>
      <c r="I90" s="303" t="s">
        <v>265</v>
      </c>
      <c r="J90" s="303">
        <v>255</v>
      </c>
      <c r="K90" s="316"/>
    </row>
    <row r="91" spans="2:11" ht="15" customHeight="1">
      <c r="B91" s="325"/>
      <c r="C91" s="303" t="s">
        <v>292</v>
      </c>
      <c r="D91" s="303"/>
      <c r="E91" s="303"/>
      <c r="F91" s="324" t="s">
        <v>263</v>
      </c>
      <c r="G91" s="323"/>
      <c r="H91" s="303" t="s">
        <v>293</v>
      </c>
      <c r="I91" s="303" t="s">
        <v>294</v>
      </c>
      <c r="J91" s="303"/>
      <c r="K91" s="316"/>
    </row>
    <row r="92" spans="2:11" ht="15" customHeight="1">
      <c r="B92" s="325"/>
      <c r="C92" s="303" t="s">
        <v>295</v>
      </c>
      <c r="D92" s="303"/>
      <c r="E92" s="303"/>
      <c r="F92" s="324" t="s">
        <v>263</v>
      </c>
      <c r="G92" s="323"/>
      <c r="H92" s="303" t="s">
        <v>296</v>
      </c>
      <c r="I92" s="303" t="s">
        <v>297</v>
      </c>
      <c r="J92" s="303"/>
      <c r="K92" s="316"/>
    </row>
    <row r="93" spans="2:11" ht="15" customHeight="1">
      <c r="B93" s="325"/>
      <c r="C93" s="303" t="s">
        <v>298</v>
      </c>
      <c r="D93" s="303"/>
      <c r="E93" s="303"/>
      <c r="F93" s="324" t="s">
        <v>263</v>
      </c>
      <c r="G93" s="323"/>
      <c r="H93" s="303" t="s">
        <v>298</v>
      </c>
      <c r="I93" s="303" t="s">
        <v>297</v>
      </c>
      <c r="J93" s="303"/>
      <c r="K93" s="316"/>
    </row>
    <row r="94" spans="2:11" ht="15" customHeight="1">
      <c r="B94" s="325"/>
      <c r="C94" s="303" t="s">
        <v>417</v>
      </c>
      <c r="D94" s="303"/>
      <c r="E94" s="303"/>
      <c r="F94" s="324" t="s">
        <v>263</v>
      </c>
      <c r="G94" s="323"/>
      <c r="H94" s="303" t="s">
        <v>299</v>
      </c>
      <c r="I94" s="303" t="s">
        <v>297</v>
      </c>
      <c r="J94" s="303"/>
      <c r="K94" s="316"/>
    </row>
    <row r="95" spans="2:11" ht="15" customHeight="1">
      <c r="B95" s="325"/>
      <c r="C95" s="303" t="s">
        <v>427</v>
      </c>
      <c r="D95" s="303"/>
      <c r="E95" s="303"/>
      <c r="F95" s="324" t="s">
        <v>263</v>
      </c>
      <c r="G95" s="323"/>
      <c r="H95" s="303" t="s">
        <v>300</v>
      </c>
      <c r="I95" s="303" t="s">
        <v>297</v>
      </c>
      <c r="J95" s="303"/>
      <c r="K95" s="316"/>
    </row>
    <row r="96" spans="2:11" ht="15" customHeight="1">
      <c r="B96" s="328"/>
      <c r="C96" s="329"/>
      <c r="D96" s="329"/>
      <c r="E96" s="329"/>
      <c r="F96" s="329"/>
      <c r="G96" s="329"/>
      <c r="H96" s="329"/>
      <c r="I96" s="329"/>
      <c r="J96" s="329"/>
      <c r="K96" s="330"/>
    </row>
    <row r="97" spans="2:11" ht="18.75" customHeight="1">
      <c r="B97" s="331"/>
      <c r="C97" s="332"/>
      <c r="D97" s="332"/>
      <c r="E97" s="332"/>
      <c r="F97" s="332"/>
      <c r="G97" s="332"/>
      <c r="H97" s="332"/>
      <c r="I97" s="332"/>
      <c r="J97" s="332"/>
      <c r="K97" s="331"/>
    </row>
    <row r="98" spans="2:11" ht="18.75" customHeight="1">
      <c r="B98" s="310"/>
      <c r="C98" s="310"/>
      <c r="D98" s="310"/>
      <c r="E98" s="310"/>
      <c r="F98" s="310"/>
      <c r="G98" s="310"/>
      <c r="H98" s="310"/>
      <c r="I98" s="310"/>
      <c r="J98" s="310"/>
      <c r="K98" s="310"/>
    </row>
    <row r="99" spans="2:11" ht="7.5" customHeight="1">
      <c r="B99" s="311"/>
      <c r="C99" s="312"/>
      <c r="D99" s="312"/>
      <c r="E99" s="312"/>
      <c r="F99" s="312"/>
      <c r="G99" s="312"/>
      <c r="H99" s="312"/>
      <c r="I99" s="312"/>
      <c r="J99" s="312"/>
      <c r="K99" s="313"/>
    </row>
    <row r="100" spans="2:11" ht="45" customHeight="1">
      <c r="B100" s="314"/>
      <c r="C100" s="315" t="s">
        <v>301</v>
      </c>
      <c r="D100" s="315"/>
      <c r="E100" s="315"/>
      <c r="F100" s="315"/>
      <c r="G100" s="315"/>
      <c r="H100" s="315"/>
      <c r="I100" s="315"/>
      <c r="J100" s="315"/>
      <c r="K100" s="316"/>
    </row>
    <row r="101" spans="2:11" ht="17.25" customHeight="1">
      <c r="B101" s="314"/>
      <c r="C101" s="317" t="s">
        <v>257</v>
      </c>
      <c r="D101" s="317"/>
      <c r="E101" s="317"/>
      <c r="F101" s="317" t="s">
        <v>258</v>
      </c>
      <c r="G101" s="318"/>
      <c r="H101" s="317" t="s">
        <v>484</v>
      </c>
      <c r="I101" s="317" t="s">
        <v>436</v>
      </c>
      <c r="J101" s="317" t="s">
        <v>259</v>
      </c>
      <c r="K101" s="316"/>
    </row>
    <row r="102" spans="2:11" ht="17.25" customHeight="1">
      <c r="B102" s="314"/>
      <c r="C102" s="319" t="s">
        <v>260</v>
      </c>
      <c r="D102" s="319"/>
      <c r="E102" s="319"/>
      <c r="F102" s="320" t="s">
        <v>261</v>
      </c>
      <c r="G102" s="321"/>
      <c r="H102" s="319"/>
      <c r="I102" s="319"/>
      <c r="J102" s="319" t="s">
        <v>262</v>
      </c>
      <c r="K102" s="316"/>
    </row>
    <row r="103" spans="2:11" ht="5.25" customHeight="1">
      <c r="B103" s="314"/>
      <c r="C103" s="317"/>
      <c r="D103" s="317"/>
      <c r="E103" s="317"/>
      <c r="F103" s="317"/>
      <c r="G103" s="333"/>
      <c r="H103" s="317"/>
      <c r="I103" s="317"/>
      <c r="J103" s="317"/>
      <c r="K103" s="316"/>
    </row>
    <row r="104" spans="2:11" ht="15" customHeight="1">
      <c r="B104" s="314"/>
      <c r="C104" s="303" t="s">
        <v>432</v>
      </c>
      <c r="D104" s="322"/>
      <c r="E104" s="322"/>
      <c r="F104" s="324" t="s">
        <v>263</v>
      </c>
      <c r="G104" s="333"/>
      <c r="H104" s="303" t="s">
        <v>302</v>
      </c>
      <c r="I104" s="303" t="s">
        <v>265</v>
      </c>
      <c r="J104" s="303">
        <v>20</v>
      </c>
      <c r="K104" s="316"/>
    </row>
    <row r="105" spans="2:11" ht="15" customHeight="1">
      <c r="B105" s="314"/>
      <c r="C105" s="303" t="s">
        <v>266</v>
      </c>
      <c r="D105" s="303"/>
      <c r="E105" s="303"/>
      <c r="F105" s="324" t="s">
        <v>263</v>
      </c>
      <c r="G105" s="303"/>
      <c r="H105" s="303" t="s">
        <v>302</v>
      </c>
      <c r="I105" s="303" t="s">
        <v>265</v>
      </c>
      <c r="J105" s="303">
        <v>120</v>
      </c>
      <c r="K105" s="316"/>
    </row>
    <row r="106" spans="2:11" ht="15" customHeight="1">
      <c r="B106" s="325"/>
      <c r="C106" s="303" t="s">
        <v>268</v>
      </c>
      <c r="D106" s="303"/>
      <c r="E106" s="303"/>
      <c r="F106" s="324" t="s">
        <v>269</v>
      </c>
      <c r="G106" s="303"/>
      <c r="H106" s="303" t="s">
        <v>302</v>
      </c>
      <c r="I106" s="303" t="s">
        <v>265</v>
      </c>
      <c r="J106" s="303">
        <v>50</v>
      </c>
      <c r="K106" s="316"/>
    </row>
    <row r="107" spans="2:11" ht="15" customHeight="1">
      <c r="B107" s="325"/>
      <c r="C107" s="303" t="s">
        <v>271</v>
      </c>
      <c r="D107" s="303"/>
      <c r="E107" s="303"/>
      <c r="F107" s="324" t="s">
        <v>263</v>
      </c>
      <c r="G107" s="303"/>
      <c r="H107" s="303" t="s">
        <v>302</v>
      </c>
      <c r="I107" s="303" t="s">
        <v>273</v>
      </c>
      <c r="J107" s="303"/>
      <c r="K107" s="316"/>
    </row>
    <row r="108" spans="2:11" ht="15" customHeight="1">
      <c r="B108" s="325"/>
      <c r="C108" s="303" t="s">
        <v>282</v>
      </c>
      <c r="D108" s="303"/>
      <c r="E108" s="303"/>
      <c r="F108" s="324" t="s">
        <v>269</v>
      </c>
      <c r="G108" s="303"/>
      <c r="H108" s="303" t="s">
        <v>302</v>
      </c>
      <c r="I108" s="303" t="s">
        <v>265</v>
      </c>
      <c r="J108" s="303">
        <v>50</v>
      </c>
      <c r="K108" s="316"/>
    </row>
    <row r="109" spans="2:11" ht="15" customHeight="1">
      <c r="B109" s="325"/>
      <c r="C109" s="303" t="s">
        <v>290</v>
      </c>
      <c r="D109" s="303"/>
      <c r="E109" s="303"/>
      <c r="F109" s="324" t="s">
        <v>269</v>
      </c>
      <c r="G109" s="303"/>
      <c r="H109" s="303" t="s">
        <v>302</v>
      </c>
      <c r="I109" s="303" t="s">
        <v>265</v>
      </c>
      <c r="J109" s="303">
        <v>50</v>
      </c>
      <c r="K109" s="316"/>
    </row>
    <row r="110" spans="2:11" ht="15" customHeight="1">
      <c r="B110" s="325"/>
      <c r="C110" s="303" t="s">
        <v>288</v>
      </c>
      <c r="D110" s="303"/>
      <c r="E110" s="303"/>
      <c r="F110" s="324" t="s">
        <v>269</v>
      </c>
      <c r="G110" s="303"/>
      <c r="H110" s="303" t="s">
        <v>302</v>
      </c>
      <c r="I110" s="303" t="s">
        <v>265</v>
      </c>
      <c r="J110" s="303">
        <v>50</v>
      </c>
      <c r="K110" s="316"/>
    </row>
    <row r="111" spans="2:11" ht="15" customHeight="1">
      <c r="B111" s="325"/>
      <c r="C111" s="303" t="s">
        <v>432</v>
      </c>
      <c r="D111" s="303"/>
      <c r="E111" s="303"/>
      <c r="F111" s="324" t="s">
        <v>263</v>
      </c>
      <c r="G111" s="303"/>
      <c r="H111" s="303" t="s">
        <v>303</v>
      </c>
      <c r="I111" s="303" t="s">
        <v>265</v>
      </c>
      <c r="J111" s="303">
        <v>20</v>
      </c>
      <c r="K111" s="316"/>
    </row>
    <row r="112" spans="2:11" ht="15" customHeight="1">
      <c r="B112" s="325"/>
      <c r="C112" s="303" t="s">
        <v>304</v>
      </c>
      <c r="D112" s="303"/>
      <c r="E112" s="303"/>
      <c r="F112" s="324" t="s">
        <v>263</v>
      </c>
      <c r="G112" s="303"/>
      <c r="H112" s="303" t="s">
        <v>305</v>
      </c>
      <c r="I112" s="303" t="s">
        <v>265</v>
      </c>
      <c r="J112" s="303">
        <v>120</v>
      </c>
      <c r="K112" s="316"/>
    </row>
    <row r="113" spans="2:11" ht="15" customHeight="1">
      <c r="B113" s="325"/>
      <c r="C113" s="303" t="s">
        <v>417</v>
      </c>
      <c r="D113" s="303"/>
      <c r="E113" s="303"/>
      <c r="F113" s="324" t="s">
        <v>263</v>
      </c>
      <c r="G113" s="303"/>
      <c r="H113" s="303" t="s">
        <v>306</v>
      </c>
      <c r="I113" s="303" t="s">
        <v>297</v>
      </c>
      <c r="J113" s="303"/>
      <c r="K113" s="316"/>
    </row>
    <row r="114" spans="2:11" ht="15" customHeight="1">
      <c r="B114" s="325"/>
      <c r="C114" s="303" t="s">
        <v>427</v>
      </c>
      <c r="D114" s="303"/>
      <c r="E114" s="303"/>
      <c r="F114" s="324" t="s">
        <v>263</v>
      </c>
      <c r="G114" s="303"/>
      <c r="H114" s="303" t="s">
        <v>307</v>
      </c>
      <c r="I114" s="303" t="s">
        <v>297</v>
      </c>
      <c r="J114" s="303"/>
      <c r="K114" s="316"/>
    </row>
    <row r="115" spans="2:11" ht="15" customHeight="1">
      <c r="B115" s="325"/>
      <c r="C115" s="303" t="s">
        <v>436</v>
      </c>
      <c r="D115" s="303"/>
      <c r="E115" s="303"/>
      <c r="F115" s="324" t="s">
        <v>263</v>
      </c>
      <c r="G115" s="303"/>
      <c r="H115" s="303" t="s">
        <v>308</v>
      </c>
      <c r="I115" s="303" t="s">
        <v>309</v>
      </c>
      <c r="J115" s="303"/>
      <c r="K115" s="316"/>
    </row>
    <row r="116" spans="2:11" ht="15" customHeight="1">
      <c r="B116" s="328"/>
      <c r="C116" s="334"/>
      <c r="D116" s="334"/>
      <c r="E116" s="334"/>
      <c r="F116" s="334"/>
      <c r="G116" s="334"/>
      <c r="H116" s="334"/>
      <c r="I116" s="334"/>
      <c r="J116" s="334"/>
      <c r="K116" s="330"/>
    </row>
    <row r="117" spans="2:11" ht="18.75" customHeight="1">
      <c r="B117" s="335"/>
      <c r="C117" s="300"/>
      <c r="D117" s="300"/>
      <c r="E117" s="300"/>
      <c r="F117" s="336"/>
      <c r="G117" s="300"/>
      <c r="H117" s="300"/>
      <c r="I117" s="300"/>
      <c r="J117" s="300"/>
      <c r="K117" s="335"/>
    </row>
    <row r="118" spans="2:11" ht="18.75" customHeight="1">
      <c r="B118" s="310"/>
      <c r="C118" s="310"/>
      <c r="D118" s="310"/>
      <c r="E118" s="310"/>
      <c r="F118" s="310"/>
      <c r="G118" s="310"/>
      <c r="H118" s="310"/>
      <c r="I118" s="310"/>
      <c r="J118" s="310"/>
      <c r="K118" s="310"/>
    </row>
    <row r="119" spans="2:11" ht="7.5" customHeight="1">
      <c r="B119" s="337"/>
      <c r="C119" s="338"/>
      <c r="D119" s="338"/>
      <c r="E119" s="338"/>
      <c r="F119" s="338"/>
      <c r="G119" s="338"/>
      <c r="H119" s="338"/>
      <c r="I119" s="338"/>
      <c r="J119" s="338"/>
      <c r="K119" s="339"/>
    </row>
    <row r="120" spans="2:11" ht="45" customHeight="1">
      <c r="B120" s="340"/>
      <c r="C120" s="291" t="s">
        <v>310</v>
      </c>
      <c r="D120" s="291"/>
      <c r="E120" s="291"/>
      <c r="F120" s="291"/>
      <c r="G120" s="291"/>
      <c r="H120" s="291"/>
      <c r="I120" s="291"/>
      <c r="J120" s="291"/>
      <c r="K120" s="341"/>
    </row>
    <row r="121" spans="2:11" ht="17.25" customHeight="1">
      <c r="B121" s="342"/>
      <c r="C121" s="317" t="s">
        <v>257</v>
      </c>
      <c r="D121" s="317"/>
      <c r="E121" s="317"/>
      <c r="F121" s="317" t="s">
        <v>258</v>
      </c>
      <c r="G121" s="318"/>
      <c r="H121" s="317" t="s">
        <v>484</v>
      </c>
      <c r="I121" s="317" t="s">
        <v>436</v>
      </c>
      <c r="J121" s="317" t="s">
        <v>259</v>
      </c>
      <c r="K121" s="343"/>
    </row>
    <row r="122" spans="2:11" ht="17.25" customHeight="1">
      <c r="B122" s="342"/>
      <c r="C122" s="319" t="s">
        <v>260</v>
      </c>
      <c r="D122" s="319"/>
      <c r="E122" s="319"/>
      <c r="F122" s="320" t="s">
        <v>261</v>
      </c>
      <c r="G122" s="321"/>
      <c r="H122" s="319"/>
      <c r="I122" s="319"/>
      <c r="J122" s="319" t="s">
        <v>262</v>
      </c>
      <c r="K122" s="343"/>
    </row>
    <row r="123" spans="2:11" ht="5.25" customHeight="1">
      <c r="B123" s="344"/>
      <c r="C123" s="322"/>
      <c r="D123" s="322"/>
      <c r="E123" s="322"/>
      <c r="F123" s="322"/>
      <c r="G123" s="303"/>
      <c r="H123" s="322"/>
      <c r="I123" s="322"/>
      <c r="J123" s="322"/>
      <c r="K123" s="345"/>
    </row>
    <row r="124" spans="2:11" ht="15" customHeight="1">
      <c r="B124" s="344"/>
      <c r="C124" s="303" t="s">
        <v>266</v>
      </c>
      <c r="D124" s="322"/>
      <c r="E124" s="322"/>
      <c r="F124" s="324" t="s">
        <v>263</v>
      </c>
      <c r="G124" s="303"/>
      <c r="H124" s="303" t="s">
        <v>302</v>
      </c>
      <c r="I124" s="303" t="s">
        <v>265</v>
      </c>
      <c r="J124" s="303">
        <v>120</v>
      </c>
      <c r="K124" s="346"/>
    </row>
    <row r="125" spans="2:11" ht="15" customHeight="1">
      <c r="B125" s="344"/>
      <c r="C125" s="303" t="s">
        <v>311</v>
      </c>
      <c r="D125" s="303"/>
      <c r="E125" s="303"/>
      <c r="F125" s="324" t="s">
        <v>263</v>
      </c>
      <c r="G125" s="303"/>
      <c r="H125" s="303" t="s">
        <v>312</v>
      </c>
      <c r="I125" s="303" t="s">
        <v>265</v>
      </c>
      <c r="J125" s="303" t="s">
        <v>313</v>
      </c>
      <c r="K125" s="346"/>
    </row>
    <row r="126" spans="2:11" ht="15" customHeight="1">
      <c r="B126" s="344"/>
      <c r="C126" s="303" t="s">
        <v>216</v>
      </c>
      <c r="D126" s="303"/>
      <c r="E126" s="303"/>
      <c r="F126" s="324" t="s">
        <v>263</v>
      </c>
      <c r="G126" s="303"/>
      <c r="H126" s="303" t="s">
        <v>314</v>
      </c>
      <c r="I126" s="303" t="s">
        <v>265</v>
      </c>
      <c r="J126" s="303" t="s">
        <v>313</v>
      </c>
      <c r="K126" s="346"/>
    </row>
    <row r="127" spans="2:11" ht="15" customHeight="1">
      <c r="B127" s="344"/>
      <c r="C127" s="303" t="s">
        <v>274</v>
      </c>
      <c r="D127" s="303"/>
      <c r="E127" s="303"/>
      <c r="F127" s="324" t="s">
        <v>269</v>
      </c>
      <c r="G127" s="303"/>
      <c r="H127" s="303" t="s">
        <v>275</v>
      </c>
      <c r="I127" s="303" t="s">
        <v>265</v>
      </c>
      <c r="J127" s="303">
        <v>15</v>
      </c>
      <c r="K127" s="346"/>
    </row>
    <row r="128" spans="2:11" ht="15" customHeight="1">
      <c r="B128" s="344"/>
      <c r="C128" s="326" t="s">
        <v>276</v>
      </c>
      <c r="D128" s="326"/>
      <c r="E128" s="326"/>
      <c r="F128" s="327" t="s">
        <v>269</v>
      </c>
      <c r="G128" s="326"/>
      <c r="H128" s="326" t="s">
        <v>277</v>
      </c>
      <c r="I128" s="326" t="s">
        <v>265</v>
      </c>
      <c r="J128" s="326">
        <v>15</v>
      </c>
      <c r="K128" s="346"/>
    </row>
    <row r="129" spans="2:11" ht="15" customHeight="1">
      <c r="B129" s="344"/>
      <c r="C129" s="326" t="s">
        <v>278</v>
      </c>
      <c r="D129" s="326"/>
      <c r="E129" s="326"/>
      <c r="F129" s="327" t="s">
        <v>269</v>
      </c>
      <c r="G129" s="326"/>
      <c r="H129" s="326" t="s">
        <v>279</v>
      </c>
      <c r="I129" s="326" t="s">
        <v>265</v>
      </c>
      <c r="J129" s="326">
        <v>20</v>
      </c>
      <c r="K129" s="346"/>
    </row>
    <row r="130" spans="2:11" ht="15" customHeight="1">
      <c r="B130" s="344"/>
      <c r="C130" s="326" t="s">
        <v>280</v>
      </c>
      <c r="D130" s="326"/>
      <c r="E130" s="326"/>
      <c r="F130" s="327" t="s">
        <v>269</v>
      </c>
      <c r="G130" s="326"/>
      <c r="H130" s="326" t="s">
        <v>281</v>
      </c>
      <c r="I130" s="326" t="s">
        <v>265</v>
      </c>
      <c r="J130" s="326">
        <v>20</v>
      </c>
      <c r="K130" s="346"/>
    </row>
    <row r="131" spans="2:11" ht="15" customHeight="1">
      <c r="B131" s="344"/>
      <c r="C131" s="303" t="s">
        <v>268</v>
      </c>
      <c r="D131" s="303"/>
      <c r="E131" s="303"/>
      <c r="F131" s="324" t="s">
        <v>269</v>
      </c>
      <c r="G131" s="303"/>
      <c r="H131" s="303" t="s">
        <v>302</v>
      </c>
      <c r="I131" s="303" t="s">
        <v>265</v>
      </c>
      <c r="J131" s="303">
        <v>50</v>
      </c>
      <c r="K131" s="346"/>
    </row>
    <row r="132" spans="2:11" ht="15" customHeight="1">
      <c r="B132" s="344"/>
      <c r="C132" s="303" t="s">
        <v>282</v>
      </c>
      <c r="D132" s="303"/>
      <c r="E132" s="303"/>
      <c r="F132" s="324" t="s">
        <v>269</v>
      </c>
      <c r="G132" s="303"/>
      <c r="H132" s="303" t="s">
        <v>302</v>
      </c>
      <c r="I132" s="303" t="s">
        <v>265</v>
      </c>
      <c r="J132" s="303">
        <v>50</v>
      </c>
      <c r="K132" s="346"/>
    </row>
    <row r="133" spans="2:11" ht="15" customHeight="1">
      <c r="B133" s="344"/>
      <c r="C133" s="303" t="s">
        <v>288</v>
      </c>
      <c r="D133" s="303"/>
      <c r="E133" s="303"/>
      <c r="F133" s="324" t="s">
        <v>269</v>
      </c>
      <c r="G133" s="303"/>
      <c r="H133" s="303" t="s">
        <v>302</v>
      </c>
      <c r="I133" s="303" t="s">
        <v>265</v>
      </c>
      <c r="J133" s="303">
        <v>50</v>
      </c>
      <c r="K133" s="346"/>
    </row>
    <row r="134" spans="2:11" ht="15" customHeight="1">
      <c r="B134" s="344"/>
      <c r="C134" s="303" t="s">
        <v>290</v>
      </c>
      <c r="D134" s="303"/>
      <c r="E134" s="303"/>
      <c r="F134" s="324" t="s">
        <v>269</v>
      </c>
      <c r="G134" s="303"/>
      <c r="H134" s="303" t="s">
        <v>302</v>
      </c>
      <c r="I134" s="303" t="s">
        <v>265</v>
      </c>
      <c r="J134" s="303">
        <v>50</v>
      </c>
      <c r="K134" s="346"/>
    </row>
    <row r="135" spans="2:11" ht="15" customHeight="1">
      <c r="B135" s="344"/>
      <c r="C135" s="303" t="s">
        <v>489</v>
      </c>
      <c r="D135" s="303"/>
      <c r="E135" s="303"/>
      <c r="F135" s="324" t="s">
        <v>269</v>
      </c>
      <c r="G135" s="303"/>
      <c r="H135" s="303" t="s">
        <v>315</v>
      </c>
      <c r="I135" s="303" t="s">
        <v>265</v>
      </c>
      <c r="J135" s="303">
        <v>255</v>
      </c>
      <c r="K135" s="346"/>
    </row>
    <row r="136" spans="2:11" ht="15" customHeight="1">
      <c r="B136" s="344"/>
      <c r="C136" s="303" t="s">
        <v>292</v>
      </c>
      <c r="D136" s="303"/>
      <c r="E136" s="303"/>
      <c r="F136" s="324" t="s">
        <v>263</v>
      </c>
      <c r="G136" s="303"/>
      <c r="H136" s="303" t="s">
        <v>316</v>
      </c>
      <c r="I136" s="303" t="s">
        <v>294</v>
      </c>
      <c r="J136" s="303"/>
      <c r="K136" s="346"/>
    </row>
    <row r="137" spans="2:11" ht="15" customHeight="1">
      <c r="B137" s="344"/>
      <c r="C137" s="303" t="s">
        <v>295</v>
      </c>
      <c r="D137" s="303"/>
      <c r="E137" s="303"/>
      <c r="F137" s="324" t="s">
        <v>263</v>
      </c>
      <c r="G137" s="303"/>
      <c r="H137" s="303" t="s">
        <v>317</v>
      </c>
      <c r="I137" s="303" t="s">
        <v>297</v>
      </c>
      <c r="J137" s="303"/>
      <c r="K137" s="346"/>
    </row>
    <row r="138" spans="2:11" ht="15" customHeight="1">
      <c r="B138" s="344"/>
      <c r="C138" s="303" t="s">
        <v>298</v>
      </c>
      <c r="D138" s="303"/>
      <c r="E138" s="303"/>
      <c r="F138" s="324" t="s">
        <v>263</v>
      </c>
      <c r="G138" s="303"/>
      <c r="H138" s="303" t="s">
        <v>298</v>
      </c>
      <c r="I138" s="303" t="s">
        <v>297</v>
      </c>
      <c r="J138" s="303"/>
      <c r="K138" s="346"/>
    </row>
    <row r="139" spans="2:11" ht="15" customHeight="1">
      <c r="B139" s="344"/>
      <c r="C139" s="303" t="s">
        <v>417</v>
      </c>
      <c r="D139" s="303"/>
      <c r="E139" s="303"/>
      <c r="F139" s="324" t="s">
        <v>263</v>
      </c>
      <c r="G139" s="303"/>
      <c r="H139" s="303" t="s">
        <v>318</v>
      </c>
      <c r="I139" s="303" t="s">
        <v>297</v>
      </c>
      <c r="J139" s="303"/>
      <c r="K139" s="346"/>
    </row>
    <row r="140" spans="2:11" ht="15" customHeight="1">
      <c r="B140" s="344"/>
      <c r="C140" s="303" t="s">
        <v>319</v>
      </c>
      <c r="D140" s="303"/>
      <c r="E140" s="303"/>
      <c r="F140" s="324" t="s">
        <v>263</v>
      </c>
      <c r="G140" s="303"/>
      <c r="H140" s="303" t="s">
        <v>320</v>
      </c>
      <c r="I140" s="303" t="s">
        <v>297</v>
      </c>
      <c r="J140" s="303"/>
      <c r="K140" s="346"/>
    </row>
    <row r="141" spans="2:11" ht="15" customHeight="1">
      <c r="B141" s="347"/>
      <c r="C141" s="348"/>
      <c r="D141" s="348"/>
      <c r="E141" s="348"/>
      <c r="F141" s="348"/>
      <c r="G141" s="348"/>
      <c r="H141" s="348"/>
      <c r="I141" s="348"/>
      <c r="J141" s="348"/>
      <c r="K141" s="349"/>
    </row>
    <row r="142" spans="2:11" ht="18.75" customHeight="1">
      <c r="B142" s="300"/>
      <c r="C142" s="300"/>
      <c r="D142" s="300"/>
      <c r="E142" s="300"/>
      <c r="F142" s="336"/>
      <c r="G142" s="300"/>
      <c r="H142" s="300"/>
      <c r="I142" s="300"/>
      <c r="J142" s="300"/>
      <c r="K142" s="300"/>
    </row>
    <row r="143" spans="2:11" ht="18.75" customHeight="1">
      <c r="B143" s="310"/>
      <c r="C143" s="310"/>
      <c r="D143" s="310"/>
      <c r="E143" s="310"/>
      <c r="F143" s="310"/>
      <c r="G143" s="310"/>
      <c r="H143" s="310"/>
      <c r="I143" s="310"/>
      <c r="J143" s="310"/>
      <c r="K143" s="310"/>
    </row>
    <row r="144" spans="2:11" ht="7.5" customHeight="1">
      <c r="B144" s="311"/>
      <c r="C144" s="312"/>
      <c r="D144" s="312"/>
      <c r="E144" s="312"/>
      <c r="F144" s="312"/>
      <c r="G144" s="312"/>
      <c r="H144" s="312"/>
      <c r="I144" s="312"/>
      <c r="J144" s="312"/>
      <c r="K144" s="313"/>
    </row>
    <row r="145" spans="2:11" ht="45" customHeight="1">
      <c r="B145" s="314"/>
      <c r="C145" s="315" t="s">
        <v>321</v>
      </c>
      <c r="D145" s="315"/>
      <c r="E145" s="315"/>
      <c r="F145" s="315"/>
      <c r="G145" s="315"/>
      <c r="H145" s="315"/>
      <c r="I145" s="315"/>
      <c r="J145" s="315"/>
      <c r="K145" s="316"/>
    </row>
    <row r="146" spans="2:11" ht="17.25" customHeight="1">
      <c r="B146" s="314"/>
      <c r="C146" s="317" t="s">
        <v>257</v>
      </c>
      <c r="D146" s="317"/>
      <c r="E146" s="317"/>
      <c r="F146" s="317" t="s">
        <v>258</v>
      </c>
      <c r="G146" s="318"/>
      <c r="H146" s="317" t="s">
        <v>484</v>
      </c>
      <c r="I146" s="317" t="s">
        <v>436</v>
      </c>
      <c r="J146" s="317" t="s">
        <v>259</v>
      </c>
      <c r="K146" s="316"/>
    </row>
    <row r="147" spans="2:11" ht="17.25" customHeight="1">
      <c r="B147" s="314"/>
      <c r="C147" s="319" t="s">
        <v>260</v>
      </c>
      <c r="D147" s="319"/>
      <c r="E147" s="319"/>
      <c r="F147" s="320" t="s">
        <v>261</v>
      </c>
      <c r="G147" s="321"/>
      <c r="H147" s="319"/>
      <c r="I147" s="319"/>
      <c r="J147" s="319" t="s">
        <v>262</v>
      </c>
      <c r="K147" s="316"/>
    </row>
    <row r="148" spans="2:11" ht="5.25" customHeight="1">
      <c r="B148" s="325"/>
      <c r="C148" s="322"/>
      <c r="D148" s="322"/>
      <c r="E148" s="322"/>
      <c r="F148" s="322"/>
      <c r="G148" s="323"/>
      <c r="H148" s="322"/>
      <c r="I148" s="322"/>
      <c r="J148" s="322"/>
      <c r="K148" s="346"/>
    </row>
    <row r="149" spans="2:11" ht="15" customHeight="1">
      <c r="B149" s="325"/>
      <c r="C149" s="350" t="s">
        <v>266</v>
      </c>
      <c r="D149" s="303"/>
      <c r="E149" s="303"/>
      <c r="F149" s="351" t="s">
        <v>263</v>
      </c>
      <c r="G149" s="303"/>
      <c r="H149" s="350" t="s">
        <v>302</v>
      </c>
      <c r="I149" s="350" t="s">
        <v>265</v>
      </c>
      <c r="J149" s="350">
        <v>120</v>
      </c>
      <c r="K149" s="346"/>
    </row>
    <row r="150" spans="2:11" ht="15" customHeight="1">
      <c r="B150" s="325"/>
      <c r="C150" s="350" t="s">
        <v>311</v>
      </c>
      <c r="D150" s="303"/>
      <c r="E150" s="303"/>
      <c r="F150" s="351" t="s">
        <v>263</v>
      </c>
      <c r="G150" s="303"/>
      <c r="H150" s="350" t="s">
        <v>322</v>
      </c>
      <c r="I150" s="350" t="s">
        <v>265</v>
      </c>
      <c r="J150" s="350" t="s">
        <v>313</v>
      </c>
      <c r="K150" s="346"/>
    </row>
    <row r="151" spans="2:11" ht="15" customHeight="1">
      <c r="B151" s="325"/>
      <c r="C151" s="350" t="s">
        <v>216</v>
      </c>
      <c r="D151" s="303"/>
      <c r="E151" s="303"/>
      <c r="F151" s="351" t="s">
        <v>263</v>
      </c>
      <c r="G151" s="303"/>
      <c r="H151" s="350" t="s">
        <v>323</v>
      </c>
      <c r="I151" s="350" t="s">
        <v>265</v>
      </c>
      <c r="J151" s="350" t="s">
        <v>313</v>
      </c>
      <c r="K151" s="346"/>
    </row>
    <row r="152" spans="2:11" ht="15" customHeight="1">
      <c r="B152" s="325"/>
      <c r="C152" s="350" t="s">
        <v>268</v>
      </c>
      <c r="D152" s="303"/>
      <c r="E152" s="303"/>
      <c r="F152" s="351" t="s">
        <v>269</v>
      </c>
      <c r="G152" s="303"/>
      <c r="H152" s="350" t="s">
        <v>302</v>
      </c>
      <c r="I152" s="350" t="s">
        <v>265</v>
      </c>
      <c r="J152" s="350">
        <v>50</v>
      </c>
      <c r="K152" s="346"/>
    </row>
    <row r="153" spans="2:11" ht="15" customHeight="1">
      <c r="B153" s="325"/>
      <c r="C153" s="350" t="s">
        <v>271</v>
      </c>
      <c r="D153" s="303"/>
      <c r="E153" s="303"/>
      <c r="F153" s="351" t="s">
        <v>263</v>
      </c>
      <c r="G153" s="303"/>
      <c r="H153" s="350" t="s">
        <v>302</v>
      </c>
      <c r="I153" s="350" t="s">
        <v>273</v>
      </c>
      <c r="J153" s="350"/>
      <c r="K153" s="346"/>
    </row>
    <row r="154" spans="2:11" ht="15" customHeight="1">
      <c r="B154" s="325"/>
      <c r="C154" s="350" t="s">
        <v>282</v>
      </c>
      <c r="D154" s="303"/>
      <c r="E154" s="303"/>
      <c r="F154" s="351" t="s">
        <v>269</v>
      </c>
      <c r="G154" s="303"/>
      <c r="H154" s="350" t="s">
        <v>302</v>
      </c>
      <c r="I154" s="350" t="s">
        <v>265</v>
      </c>
      <c r="J154" s="350">
        <v>50</v>
      </c>
      <c r="K154" s="346"/>
    </row>
    <row r="155" spans="2:11" ht="15" customHeight="1">
      <c r="B155" s="325"/>
      <c r="C155" s="350" t="s">
        <v>290</v>
      </c>
      <c r="D155" s="303"/>
      <c r="E155" s="303"/>
      <c r="F155" s="351" t="s">
        <v>269</v>
      </c>
      <c r="G155" s="303"/>
      <c r="H155" s="350" t="s">
        <v>302</v>
      </c>
      <c r="I155" s="350" t="s">
        <v>265</v>
      </c>
      <c r="J155" s="350">
        <v>50</v>
      </c>
      <c r="K155" s="346"/>
    </row>
    <row r="156" spans="2:11" ht="15" customHeight="1">
      <c r="B156" s="325"/>
      <c r="C156" s="350" t="s">
        <v>288</v>
      </c>
      <c r="D156" s="303"/>
      <c r="E156" s="303"/>
      <c r="F156" s="351" t="s">
        <v>269</v>
      </c>
      <c r="G156" s="303"/>
      <c r="H156" s="350" t="s">
        <v>302</v>
      </c>
      <c r="I156" s="350" t="s">
        <v>265</v>
      </c>
      <c r="J156" s="350">
        <v>50</v>
      </c>
      <c r="K156" s="346"/>
    </row>
    <row r="157" spans="2:11" ht="15" customHeight="1">
      <c r="B157" s="325"/>
      <c r="C157" s="350" t="s">
        <v>469</v>
      </c>
      <c r="D157" s="303"/>
      <c r="E157" s="303"/>
      <c r="F157" s="351" t="s">
        <v>263</v>
      </c>
      <c r="G157" s="303"/>
      <c r="H157" s="350" t="s">
        <v>324</v>
      </c>
      <c r="I157" s="350" t="s">
        <v>265</v>
      </c>
      <c r="J157" s="350" t="s">
        <v>325</v>
      </c>
      <c r="K157" s="346"/>
    </row>
    <row r="158" spans="2:11" ht="15" customHeight="1">
      <c r="B158" s="325"/>
      <c r="C158" s="350" t="s">
        <v>326</v>
      </c>
      <c r="D158" s="303"/>
      <c r="E158" s="303"/>
      <c r="F158" s="351" t="s">
        <v>263</v>
      </c>
      <c r="G158" s="303"/>
      <c r="H158" s="350" t="s">
        <v>327</v>
      </c>
      <c r="I158" s="350" t="s">
        <v>297</v>
      </c>
      <c r="J158" s="350"/>
      <c r="K158" s="346"/>
    </row>
    <row r="159" spans="2:11" ht="15" customHeight="1">
      <c r="B159" s="352"/>
      <c r="C159" s="334"/>
      <c r="D159" s="334"/>
      <c r="E159" s="334"/>
      <c r="F159" s="334"/>
      <c r="G159" s="334"/>
      <c r="H159" s="334"/>
      <c r="I159" s="334"/>
      <c r="J159" s="334"/>
      <c r="K159" s="353"/>
    </row>
    <row r="160" spans="2:11" ht="18.75" customHeight="1">
      <c r="B160" s="300"/>
      <c r="C160" s="303"/>
      <c r="D160" s="303"/>
      <c r="E160" s="303"/>
      <c r="F160" s="324"/>
      <c r="G160" s="303"/>
      <c r="H160" s="303"/>
      <c r="I160" s="303"/>
      <c r="J160" s="303"/>
      <c r="K160" s="300"/>
    </row>
    <row r="161" spans="2:11" ht="18.75" customHeight="1">
      <c r="B161" s="310"/>
      <c r="C161" s="310"/>
      <c r="D161" s="310"/>
      <c r="E161" s="310"/>
      <c r="F161" s="310"/>
      <c r="G161" s="310"/>
      <c r="H161" s="310"/>
      <c r="I161" s="310"/>
      <c r="J161" s="310"/>
      <c r="K161" s="310"/>
    </row>
    <row r="162" spans="2:11" ht="7.5" customHeight="1">
      <c r="B162" s="287"/>
      <c r="C162" s="288"/>
      <c r="D162" s="288"/>
      <c r="E162" s="288"/>
      <c r="F162" s="288"/>
      <c r="G162" s="288"/>
      <c r="H162" s="288"/>
      <c r="I162" s="288"/>
      <c r="J162" s="288"/>
      <c r="K162" s="289"/>
    </row>
    <row r="163" spans="2:11" ht="45" customHeight="1">
      <c r="B163" s="290"/>
      <c r="C163" s="291" t="s">
        <v>328</v>
      </c>
      <c r="D163" s="291"/>
      <c r="E163" s="291"/>
      <c r="F163" s="291"/>
      <c r="G163" s="291"/>
      <c r="H163" s="291"/>
      <c r="I163" s="291"/>
      <c r="J163" s="291"/>
      <c r="K163" s="292"/>
    </row>
    <row r="164" spans="2:11" ht="17.25" customHeight="1">
      <c r="B164" s="290"/>
      <c r="C164" s="317" t="s">
        <v>257</v>
      </c>
      <c r="D164" s="317"/>
      <c r="E164" s="317"/>
      <c r="F164" s="317" t="s">
        <v>258</v>
      </c>
      <c r="G164" s="354"/>
      <c r="H164" s="355" t="s">
        <v>484</v>
      </c>
      <c r="I164" s="355" t="s">
        <v>436</v>
      </c>
      <c r="J164" s="317" t="s">
        <v>259</v>
      </c>
      <c r="K164" s="292"/>
    </row>
    <row r="165" spans="2:11" ht="17.25" customHeight="1">
      <c r="B165" s="294"/>
      <c r="C165" s="319" t="s">
        <v>260</v>
      </c>
      <c r="D165" s="319"/>
      <c r="E165" s="319"/>
      <c r="F165" s="320" t="s">
        <v>261</v>
      </c>
      <c r="G165" s="356"/>
      <c r="H165" s="357"/>
      <c r="I165" s="357"/>
      <c r="J165" s="319" t="s">
        <v>262</v>
      </c>
      <c r="K165" s="296"/>
    </row>
    <row r="166" spans="2:11" ht="5.25" customHeight="1">
      <c r="B166" s="325"/>
      <c r="C166" s="322"/>
      <c r="D166" s="322"/>
      <c r="E166" s="322"/>
      <c r="F166" s="322"/>
      <c r="G166" s="323"/>
      <c r="H166" s="322"/>
      <c r="I166" s="322"/>
      <c r="J166" s="322"/>
      <c r="K166" s="346"/>
    </row>
    <row r="167" spans="2:11" ht="15" customHeight="1">
      <c r="B167" s="325"/>
      <c r="C167" s="303" t="s">
        <v>266</v>
      </c>
      <c r="D167" s="303"/>
      <c r="E167" s="303"/>
      <c r="F167" s="324" t="s">
        <v>263</v>
      </c>
      <c r="G167" s="303"/>
      <c r="H167" s="303" t="s">
        <v>302</v>
      </c>
      <c r="I167" s="303" t="s">
        <v>265</v>
      </c>
      <c r="J167" s="303">
        <v>120</v>
      </c>
      <c r="K167" s="346"/>
    </row>
    <row r="168" spans="2:11" ht="15" customHeight="1">
      <c r="B168" s="325"/>
      <c r="C168" s="303" t="s">
        <v>311</v>
      </c>
      <c r="D168" s="303"/>
      <c r="E168" s="303"/>
      <c r="F168" s="324" t="s">
        <v>263</v>
      </c>
      <c r="G168" s="303"/>
      <c r="H168" s="303" t="s">
        <v>312</v>
      </c>
      <c r="I168" s="303" t="s">
        <v>265</v>
      </c>
      <c r="J168" s="303" t="s">
        <v>313</v>
      </c>
      <c r="K168" s="346"/>
    </row>
    <row r="169" spans="2:11" ht="15" customHeight="1">
      <c r="B169" s="325"/>
      <c r="C169" s="303" t="s">
        <v>216</v>
      </c>
      <c r="D169" s="303"/>
      <c r="E169" s="303"/>
      <c r="F169" s="324" t="s">
        <v>263</v>
      </c>
      <c r="G169" s="303"/>
      <c r="H169" s="303" t="s">
        <v>329</v>
      </c>
      <c r="I169" s="303" t="s">
        <v>265</v>
      </c>
      <c r="J169" s="303" t="s">
        <v>313</v>
      </c>
      <c r="K169" s="346"/>
    </row>
    <row r="170" spans="2:11" ht="15" customHeight="1">
      <c r="B170" s="325"/>
      <c r="C170" s="303" t="s">
        <v>268</v>
      </c>
      <c r="D170" s="303"/>
      <c r="E170" s="303"/>
      <c r="F170" s="324" t="s">
        <v>269</v>
      </c>
      <c r="G170" s="303"/>
      <c r="H170" s="303" t="s">
        <v>329</v>
      </c>
      <c r="I170" s="303" t="s">
        <v>265</v>
      </c>
      <c r="J170" s="303">
        <v>50</v>
      </c>
      <c r="K170" s="346"/>
    </row>
    <row r="171" spans="2:11" ht="15" customHeight="1">
      <c r="B171" s="325"/>
      <c r="C171" s="303" t="s">
        <v>271</v>
      </c>
      <c r="D171" s="303"/>
      <c r="E171" s="303"/>
      <c r="F171" s="324" t="s">
        <v>263</v>
      </c>
      <c r="G171" s="303"/>
      <c r="H171" s="303" t="s">
        <v>329</v>
      </c>
      <c r="I171" s="303" t="s">
        <v>273</v>
      </c>
      <c r="J171" s="303"/>
      <c r="K171" s="346"/>
    </row>
    <row r="172" spans="2:11" ht="15" customHeight="1">
      <c r="B172" s="325"/>
      <c r="C172" s="303" t="s">
        <v>282</v>
      </c>
      <c r="D172" s="303"/>
      <c r="E172" s="303"/>
      <c r="F172" s="324" t="s">
        <v>269</v>
      </c>
      <c r="G172" s="303"/>
      <c r="H172" s="303" t="s">
        <v>329</v>
      </c>
      <c r="I172" s="303" t="s">
        <v>265</v>
      </c>
      <c r="J172" s="303">
        <v>50</v>
      </c>
      <c r="K172" s="346"/>
    </row>
    <row r="173" spans="2:11" ht="15" customHeight="1">
      <c r="B173" s="325"/>
      <c r="C173" s="303" t="s">
        <v>290</v>
      </c>
      <c r="D173" s="303"/>
      <c r="E173" s="303"/>
      <c r="F173" s="324" t="s">
        <v>269</v>
      </c>
      <c r="G173" s="303"/>
      <c r="H173" s="303" t="s">
        <v>329</v>
      </c>
      <c r="I173" s="303" t="s">
        <v>265</v>
      </c>
      <c r="J173" s="303">
        <v>50</v>
      </c>
      <c r="K173" s="346"/>
    </row>
    <row r="174" spans="2:11" ht="15" customHeight="1">
      <c r="B174" s="325"/>
      <c r="C174" s="303" t="s">
        <v>288</v>
      </c>
      <c r="D174" s="303"/>
      <c r="E174" s="303"/>
      <c r="F174" s="324" t="s">
        <v>269</v>
      </c>
      <c r="G174" s="303"/>
      <c r="H174" s="303" t="s">
        <v>329</v>
      </c>
      <c r="I174" s="303" t="s">
        <v>265</v>
      </c>
      <c r="J174" s="303">
        <v>50</v>
      </c>
      <c r="K174" s="346"/>
    </row>
    <row r="175" spans="2:11" ht="15" customHeight="1">
      <c r="B175" s="325"/>
      <c r="C175" s="303" t="s">
        <v>483</v>
      </c>
      <c r="D175" s="303"/>
      <c r="E175" s="303"/>
      <c r="F175" s="324" t="s">
        <v>263</v>
      </c>
      <c r="G175" s="303"/>
      <c r="H175" s="303" t="s">
        <v>330</v>
      </c>
      <c r="I175" s="303" t="s">
        <v>331</v>
      </c>
      <c r="J175" s="303"/>
      <c r="K175" s="346"/>
    </row>
    <row r="176" spans="2:11" ht="15" customHeight="1">
      <c r="B176" s="325"/>
      <c r="C176" s="303" t="s">
        <v>436</v>
      </c>
      <c r="D176" s="303"/>
      <c r="E176" s="303"/>
      <c r="F176" s="324" t="s">
        <v>263</v>
      </c>
      <c r="G176" s="303"/>
      <c r="H176" s="303" t="s">
        <v>332</v>
      </c>
      <c r="I176" s="303" t="s">
        <v>333</v>
      </c>
      <c r="J176" s="303">
        <v>1</v>
      </c>
      <c r="K176" s="346"/>
    </row>
    <row r="177" spans="2:11" ht="15" customHeight="1">
      <c r="B177" s="325"/>
      <c r="C177" s="303" t="s">
        <v>432</v>
      </c>
      <c r="D177" s="303"/>
      <c r="E177" s="303"/>
      <c r="F177" s="324" t="s">
        <v>263</v>
      </c>
      <c r="G177" s="303"/>
      <c r="H177" s="303" t="s">
        <v>334</v>
      </c>
      <c r="I177" s="303" t="s">
        <v>265</v>
      </c>
      <c r="J177" s="303">
        <v>20</v>
      </c>
      <c r="K177" s="346"/>
    </row>
    <row r="178" spans="2:11" ht="15" customHeight="1">
      <c r="B178" s="325"/>
      <c r="C178" s="303" t="s">
        <v>484</v>
      </c>
      <c r="D178" s="303"/>
      <c r="E178" s="303"/>
      <c r="F178" s="324" t="s">
        <v>263</v>
      </c>
      <c r="G178" s="303"/>
      <c r="H178" s="303" t="s">
        <v>335</v>
      </c>
      <c r="I178" s="303" t="s">
        <v>265</v>
      </c>
      <c r="J178" s="303">
        <v>255</v>
      </c>
      <c r="K178" s="346"/>
    </row>
    <row r="179" spans="2:11" ht="15" customHeight="1">
      <c r="B179" s="325"/>
      <c r="C179" s="303" t="s">
        <v>485</v>
      </c>
      <c r="D179" s="303"/>
      <c r="E179" s="303"/>
      <c r="F179" s="324" t="s">
        <v>263</v>
      </c>
      <c r="G179" s="303"/>
      <c r="H179" s="303" t="s">
        <v>228</v>
      </c>
      <c r="I179" s="303" t="s">
        <v>265</v>
      </c>
      <c r="J179" s="303">
        <v>10</v>
      </c>
      <c r="K179" s="346"/>
    </row>
    <row r="180" spans="2:11" ht="15" customHeight="1">
      <c r="B180" s="325"/>
      <c r="C180" s="303" t="s">
        <v>486</v>
      </c>
      <c r="D180" s="303"/>
      <c r="E180" s="303"/>
      <c r="F180" s="324" t="s">
        <v>263</v>
      </c>
      <c r="G180" s="303"/>
      <c r="H180" s="303" t="s">
        <v>336</v>
      </c>
      <c r="I180" s="303" t="s">
        <v>297</v>
      </c>
      <c r="J180" s="303"/>
      <c r="K180" s="346"/>
    </row>
    <row r="181" spans="2:11" ht="15" customHeight="1">
      <c r="B181" s="325"/>
      <c r="C181" s="303" t="s">
        <v>337</v>
      </c>
      <c r="D181" s="303"/>
      <c r="E181" s="303"/>
      <c r="F181" s="324" t="s">
        <v>263</v>
      </c>
      <c r="G181" s="303"/>
      <c r="H181" s="303" t="s">
        <v>338</v>
      </c>
      <c r="I181" s="303" t="s">
        <v>297</v>
      </c>
      <c r="J181" s="303"/>
      <c r="K181" s="346"/>
    </row>
    <row r="182" spans="2:11" ht="15" customHeight="1">
      <c r="B182" s="325"/>
      <c r="C182" s="303" t="s">
        <v>326</v>
      </c>
      <c r="D182" s="303"/>
      <c r="E182" s="303"/>
      <c r="F182" s="324" t="s">
        <v>263</v>
      </c>
      <c r="G182" s="303"/>
      <c r="H182" s="303" t="s">
        <v>339</v>
      </c>
      <c r="I182" s="303" t="s">
        <v>297</v>
      </c>
      <c r="J182" s="303"/>
      <c r="K182" s="346"/>
    </row>
    <row r="183" spans="2:11" ht="15" customHeight="1">
      <c r="B183" s="325"/>
      <c r="C183" s="303" t="s">
        <v>488</v>
      </c>
      <c r="D183" s="303"/>
      <c r="E183" s="303"/>
      <c r="F183" s="324" t="s">
        <v>269</v>
      </c>
      <c r="G183" s="303"/>
      <c r="H183" s="303" t="s">
        <v>340</v>
      </c>
      <c r="I183" s="303" t="s">
        <v>265</v>
      </c>
      <c r="J183" s="303">
        <v>50</v>
      </c>
      <c r="K183" s="346"/>
    </row>
    <row r="184" spans="2:11" ht="15" customHeight="1">
      <c r="B184" s="325"/>
      <c r="C184" s="303" t="s">
        <v>341</v>
      </c>
      <c r="D184" s="303"/>
      <c r="E184" s="303"/>
      <c r="F184" s="324" t="s">
        <v>269</v>
      </c>
      <c r="G184" s="303"/>
      <c r="H184" s="303" t="s">
        <v>342</v>
      </c>
      <c r="I184" s="303" t="s">
        <v>343</v>
      </c>
      <c r="J184" s="303"/>
      <c r="K184" s="346"/>
    </row>
    <row r="185" spans="2:11" ht="15" customHeight="1">
      <c r="B185" s="325"/>
      <c r="C185" s="303" t="s">
        <v>344</v>
      </c>
      <c r="D185" s="303"/>
      <c r="E185" s="303"/>
      <c r="F185" s="324" t="s">
        <v>269</v>
      </c>
      <c r="G185" s="303"/>
      <c r="H185" s="303" t="s">
        <v>345</v>
      </c>
      <c r="I185" s="303" t="s">
        <v>343</v>
      </c>
      <c r="J185" s="303"/>
      <c r="K185" s="346"/>
    </row>
    <row r="186" spans="2:11" ht="15" customHeight="1">
      <c r="B186" s="325"/>
      <c r="C186" s="303" t="s">
        <v>346</v>
      </c>
      <c r="D186" s="303"/>
      <c r="E186" s="303"/>
      <c r="F186" s="324" t="s">
        <v>269</v>
      </c>
      <c r="G186" s="303"/>
      <c r="H186" s="303" t="s">
        <v>347</v>
      </c>
      <c r="I186" s="303" t="s">
        <v>343</v>
      </c>
      <c r="J186" s="303"/>
      <c r="K186" s="346"/>
    </row>
    <row r="187" spans="2:11" ht="15" customHeight="1">
      <c r="B187" s="325"/>
      <c r="C187" s="358" t="s">
        <v>348</v>
      </c>
      <c r="D187" s="303"/>
      <c r="E187" s="303"/>
      <c r="F187" s="324" t="s">
        <v>269</v>
      </c>
      <c r="G187" s="303"/>
      <c r="H187" s="303" t="s">
        <v>349</v>
      </c>
      <c r="I187" s="303" t="s">
        <v>350</v>
      </c>
      <c r="J187" s="359" t="s">
        <v>351</v>
      </c>
      <c r="K187" s="346"/>
    </row>
    <row r="188" spans="2:11" ht="15" customHeight="1">
      <c r="B188" s="352"/>
      <c r="C188" s="360"/>
      <c r="D188" s="334"/>
      <c r="E188" s="334"/>
      <c r="F188" s="334"/>
      <c r="G188" s="334"/>
      <c r="H188" s="334"/>
      <c r="I188" s="334"/>
      <c r="J188" s="334"/>
      <c r="K188" s="353"/>
    </row>
    <row r="189" spans="2:11" ht="18.75" customHeight="1">
      <c r="B189" s="361"/>
      <c r="C189" s="362"/>
      <c r="D189" s="362"/>
      <c r="E189" s="362"/>
      <c r="F189" s="363"/>
      <c r="G189" s="303"/>
      <c r="H189" s="303"/>
      <c r="I189" s="303"/>
      <c r="J189" s="303"/>
      <c r="K189" s="300"/>
    </row>
    <row r="190" spans="2:11" ht="18.75" customHeight="1">
      <c r="B190" s="300"/>
      <c r="C190" s="303"/>
      <c r="D190" s="303"/>
      <c r="E190" s="303"/>
      <c r="F190" s="324"/>
      <c r="G190" s="303"/>
      <c r="H190" s="303"/>
      <c r="I190" s="303"/>
      <c r="J190" s="303"/>
      <c r="K190" s="300"/>
    </row>
    <row r="191" spans="2:11" ht="18.75" customHeight="1">
      <c r="B191" s="310"/>
      <c r="C191" s="310"/>
      <c r="D191" s="310"/>
      <c r="E191" s="310"/>
      <c r="F191" s="310"/>
      <c r="G191" s="310"/>
      <c r="H191" s="310"/>
      <c r="I191" s="310"/>
      <c r="J191" s="310"/>
      <c r="K191" s="310"/>
    </row>
    <row r="192" spans="2:11" ht="13.5">
      <c r="B192" s="287"/>
      <c r="C192" s="288"/>
      <c r="D192" s="288"/>
      <c r="E192" s="288"/>
      <c r="F192" s="288"/>
      <c r="G192" s="288"/>
      <c r="H192" s="288"/>
      <c r="I192" s="288"/>
      <c r="J192" s="288"/>
      <c r="K192" s="289"/>
    </row>
    <row r="193" spans="2:11" ht="21">
      <c r="B193" s="290"/>
      <c r="C193" s="291" t="s">
        <v>352</v>
      </c>
      <c r="D193" s="291"/>
      <c r="E193" s="291"/>
      <c r="F193" s="291"/>
      <c r="G193" s="291"/>
      <c r="H193" s="291"/>
      <c r="I193" s="291"/>
      <c r="J193" s="291"/>
      <c r="K193" s="292"/>
    </row>
    <row r="194" spans="2:11" ht="25.5" customHeight="1">
      <c r="B194" s="290"/>
      <c r="C194" s="364" t="s">
        <v>353</v>
      </c>
      <c r="D194" s="364"/>
      <c r="E194" s="364"/>
      <c r="F194" s="364" t="s">
        <v>354</v>
      </c>
      <c r="G194" s="365"/>
      <c r="H194" s="366" t="s">
        <v>355</v>
      </c>
      <c r="I194" s="366"/>
      <c r="J194" s="366"/>
      <c r="K194" s="292"/>
    </row>
    <row r="195" spans="2:11" ht="5.25" customHeight="1">
      <c r="B195" s="325"/>
      <c r="C195" s="322"/>
      <c r="D195" s="322"/>
      <c r="E195" s="322"/>
      <c r="F195" s="322"/>
      <c r="G195" s="303"/>
      <c r="H195" s="322"/>
      <c r="I195" s="322"/>
      <c r="J195" s="322"/>
      <c r="K195" s="346"/>
    </row>
    <row r="196" spans="2:11" ht="15" customHeight="1">
      <c r="B196" s="325"/>
      <c r="C196" s="303" t="s">
        <v>356</v>
      </c>
      <c r="D196" s="303"/>
      <c r="E196" s="303"/>
      <c r="F196" s="324" t="s">
        <v>422</v>
      </c>
      <c r="G196" s="303"/>
      <c r="H196" s="367" t="s">
        <v>357</v>
      </c>
      <c r="I196" s="367"/>
      <c r="J196" s="367"/>
      <c r="K196" s="346"/>
    </row>
    <row r="197" spans="2:11" ht="15" customHeight="1">
      <c r="B197" s="325"/>
      <c r="C197" s="331"/>
      <c r="D197" s="303"/>
      <c r="E197" s="303"/>
      <c r="F197" s="324" t="s">
        <v>423</v>
      </c>
      <c r="G197" s="303"/>
      <c r="H197" s="367" t="s">
        <v>358</v>
      </c>
      <c r="I197" s="367"/>
      <c r="J197" s="367"/>
      <c r="K197" s="346"/>
    </row>
    <row r="198" spans="2:11" ht="15" customHeight="1">
      <c r="B198" s="325"/>
      <c r="C198" s="331"/>
      <c r="D198" s="303"/>
      <c r="E198" s="303"/>
      <c r="F198" s="324" t="s">
        <v>426</v>
      </c>
      <c r="G198" s="303"/>
      <c r="H198" s="367" t="s">
        <v>359</v>
      </c>
      <c r="I198" s="367"/>
      <c r="J198" s="367"/>
      <c r="K198" s="346"/>
    </row>
    <row r="199" spans="2:11" ht="15" customHeight="1">
      <c r="B199" s="325"/>
      <c r="C199" s="303"/>
      <c r="D199" s="303"/>
      <c r="E199" s="303"/>
      <c r="F199" s="324" t="s">
        <v>424</v>
      </c>
      <c r="G199" s="303"/>
      <c r="H199" s="367" t="s">
        <v>360</v>
      </c>
      <c r="I199" s="367"/>
      <c r="J199" s="367"/>
      <c r="K199" s="346"/>
    </row>
    <row r="200" spans="2:11" ht="15" customHeight="1">
      <c r="B200" s="325"/>
      <c r="C200" s="303"/>
      <c r="D200" s="303"/>
      <c r="E200" s="303"/>
      <c r="F200" s="324" t="s">
        <v>425</v>
      </c>
      <c r="G200" s="303"/>
      <c r="H200" s="367" t="s">
        <v>361</v>
      </c>
      <c r="I200" s="367"/>
      <c r="J200" s="367"/>
      <c r="K200" s="346"/>
    </row>
    <row r="201" spans="2:11" ht="15" customHeight="1">
      <c r="B201" s="325"/>
      <c r="C201" s="303"/>
      <c r="D201" s="303"/>
      <c r="E201" s="303"/>
      <c r="F201" s="324"/>
      <c r="G201" s="303"/>
      <c r="H201" s="303"/>
      <c r="I201" s="303"/>
      <c r="J201" s="303"/>
      <c r="K201" s="346"/>
    </row>
    <row r="202" spans="2:11" ht="15" customHeight="1">
      <c r="B202" s="325"/>
      <c r="C202" s="303" t="s">
        <v>309</v>
      </c>
      <c r="D202" s="303"/>
      <c r="E202" s="303"/>
      <c r="F202" s="324" t="s">
        <v>457</v>
      </c>
      <c r="G202" s="303"/>
      <c r="H202" s="367" t="s">
        <v>362</v>
      </c>
      <c r="I202" s="367"/>
      <c r="J202" s="367"/>
      <c r="K202" s="346"/>
    </row>
    <row r="203" spans="2:11" ht="15" customHeight="1">
      <c r="B203" s="325"/>
      <c r="C203" s="331"/>
      <c r="D203" s="303"/>
      <c r="E203" s="303"/>
      <c r="F203" s="324" t="s">
        <v>211</v>
      </c>
      <c r="G203" s="303"/>
      <c r="H203" s="367" t="s">
        <v>212</v>
      </c>
      <c r="I203" s="367"/>
      <c r="J203" s="367"/>
      <c r="K203" s="346"/>
    </row>
    <row r="204" spans="2:11" ht="15" customHeight="1">
      <c r="B204" s="325"/>
      <c r="C204" s="303"/>
      <c r="D204" s="303"/>
      <c r="E204" s="303"/>
      <c r="F204" s="324" t="s">
        <v>209</v>
      </c>
      <c r="G204" s="303"/>
      <c r="H204" s="367" t="s">
        <v>363</v>
      </c>
      <c r="I204" s="367"/>
      <c r="J204" s="367"/>
      <c r="K204" s="346"/>
    </row>
    <row r="205" spans="2:11" ht="15" customHeight="1">
      <c r="B205" s="368"/>
      <c r="C205" s="331"/>
      <c r="D205" s="331"/>
      <c r="E205" s="331"/>
      <c r="F205" s="324" t="s">
        <v>462</v>
      </c>
      <c r="G205" s="309"/>
      <c r="H205" s="369" t="s">
        <v>213</v>
      </c>
      <c r="I205" s="369"/>
      <c r="J205" s="369"/>
      <c r="K205" s="370"/>
    </row>
    <row r="206" spans="2:11" ht="15" customHeight="1">
      <c r="B206" s="368"/>
      <c r="C206" s="331"/>
      <c r="D206" s="331"/>
      <c r="E206" s="331"/>
      <c r="F206" s="324" t="s">
        <v>214</v>
      </c>
      <c r="G206" s="309"/>
      <c r="H206" s="369" t="s">
        <v>364</v>
      </c>
      <c r="I206" s="369"/>
      <c r="J206" s="369"/>
      <c r="K206" s="370"/>
    </row>
    <row r="207" spans="2:11" ht="15" customHeight="1">
      <c r="B207" s="368"/>
      <c r="C207" s="331"/>
      <c r="D207" s="331"/>
      <c r="E207" s="331"/>
      <c r="F207" s="371"/>
      <c r="G207" s="309"/>
      <c r="H207" s="372"/>
      <c r="I207" s="372"/>
      <c r="J207" s="372"/>
      <c r="K207" s="370"/>
    </row>
    <row r="208" spans="2:11" ht="15" customHeight="1">
      <c r="B208" s="368"/>
      <c r="C208" s="303" t="s">
        <v>333</v>
      </c>
      <c r="D208" s="331"/>
      <c r="E208" s="331"/>
      <c r="F208" s="324">
        <v>1</v>
      </c>
      <c r="G208" s="309"/>
      <c r="H208" s="369" t="s">
        <v>365</v>
      </c>
      <c r="I208" s="369"/>
      <c r="J208" s="369"/>
      <c r="K208" s="370"/>
    </row>
    <row r="209" spans="2:11" ht="15" customHeight="1">
      <c r="B209" s="368"/>
      <c r="C209" s="331"/>
      <c r="D209" s="331"/>
      <c r="E209" s="331"/>
      <c r="F209" s="324">
        <v>2</v>
      </c>
      <c r="G209" s="309"/>
      <c r="H209" s="369" t="s">
        <v>366</v>
      </c>
      <c r="I209" s="369"/>
      <c r="J209" s="369"/>
      <c r="K209" s="370"/>
    </row>
    <row r="210" spans="2:11" ht="15" customHeight="1">
      <c r="B210" s="368"/>
      <c r="C210" s="331"/>
      <c r="D210" s="331"/>
      <c r="E210" s="331"/>
      <c r="F210" s="324">
        <v>3</v>
      </c>
      <c r="G210" s="309"/>
      <c r="H210" s="369" t="s">
        <v>367</v>
      </c>
      <c r="I210" s="369"/>
      <c r="J210" s="369"/>
      <c r="K210" s="370"/>
    </row>
    <row r="211" spans="2:11" ht="15" customHeight="1">
      <c r="B211" s="368"/>
      <c r="C211" s="331"/>
      <c r="D211" s="331"/>
      <c r="E211" s="331"/>
      <c r="F211" s="324">
        <v>4</v>
      </c>
      <c r="G211" s="309"/>
      <c r="H211" s="369" t="s">
        <v>368</v>
      </c>
      <c r="I211" s="369"/>
      <c r="J211" s="369"/>
      <c r="K211" s="370"/>
    </row>
    <row r="212" spans="2:11" ht="12.75" customHeight="1">
      <c r="B212" s="373"/>
      <c r="C212" s="374"/>
      <c r="D212" s="374"/>
      <c r="E212" s="374"/>
      <c r="F212" s="374"/>
      <c r="G212" s="374"/>
      <c r="H212" s="374"/>
      <c r="I212" s="374"/>
      <c r="J212" s="374"/>
      <c r="K212" s="375"/>
    </row>
  </sheetData>
  <sheetProtection/>
  <mergeCells count="77">
    <mergeCell ref="C9:J9"/>
    <mergeCell ref="D10:J10"/>
    <mergeCell ref="D13:J13"/>
    <mergeCell ref="C3:J3"/>
    <mergeCell ref="C4:J4"/>
    <mergeCell ref="C6:J6"/>
    <mergeCell ref="C7:J7"/>
    <mergeCell ref="F18:J18"/>
    <mergeCell ref="F21:J21"/>
    <mergeCell ref="D11:J11"/>
    <mergeCell ref="F19:J19"/>
    <mergeCell ref="F20:J20"/>
    <mergeCell ref="D14:J14"/>
    <mergeCell ref="D15:J15"/>
    <mergeCell ref="F16:J16"/>
    <mergeCell ref="F17:J17"/>
    <mergeCell ref="C23:J23"/>
    <mergeCell ref="D25:J25"/>
    <mergeCell ref="D26:J26"/>
    <mergeCell ref="D28:J28"/>
    <mergeCell ref="C24:J24"/>
    <mergeCell ref="E47:J47"/>
    <mergeCell ref="D33:J33"/>
    <mergeCell ref="G34:J34"/>
    <mergeCell ref="G35:J35"/>
    <mergeCell ref="D32:J32"/>
    <mergeCell ref="E48:J48"/>
    <mergeCell ref="G36:J36"/>
    <mergeCell ref="G37:J37"/>
    <mergeCell ref="D29:J29"/>
    <mergeCell ref="D31:J31"/>
    <mergeCell ref="C50:J50"/>
    <mergeCell ref="G38:J38"/>
    <mergeCell ref="G39:J39"/>
    <mergeCell ref="G40:J40"/>
    <mergeCell ref="G41:J41"/>
    <mergeCell ref="G42:J42"/>
    <mergeCell ref="G43:J43"/>
    <mergeCell ref="D45:J45"/>
    <mergeCell ref="E46:J46"/>
    <mergeCell ref="D49:J49"/>
    <mergeCell ref="C52:J52"/>
    <mergeCell ref="C53:J53"/>
    <mergeCell ref="C55:J55"/>
    <mergeCell ref="D56:J56"/>
    <mergeCell ref="D57:J57"/>
    <mergeCell ref="D58:J58"/>
    <mergeCell ref="D60:J60"/>
    <mergeCell ref="D63:J63"/>
    <mergeCell ref="D61:J61"/>
    <mergeCell ref="D59:J59"/>
    <mergeCell ref="D64:J64"/>
    <mergeCell ref="D66:J66"/>
    <mergeCell ref="D65:J65"/>
    <mergeCell ref="C100:J100"/>
    <mergeCell ref="D67:J67"/>
    <mergeCell ref="D68:J68"/>
    <mergeCell ref="C73:J73"/>
    <mergeCell ref="H196:J196"/>
    <mergeCell ref="H194:J194"/>
    <mergeCell ref="C163:J163"/>
    <mergeCell ref="C120:J120"/>
    <mergeCell ref="C145:J145"/>
    <mergeCell ref="C193:J193"/>
    <mergeCell ref="H204:J204"/>
    <mergeCell ref="H199:J199"/>
    <mergeCell ref="H197:J197"/>
    <mergeCell ref="H208:J208"/>
    <mergeCell ref="H205:J205"/>
    <mergeCell ref="H203:J203"/>
    <mergeCell ref="H202:J202"/>
    <mergeCell ref="H200:J200"/>
    <mergeCell ref="H198:J198"/>
    <mergeCell ref="H210:J210"/>
    <mergeCell ref="H211:J211"/>
    <mergeCell ref="H209:J209"/>
    <mergeCell ref="H206:J206"/>
  </mergeCells>
  <printOptions/>
  <pageMargins left="0.5905511811023623" right="0.5905511811023623" top="0.5905511811023623" bottom="0.5905511811023623"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HONZAL\x</dc:creator>
  <cp:keywords/>
  <dc:description/>
  <cp:lastModifiedBy>Ing. Jaroslav Rojt</cp:lastModifiedBy>
  <dcterms:created xsi:type="dcterms:W3CDTF">2016-08-02T07:25:07Z</dcterms:created>
  <dcterms:modified xsi:type="dcterms:W3CDTF">2016-08-02T07:25:11Z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