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8735" windowHeight="11700" firstSheet="1" activeTab="3"/>
  </bookViews>
  <sheets>
    <sheet name="Pokyny pro vyplnění" sheetId="1" state="hidden" r:id="rId1"/>
    <sheet name="Stavba" sheetId="2" r:id="rId2"/>
    <sheet name="VzorPolozky" sheetId="3" state="hidden" r:id="rId3"/>
    <sheet name="Položky" sheetId="4" r:id="rId4"/>
  </sheets>
  <externalReferences>
    <externalReference r:id="rId7"/>
  </externalReferences>
  <definedNames>
    <definedName name="CelkemDPHVypocet" localSheetId="1">'Stavba'!#REF!</definedName>
    <definedName name="CenaCelkem">'Stavba'!$G$29</definedName>
    <definedName name="CenaCelkemBezDPH">'Stavba'!$G$28</definedName>
    <definedName name="CenaCelkemVypocet" localSheetId="1">'Stavba'!#REF!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'Stavba'!#REF!</definedName>
    <definedName name="_xlnm.Print_Area" localSheetId="3">'Položky'!$A$1:$G$52</definedName>
    <definedName name="_xlnm.Print_Area" localSheetId="1">'Stavba'!$B$1:$J$49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'Stavba'!#REF!</definedName>
    <definedName name="ZakladDPHZakl">'Stavba'!$G$25</definedName>
    <definedName name="ZakladDPHZaklVypocet" localSheetId="1">'Stavba'!#REF!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<sst xmlns="http://schemas.openxmlformats.org/spreadsheetml/2006/main" count="270" uniqueCount="159">
  <si>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</si>
  <si>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</si>
  <si>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</si>
  <si>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</si>
  <si>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</si>
  <si>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</si>
  <si>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</si>
  <si>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</si>
  <si>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</si>
  <si>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</si>
  <si>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</si>
  <si>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</si>
  <si>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</si>
  <si>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</si>
  <si>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</si>
  <si>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</si>
  <si>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Číslo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</si>
  <si>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</si>
  <si>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</si>
  <si>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</si>
  <si>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</si>
  <si>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</si>
  <si>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</si>
  <si>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</si>
  <si>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</si>
  <si>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</si>
  <si>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</si>
  <si>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</si>
  <si>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</si>
  <si>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</si>
  <si>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</si>
  <si>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</si>
  <si>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</si>
  <si>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</si>
  <si>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</si>
  <si>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</si>
  <si>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</si>
  <si>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</si>
  <si>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01</t>
  </si>
  <si>
    <t>CZK</t>
  </si>
  <si>
    <t>Rekapitulace dílů</t>
  </si>
  <si>
    <t>Typ dílu</t>
  </si>
  <si>
    <t>62</t>
  </si>
  <si>
    <t>Úpravy povrchů vnější</t>
  </si>
  <si>
    <t>94</t>
  </si>
  <si>
    <t>Lešení a stavební výtahy</t>
  </si>
  <si>
    <t>97</t>
  </si>
  <si>
    <t>Prorážení otvorů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</si>
  <si>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</si>
  <si>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</si>
  <si>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</si>
  <si>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</si>
  <si>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</si>
  <si>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</si>
  <si>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</si>
  <si>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</si>
  <si>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</si>
  <si>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</si>
  <si>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</si>
  <si>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</si>
  <si>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</si>
  <si>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</si>
  <si>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</si>
  <si>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</si>
  <si>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</si>
  <si>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</si>
  <si>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</si>
  <si>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</si>
  <si>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</si>
  <si>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</si>
  <si>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</si>
  <si>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</si>
  <si>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</si>
  <si>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</si>
  <si>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POL1_</t>
  </si>
  <si>
    <t>620991121R00</t>
  </si>
  <si>
    <t>m2</t>
  </si>
  <si>
    <t>POP</t>
  </si>
  <si>
    <t>622421146R00</t>
  </si>
  <si>
    <t>622904115R00</t>
  </si>
  <si>
    <t>Očištění fasád tlakovou vodou složitost 3 - 5</t>
  </si>
  <si>
    <t>999281108R00</t>
  </si>
  <si>
    <t>Přesun hmot pro opravy a údržbu do výšky 12 m</t>
  </si>
  <si>
    <t>t</t>
  </si>
  <si>
    <t>612425931R01</t>
  </si>
  <si>
    <t>Omítka vápenná vnějšího ostění - štuková</t>
  </si>
  <si>
    <t>m</t>
  </si>
  <si>
    <t>612441746R01</t>
  </si>
  <si>
    <t>Tažená štuková římsa přes 400 mm</t>
  </si>
  <si>
    <t>627451621R01</t>
  </si>
  <si>
    <t>941941042R00</t>
  </si>
  <si>
    <t>Montáž lešení leh.řad.s podlahami,š.1,2 m, H 30 m</t>
  </si>
  <si>
    <t>Včetně kotvení lešení.</t>
  </si>
  <si>
    <t>941941111R00</t>
  </si>
  <si>
    <t>941941842R00</t>
  </si>
  <si>
    <t>Demontáž lešení leh.řad.s podlahami,š.1,2 m,H 30 m</t>
  </si>
  <si>
    <t>944944011R00</t>
  </si>
  <si>
    <t>Montáž a demontáž ochranné sítě z umělých vláken</t>
  </si>
  <si>
    <t>944944031R00</t>
  </si>
  <si>
    <t>Příplatek za každý měsíc použití sítí k pol. 4011</t>
  </si>
  <si>
    <t>944945013R00</t>
  </si>
  <si>
    <t>Montáž záchytné stříšky H 4,5 m, šířky nad 2 m</t>
  </si>
  <si>
    <t>944945193R00</t>
  </si>
  <si>
    <t>Příplatek za každý měsíc použ.stříšky, k pol. 5013</t>
  </si>
  <si>
    <t>944945813R00</t>
  </si>
  <si>
    <t>Demontáž záchytné stříšky H 4,5 m, šířky nad 2 m</t>
  </si>
  <si>
    <t>998009101R00</t>
  </si>
  <si>
    <t>Přesun hmot lešení samostatně budovaného</t>
  </si>
  <si>
    <t>979011111R00</t>
  </si>
  <si>
    <t>Svislá doprava suti a vybour. hmot za 2.NP a 1.PP</t>
  </si>
  <si>
    <t>979081111R00</t>
  </si>
  <si>
    <t>Odvoz suti a vybour. hmot na skládku do 1 km</t>
  </si>
  <si>
    <t>Včetně naložení na dopravní prostředek a složení na skládku, bez poplatku za skládku.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</si>
  <si>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</si>
  <si>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</si>
  <si>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</si>
  <si>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</si>
  <si>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</si>
  <si>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</si>
  <si>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</si>
  <si>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</si>
  <si>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/>
  </si>
  <si>
    <t>END</t>
  </si>
  <si>
    <t>622421147R00</t>
  </si>
  <si>
    <t>Nátěr vnější omítky barvou</t>
  </si>
  <si>
    <t>62041115.RT1</t>
  </si>
  <si>
    <t>Oprava spárování kamenného zdiva stěn, pl.do 20 %, včetně vyčištění,a odstranění nesoudržných spár a zpětné doplnění</t>
  </si>
  <si>
    <t>Příplatek za vícebarevný nátěr</t>
  </si>
  <si>
    <t>VRN</t>
  </si>
  <si>
    <t>Zakrývání výplní vnějších otvorů a konstrukcí z lešení</t>
  </si>
  <si>
    <t>Nátěry</t>
  </si>
  <si>
    <t>Zařízení staveniště</t>
  </si>
  <si>
    <t>783</t>
  </si>
  <si>
    <t xml:space="preserve">Otlučení omítek vnějších MVC do slož. 5-7, do 20% </t>
  </si>
  <si>
    <t>978015331R00</t>
  </si>
  <si>
    <t>Nátěr klempířských konstrukcí</t>
  </si>
  <si>
    <t>Odstranění nátěrů z klemp. Konstrukcí</t>
  </si>
  <si>
    <t>783201821R00</t>
  </si>
  <si>
    <t>783522008R00</t>
  </si>
  <si>
    <t>Architektonické prvky - hlavy pilastrů a zdobení fasády</t>
  </si>
  <si>
    <t xml:space="preserve">kus </t>
  </si>
  <si>
    <t>Oprava jádrové omítky MVC, složitost VII, do 20%, štuk na 100% plochy</t>
  </si>
  <si>
    <t>612441746R02</t>
  </si>
  <si>
    <t>612441746R03</t>
  </si>
  <si>
    <t>612441746R04</t>
  </si>
  <si>
    <t>SOŠ Stříbro - oprava fasády</t>
  </si>
  <si>
    <t>Oprava fasády</t>
  </si>
  <si>
    <t>Kordonová římsa - oprava do 20% - rozvinutá šíře 600 mm</t>
  </si>
  <si>
    <t>Podokenní římsa - oprava do 20% - rozvinutá šíře 200 mm</t>
  </si>
  <si>
    <t>Nadokenní římsa - oprava do 20% - rozvinutá šíře 400 mm</t>
  </si>
  <si>
    <t>Korunní římsa - opravba do 20 % - rozvinutá šíře 900 mm</t>
  </si>
  <si>
    <t>620991121R01</t>
  </si>
  <si>
    <t>Zakrytí ploch pod lešením - geotextilie š. 2 m</t>
  </si>
  <si>
    <t>Poplatek za zábor veřejného prostranství - plocha pod lešením - celkem 90 dnů</t>
  </si>
  <si>
    <t>Pronájem lešení za den - celkem 90 dnů</t>
  </si>
  <si>
    <r>
      <t xml:space="preserve">Objednatel:  </t>
    </r>
    <r>
      <rPr>
        <b/>
        <sz val="14"/>
        <rFont val="Arial CE"/>
        <family val="0"/>
      </rPr>
      <t>SOŠ Stříbro, Benešova 508, 349 01 Stříbro</t>
    </r>
  </si>
  <si>
    <t>Projekt stav, s.r.o. , Želivského 2227, 356 01 Sokolov</t>
  </si>
  <si>
    <t>Položkový výkaz výměr stavby</t>
  </si>
  <si>
    <t>Nátěr korunní římsy proti dřevomorce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</si>
</sst>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b/>
      <sz val="2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33" borderId="28" xfId="0" applyFont="1" applyFill="1" applyBorder="1" applyAlignment="1">
      <alignment horizontal="left" vertical="center" indent="1"/>
    </xf>
    <xf numFmtId="0" fontId="5" fillId="33" borderId="29" xfId="0" applyFont="1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4" fontId="4" fillId="33" borderId="29" xfId="0" applyNumberFormat="1" applyFont="1" applyFill="1" applyBorder="1" applyAlignment="1">
      <alignment horizontal="left" vertical="center"/>
    </xf>
    <xf numFmtId="49" fontId="0" fillId="33" borderId="30" xfId="0" applyNumberFormat="1" applyFill="1" applyBorder="1" applyAlignment="1">
      <alignment horizontal="left" vertical="center"/>
    </xf>
    <xf numFmtId="0" fontId="0" fillId="33" borderId="29" xfId="0" applyFill="1" applyBorder="1" applyAlignment="1">
      <alignment/>
    </xf>
    <xf numFmtId="49" fontId="5" fillId="33" borderId="3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0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/>
    </xf>
    <xf numFmtId="49" fontId="3" fillId="0" borderId="31" xfId="0" applyNumberFormat="1" applyFont="1" applyBorder="1" applyAlignment="1">
      <alignment vertical="center"/>
    </xf>
    <xf numFmtId="0" fontId="10" fillId="34" borderId="32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0" fillId="34" borderId="33" xfId="0" applyFont="1" applyFill="1" applyBorder="1" applyAlignment="1">
      <alignment horizontal="center" vertical="center" wrapText="1"/>
    </xf>
    <xf numFmtId="4" fontId="3" fillId="0" borderId="34" xfId="0" applyNumberFormat="1" applyFont="1" applyBorder="1" applyAlignment="1">
      <alignment vertical="center"/>
    </xf>
    <xf numFmtId="4" fontId="3" fillId="33" borderId="35" xfId="0" applyNumberFormat="1" applyFont="1" applyFill="1" applyBorder="1" applyAlignment="1">
      <alignment/>
    </xf>
    <xf numFmtId="49" fontId="3" fillId="0" borderId="17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33" borderId="35" xfId="0" applyNumberFormat="1" applyFont="1" applyFill="1" applyBorder="1" applyAlignment="1">
      <alignment/>
    </xf>
    <xf numFmtId="4" fontId="3" fillId="0" borderId="34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33" borderId="35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4" borderId="32" xfId="0" applyFill="1" applyBorder="1" applyAlignment="1">
      <alignment/>
    </xf>
    <xf numFmtId="0" fontId="11" fillId="0" borderId="0" xfId="0" applyFont="1" applyAlignment="1">
      <alignment/>
    </xf>
    <xf numFmtId="0" fontId="11" fillId="0" borderId="31" xfId="0" applyFont="1" applyBorder="1" applyAlignment="1">
      <alignment vertical="top"/>
    </xf>
    <xf numFmtId="49" fontId="0" fillId="34" borderId="33" xfId="0" applyNumberForma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3" xfId="0" applyFill="1" applyBorder="1" applyAlignment="1">
      <alignment wrapText="1"/>
    </xf>
    <xf numFmtId="0" fontId="0" fillId="33" borderId="17" xfId="0" applyFill="1" applyBorder="1" applyAlignment="1">
      <alignment vertical="top"/>
    </xf>
    <xf numFmtId="0" fontId="13" fillId="0" borderId="0" xfId="0" applyNumberFormat="1" applyFont="1" applyAlignment="1">
      <alignment wrapText="1"/>
    </xf>
    <xf numFmtId="0" fontId="11" fillId="0" borderId="31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4" fontId="11" fillId="0" borderId="34" xfId="0" applyNumberFormat="1" applyFont="1" applyBorder="1" applyAlignment="1">
      <alignment vertical="top" shrinkToFit="1"/>
    </xf>
    <xf numFmtId="4" fontId="11" fillId="0" borderId="31" xfId="0" applyNumberFormat="1" applyFont="1" applyBorder="1" applyAlignment="1">
      <alignment vertical="top" shrinkToFit="1"/>
    </xf>
    <xf numFmtId="4" fontId="0" fillId="33" borderId="35" xfId="0" applyNumberFormat="1" applyFill="1" applyBorder="1" applyAlignment="1">
      <alignment vertical="top" shrinkToFit="1"/>
    </xf>
    <xf numFmtId="4" fontId="0" fillId="33" borderId="17" xfId="0" applyNumberFormat="1" applyFill="1" applyBorder="1" applyAlignment="1">
      <alignment vertical="top" shrinkToFit="1"/>
    </xf>
    <xf numFmtId="0" fontId="11" fillId="0" borderId="34" xfId="0" applyNumberFormat="1" applyFont="1" applyBorder="1" applyAlignment="1">
      <alignment horizontal="left" vertical="top" wrapText="1"/>
    </xf>
    <xf numFmtId="0" fontId="0" fillId="33" borderId="35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2" fillId="0" borderId="0" xfId="0" applyNumberFormat="1" applyFont="1" applyBorder="1" applyAlignment="1">
      <alignment vertical="top" wrapText="1" shrinkToFit="1"/>
    </xf>
    <xf numFmtId="4" fontId="12" fillId="0" borderId="0" xfId="0" applyNumberFormat="1" applyFont="1" applyBorder="1" applyAlignment="1">
      <alignment vertical="top" wrapText="1" shrinkToFit="1"/>
    </xf>
    <xf numFmtId="0" fontId="12" fillId="0" borderId="31" xfId="0" applyNumberFormat="1" applyFont="1" applyBorder="1" applyAlignment="1">
      <alignment vertical="top" wrapText="1"/>
    </xf>
    <xf numFmtId="4" fontId="0" fillId="34" borderId="33" xfId="0" applyNumberFormat="1" applyFill="1" applyBorder="1" applyAlignment="1">
      <alignment/>
    </xf>
    <xf numFmtId="4" fontId="0" fillId="0" borderId="0" xfId="0" applyNumberFormat="1" applyAlignment="1">
      <alignment vertical="top"/>
    </xf>
    <xf numFmtId="0" fontId="1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31" xfId="0" applyNumberFormat="1" applyFont="1" applyBorder="1" applyAlignment="1">
      <alignment horizontal="left" vertical="top"/>
    </xf>
    <xf numFmtId="0" fontId="0" fillId="34" borderId="33" xfId="0" applyFill="1" applyBorder="1" applyAlignment="1">
      <alignment/>
    </xf>
    <xf numFmtId="0" fontId="11" fillId="0" borderId="34" xfId="0" applyFont="1" applyBorder="1" applyAlignment="1">
      <alignment vertical="top" shrinkToFit="1"/>
    </xf>
    <xf numFmtId="0" fontId="0" fillId="33" borderId="35" xfId="0" applyFill="1" applyBorder="1" applyAlignment="1">
      <alignment vertical="top" shrinkToFit="1"/>
    </xf>
    <xf numFmtId="0" fontId="11" fillId="0" borderId="34" xfId="0" applyFont="1" applyBorder="1" applyAlignment="1">
      <alignment vertical="center" shrinkToFit="1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0" fillId="33" borderId="17" xfId="0" applyNumberFormat="1" applyFill="1" applyBorder="1" applyAlignment="1">
      <alignment horizontal="left" vertical="top"/>
    </xf>
    <xf numFmtId="0" fontId="11" fillId="0" borderId="32" xfId="0" applyNumberFormat="1" applyFont="1" applyBorder="1" applyAlignment="1">
      <alignment horizontal="left" vertical="top"/>
    </xf>
    <xf numFmtId="0" fontId="11" fillId="0" borderId="33" xfId="0" applyNumberFormat="1" applyFont="1" applyBorder="1" applyAlignment="1">
      <alignment horizontal="left" vertical="top" wrapText="1"/>
    </xf>
    <xf numFmtId="0" fontId="11" fillId="0" borderId="36" xfId="0" applyFont="1" applyBorder="1" applyAlignment="1">
      <alignment vertical="center" shrinkToFit="1"/>
    </xf>
    <xf numFmtId="49" fontId="14" fillId="0" borderId="34" xfId="0" applyNumberFormat="1" applyFont="1" applyBorder="1" applyAlignment="1">
      <alignment horizontal="left" vertical="top"/>
    </xf>
    <xf numFmtId="0" fontId="14" fillId="0" borderId="34" xfId="0" applyNumberFormat="1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0" borderId="24" xfId="0" applyFont="1" applyFill="1" applyBorder="1" applyAlignment="1">
      <alignment horizontal="left" vertical="top"/>
    </xf>
    <xf numFmtId="49" fontId="16" fillId="33" borderId="0" xfId="0" applyNumberFormat="1" applyFont="1" applyFill="1" applyBorder="1" applyAlignment="1">
      <alignment horizontal="left" vertical="center"/>
    </xf>
    <xf numFmtId="49" fontId="14" fillId="0" borderId="31" xfId="0" applyNumberFormat="1" applyFont="1" applyBorder="1" applyAlignment="1">
      <alignment horizontal="left" vertical="top"/>
    </xf>
    <xf numFmtId="0" fontId="3" fillId="35" borderId="0" xfId="0" applyFont="1" applyFill="1" applyAlignment="1">
      <alignment horizontal="left" wrapText="1"/>
    </xf>
    <xf numFmtId="0" fontId="5" fillId="0" borderId="24" xfId="0" applyFont="1" applyBorder="1" applyAlignment="1">
      <alignment horizontal="left" vertical="center"/>
    </xf>
    <xf numFmtId="0" fontId="0" fillId="0" borderId="15" xfId="0" applyFont="1" applyBorder="1" applyAlignment="1">
      <alignment horizontal="right" indent="1"/>
    </xf>
    <xf numFmtId="4" fontId="7" fillId="0" borderId="21" xfId="0" applyNumberFormat="1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" fontId="8" fillId="0" borderId="37" xfId="0" applyNumberFormat="1" applyFont="1" applyBorder="1" applyAlignment="1">
      <alignment horizontal="right" vertical="center" indent="1"/>
    </xf>
    <xf numFmtId="49" fontId="3" fillId="0" borderId="31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0" fillId="0" borderId="24" xfId="0" applyBorder="1" applyAlignment="1">
      <alignment horizontal="center"/>
    </xf>
    <xf numFmtId="4" fontId="7" fillId="0" borderId="21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0" fontId="5" fillId="0" borderId="15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" fontId="0" fillId="0" borderId="15" xfId="0" applyNumberFormat="1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7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7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11" fillId="0" borderId="21" xfId="0" applyFont="1" applyBorder="1" applyAlignment="1">
      <alignment vertical="top"/>
    </xf>
    <xf numFmtId="0" fontId="11" fillId="0" borderId="21" xfId="0" applyNumberFormat="1" applyFont="1" applyBorder="1" applyAlignment="1">
      <alignment vertical="top"/>
    </xf>
    <xf numFmtId="0" fontId="11" fillId="0" borderId="27" xfId="0" applyNumberFormat="1" applyFont="1" applyBorder="1" applyAlignment="1">
      <alignment horizontal="left" vertical="top" wrapText="1"/>
    </xf>
    <xf numFmtId="0" fontId="11" fillId="0" borderId="27" xfId="0" applyFont="1" applyBorder="1" applyAlignment="1">
      <alignment vertical="top" shrinkToFit="1"/>
    </xf>
    <xf numFmtId="4" fontId="11" fillId="0" borderId="27" xfId="0" applyNumberFormat="1" applyFont="1" applyBorder="1" applyAlignment="1">
      <alignment vertical="top" shrinkToFit="1"/>
    </xf>
    <xf numFmtId="4" fontId="11" fillId="2" borderId="35" xfId="0" applyNumberFormat="1" applyFont="1" applyFill="1" applyBorder="1" applyAlignment="1">
      <alignment vertical="top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36</v>
      </c>
    </row>
    <row r="2" spans="1:7" ht="57.75" customHeight="1">
      <c r="A2" s="174" t="s">
        <v>37</v>
      </c>
      <c r="B2" s="174"/>
      <c r="C2" s="174"/>
      <c r="D2" s="174"/>
      <c r="E2" s="174"/>
      <c r="F2" s="174"/>
      <c r="G2" s="174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O52"/>
  <sheetViews>
    <sheetView showGridLines="0" zoomScaleSheetLayoutView="75" zoomScalePageLayoutView="0" workbookViewId="0" topLeftCell="B1">
      <selection activeCell="H31" sqref="H31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25.37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2" t="s">
        <v>35</v>
      </c>
      <c r="B1" s="189" t="s">
        <v>157</v>
      </c>
      <c r="C1" s="190"/>
      <c r="D1" s="190"/>
      <c r="E1" s="190"/>
      <c r="F1" s="190"/>
      <c r="G1" s="190"/>
      <c r="H1" s="190"/>
      <c r="I1" s="190"/>
      <c r="J1" s="191"/>
    </row>
    <row r="2" spans="1:15" ht="41.25" customHeight="1">
      <c r="A2" s="3"/>
      <c r="B2" s="78" t="s">
        <v>20</v>
      </c>
      <c r="C2" s="79"/>
      <c r="D2" s="80"/>
      <c r="E2" s="172" t="s">
        <v>145</v>
      </c>
      <c r="F2" s="81"/>
      <c r="G2" s="82"/>
      <c r="H2" s="81"/>
      <c r="I2" s="82"/>
      <c r="J2" s="83"/>
      <c r="O2" s="2"/>
    </row>
    <row r="3" spans="1:10" ht="23.25" customHeight="1" hidden="1">
      <c r="A3" s="3"/>
      <c r="B3" s="84"/>
      <c r="C3" s="79"/>
      <c r="D3" s="85"/>
      <c r="E3" s="85"/>
      <c r="F3" s="86"/>
      <c r="G3" s="86"/>
      <c r="H3" s="79"/>
      <c r="I3" s="87"/>
      <c r="J3" s="88"/>
    </row>
    <row r="4" spans="1:10" ht="12" customHeight="1">
      <c r="A4" s="3"/>
      <c r="B4" s="89"/>
      <c r="C4" s="90"/>
      <c r="D4" s="91"/>
      <c r="E4" s="91"/>
      <c r="F4" s="92"/>
      <c r="G4" s="93"/>
      <c r="H4" s="92"/>
      <c r="I4" s="93"/>
      <c r="J4" s="94"/>
    </row>
    <row r="5" spans="1:10" ht="24" customHeight="1">
      <c r="A5" s="3"/>
      <c r="B5" s="192" t="s">
        <v>155</v>
      </c>
      <c r="C5" s="193"/>
      <c r="D5" s="193"/>
      <c r="E5" s="193"/>
      <c r="F5" s="193"/>
      <c r="G5" s="193"/>
      <c r="H5" s="27" t="s">
        <v>32</v>
      </c>
      <c r="I5" s="170"/>
      <c r="J5" s="10"/>
    </row>
    <row r="6" spans="1:10" ht="15.75" customHeight="1">
      <c r="A6" s="3"/>
      <c r="B6" s="41"/>
      <c r="C6" s="194"/>
      <c r="D6" s="195"/>
      <c r="E6" s="195"/>
      <c r="F6" s="195"/>
      <c r="G6" s="195"/>
      <c r="H6" s="27" t="s">
        <v>33</v>
      </c>
      <c r="I6" s="32"/>
      <c r="J6" s="10"/>
    </row>
    <row r="7" spans="1:10" ht="15.75" customHeight="1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0" ht="24" customHeight="1" hidden="1">
      <c r="A8" s="3"/>
      <c r="B8" s="47" t="s">
        <v>18</v>
      </c>
      <c r="C8" s="4"/>
      <c r="D8" s="35"/>
      <c r="E8" s="4"/>
      <c r="F8" s="4"/>
      <c r="G8" s="45"/>
      <c r="H8" s="27" t="s">
        <v>32</v>
      </c>
      <c r="I8" s="32"/>
      <c r="J8" s="10"/>
    </row>
    <row r="9" spans="1:10" ht="15.75" customHeight="1" hidden="1">
      <c r="A9" s="3"/>
      <c r="B9" s="3"/>
      <c r="C9" s="4"/>
      <c r="D9" s="35"/>
      <c r="E9" s="4"/>
      <c r="F9" s="4"/>
      <c r="G9" s="45"/>
      <c r="H9" s="27" t="s">
        <v>33</v>
      </c>
      <c r="I9" s="32"/>
      <c r="J9" s="10"/>
    </row>
    <row r="10" spans="1:10" ht="15.75" customHeight="1" hidden="1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0" ht="24" customHeight="1">
      <c r="A11" s="3"/>
      <c r="B11" s="47" t="s">
        <v>17</v>
      </c>
      <c r="C11" s="4"/>
      <c r="D11" s="175"/>
      <c r="E11" s="175"/>
      <c r="F11" s="175"/>
      <c r="G11" s="175"/>
      <c r="H11" s="27" t="s">
        <v>32</v>
      </c>
      <c r="I11" s="32"/>
      <c r="J11" s="10"/>
    </row>
    <row r="12" spans="1:10" ht="15.75" customHeight="1">
      <c r="A12" s="3"/>
      <c r="B12" s="41"/>
      <c r="C12" s="25"/>
      <c r="D12" s="179"/>
      <c r="E12" s="179"/>
      <c r="F12" s="179"/>
      <c r="G12" s="179"/>
      <c r="H12" s="27" t="s">
        <v>33</v>
      </c>
      <c r="I12" s="32"/>
      <c r="J12" s="10"/>
    </row>
    <row r="13" spans="1:10" ht="15.75" customHeight="1">
      <c r="A13" s="3"/>
      <c r="B13" s="42"/>
      <c r="C13" s="26"/>
      <c r="D13" s="188"/>
      <c r="E13" s="188"/>
      <c r="F13" s="188"/>
      <c r="G13" s="188"/>
      <c r="H13" s="28"/>
      <c r="I13" s="34"/>
      <c r="J13" s="51"/>
    </row>
    <row r="14" spans="1:10" ht="24" customHeight="1">
      <c r="A14" s="3"/>
      <c r="B14" s="66" t="s">
        <v>19</v>
      </c>
      <c r="C14" s="67"/>
      <c r="D14" s="171" t="s">
        <v>156</v>
      </c>
      <c r="E14" s="68"/>
      <c r="F14" s="68"/>
      <c r="G14" s="68"/>
      <c r="H14" s="69"/>
      <c r="I14" s="68"/>
      <c r="J14" s="70"/>
    </row>
    <row r="15" spans="1:10" ht="32.25" customHeight="1">
      <c r="A15" s="3"/>
      <c r="B15" s="52" t="s">
        <v>30</v>
      </c>
      <c r="C15" s="71"/>
      <c r="D15" s="53"/>
      <c r="E15" s="196"/>
      <c r="F15" s="196"/>
      <c r="G15" s="176"/>
      <c r="H15" s="176"/>
      <c r="I15" s="176" t="s">
        <v>27</v>
      </c>
      <c r="J15" s="197"/>
    </row>
    <row r="16" spans="1:10" ht="23.25" customHeight="1">
      <c r="A16" s="126" t="s">
        <v>22</v>
      </c>
      <c r="B16" s="127" t="s">
        <v>22</v>
      </c>
      <c r="C16" s="58"/>
      <c r="D16" s="59"/>
      <c r="E16" s="180"/>
      <c r="F16" s="182"/>
      <c r="G16" s="180"/>
      <c r="H16" s="182"/>
      <c r="I16" s="180">
        <v>0</v>
      </c>
      <c r="J16" s="181"/>
    </row>
    <row r="17" spans="1:10" ht="23.25" customHeight="1">
      <c r="A17" s="126" t="s">
        <v>23</v>
      </c>
      <c r="B17" s="127" t="s">
        <v>23</v>
      </c>
      <c r="C17" s="58"/>
      <c r="D17" s="59"/>
      <c r="E17" s="180"/>
      <c r="F17" s="182"/>
      <c r="G17" s="180"/>
      <c r="H17" s="182"/>
      <c r="I17" s="180">
        <v>0</v>
      </c>
      <c r="J17" s="181"/>
    </row>
    <row r="18" spans="1:10" ht="23.25" customHeight="1">
      <c r="A18" s="126" t="s">
        <v>24</v>
      </c>
      <c r="B18" s="127" t="s">
        <v>24</v>
      </c>
      <c r="C18" s="58"/>
      <c r="D18" s="59"/>
      <c r="E18" s="180"/>
      <c r="F18" s="182"/>
      <c r="G18" s="180"/>
      <c r="H18" s="182"/>
      <c r="I18" s="180">
        <v>0</v>
      </c>
      <c r="J18" s="181"/>
    </row>
    <row r="19" spans="1:10" ht="23.25" customHeight="1">
      <c r="A19" s="126" t="s">
        <v>48</v>
      </c>
      <c r="B19" s="127" t="s">
        <v>25</v>
      </c>
      <c r="C19" s="58"/>
      <c r="D19" s="59"/>
      <c r="E19" s="180"/>
      <c r="F19" s="182"/>
      <c r="G19" s="180"/>
      <c r="H19" s="182"/>
      <c r="I19" s="180">
        <v>0</v>
      </c>
      <c r="J19" s="181"/>
    </row>
    <row r="20" spans="1:10" ht="23.25" customHeight="1">
      <c r="A20" s="126" t="s">
        <v>49</v>
      </c>
      <c r="B20" s="127" t="s">
        <v>26</v>
      </c>
      <c r="C20" s="58"/>
      <c r="D20" s="59"/>
      <c r="E20" s="180"/>
      <c r="F20" s="182"/>
      <c r="G20" s="180"/>
      <c r="H20" s="182"/>
      <c r="I20" s="180">
        <v>0</v>
      </c>
      <c r="J20" s="181"/>
    </row>
    <row r="21" spans="1:10" ht="23.25" customHeight="1">
      <c r="A21" s="3"/>
      <c r="B21" s="73" t="s">
        <v>27</v>
      </c>
      <c r="C21" s="74"/>
      <c r="D21" s="75"/>
      <c r="E21" s="186"/>
      <c r="F21" s="187"/>
      <c r="G21" s="186"/>
      <c r="H21" s="187"/>
      <c r="I21" s="180">
        <v>0</v>
      </c>
      <c r="J21" s="181"/>
    </row>
    <row r="22" spans="1:10" ht="33" customHeight="1">
      <c r="A22" s="3"/>
      <c r="B22" s="65" t="s">
        <v>31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3"/>
      <c r="B23" s="57" t="s">
        <v>12</v>
      </c>
      <c r="C23" s="58"/>
      <c r="D23" s="59"/>
      <c r="E23" s="60">
        <v>15</v>
      </c>
      <c r="F23" s="61" t="s">
        <v>0</v>
      </c>
      <c r="G23" s="177">
        <v>0</v>
      </c>
      <c r="H23" s="178"/>
      <c r="I23" s="178"/>
      <c r="J23" s="62" t="str">
        <f aca="true" t="shared" si="0" ref="J23:J28">Mena</f>
        <v>CZK</v>
      </c>
    </row>
    <row r="24" spans="1:10" ht="23.25" customHeight="1">
      <c r="A24" s="3"/>
      <c r="B24" s="57" t="s">
        <v>13</v>
      </c>
      <c r="C24" s="58"/>
      <c r="D24" s="59"/>
      <c r="E24" s="60">
        <f>SazbaDPH1</f>
        <v>15</v>
      </c>
      <c r="F24" s="61" t="s">
        <v>0</v>
      </c>
      <c r="G24" s="177">
        <v>0</v>
      </c>
      <c r="H24" s="178"/>
      <c r="I24" s="178"/>
      <c r="J24" s="62" t="str">
        <f t="shared" si="0"/>
        <v>CZK</v>
      </c>
    </row>
    <row r="25" spans="1:10" ht="23.25" customHeight="1">
      <c r="A25" s="3"/>
      <c r="B25" s="57" t="s">
        <v>14</v>
      </c>
      <c r="C25" s="58"/>
      <c r="D25" s="59"/>
      <c r="E25" s="60">
        <v>21</v>
      </c>
      <c r="F25" s="61" t="s">
        <v>0</v>
      </c>
      <c r="G25" s="177">
        <v>0</v>
      </c>
      <c r="H25" s="178"/>
      <c r="I25" s="178"/>
      <c r="J25" s="62" t="str">
        <f t="shared" si="0"/>
        <v>CZK</v>
      </c>
    </row>
    <row r="26" spans="1:10" ht="23.25" customHeight="1">
      <c r="A26" s="3"/>
      <c r="B26" s="49" t="s">
        <v>15</v>
      </c>
      <c r="C26" s="21"/>
      <c r="D26" s="17"/>
      <c r="E26" s="43">
        <f>SazbaDPH2</f>
        <v>21</v>
      </c>
      <c r="F26" s="44" t="s">
        <v>0</v>
      </c>
      <c r="G26" s="177">
        <v>0</v>
      </c>
      <c r="H26" s="178"/>
      <c r="I26" s="178"/>
      <c r="J26" s="56" t="str">
        <f t="shared" si="0"/>
        <v>CZK</v>
      </c>
    </row>
    <row r="27" spans="1:10" ht="23.25" customHeight="1" thickBot="1">
      <c r="A27" s="3"/>
      <c r="B27" s="48" t="s">
        <v>4</v>
      </c>
      <c r="C27" s="19"/>
      <c r="D27" s="22"/>
      <c r="E27" s="19"/>
      <c r="F27" s="20"/>
      <c r="G27" s="177">
        <v>0</v>
      </c>
      <c r="H27" s="178"/>
      <c r="I27" s="178"/>
      <c r="J27" s="63" t="str">
        <f t="shared" si="0"/>
        <v>CZK</v>
      </c>
    </row>
    <row r="28" spans="1:10" ht="27.75" customHeight="1" hidden="1" thickBot="1">
      <c r="A28" s="3"/>
      <c r="B28" s="99" t="s">
        <v>21</v>
      </c>
      <c r="C28" s="100"/>
      <c r="D28" s="100"/>
      <c r="E28" s="101"/>
      <c r="F28" s="102"/>
      <c r="G28" s="177">
        <v>0</v>
      </c>
      <c r="H28" s="178"/>
      <c r="I28" s="178"/>
      <c r="J28" s="103" t="str">
        <f t="shared" si="0"/>
        <v>CZK</v>
      </c>
    </row>
    <row r="29" spans="1:10" ht="27.75" customHeight="1" thickBot="1">
      <c r="A29" s="3"/>
      <c r="B29" s="99" t="s">
        <v>34</v>
      </c>
      <c r="C29" s="104"/>
      <c r="D29" s="104"/>
      <c r="E29" s="104"/>
      <c r="F29" s="104"/>
      <c r="G29" s="177">
        <v>0</v>
      </c>
      <c r="H29" s="178"/>
      <c r="I29" s="178"/>
      <c r="J29" s="105" t="s">
        <v>39</v>
      </c>
    </row>
    <row r="30" spans="1:10" ht="12.75" customHeight="1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>
      <c r="A32" s="3"/>
      <c r="B32" s="23"/>
      <c r="C32" s="18" t="s">
        <v>11</v>
      </c>
      <c r="D32" s="39"/>
      <c r="E32" s="39"/>
      <c r="F32" s="18" t="s">
        <v>10</v>
      </c>
      <c r="G32" s="39"/>
      <c r="H32" s="40"/>
      <c r="I32" s="39"/>
      <c r="J32" s="11"/>
    </row>
    <row r="33" spans="1:10" ht="47.25" customHeight="1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>
      <c r="A35" s="3"/>
      <c r="B35" s="3"/>
      <c r="C35" s="4"/>
      <c r="D35" s="185" t="s">
        <v>2</v>
      </c>
      <c r="E35" s="185"/>
      <c r="F35" s="4"/>
      <c r="G35" s="45"/>
      <c r="H35" s="12" t="s">
        <v>3</v>
      </c>
      <c r="I35" s="45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40" ht="15.75">
      <c r="B40" s="106" t="s">
        <v>40</v>
      </c>
    </row>
    <row r="42" spans="1:10" ht="25.5" customHeight="1">
      <c r="A42" s="107"/>
      <c r="B42" s="111" t="s">
        <v>16</v>
      </c>
      <c r="C42" s="111" t="s">
        <v>5</v>
      </c>
      <c r="D42" s="112"/>
      <c r="E42" s="112"/>
      <c r="F42" s="115" t="s">
        <v>41</v>
      </c>
      <c r="G42" s="115"/>
      <c r="H42" s="115"/>
      <c r="I42" s="115" t="s">
        <v>27</v>
      </c>
      <c r="J42" s="115" t="s">
        <v>0</v>
      </c>
    </row>
    <row r="43" spans="1:10" ht="25.5" customHeight="1">
      <c r="A43" s="108"/>
      <c r="B43" s="110" t="s">
        <v>42</v>
      </c>
      <c r="C43" s="183" t="s">
        <v>43</v>
      </c>
      <c r="D43" s="184"/>
      <c r="E43" s="184"/>
      <c r="F43" s="123" t="s">
        <v>22</v>
      </c>
      <c r="G43" s="116"/>
      <c r="H43" s="116"/>
      <c r="I43" s="116">
        <f>Položky!G7</f>
        <v>0</v>
      </c>
      <c r="J43" s="120" t="e">
        <f>I43/I49*100</f>
        <v>#DIV/0!</v>
      </c>
    </row>
    <row r="44" spans="1:10" ht="25.5" customHeight="1">
      <c r="A44" s="108"/>
      <c r="B44" s="110" t="s">
        <v>44</v>
      </c>
      <c r="C44" s="183" t="s">
        <v>45</v>
      </c>
      <c r="D44" s="184"/>
      <c r="E44" s="184"/>
      <c r="F44" s="123" t="s">
        <v>22</v>
      </c>
      <c r="G44" s="116"/>
      <c r="H44" s="116"/>
      <c r="I44" s="116">
        <f>Položky!G22</f>
        <v>0</v>
      </c>
      <c r="J44" s="120" t="e">
        <f>I44/I49*100</f>
        <v>#DIV/0!</v>
      </c>
    </row>
    <row r="45" spans="1:10" ht="25.5" customHeight="1">
      <c r="A45" s="108"/>
      <c r="B45" s="110" t="s">
        <v>46</v>
      </c>
      <c r="C45" s="183" t="s">
        <v>47</v>
      </c>
      <c r="D45" s="184"/>
      <c r="E45" s="184"/>
      <c r="F45" s="123" t="s">
        <v>22</v>
      </c>
      <c r="G45" s="116"/>
      <c r="H45" s="116"/>
      <c r="I45" s="116">
        <f>Položky!G34</f>
        <v>0</v>
      </c>
      <c r="J45" s="120" t="e">
        <f>I45/I49*100</f>
        <v>#DIV/0!</v>
      </c>
    </row>
    <row r="46" spans="1:10" ht="25.5" customHeight="1">
      <c r="A46" s="108"/>
      <c r="B46" s="110" t="s">
        <v>132</v>
      </c>
      <c r="C46" s="183" t="s">
        <v>130</v>
      </c>
      <c r="D46" s="184"/>
      <c r="E46" s="184"/>
      <c r="F46" s="123" t="s">
        <v>23</v>
      </c>
      <c r="G46" s="116"/>
      <c r="H46" s="116"/>
      <c r="I46" s="116">
        <f>Položky!G43</f>
        <v>0</v>
      </c>
      <c r="J46" s="120" t="e">
        <f>I46/I49*100</f>
        <v>#DIV/0!</v>
      </c>
    </row>
    <row r="47" spans="1:10" ht="25.5" customHeight="1">
      <c r="A47" s="108"/>
      <c r="B47" s="118" t="s">
        <v>128</v>
      </c>
      <c r="C47" s="162" t="s">
        <v>128</v>
      </c>
      <c r="D47" s="163"/>
      <c r="E47" s="163"/>
      <c r="F47" s="124" t="s">
        <v>128</v>
      </c>
      <c r="G47" s="119"/>
      <c r="H47" s="119"/>
      <c r="I47" s="119">
        <f>Položky!G47</f>
        <v>0</v>
      </c>
      <c r="J47" s="121" t="e">
        <f>I47/I49*100</f>
        <v>#DIV/0!</v>
      </c>
    </row>
    <row r="48" spans="1:10" ht="25.5" customHeight="1">
      <c r="A48" s="108"/>
      <c r="B48" s="118" t="s">
        <v>49</v>
      </c>
      <c r="C48" s="162" t="s">
        <v>49</v>
      </c>
      <c r="D48" s="163"/>
      <c r="E48" s="163"/>
      <c r="F48" s="124" t="s">
        <v>49</v>
      </c>
      <c r="G48" s="119"/>
      <c r="H48" s="119"/>
      <c r="I48" s="119">
        <f>Položky!G49</f>
        <v>0</v>
      </c>
      <c r="J48" s="121" t="e">
        <f>I48/I49*100</f>
        <v>#DIV/0!</v>
      </c>
    </row>
    <row r="49" spans="1:10" ht="25.5" customHeight="1">
      <c r="A49" s="109"/>
      <c r="B49" s="113" t="s">
        <v>1</v>
      </c>
      <c r="C49" s="113"/>
      <c r="D49" s="114"/>
      <c r="E49" s="114"/>
      <c r="F49" s="125"/>
      <c r="G49" s="117"/>
      <c r="H49" s="117"/>
      <c r="I49" s="117">
        <f>SUM(I43:I48)</f>
        <v>0</v>
      </c>
      <c r="J49" s="122" t="e">
        <f>SUM(J43:J48)</f>
        <v>#DIV/0!</v>
      </c>
    </row>
    <row r="50" spans="6:10" ht="12.75">
      <c r="F50" s="96"/>
      <c r="G50" s="97"/>
      <c r="H50" s="96"/>
      <c r="I50" s="97"/>
      <c r="J50" s="98"/>
    </row>
    <row r="51" spans="6:10" ht="12.75">
      <c r="F51" s="96"/>
      <c r="G51" s="97"/>
      <c r="H51" s="96"/>
      <c r="I51" s="97"/>
      <c r="J51" s="98"/>
    </row>
    <row r="52" spans="6:10" ht="12.75">
      <c r="F52" s="96"/>
      <c r="G52" s="97"/>
      <c r="H52" s="96"/>
      <c r="I52" s="97"/>
      <c r="J52" s="98"/>
    </row>
  </sheetData>
  <sheetProtection/>
  <mergeCells count="39">
    <mergeCell ref="D13:G13"/>
    <mergeCell ref="E17:F17"/>
    <mergeCell ref="B1:J1"/>
    <mergeCell ref="G26:I26"/>
    <mergeCell ref="B5:G5"/>
    <mergeCell ref="C6:G6"/>
    <mergeCell ref="G23:I23"/>
    <mergeCell ref="E19:F19"/>
    <mergeCell ref="E15:F15"/>
    <mergeCell ref="I15:J15"/>
    <mergeCell ref="I21:J21"/>
    <mergeCell ref="G20:H20"/>
    <mergeCell ref="I19:J19"/>
    <mergeCell ref="E21:F21"/>
    <mergeCell ref="I16:J16"/>
    <mergeCell ref="E16:F16"/>
    <mergeCell ref="G17:H17"/>
    <mergeCell ref="G19:H19"/>
    <mergeCell ref="G21:H21"/>
    <mergeCell ref="G27:I27"/>
    <mergeCell ref="C46:E46"/>
    <mergeCell ref="C43:E43"/>
    <mergeCell ref="C44:E44"/>
    <mergeCell ref="C45:E45"/>
    <mergeCell ref="I18:J18"/>
    <mergeCell ref="E18:F18"/>
    <mergeCell ref="D35:E35"/>
    <mergeCell ref="G24:I24"/>
    <mergeCell ref="I20:J20"/>
    <mergeCell ref="D11:G11"/>
    <mergeCell ref="G15:H15"/>
    <mergeCell ref="G25:I25"/>
    <mergeCell ref="D12:G12"/>
    <mergeCell ref="I17:J17"/>
    <mergeCell ref="G29:I29"/>
    <mergeCell ref="E20:F20"/>
    <mergeCell ref="G18:H18"/>
    <mergeCell ref="G28:I28"/>
    <mergeCell ref="G16:H16"/>
  </mergeCells>
  <printOptions/>
  <pageMargins left="0.3937007874015748" right="0.1968503937007874" top="0.5905511811023623" bottom="0.3937007874015748" header="0" footer="0.1968503937007874"/>
  <pageSetup fitToHeight="1" fitToWidth="1" horizontalDpi="300" verticalDpi="300" orientation="portrait" paperSize="9" scale="82" r:id="rId3"/>
  <headerFooter alignWithMargins="0">
    <oddFooter>&amp;L&amp;9Zpracováno programem &amp;"Arial CE,tučné"BUILDpower S,  © RTS, a.s.&amp;R&amp;9Stránka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198" t="s">
        <v>6</v>
      </c>
      <c r="B1" s="198"/>
      <c r="C1" s="199"/>
      <c r="D1" s="198"/>
      <c r="E1" s="198"/>
      <c r="F1" s="198"/>
      <c r="G1" s="198"/>
    </row>
    <row r="2" spans="1:7" ht="24.75" customHeight="1">
      <c r="A2" s="77" t="s">
        <v>7</v>
      </c>
      <c r="B2" s="76"/>
      <c r="C2" s="200"/>
      <c r="D2" s="200"/>
      <c r="E2" s="200"/>
      <c r="F2" s="200"/>
      <c r="G2" s="201"/>
    </row>
    <row r="3" spans="1:7" ht="24.75" customHeight="1">
      <c r="A3" s="77" t="s">
        <v>8</v>
      </c>
      <c r="B3" s="76"/>
      <c r="C3" s="200"/>
      <c r="D3" s="200"/>
      <c r="E3" s="200"/>
      <c r="F3" s="200"/>
      <c r="G3" s="201"/>
    </row>
    <row r="4" spans="1:7" ht="24.75" customHeight="1">
      <c r="A4" s="77" t="s">
        <v>9</v>
      </c>
      <c r="B4" s="76"/>
      <c r="C4" s="200"/>
      <c r="D4" s="200"/>
      <c r="E4" s="200"/>
      <c r="F4" s="200"/>
      <c r="G4" s="201"/>
    </row>
    <row r="5" spans="2:4" ht="12.75">
      <c r="B5" s="6"/>
      <c r="C5" s="7"/>
      <c r="D5" s="8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H52"/>
  <sheetViews>
    <sheetView tabSelected="1" zoomScalePageLayoutView="0" workbookViewId="0" topLeftCell="A22">
      <selection activeCell="G50" sqref="G50"/>
    </sheetView>
  </sheetViews>
  <sheetFormatPr defaultColWidth="9.00390625" defaultRowHeight="12.75" outlineLevelRow="1"/>
  <cols>
    <col min="1" max="1" width="4.25390625" style="0" customWidth="1"/>
    <col min="2" max="2" width="18.00390625" style="95" customWidth="1"/>
    <col min="3" max="3" width="42.00390625" style="95" customWidth="1"/>
    <col min="4" max="4" width="4.625" style="1" customWidth="1"/>
    <col min="5" max="5" width="10.625" style="96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  <col min="53" max="53" width="73.375" style="0" customWidth="1"/>
  </cols>
  <sheetData>
    <row r="1" spans="1:31" ht="15.75" customHeight="1">
      <c r="A1" s="202" t="s">
        <v>6</v>
      </c>
      <c r="B1" s="202"/>
      <c r="C1" s="202"/>
      <c r="D1" s="202"/>
      <c r="E1" s="202"/>
      <c r="F1" s="202"/>
      <c r="G1" s="202"/>
      <c r="AE1" t="s">
        <v>50</v>
      </c>
    </row>
    <row r="2" spans="1:31" ht="24.75" customHeight="1">
      <c r="A2" s="128" t="s">
        <v>7</v>
      </c>
      <c r="B2" s="76"/>
      <c r="C2" s="203" t="s">
        <v>145</v>
      </c>
      <c r="D2" s="204"/>
      <c r="E2" s="204"/>
      <c r="F2" s="204"/>
      <c r="G2" s="205"/>
      <c r="AE2" t="s">
        <v>51</v>
      </c>
    </row>
    <row r="3" spans="1:31" ht="24.75" customHeight="1">
      <c r="A3" s="128" t="s">
        <v>8</v>
      </c>
      <c r="B3" s="76"/>
      <c r="C3" s="203" t="s">
        <v>146</v>
      </c>
      <c r="D3" s="204"/>
      <c r="E3" s="204"/>
      <c r="F3" s="204"/>
      <c r="G3" s="205"/>
      <c r="AC3" s="95" t="s">
        <v>51</v>
      </c>
      <c r="AE3" t="s">
        <v>52</v>
      </c>
    </row>
    <row r="4" spans="1:31" ht="24.75" customHeight="1">
      <c r="A4" s="129" t="s">
        <v>9</v>
      </c>
      <c r="B4" s="130" t="s">
        <v>38</v>
      </c>
      <c r="C4" s="206" t="s">
        <v>146</v>
      </c>
      <c r="D4" s="207"/>
      <c r="E4" s="207"/>
      <c r="F4" s="207"/>
      <c r="G4" s="208"/>
      <c r="AE4" t="s">
        <v>53</v>
      </c>
    </row>
    <row r="6" spans="1:21" ht="38.25">
      <c r="A6" s="135" t="s">
        <v>54</v>
      </c>
      <c r="B6" s="134" t="s">
        <v>55</v>
      </c>
      <c r="C6" s="134" t="s">
        <v>56</v>
      </c>
      <c r="D6" s="158" t="s">
        <v>57</v>
      </c>
      <c r="E6" s="152" t="s">
        <v>58</v>
      </c>
      <c r="F6" s="131" t="s">
        <v>59</v>
      </c>
      <c r="G6" s="135" t="s">
        <v>27</v>
      </c>
      <c r="H6" s="136" t="s">
        <v>28</v>
      </c>
      <c r="I6" s="136" t="s">
        <v>60</v>
      </c>
      <c r="J6" s="136" t="s">
        <v>29</v>
      </c>
      <c r="K6" s="136" t="s">
        <v>61</v>
      </c>
      <c r="L6" s="136" t="s">
        <v>62</v>
      </c>
      <c r="M6" s="136" t="s">
        <v>63</v>
      </c>
      <c r="N6" s="136" t="s">
        <v>64</v>
      </c>
      <c r="O6" s="136" t="s">
        <v>65</v>
      </c>
      <c r="P6" s="136" t="s">
        <v>66</v>
      </c>
      <c r="Q6" s="136" t="s">
        <v>67</v>
      </c>
      <c r="R6" s="136" t="s">
        <v>68</v>
      </c>
      <c r="S6" s="136" t="s">
        <v>69</v>
      </c>
      <c r="T6" s="136" t="s">
        <v>70</v>
      </c>
      <c r="U6" s="136" t="s">
        <v>71</v>
      </c>
    </row>
    <row r="7" spans="1:31" ht="12.75">
      <c r="A7" s="137" t="s">
        <v>72</v>
      </c>
      <c r="B7" s="140" t="s">
        <v>42</v>
      </c>
      <c r="C7" s="146" t="s">
        <v>43</v>
      </c>
      <c r="D7" s="160"/>
      <c r="E7" s="143"/>
      <c r="F7" s="143"/>
      <c r="G7" s="143"/>
      <c r="H7" s="143"/>
      <c r="I7" s="143">
        <f>SUM(I8:I21)</f>
        <v>274058.63</v>
      </c>
      <c r="J7" s="143"/>
      <c r="K7" s="143">
        <f>SUM(K8:K21)</f>
        <v>2568742.84</v>
      </c>
      <c r="L7" s="143"/>
      <c r="M7" s="143">
        <f>SUM(M8:M21)</f>
        <v>0</v>
      </c>
      <c r="N7" s="143"/>
      <c r="O7" s="143">
        <f>SUM(O8:O21)</f>
        <v>204.68</v>
      </c>
      <c r="P7" s="143"/>
      <c r="Q7" s="143">
        <f>SUM(Q8:Q21)</f>
        <v>0</v>
      </c>
      <c r="R7" s="143"/>
      <c r="S7" s="143"/>
      <c r="T7" s="144"/>
      <c r="U7" s="143">
        <f>SUM(U8:U21)</f>
        <v>7259.51</v>
      </c>
      <c r="AE7" t="s">
        <v>73</v>
      </c>
    </row>
    <row r="8" spans="1:60" ht="14.25" customHeight="1" outlineLevel="1">
      <c r="A8" s="133">
        <v>1</v>
      </c>
      <c r="B8" s="139" t="s">
        <v>75</v>
      </c>
      <c r="C8" s="145" t="s">
        <v>129</v>
      </c>
      <c r="D8" s="159" t="s">
        <v>76</v>
      </c>
      <c r="E8" s="141">
        <v>560.36</v>
      </c>
      <c r="F8" s="141"/>
      <c r="G8" s="141">
        <v>0</v>
      </c>
      <c r="H8" s="141">
        <v>13.77</v>
      </c>
      <c r="I8" s="141">
        <f aca="true" t="shared" si="0" ref="I8:I19">ROUND(E8*H8,2)</f>
        <v>7716.16</v>
      </c>
      <c r="J8" s="141">
        <v>20.83</v>
      </c>
      <c r="K8" s="141">
        <f aca="true" t="shared" si="1" ref="K8:K19">ROUND(E8*J8,2)</f>
        <v>11672.3</v>
      </c>
      <c r="L8" s="141">
        <v>21</v>
      </c>
      <c r="M8" s="141">
        <f aca="true" t="shared" si="2" ref="M8:M19">G8*(1+L8/100)</f>
        <v>0</v>
      </c>
      <c r="N8" s="141">
        <v>4E-05</v>
      </c>
      <c r="O8" s="141">
        <f aca="true" t="shared" si="3" ref="O8:O19">ROUND(E8*N8,2)</f>
        <v>0.02</v>
      </c>
      <c r="P8" s="141">
        <v>0</v>
      </c>
      <c r="Q8" s="141">
        <f aca="true" t="shared" si="4" ref="Q8:Q19">ROUND(E8*P8,2)</f>
        <v>0</v>
      </c>
      <c r="R8" s="141"/>
      <c r="S8" s="141"/>
      <c r="T8" s="142">
        <v>0.078</v>
      </c>
      <c r="U8" s="141">
        <f aca="true" t="shared" si="5" ref="U8:U19">ROUND(E8*T8,2)</f>
        <v>43.71</v>
      </c>
      <c r="V8" s="132"/>
      <c r="W8" s="132"/>
      <c r="X8" s="132"/>
      <c r="Y8" s="132"/>
      <c r="Z8" s="132"/>
      <c r="AA8" s="132"/>
      <c r="AB8" s="132"/>
      <c r="AC8" s="132"/>
      <c r="AD8" s="132"/>
      <c r="AE8" s="132" t="s">
        <v>74</v>
      </c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</row>
    <row r="9" spans="1:60" ht="22.5" outlineLevel="1">
      <c r="A9" s="133">
        <v>2</v>
      </c>
      <c r="B9" s="139" t="s">
        <v>123</v>
      </c>
      <c r="C9" s="145" t="s">
        <v>141</v>
      </c>
      <c r="D9" s="159" t="s">
        <v>76</v>
      </c>
      <c r="E9" s="141">
        <v>2435.29</v>
      </c>
      <c r="F9" s="141"/>
      <c r="G9" s="141">
        <v>0</v>
      </c>
      <c r="H9" s="141">
        <v>71.27</v>
      </c>
      <c r="I9" s="141">
        <f t="shared" si="0"/>
        <v>173563.12</v>
      </c>
      <c r="J9" s="141">
        <v>890.73</v>
      </c>
      <c r="K9" s="141">
        <f t="shared" si="1"/>
        <v>2169185.86</v>
      </c>
      <c r="L9" s="141">
        <v>21</v>
      </c>
      <c r="M9" s="141">
        <f t="shared" si="2"/>
        <v>0</v>
      </c>
      <c r="N9" s="141">
        <v>0.07569</v>
      </c>
      <c r="O9" s="141">
        <f t="shared" si="3"/>
        <v>184.33</v>
      </c>
      <c r="P9" s="141">
        <v>0</v>
      </c>
      <c r="Q9" s="141">
        <f t="shared" si="4"/>
        <v>0</v>
      </c>
      <c r="R9" s="141"/>
      <c r="S9" s="141"/>
      <c r="T9" s="142">
        <v>2.581</v>
      </c>
      <c r="U9" s="141">
        <f t="shared" si="5"/>
        <v>6285.48</v>
      </c>
      <c r="V9" s="132"/>
      <c r="W9" s="132"/>
      <c r="X9" s="132"/>
      <c r="Y9" s="132"/>
      <c r="Z9" s="132"/>
      <c r="AA9" s="132"/>
      <c r="AB9" s="132"/>
      <c r="AC9" s="132"/>
      <c r="AD9" s="132"/>
      <c r="AE9" s="132" t="s">
        <v>74</v>
      </c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</row>
    <row r="10" spans="1:60" ht="12.75" outlineLevel="1">
      <c r="A10" s="133">
        <v>3</v>
      </c>
      <c r="B10" s="139" t="s">
        <v>78</v>
      </c>
      <c r="C10" s="145" t="s">
        <v>139</v>
      </c>
      <c r="D10" s="159" t="s">
        <v>140</v>
      </c>
      <c r="E10" s="141">
        <v>10</v>
      </c>
      <c r="F10" s="141"/>
      <c r="G10" s="141">
        <v>0</v>
      </c>
      <c r="H10" s="141">
        <v>62.66</v>
      </c>
      <c r="I10" s="141">
        <f t="shared" si="0"/>
        <v>626.6</v>
      </c>
      <c r="J10" s="141">
        <v>759.34</v>
      </c>
      <c r="K10" s="141">
        <f t="shared" si="1"/>
        <v>7593.4</v>
      </c>
      <c r="L10" s="141">
        <v>21</v>
      </c>
      <c r="M10" s="141">
        <f t="shared" si="2"/>
        <v>0</v>
      </c>
      <c r="N10" s="141">
        <v>0.06655</v>
      </c>
      <c r="O10" s="141">
        <f t="shared" si="3"/>
        <v>0.67</v>
      </c>
      <c r="P10" s="141">
        <v>0</v>
      </c>
      <c r="Q10" s="141">
        <f t="shared" si="4"/>
        <v>0</v>
      </c>
      <c r="R10" s="141"/>
      <c r="S10" s="141"/>
      <c r="T10" s="142">
        <v>2.205</v>
      </c>
      <c r="U10" s="141">
        <f t="shared" si="5"/>
        <v>22.05</v>
      </c>
      <c r="V10" s="132"/>
      <c r="W10" s="132"/>
      <c r="X10" s="132"/>
      <c r="Y10" s="132"/>
      <c r="Z10" s="132"/>
      <c r="AA10" s="132"/>
      <c r="AB10" s="132"/>
      <c r="AC10" s="132"/>
      <c r="AD10" s="132"/>
      <c r="AE10" s="132" t="s">
        <v>74</v>
      </c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</row>
    <row r="11" spans="1:60" ht="12.75" outlineLevel="1">
      <c r="A11" s="133">
        <v>4</v>
      </c>
      <c r="B11" s="139" t="s">
        <v>79</v>
      </c>
      <c r="C11" s="145" t="s">
        <v>80</v>
      </c>
      <c r="D11" s="159" t="s">
        <v>76</v>
      </c>
      <c r="E11" s="141">
        <v>2641.982</v>
      </c>
      <c r="F11" s="141"/>
      <c r="G11" s="141">
        <v>0</v>
      </c>
      <c r="H11" s="141">
        <v>4.99</v>
      </c>
      <c r="I11" s="141">
        <f t="shared" si="0"/>
        <v>13183.49</v>
      </c>
      <c r="J11" s="141">
        <v>61.21</v>
      </c>
      <c r="K11" s="141">
        <f t="shared" si="1"/>
        <v>161715.72</v>
      </c>
      <c r="L11" s="141">
        <v>21</v>
      </c>
      <c r="M11" s="141">
        <f t="shared" si="2"/>
        <v>0</v>
      </c>
      <c r="N11" s="141">
        <v>2E-05</v>
      </c>
      <c r="O11" s="141">
        <f t="shared" si="3"/>
        <v>0.05</v>
      </c>
      <c r="P11" s="141">
        <v>0</v>
      </c>
      <c r="Q11" s="141">
        <f t="shared" si="4"/>
        <v>0</v>
      </c>
      <c r="R11" s="141"/>
      <c r="S11" s="141"/>
      <c r="T11" s="142">
        <v>0.18</v>
      </c>
      <c r="U11" s="141">
        <f t="shared" si="5"/>
        <v>475.56</v>
      </c>
      <c r="V11" s="156"/>
      <c r="W11" s="132"/>
      <c r="X11" s="132"/>
      <c r="Y11" s="132"/>
      <c r="Z11" s="132"/>
      <c r="AA11" s="132"/>
      <c r="AB11" s="132"/>
      <c r="AC11" s="132"/>
      <c r="AD11" s="132"/>
      <c r="AE11" s="132" t="s">
        <v>74</v>
      </c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</row>
    <row r="12" spans="1:60" s="155" customFormat="1" ht="12.75" outlineLevel="1">
      <c r="A12" s="133">
        <v>5</v>
      </c>
      <c r="B12" s="139" t="s">
        <v>81</v>
      </c>
      <c r="C12" s="145" t="s">
        <v>82</v>
      </c>
      <c r="D12" s="159" t="s">
        <v>83</v>
      </c>
      <c r="E12" s="141">
        <v>0</v>
      </c>
      <c r="F12" s="141"/>
      <c r="G12" s="141">
        <v>0</v>
      </c>
      <c r="H12" s="141">
        <v>0</v>
      </c>
      <c r="I12" s="141">
        <f t="shared" si="0"/>
        <v>0</v>
      </c>
      <c r="J12" s="141">
        <v>479.5</v>
      </c>
      <c r="K12" s="141">
        <f t="shared" si="1"/>
        <v>0</v>
      </c>
      <c r="L12" s="141">
        <v>21</v>
      </c>
      <c r="M12" s="141">
        <f t="shared" si="2"/>
        <v>0</v>
      </c>
      <c r="N12" s="141">
        <v>0</v>
      </c>
      <c r="O12" s="141">
        <f t="shared" si="3"/>
        <v>0</v>
      </c>
      <c r="P12" s="141">
        <v>0</v>
      </c>
      <c r="Q12" s="141">
        <f t="shared" si="4"/>
        <v>0</v>
      </c>
      <c r="R12" s="141"/>
      <c r="S12" s="141"/>
      <c r="T12" s="142">
        <v>1.892</v>
      </c>
      <c r="U12" s="141">
        <f t="shared" si="5"/>
        <v>0</v>
      </c>
      <c r="V12" s="156"/>
      <c r="W12" s="132"/>
      <c r="X12" s="132"/>
      <c r="Y12" s="132"/>
      <c r="Z12" s="132"/>
      <c r="AA12" s="132"/>
      <c r="AB12" s="132"/>
      <c r="AC12" s="132"/>
      <c r="AD12" s="132"/>
      <c r="AE12" s="132" t="s">
        <v>74</v>
      </c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</row>
    <row r="13" spans="1:60" ht="12.75" outlineLevel="1">
      <c r="A13" s="133">
        <v>6</v>
      </c>
      <c r="B13" s="139" t="s">
        <v>84</v>
      </c>
      <c r="C13" s="145" t="s">
        <v>85</v>
      </c>
      <c r="D13" s="159" t="s">
        <v>76</v>
      </c>
      <c r="E13" s="141">
        <v>206.69</v>
      </c>
      <c r="F13" s="141"/>
      <c r="G13" s="141">
        <v>0</v>
      </c>
      <c r="H13" s="141">
        <v>0</v>
      </c>
      <c r="I13" s="141">
        <f t="shared" si="0"/>
        <v>0</v>
      </c>
      <c r="J13" s="141">
        <v>479.5</v>
      </c>
      <c r="K13" s="141">
        <f t="shared" si="1"/>
        <v>99107.86</v>
      </c>
      <c r="L13" s="141">
        <v>21</v>
      </c>
      <c r="M13" s="141">
        <f t="shared" si="2"/>
        <v>0</v>
      </c>
      <c r="N13" s="141">
        <v>0.05729</v>
      </c>
      <c r="O13" s="141">
        <f t="shared" si="3"/>
        <v>11.84</v>
      </c>
      <c r="P13" s="141">
        <v>0</v>
      </c>
      <c r="Q13" s="141">
        <f t="shared" si="4"/>
        <v>0</v>
      </c>
      <c r="R13" s="141"/>
      <c r="S13" s="141"/>
      <c r="T13" s="142">
        <v>1.17717</v>
      </c>
      <c r="U13" s="141">
        <f t="shared" si="5"/>
        <v>243.31</v>
      </c>
      <c r="V13" s="156"/>
      <c r="W13" s="132"/>
      <c r="X13" s="132"/>
      <c r="Y13" s="132"/>
      <c r="Z13" s="132"/>
      <c r="AA13" s="132"/>
      <c r="AB13" s="132"/>
      <c r="AC13" s="132"/>
      <c r="AD13" s="132"/>
      <c r="AE13" s="132" t="s">
        <v>74</v>
      </c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</row>
    <row r="14" spans="1:60" ht="12.75" outlineLevel="1">
      <c r="A14" s="133">
        <v>7</v>
      </c>
      <c r="B14" s="139" t="s">
        <v>87</v>
      </c>
      <c r="C14" s="145" t="s">
        <v>150</v>
      </c>
      <c r="D14" s="159" t="s">
        <v>86</v>
      </c>
      <c r="E14" s="141">
        <v>195.2</v>
      </c>
      <c r="F14" s="141"/>
      <c r="G14" s="141">
        <v>0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2"/>
      <c r="U14" s="141"/>
      <c r="V14" s="156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</row>
    <row r="15" spans="1:60" ht="22.5" outlineLevel="1">
      <c r="A15" s="133">
        <v>8</v>
      </c>
      <c r="B15" s="139" t="s">
        <v>142</v>
      </c>
      <c r="C15" s="145" t="s">
        <v>147</v>
      </c>
      <c r="D15" s="159" t="s">
        <v>86</v>
      </c>
      <c r="E15" s="141">
        <v>195.2</v>
      </c>
      <c r="F15" s="141"/>
      <c r="G15" s="141">
        <v>0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2"/>
      <c r="U15" s="141"/>
      <c r="V15" s="156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</row>
    <row r="16" spans="1:60" ht="12.75" outlineLevel="1">
      <c r="A16" s="133">
        <v>9</v>
      </c>
      <c r="B16" s="139" t="s">
        <v>143</v>
      </c>
      <c r="C16" s="145" t="s">
        <v>148</v>
      </c>
      <c r="D16" s="159" t="s">
        <v>86</v>
      </c>
      <c r="E16" s="141">
        <v>153</v>
      </c>
      <c r="F16" s="141"/>
      <c r="G16" s="141">
        <v>0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2"/>
      <c r="U16" s="141"/>
      <c r="V16" s="156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</row>
    <row r="17" spans="1:60" ht="12.75" outlineLevel="1">
      <c r="A17" s="133">
        <v>10</v>
      </c>
      <c r="B17" s="139" t="s">
        <v>144</v>
      </c>
      <c r="C17" s="145" t="s">
        <v>149</v>
      </c>
      <c r="D17" s="159" t="s">
        <v>86</v>
      </c>
      <c r="E17" s="141">
        <v>40</v>
      </c>
      <c r="F17" s="141"/>
      <c r="G17" s="141">
        <v>0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2"/>
      <c r="U17" s="141"/>
      <c r="V17" s="156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</row>
    <row r="18" spans="1:60" ht="12.75" outlineLevel="1">
      <c r="A18" s="133">
        <v>11</v>
      </c>
      <c r="B18" s="139" t="s">
        <v>87</v>
      </c>
      <c r="C18" s="145" t="s">
        <v>88</v>
      </c>
      <c r="D18" s="159" t="s">
        <v>86</v>
      </c>
      <c r="E18" s="141">
        <v>147.79</v>
      </c>
      <c r="F18" s="141"/>
      <c r="G18" s="141">
        <v>0</v>
      </c>
      <c r="H18" s="141">
        <v>521.02</v>
      </c>
      <c r="I18" s="141">
        <f t="shared" si="0"/>
        <v>77001.55</v>
      </c>
      <c r="J18" s="141">
        <v>678.98</v>
      </c>
      <c r="K18" s="141">
        <f t="shared" si="1"/>
        <v>100346.45</v>
      </c>
      <c r="L18" s="141">
        <v>21</v>
      </c>
      <c r="M18" s="141">
        <f t="shared" si="2"/>
        <v>0</v>
      </c>
      <c r="N18" s="141">
        <v>0.0502</v>
      </c>
      <c r="O18" s="141">
        <f t="shared" si="3"/>
        <v>7.42</v>
      </c>
      <c r="P18" s="141">
        <v>0</v>
      </c>
      <c r="Q18" s="141">
        <f t="shared" si="4"/>
        <v>0</v>
      </c>
      <c r="R18" s="141"/>
      <c r="S18" s="141"/>
      <c r="T18" s="142">
        <v>1.192</v>
      </c>
      <c r="U18" s="141">
        <f t="shared" si="5"/>
        <v>176.17</v>
      </c>
      <c r="V18" s="132"/>
      <c r="W18" s="132"/>
      <c r="X18" s="132"/>
      <c r="Y18" s="132"/>
      <c r="Z18" s="132"/>
      <c r="AA18" s="132"/>
      <c r="AB18" s="132"/>
      <c r="AC18" s="132"/>
      <c r="AD18" s="132"/>
      <c r="AE18" s="132" t="s">
        <v>74</v>
      </c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</row>
    <row r="19" spans="1:60" ht="33.75" outlineLevel="1">
      <c r="A19" s="133">
        <v>12</v>
      </c>
      <c r="B19" s="139" t="s">
        <v>89</v>
      </c>
      <c r="C19" s="145" t="s">
        <v>126</v>
      </c>
      <c r="D19" s="159" t="s">
        <v>76</v>
      </c>
      <c r="E19" s="141">
        <v>89.36</v>
      </c>
      <c r="F19" s="141"/>
      <c r="G19" s="141">
        <v>0</v>
      </c>
      <c r="H19" s="141">
        <v>22.02</v>
      </c>
      <c r="I19" s="141">
        <f t="shared" si="0"/>
        <v>1967.71</v>
      </c>
      <c r="J19" s="141">
        <v>213.98</v>
      </c>
      <c r="K19" s="141">
        <f t="shared" si="1"/>
        <v>19121.25</v>
      </c>
      <c r="L19" s="141">
        <v>21</v>
      </c>
      <c r="M19" s="141">
        <f t="shared" si="2"/>
        <v>0</v>
      </c>
      <c r="N19" s="141">
        <v>0.00394</v>
      </c>
      <c r="O19" s="141">
        <f t="shared" si="3"/>
        <v>0.35</v>
      </c>
      <c r="P19" s="141">
        <v>0</v>
      </c>
      <c r="Q19" s="141">
        <f t="shared" si="4"/>
        <v>0</v>
      </c>
      <c r="R19" s="141"/>
      <c r="S19" s="141"/>
      <c r="T19" s="142">
        <v>0.148</v>
      </c>
      <c r="U19" s="141">
        <f t="shared" si="5"/>
        <v>13.23</v>
      </c>
      <c r="V19" s="132"/>
      <c r="W19" s="132"/>
      <c r="X19" s="132"/>
      <c r="Y19" s="132"/>
      <c r="Z19" s="132"/>
      <c r="AA19" s="132"/>
      <c r="AB19" s="132"/>
      <c r="AC19" s="132"/>
      <c r="AD19" s="132"/>
      <c r="AE19" s="132" t="s">
        <v>74</v>
      </c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</row>
    <row r="20" spans="1:60" ht="12.75" outlineLevel="1">
      <c r="A20" s="133">
        <v>13</v>
      </c>
      <c r="B20" s="157" t="s">
        <v>125</v>
      </c>
      <c r="C20" s="145" t="s">
        <v>124</v>
      </c>
      <c r="D20" s="159" t="s">
        <v>76</v>
      </c>
      <c r="E20" s="141">
        <v>2641.98</v>
      </c>
      <c r="F20" s="141"/>
      <c r="G20" s="141">
        <v>0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2"/>
      <c r="U20" s="141"/>
      <c r="V20" s="156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</row>
    <row r="21" spans="1:60" ht="12.75" outlineLevel="1">
      <c r="A21" s="133"/>
      <c r="B21" s="157"/>
      <c r="C21" s="145" t="s">
        <v>127</v>
      </c>
      <c r="D21" s="161" t="s">
        <v>76</v>
      </c>
      <c r="E21" s="141">
        <v>2641.98</v>
      </c>
      <c r="F21" s="141"/>
      <c r="G21" s="141">
        <v>0</v>
      </c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2"/>
      <c r="U21" s="141"/>
      <c r="V21" s="156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</row>
    <row r="22" spans="1:31" ht="12.75">
      <c r="A22" s="137" t="s">
        <v>72</v>
      </c>
      <c r="B22" s="140" t="s">
        <v>44</v>
      </c>
      <c r="C22" s="146" t="s">
        <v>45</v>
      </c>
      <c r="D22" s="160"/>
      <c r="E22" s="143"/>
      <c r="F22" s="143"/>
      <c r="G22" s="214">
        <v>0</v>
      </c>
      <c r="H22" s="143"/>
      <c r="I22" s="143">
        <f>SUM(I23:I33)</f>
        <v>9492.92</v>
      </c>
      <c r="J22" s="143"/>
      <c r="K22" s="143">
        <f>SUM(K23:K33)</f>
        <v>880298.4199999999</v>
      </c>
      <c r="L22" s="143"/>
      <c r="M22" s="143">
        <f>SUM(M23:M33)</f>
        <v>0</v>
      </c>
      <c r="N22" s="143"/>
      <c r="O22" s="143">
        <f>SUM(O23:O33)</f>
        <v>61.14</v>
      </c>
      <c r="P22" s="143"/>
      <c r="Q22" s="143">
        <f>SUM(Q23:Q33)</f>
        <v>0</v>
      </c>
      <c r="R22" s="143"/>
      <c r="S22" s="143"/>
      <c r="T22" s="144"/>
      <c r="U22" s="143">
        <f>SUM(U23:U33)</f>
        <v>1465.05</v>
      </c>
      <c r="AE22" t="s">
        <v>73</v>
      </c>
    </row>
    <row r="23" spans="1:60" ht="12.75" outlineLevel="1">
      <c r="A23" s="133">
        <v>14</v>
      </c>
      <c r="B23" s="139" t="s">
        <v>90</v>
      </c>
      <c r="C23" s="145" t="s">
        <v>91</v>
      </c>
      <c r="D23" s="159" t="s">
        <v>76</v>
      </c>
      <c r="E23" s="141">
        <v>3300</v>
      </c>
      <c r="F23" s="141"/>
      <c r="G23" s="141">
        <v>0</v>
      </c>
      <c r="H23" s="141">
        <v>0.01</v>
      </c>
      <c r="I23" s="141">
        <f>ROUND(E23*H23,2)</f>
        <v>33</v>
      </c>
      <c r="J23" s="141">
        <v>51.79</v>
      </c>
      <c r="K23" s="141">
        <f>ROUND(E23*J23,2)</f>
        <v>170907</v>
      </c>
      <c r="L23" s="141">
        <v>21</v>
      </c>
      <c r="M23" s="141">
        <f>G23*(1+L23/100)</f>
        <v>0</v>
      </c>
      <c r="N23" s="141">
        <v>0.01838</v>
      </c>
      <c r="O23" s="141">
        <f>ROUND(E23*N23,2)</f>
        <v>60.65</v>
      </c>
      <c r="P23" s="141">
        <v>0</v>
      </c>
      <c r="Q23" s="141">
        <f>ROUND(E23*P23,2)</f>
        <v>0</v>
      </c>
      <c r="R23" s="141"/>
      <c r="S23" s="141"/>
      <c r="T23" s="142">
        <v>0.139</v>
      </c>
      <c r="U23" s="141">
        <f>ROUND(E23*T23,2)</f>
        <v>458.7</v>
      </c>
      <c r="V23" s="156"/>
      <c r="W23" s="156"/>
      <c r="X23" s="132"/>
      <c r="Y23" s="132"/>
      <c r="Z23" s="132"/>
      <c r="AA23" s="132"/>
      <c r="AB23" s="132"/>
      <c r="AC23" s="132"/>
      <c r="AD23" s="132"/>
      <c r="AE23" s="132" t="s">
        <v>74</v>
      </c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</row>
    <row r="24" spans="1:60" ht="12.75" outlineLevel="1">
      <c r="A24" s="133"/>
      <c r="B24" s="139"/>
      <c r="C24" s="151" t="s">
        <v>92</v>
      </c>
      <c r="D24" s="149"/>
      <c r="E24" s="150"/>
      <c r="F24" s="150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2"/>
      <c r="U24" s="141"/>
      <c r="V24" s="132"/>
      <c r="W24" s="132"/>
      <c r="X24" s="132"/>
      <c r="Y24" s="132"/>
      <c r="Z24" s="132"/>
      <c r="AA24" s="132"/>
      <c r="AB24" s="132"/>
      <c r="AC24" s="132"/>
      <c r="AD24" s="132"/>
      <c r="AE24" s="132" t="s">
        <v>77</v>
      </c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8" t="str">
        <f>C24</f>
        <v>Včetně kotvení lešení.</v>
      </c>
      <c r="BB24" s="132"/>
      <c r="BC24" s="132"/>
      <c r="BD24" s="132"/>
      <c r="BE24" s="132"/>
      <c r="BF24" s="132"/>
      <c r="BG24" s="132"/>
      <c r="BH24" s="132"/>
    </row>
    <row r="25" spans="1:60" ht="12.75" outlineLevel="1">
      <c r="A25" s="133">
        <v>15</v>
      </c>
      <c r="B25" s="139" t="s">
        <v>93</v>
      </c>
      <c r="C25" s="145" t="s">
        <v>154</v>
      </c>
      <c r="D25" s="159" t="s">
        <v>76</v>
      </c>
      <c r="E25" s="141">
        <v>297000</v>
      </c>
      <c r="F25" s="141"/>
      <c r="G25" s="141">
        <v>0</v>
      </c>
      <c r="H25" s="141">
        <v>0</v>
      </c>
      <c r="I25" s="141">
        <f aca="true" t="shared" si="6" ref="I25:I33">ROUND(E25*H25,2)</f>
        <v>0</v>
      </c>
      <c r="J25" s="141">
        <v>1.2</v>
      </c>
      <c r="K25" s="141">
        <f aca="true" t="shared" si="7" ref="K25:K33">ROUND(E25*J25,2)</f>
        <v>356400</v>
      </c>
      <c r="L25" s="141">
        <v>21</v>
      </c>
      <c r="M25" s="141">
        <f aca="true" t="shared" si="8" ref="M25:M33">G25*(1+L25/100)</f>
        <v>0</v>
      </c>
      <c r="N25" s="141">
        <v>0</v>
      </c>
      <c r="O25" s="141">
        <f aca="true" t="shared" si="9" ref="O25:O33">ROUND(E25*N25,2)</f>
        <v>0</v>
      </c>
      <c r="P25" s="141">
        <v>0</v>
      </c>
      <c r="Q25" s="141">
        <f aca="true" t="shared" si="10" ref="Q25:Q33">ROUND(E25*P25,2)</f>
        <v>0</v>
      </c>
      <c r="R25" s="141"/>
      <c r="S25" s="141"/>
      <c r="T25" s="142">
        <v>0</v>
      </c>
      <c r="U25" s="141">
        <f aca="true" t="shared" si="11" ref="U25:U33">ROUND(E25*T25,2)</f>
        <v>0</v>
      </c>
      <c r="V25" s="132"/>
      <c r="W25" s="132"/>
      <c r="X25" s="132"/>
      <c r="Y25" s="132"/>
      <c r="Z25" s="132"/>
      <c r="AA25" s="132"/>
      <c r="AB25" s="132"/>
      <c r="AC25" s="132"/>
      <c r="AD25" s="132"/>
      <c r="AE25" s="132" t="s">
        <v>74</v>
      </c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</row>
    <row r="26" spans="1:60" ht="12.75" outlineLevel="1">
      <c r="A26" s="133">
        <v>16</v>
      </c>
      <c r="B26" s="139" t="s">
        <v>94</v>
      </c>
      <c r="C26" s="145" t="s">
        <v>95</v>
      </c>
      <c r="D26" s="159" t="s">
        <v>76</v>
      </c>
      <c r="E26" s="141">
        <v>3300</v>
      </c>
      <c r="F26" s="141"/>
      <c r="G26" s="141">
        <v>0</v>
      </c>
      <c r="H26" s="141">
        <v>0</v>
      </c>
      <c r="I26" s="141">
        <f t="shared" si="6"/>
        <v>0</v>
      </c>
      <c r="J26" s="141">
        <v>35.8</v>
      </c>
      <c r="K26" s="141">
        <f t="shared" si="7"/>
        <v>118140</v>
      </c>
      <c r="L26" s="141">
        <v>21</v>
      </c>
      <c r="M26" s="141">
        <f t="shared" si="8"/>
        <v>0</v>
      </c>
      <c r="N26" s="141">
        <v>0</v>
      </c>
      <c r="O26" s="141">
        <f t="shared" si="9"/>
        <v>0</v>
      </c>
      <c r="P26" s="141">
        <v>0</v>
      </c>
      <c r="Q26" s="141">
        <f t="shared" si="10"/>
        <v>0</v>
      </c>
      <c r="R26" s="141"/>
      <c r="S26" s="141"/>
      <c r="T26" s="142">
        <v>0.117</v>
      </c>
      <c r="U26" s="141">
        <f t="shared" si="11"/>
        <v>386.1</v>
      </c>
      <c r="V26" s="132"/>
      <c r="W26" s="132"/>
      <c r="X26" s="132"/>
      <c r="Y26" s="132"/>
      <c r="Z26" s="132"/>
      <c r="AA26" s="132"/>
      <c r="AB26" s="132"/>
      <c r="AC26" s="132"/>
      <c r="AD26" s="132"/>
      <c r="AE26" s="132" t="s">
        <v>74</v>
      </c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</row>
    <row r="27" spans="1:60" ht="12.75" outlineLevel="1">
      <c r="A27" s="133">
        <v>17</v>
      </c>
      <c r="B27" s="139" t="s">
        <v>96</v>
      </c>
      <c r="C27" s="145" t="s">
        <v>97</v>
      </c>
      <c r="D27" s="159" t="s">
        <v>76</v>
      </c>
      <c r="E27" s="141">
        <v>3300</v>
      </c>
      <c r="F27" s="141"/>
      <c r="G27" s="141">
        <v>0</v>
      </c>
      <c r="H27" s="141">
        <v>0</v>
      </c>
      <c r="I27" s="141">
        <f t="shared" si="6"/>
        <v>0</v>
      </c>
      <c r="J27" s="141">
        <v>11.8</v>
      </c>
      <c r="K27" s="141">
        <f t="shared" si="7"/>
        <v>38940</v>
      </c>
      <c r="L27" s="141">
        <v>21</v>
      </c>
      <c r="M27" s="141">
        <f t="shared" si="8"/>
        <v>0</v>
      </c>
      <c r="N27" s="141">
        <v>0</v>
      </c>
      <c r="O27" s="141">
        <f t="shared" si="9"/>
        <v>0</v>
      </c>
      <c r="P27" s="141">
        <v>0</v>
      </c>
      <c r="Q27" s="141">
        <f t="shared" si="10"/>
        <v>0</v>
      </c>
      <c r="R27" s="141"/>
      <c r="S27" s="141"/>
      <c r="T27" s="142">
        <v>0.04</v>
      </c>
      <c r="U27" s="141">
        <f t="shared" si="11"/>
        <v>132</v>
      </c>
      <c r="V27" s="132"/>
      <c r="W27" s="132"/>
      <c r="X27" s="132"/>
      <c r="Y27" s="132"/>
      <c r="Z27" s="132"/>
      <c r="AA27" s="132"/>
      <c r="AB27" s="132"/>
      <c r="AC27" s="132"/>
      <c r="AD27" s="132"/>
      <c r="AE27" s="132" t="s">
        <v>74</v>
      </c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</row>
    <row r="28" spans="1:60" ht="12.75" outlineLevel="1">
      <c r="A28" s="133">
        <v>18</v>
      </c>
      <c r="B28" s="139" t="s">
        <v>98</v>
      </c>
      <c r="C28" s="145" t="s">
        <v>99</v>
      </c>
      <c r="D28" s="159" t="s">
        <v>76</v>
      </c>
      <c r="E28" s="141">
        <v>9900</v>
      </c>
      <c r="F28" s="141"/>
      <c r="G28" s="141">
        <v>0</v>
      </c>
      <c r="H28" s="141">
        <v>0</v>
      </c>
      <c r="I28" s="141">
        <f t="shared" si="6"/>
        <v>0</v>
      </c>
      <c r="J28" s="141">
        <v>8.4</v>
      </c>
      <c r="K28" s="141">
        <f t="shared" si="7"/>
        <v>83160</v>
      </c>
      <c r="L28" s="141">
        <v>21</v>
      </c>
      <c r="M28" s="141">
        <f t="shared" si="8"/>
        <v>0</v>
      </c>
      <c r="N28" s="141">
        <v>0</v>
      </c>
      <c r="O28" s="141">
        <f t="shared" si="9"/>
        <v>0</v>
      </c>
      <c r="P28" s="141">
        <v>0</v>
      </c>
      <c r="Q28" s="141">
        <f t="shared" si="10"/>
        <v>0</v>
      </c>
      <c r="R28" s="141"/>
      <c r="S28" s="141"/>
      <c r="T28" s="142">
        <v>0</v>
      </c>
      <c r="U28" s="141">
        <f t="shared" si="11"/>
        <v>0</v>
      </c>
      <c r="V28" s="132"/>
      <c r="W28" s="132"/>
      <c r="X28" s="132"/>
      <c r="Y28" s="132"/>
      <c r="Z28" s="132"/>
      <c r="AA28" s="132"/>
      <c r="AB28" s="132"/>
      <c r="AC28" s="132"/>
      <c r="AD28" s="132"/>
      <c r="AE28" s="132" t="s">
        <v>74</v>
      </c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</row>
    <row r="29" spans="1:60" ht="12.75" outlineLevel="1">
      <c r="A29" s="133">
        <v>19</v>
      </c>
      <c r="B29" s="139" t="s">
        <v>100</v>
      </c>
      <c r="C29" s="145" t="s">
        <v>101</v>
      </c>
      <c r="D29" s="159" t="s">
        <v>86</v>
      </c>
      <c r="E29" s="141">
        <v>15</v>
      </c>
      <c r="F29" s="141"/>
      <c r="G29" s="141">
        <v>0</v>
      </c>
      <c r="H29" s="141">
        <v>68.58</v>
      </c>
      <c r="I29" s="141">
        <f t="shared" si="6"/>
        <v>1028.7</v>
      </c>
      <c r="J29" s="141">
        <v>84.42</v>
      </c>
      <c r="K29" s="141">
        <f t="shared" si="7"/>
        <v>1266.3</v>
      </c>
      <c r="L29" s="141">
        <v>21</v>
      </c>
      <c r="M29" s="141">
        <f t="shared" si="8"/>
        <v>0</v>
      </c>
      <c r="N29" s="141">
        <v>0.02482</v>
      </c>
      <c r="O29" s="141">
        <f t="shared" si="9"/>
        <v>0.37</v>
      </c>
      <c r="P29" s="141">
        <v>0</v>
      </c>
      <c r="Q29" s="141">
        <f t="shared" si="10"/>
        <v>0</v>
      </c>
      <c r="R29" s="141"/>
      <c r="S29" s="141"/>
      <c r="T29" s="142">
        <v>0.239</v>
      </c>
      <c r="U29" s="141">
        <f t="shared" si="11"/>
        <v>3.59</v>
      </c>
      <c r="V29" s="132"/>
      <c r="W29" s="132"/>
      <c r="X29" s="132"/>
      <c r="Y29" s="132"/>
      <c r="Z29" s="132"/>
      <c r="AA29" s="132"/>
      <c r="AB29" s="132"/>
      <c r="AC29" s="132"/>
      <c r="AD29" s="132"/>
      <c r="AE29" s="132" t="s">
        <v>74</v>
      </c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</row>
    <row r="30" spans="1:60" ht="12.75" outlineLevel="1">
      <c r="A30" s="133">
        <v>20</v>
      </c>
      <c r="B30" s="139" t="s">
        <v>102</v>
      </c>
      <c r="C30" s="145" t="s">
        <v>103</v>
      </c>
      <c r="D30" s="159" t="s">
        <v>86</v>
      </c>
      <c r="E30" s="141">
        <v>45</v>
      </c>
      <c r="F30" s="141"/>
      <c r="G30" s="141">
        <v>0</v>
      </c>
      <c r="H30" s="141">
        <v>39.44</v>
      </c>
      <c r="I30" s="141">
        <f t="shared" si="6"/>
        <v>1774.8</v>
      </c>
      <c r="J30" s="141">
        <v>2.56</v>
      </c>
      <c r="K30" s="141">
        <f t="shared" si="7"/>
        <v>115.2</v>
      </c>
      <c r="L30" s="141">
        <v>21</v>
      </c>
      <c r="M30" s="141">
        <f t="shared" si="8"/>
        <v>0</v>
      </c>
      <c r="N30" s="141">
        <v>0.00225</v>
      </c>
      <c r="O30" s="141">
        <f t="shared" si="9"/>
        <v>0.1</v>
      </c>
      <c r="P30" s="141">
        <v>0</v>
      </c>
      <c r="Q30" s="141">
        <f t="shared" si="10"/>
        <v>0</v>
      </c>
      <c r="R30" s="141"/>
      <c r="S30" s="141"/>
      <c r="T30" s="142">
        <v>0.01</v>
      </c>
      <c r="U30" s="141">
        <f t="shared" si="11"/>
        <v>0.45</v>
      </c>
      <c r="V30" s="132"/>
      <c r="W30" s="132"/>
      <c r="X30" s="132"/>
      <c r="Y30" s="132"/>
      <c r="Z30" s="132"/>
      <c r="AA30" s="132"/>
      <c r="AB30" s="132"/>
      <c r="AC30" s="132"/>
      <c r="AD30" s="132"/>
      <c r="AE30" s="132" t="s">
        <v>74</v>
      </c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</row>
    <row r="31" spans="1:60" ht="12.75" outlineLevel="1">
      <c r="A31" s="133">
        <v>21</v>
      </c>
      <c r="B31" s="139" t="s">
        <v>104</v>
      </c>
      <c r="C31" s="145" t="s">
        <v>105</v>
      </c>
      <c r="D31" s="159" t="s">
        <v>86</v>
      </c>
      <c r="E31" s="141">
        <v>15</v>
      </c>
      <c r="F31" s="141"/>
      <c r="G31" s="141">
        <v>0</v>
      </c>
      <c r="H31" s="141">
        <v>0</v>
      </c>
      <c r="I31" s="141">
        <f t="shared" si="6"/>
        <v>0</v>
      </c>
      <c r="J31" s="141">
        <v>39.4</v>
      </c>
      <c r="K31" s="141">
        <f t="shared" si="7"/>
        <v>591</v>
      </c>
      <c r="L31" s="141">
        <v>21</v>
      </c>
      <c r="M31" s="141">
        <f t="shared" si="8"/>
        <v>0</v>
      </c>
      <c r="N31" s="141">
        <v>0</v>
      </c>
      <c r="O31" s="141">
        <f t="shared" si="9"/>
        <v>0</v>
      </c>
      <c r="P31" s="141">
        <v>0</v>
      </c>
      <c r="Q31" s="141">
        <f t="shared" si="10"/>
        <v>0</v>
      </c>
      <c r="R31" s="141"/>
      <c r="S31" s="141"/>
      <c r="T31" s="142">
        <v>0.154</v>
      </c>
      <c r="U31" s="141">
        <f t="shared" si="11"/>
        <v>2.31</v>
      </c>
      <c r="V31" s="132"/>
      <c r="W31" s="132"/>
      <c r="X31" s="132"/>
      <c r="Y31" s="132"/>
      <c r="Z31" s="132"/>
      <c r="AA31" s="132"/>
      <c r="AB31" s="132"/>
      <c r="AC31" s="132"/>
      <c r="AD31" s="132"/>
      <c r="AE31" s="132" t="s">
        <v>74</v>
      </c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</row>
    <row r="32" spans="1:60" ht="14.25" customHeight="1" outlineLevel="1">
      <c r="A32" s="133">
        <v>22</v>
      </c>
      <c r="B32" s="139" t="s">
        <v>151</v>
      </c>
      <c r="C32" s="145" t="s">
        <v>152</v>
      </c>
      <c r="D32" s="159" t="s">
        <v>76</v>
      </c>
      <c r="E32" s="141">
        <v>483.4</v>
      </c>
      <c r="F32" s="141"/>
      <c r="G32" s="141">
        <v>0</v>
      </c>
      <c r="H32" s="141">
        <v>13.77</v>
      </c>
      <c r="I32" s="141">
        <f t="shared" si="6"/>
        <v>6656.42</v>
      </c>
      <c r="J32" s="141">
        <v>20.83</v>
      </c>
      <c r="K32" s="141">
        <f t="shared" si="7"/>
        <v>10069.22</v>
      </c>
      <c r="L32" s="141">
        <v>21</v>
      </c>
      <c r="M32" s="141">
        <f t="shared" si="8"/>
        <v>0</v>
      </c>
      <c r="N32" s="141">
        <v>4E-05</v>
      </c>
      <c r="O32" s="141">
        <f t="shared" si="9"/>
        <v>0.02</v>
      </c>
      <c r="P32" s="141">
        <v>0</v>
      </c>
      <c r="Q32" s="141">
        <f t="shared" si="10"/>
        <v>0</v>
      </c>
      <c r="R32" s="141"/>
      <c r="S32" s="141"/>
      <c r="T32" s="142">
        <v>0.078</v>
      </c>
      <c r="U32" s="141">
        <f t="shared" si="11"/>
        <v>37.71</v>
      </c>
      <c r="V32" s="132"/>
      <c r="W32" s="132"/>
      <c r="X32" s="132"/>
      <c r="Y32" s="132"/>
      <c r="Z32" s="132"/>
      <c r="AA32" s="132"/>
      <c r="AB32" s="132"/>
      <c r="AC32" s="132"/>
      <c r="AD32" s="132"/>
      <c r="AE32" s="132" t="s">
        <v>74</v>
      </c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</row>
    <row r="33" spans="1:60" ht="12.75" outlineLevel="1">
      <c r="A33" s="133">
        <v>23</v>
      </c>
      <c r="B33" s="139" t="s">
        <v>106</v>
      </c>
      <c r="C33" s="145" t="s">
        <v>107</v>
      </c>
      <c r="D33" s="159" t="s">
        <v>83</v>
      </c>
      <c r="E33" s="141">
        <v>60.45</v>
      </c>
      <c r="F33" s="141"/>
      <c r="G33" s="141">
        <v>0</v>
      </c>
      <c r="H33" s="141">
        <v>0</v>
      </c>
      <c r="I33" s="141">
        <f t="shared" si="6"/>
        <v>0</v>
      </c>
      <c r="J33" s="141">
        <v>1666</v>
      </c>
      <c r="K33" s="141">
        <f t="shared" si="7"/>
        <v>100709.7</v>
      </c>
      <c r="L33" s="141">
        <v>21</v>
      </c>
      <c r="M33" s="141">
        <f t="shared" si="8"/>
        <v>0</v>
      </c>
      <c r="N33" s="141">
        <v>0</v>
      </c>
      <c r="O33" s="141">
        <f t="shared" si="9"/>
        <v>0</v>
      </c>
      <c r="P33" s="141">
        <v>0</v>
      </c>
      <c r="Q33" s="141">
        <f t="shared" si="10"/>
        <v>0</v>
      </c>
      <c r="R33" s="141"/>
      <c r="S33" s="141"/>
      <c r="T33" s="142">
        <v>7.348</v>
      </c>
      <c r="U33" s="141">
        <f t="shared" si="11"/>
        <v>444.19</v>
      </c>
      <c r="V33" s="132"/>
      <c r="W33" s="132"/>
      <c r="X33" s="132"/>
      <c r="Y33" s="132"/>
      <c r="Z33" s="132"/>
      <c r="AA33" s="132"/>
      <c r="AB33" s="132"/>
      <c r="AC33" s="132"/>
      <c r="AD33" s="132"/>
      <c r="AE33" s="132" t="s">
        <v>74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</row>
    <row r="34" spans="1:31" ht="12.75">
      <c r="A34" s="137" t="s">
        <v>72</v>
      </c>
      <c r="B34" s="140" t="s">
        <v>46</v>
      </c>
      <c r="C34" s="146" t="s">
        <v>47</v>
      </c>
      <c r="D34" s="160"/>
      <c r="E34" s="143"/>
      <c r="F34" s="143"/>
      <c r="G34" s="214">
        <v>0</v>
      </c>
      <c r="H34" s="143"/>
      <c r="I34" s="143">
        <f>SUM(I35:I42)</f>
        <v>0</v>
      </c>
      <c r="J34" s="143"/>
      <c r="K34" s="143">
        <f>SUM(K35:K42)</f>
        <v>39943.27</v>
      </c>
      <c r="L34" s="143"/>
      <c r="M34" s="143">
        <f>SUM(M35:M42)</f>
        <v>0</v>
      </c>
      <c r="N34" s="143"/>
      <c r="O34" s="143">
        <f>SUM(O35:O42)</f>
        <v>0</v>
      </c>
      <c r="P34" s="143"/>
      <c r="Q34" s="143">
        <f>SUM(Q35:Q42)</f>
        <v>21.14</v>
      </c>
      <c r="R34" s="143"/>
      <c r="S34" s="143"/>
      <c r="T34" s="144"/>
      <c r="U34" s="143">
        <f>SUM(U35:U42)</f>
        <v>128.85999999999999</v>
      </c>
      <c r="AE34" t="s">
        <v>73</v>
      </c>
    </row>
    <row r="35" spans="1:60" s="155" customFormat="1" ht="17.25" customHeight="1" outlineLevel="1">
      <c r="A35" s="133">
        <v>24</v>
      </c>
      <c r="B35" s="157" t="s">
        <v>134</v>
      </c>
      <c r="C35" s="145" t="s">
        <v>133</v>
      </c>
      <c r="D35" s="159" t="s">
        <v>76</v>
      </c>
      <c r="E35" s="141">
        <v>2641.98</v>
      </c>
      <c r="F35" s="141"/>
      <c r="G35" s="141">
        <v>0</v>
      </c>
      <c r="H35" s="141">
        <v>0</v>
      </c>
      <c r="I35" s="141">
        <f>ROUND(E35*H35,2)</f>
        <v>0</v>
      </c>
      <c r="J35" s="141">
        <v>6.5</v>
      </c>
      <c r="K35" s="141">
        <f>ROUND(E35*J35,2)</f>
        <v>17172.87</v>
      </c>
      <c r="L35" s="141">
        <v>21</v>
      </c>
      <c r="M35" s="141">
        <f>G35*(1+L35/100)</f>
        <v>0</v>
      </c>
      <c r="N35" s="141">
        <v>0</v>
      </c>
      <c r="O35" s="141">
        <f>ROUND(E35*N35,2)</f>
        <v>0</v>
      </c>
      <c r="P35" s="141">
        <v>0.008</v>
      </c>
      <c r="Q35" s="141">
        <f>ROUND(E35*P35,2)</f>
        <v>21.14</v>
      </c>
      <c r="R35" s="141"/>
      <c r="S35" s="141"/>
      <c r="T35" s="142">
        <v>0.03</v>
      </c>
      <c r="U35" s="141">
        <f>ROUND(E35*T35,2)</f>
        <v>79.26</v>
      </c>
      <c r="V35" s="132"/>
      <c r="W35" s="132"/>
      <c r="X35" s="132"/>
      <c r="Y35" s="132"/>
      <c r="Z35" s="132"/>
      <c r="AA35" s="132"/>
      <c r="AB35" s="132"/>
      <c r="AC35" s="132"/>
      <c r="AD35" s="132"/>
      <c r="AE35" s="132" t="s">
        <v>74</v>
      </c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</row>
    <row r="36" spans="1:60" ht="12.75" outlineLevel="1">
      <c r="A36" s="133">
        <v>25</v>
      </c>
      <c r="B36" s="139" t="s">
        <v>108</v>
      </c>
      <c r="C36" s="145" t="s">
        <v>109</v>
      </c>
      <c r="D36" s="159" t="s">
        <v>83</v>
      </c>
      <c r="E36" s="141">
        <v>16</v>
      </c>
      <c r="F36" s="141"/>
      <c r="G36" s="141">
        <v>0</v>
      </c>
      <c r="H36" s="141">
        <v>0</v>
      </c>
      <c r="I36" s="141">
        <f>ROUND(E36*H36,2)</f>
        <v>0</v>
      </c>
      <c r="J36" s="141">
        <v>241.5</v>
      </c>
      <c r="K36" s="141">
        <f>ROUND(E36*J36,2)</f>
        <v>3864</v>
      </c>
      <c r="L36" s="141">
        <v>21</v>
      </c>
      <c r="M36" s="141">
        <f>G36*(1+L36/100)</f>
        <v>0</v>
      </c>
      <c r="N36" s="141">
        <v>0</v>
      </c>
      <c r="O36" s="141">
        <f>ROUND(E36*N36,2)</f>
        <v>0</v>
      </c>
      <c r="P36" s="141">
        <v>0</v>
      </c>
      <c r="Q36" s="141">
        <f>ROUND(E36*P36,2)</f>
        <v>0</v>
      </c>
      <c r="R36" s="141"/>
      <c r="S36" s="141"/>
      <c r="T36" s="142">
        <v>0.933</v>
      </c>
      <c r="U36" s="141">
        <f>ROUND(E36*T36,2)</f>
        <v>14.93</v>
      </c>
      <c r="V36" s="132"/>
      <c r="W36" s="132"/>
      <c r="X36" s="132"/>
      <c r="Y36" s="132"/>
      <c r="Z36" s="132"/>
      <c r="AA36" s="132"/>
      <c r="AB36" s="132"/>
      <c r="AC36" s="132"/>
      <c r="AD36" s="132"/>
      <c r="AE36" s="132" t="s">
        <v>74</v>
      </c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</row>
    <row r="37" spans="1:60" ht="12.75" outlineLevel="1">
      <c r="A37" s="133">
        <v>26</v>
      </c>
      <c r="B37" s="139" t="s">
        <v>110</v>
      </c>
      <c r="C37" s="145" t="s">
        <v>111</v>
      </c>
      <c r="D37" s="159" t="s">
        <v>83</v>
      </c>
      <c r="E37" s="141">
        <v>16</v>
      </c>
      <c r="F37" s="141"/>
      <c r="G37" s="141">
        <v>0</v>
      </c>
      <c r="H37" s="141">
        <v>0</v>
      </c>
      <c r="I37" s="141">
        <f>ROUND(E37*H37,2)</f>
        <v>0</v>
      </c>
      <c r="J37" s="141">
        <v>258.5</v>
      </c>
      <c r="K37" s="141">
        <f>ROUND(E37*J37,2)</f>
        <v>4136</v>
      </c>
      <c r="L37" s="141">
        <v>21</v>
      </c>
      <c r="M37" s="141">
        <f>G37*(1+L37/100)</f>
        <v>0</v>
      </c>
      <c r="N37" s="141">
        <v>0</v>
      </c>
      <c r="O37" s="141">
        <f>ROUND(E37*N37,2)</f>
        <v>0</v>
      </c>
      <c r="P37" s="141">
        <v>0</v>
      </c>
      <c r="Q37" s="141">
        <f>ROUND(E37*P37,2)</f>
        <v>0</v>
      </c>
      <c r="R37" s="141"/>
      <c r="S37" s="141"/>
      <c r="T37" s="142">
        <v>0.49</v>
      </c>
      <c r="U37" s="141">
        <f>ROUND(E37*T37,2)</f>
        <v>7.84</v>
      </c>
      <c r="V37" s="132"/>
      <c r="W37" s="132"/>
      <c r="X37" s="132"/>
      <c r="Y37" s="132"/>
      <c r="Z37" s="132"/>
      <c r="AA37" s="132"/>
      <c r="AB37" s="132"/>
      <c r="AC37" s="132"/>
      <c r="AD37" s="132"/>
      <c r="AE37" s="132" t="s">
        <v>74</v>
      </c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</row>
    <row r="38" spans="1:60" ht="12.75" customHeight="1" outlineLevel="1">
      <c r="A38" s="133"/>
      <c r="B38" s="139"/>
      <c r="C38" s="151" t="s">
        <v>112</v>
      </c>
      <c r="D38" s="149"/>
      <c r="E38" s="150"/>
      <c r="F38" s="150"/>
      <c r="G38" s="141">
        <v>0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2"/>
      <c r="U38" s="141"/>
      <c r="V38" s="132"/>
      <c r="W38" s="132"/>
      <c r="X38" s="132"/>
      <c r="Y38" s="132"/>
      <c r="Z38" s="132"/>
      <c r="AA38" s="132"/>
      <c r="AB38" s="132"/>
      <c r="AC38" s="132"/>
      <c r="AD38" s="132"/>
      <c r="AE38" s="132" t="s">
        <v>77</v>
      </c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8" t="str">
        <f>C38</f>
        <v>Včetně naložení na dopravní prostředek a složení na skládku, bez poplatku za skládku.</v>
      </c>
      <c r="BB38" s="132"/>
      <c r="BC38" s="132"/>
      <c r="BD38" s="132"/>
      <c r="BE38" s="132"/>
      <c r="BF38" s="132"/>
      <c r="BG38" s="132"/>
      <c r="BH38" s="132"/>
    </row>
    <row r="39" spans="1:60" ht="12.75" outlineLevel="1">
      <c r="A39" s="133">
        <v>27</v>
      </c>
      <c r="B39" s="139" t="s">
        <v>113</v>
      </c>
      <c r="C39" s="145" t="s">
        <v>114</v>
      </c>
      <c r="D39" s="159" t="s">
        <v>83</v>
      </c>
      <c r="E39" s="141">
        <v>168</v>
      </c>
      <c r="F39" s="141"/>
      <c r="G39" s="141">
        <v>0</v>
      </c>
      <c r="H39" s="141">
        <v>0</v>
      </c>
      <c r="I39" s="141">
        <f>ROUND(E39*H39,2)</f>
        <v>0</v>
      </c>
      <c r="J39" s="141">
        <v>15.1</v>
      </c>
      <c r="K39" s="141">
        <f>ROUND(E39*J39,2)</f>
        <v>2536.8</v>
      </c>
      <c r="L39" s="141">
        <v>21</v>
      </c>
      <c r="M39" s="141">
        <f>G39*(1+L39/100)</f>
        <v>0</v>
      </c>
      <c r="N39" s="141">
        <v>0</v>
      </c>
      <c r="O39" s="141">
        <f>ROUND(E39*N39,2)</f>
        <v>0</v>
      </c>
      <c r="P39" s="141">
        <v>0</v>
      </c>
      <c r="Q39" s="141">
        <f>ROUND(E39*P39,2)</f>
        <v>0</v>
      </c>
      <c r="R39" s="141"/>
      <c r="S39" s="141"/>
      <c r="T39" s="142">
        <v>0</v>
      </c>
      <c r="U39" s="141">
        <f>ROUND(E39*T39,2)</f>
        <v>0</v>
      </c>
      <c r="V39" s="132"/>
      <c r="W39" s="132"/>
      <c r="X39" s="132"/>
      <c r="Y39" s="132"/>
      <c r="Z39" s="132"/>
      <c r="AA39" s="132"/>
      <c r="AB39" s="132"/>
      <c r="AC39" s="132"/>
      <c r="AD39" s="132"/>
      <c r="AE39" s="132" t="s">
        <v>74</v>
      </c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</row>
    <row r="40" spans="1:60" ht="12.75" outlineLevel="1">
      <c r="A40" s="133">
        <v>28</v>
      </c>
      <c r="B40" s="139" t="s">
        <v>115</v>
      </c>
      <c r="C40" s="145" t="s">
        <v>116</v>
      </c>
      <c r="D40" s="159" t="s">
        <v>83</v>
      </c>
      <c r="E40" s="141">
        <v>16</v>
      </c>
      <c r="F40" s="141"/>
      <c r="G40" s="141">
        <v>0</v>
      </c>
      <c r="H40" s="141">
        <v>0</v>
      </c>
      <c r="I40" s="141">
        <f>ROUND(E40*H40,2)</f>
        <v>0</v>
      </c>
      <c r="J40" s="141">
        <v>205</v>
      </c>
      <c r="K40" s="141">
        <f>ROUND(E40*J40,2)</f>
        <v>3280</v>
      </c>
      <c r="L40" s="141">
        <v>21</v>
      </c>
      <c r="M40" s="141">
        <f>G40*(1+L40/100)</f>
        <v>0</v>
      </c>
      <c r="N40" s="141">
        <v>0</v>
      </c>
      <c r="O40" s="141">
        <f>ROUND(E40*N40,2)</f>
        <v>0</v>
      </c>
      <c r="P40" s="141">
        <v>0</v>
      </c>
      <c r="Q40" s="141">
        <f>ROUND(E40*P40,2)</f>
        <v>0</v>
      </c>
      <c r="R40" s="141"/>
      <c r="S40" s="141"/>
      <c r="T40" s="142">
        <v>0.942</v>
      </c>
      <c r="U40" s="141">
        <f>ROUND(E40*T40,2)</f>
        <v>15.07</v>
      </c>
      <c r="V40" s="132"/>
      <c r="W40" s="132"/>
      <c r="X40" s="132"/>
      <c r="Y40" s="132"/>
      <c r="Z40" s="132"/>
      <c r="AA40" s="132"/>
      <c r="AB40" s="132"/>
      <c r="AC40" s="132"/>
      <c r="AD40" s="132"/>
      <c r="AE40" s="132" t="s">
        <v>74</v>
      </c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</row>
    <row r="41" spans="1:60" ht="12.75" outlineLevel="1">
      <c r="A41" s="133">
        <v>29</v>
      </c>
      <c r="B41" s="139" t="s">
        <v>117</v>
      </c>
      <c r="C41" s="145" t="s">
        <v>118</v>
      </c>
      <c r="D41" s="159" t="s">
        <v>83</v>
      </c>
      <c r="E41" s="141">
        <v>112</v>
      </c>
      <c r="F41" s="141"/>
      <c r="G41" s="141">
        <v>0</v>
      </c>
      <c r="H41" s="141">
        <v>0</v>
      </c>
      <c r="I41" s="141">
        <f>ROUND(E41*H41,2)</f>
        <v>0</v>
      </c>
      <c r="J41" s="141">
        <v>22.8</v>
      </c>
      <c r="K41" s="141">
        <f>ROUND(E41*J41,2)</f>
        <v>2553.6</v>
      </c>
      <c r="L41" s="141">
        <v>21</v>
      </c>
      <c r="M41" s="141">
        <f>G41*(1+L41/100)</f>
        <v>0</v>
      </c>
      <c r="N41" s="141">
        <v>0</v>
      </c>
      <c r="O41" s="141">
        <f>ROUND(E41*N41,2)</f>
        <v>0</v>
      </c>
      <c r="P41" s="141">
        <v>0</v>
      </c>
      <c r="Q41" s="141">
        <f>ROUND(E41*P41,2)</f>
        <v>0</v>
      </c>
      <c r="R41" s="141"/>
      <c r="S41" s="141"/>
      <c r="T41" s="142">
        <v>0.105</v>
      </c>
      <c r="U41" s="141">
        <f>ROUND(E41*T41,2)</f>
        <v>11.76</v>
      </c>
      <c r="V41" s="132"/>
      <c r="W41" s="132"/>
      <c r="X41" s="132"/>
      <c r="Y41" s="132"/>
      <c r="Z41" s="132"/>
      <c r="AA41" s="132"/>
      <c r="AB41" s="132"/>
      <c r="AC41" s="132"/>
      <c r="AD41" s="132"/>
      <c r="AE41" s="132" t="s">
        <v>74</v>
      </c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</row>
    <row r="42" spans="1:60" ht="12.75" outlineLevel="1">
      <c r="A42" s="133">
        <v>30</v>
      </c>
      <c r="B42" s="139" t="s">
        <v>119</v>
      </c>
      <c r="C42" s="145" t="s">
        <v>120</v>
      </c>
      <c r="D42" s="159" t="s">
        <v>83</v>
      </c>
      <c r="E42" s="141">
        <v>16</v>
      </c>
      <c r="F42" s="141"/>
      <c r="G42" s="141">
        <v>0</v>
      </c>
      <c r="H42" s="141">
        <v>0</v>
      </c>
      <c r="I42" s="141">
        <f>ROUND(E42*H42,2)</f>
        <v>0</v>
      </c>
      <c r="J42" s="141">
        <v>400</v>
      </c>
      <c r="K42" s="141">
        <f>ROUND(E42*J42,2)</f>
        <v>6400</v>
      </c>
      <c r="L42" s="141">
        <v>21</v>
      </c>
      <c r="M42" s="141">
        <f>G42*(1+L42/100)</f>
        <v>0</v>
      </c>
      <c r="N42" s="141">
        <v>0</v>
      </c>
      <c r="O42" s="141">
        <f>ROUND(E42*N42,2)</f>
        <v>0</v>
      </c>
      <c r="P42" s="141">
        <v>0</v>
      </c>
      <c r="Q42" s="141">
        <f>ROUND(E42*P42,2)</f>
        <v>0</v>
      </c>
      <c r="R42" s="141"/>
      <c r="S42" s="141"/>
      <c r="T42" s="142">
        <v>0</v>
      </c>
      <c r="U42" s="141">
        <f>ROUND(E42*T42,2)</f>
        <v>0</v>
      </c>
      <c r="V42" s="132"/>
      <c r="W42" s="132"/>
      <c r="X42" s="132"/>
      <c r="Y42" s="132"/>
      <c r="Z42" s="132"/>
      <c r="AA42" s="132"/>
      <c r="AB42" s="132"/>
      <c r="AC42" s="132"/>
      <c r="AD42" s="132"/>
      <c r="AE42" s="132" t="s">
        <v>74</v>
      </c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</row>
    <row r="43" spans="1:31" ht="12.75">
      <c r="A43" s="137" t="s">
        <v>72</v>
      </c>
      <c r="B43" s="164">
        <v>783</v>
      </c>
      <c r="C43" s="146" t="s">
        <v>130</v>
      </c>
      <c r="D43" s="160"/>
      <c r="E43" s="143"/>
      <c r="F43" s="143"/>
      <c r="G43" s="214">
        <v>0</v>
      </c>
      <c r="H43" s="143"/>
      <c r="I43" s="143">
        <f>SUM(I44:I50)</f>
        <v>8225159.48</v>
      </c>
      <c r="J43" s="143"/>
      <c r="K43" s="143">
        <f>SUM(K44:K50)</f>
        <v>8681417.04</v>
      </c>
      <c r="L43" s="143"/>
      <c r="M43" s="143">
        <f>SUM(M44:M50)</f>
        <v>0</v>
      </c>
      <c r="N43" s="143"/>
      <c r="O43" s="143">
        <f>SUM(O44:O50)</f>
        <v>94.42000000000002</v>
      </c>
      <c r="P43" s="143"/>
      <c r="Q43" s="143">
        <f>SUM(Q44:Q50)</f>
        <v>0</v>
      </c>
      <c r="R43" s="143"/>
      <c r="S43" s="143"/>
      <c r="T43" s="144"/>
      <c r="U43" s="143">
        <f>SUM(U44:U50)</f>
        <v>24031.379999999997</v>
      </c>
      <c r="AE43" t="s">
        <v>73</v>
      </c>
    </row>
    <row r="44" spans="1:60" ht="14.25" customHeight="1" outlineLevel="1">
      <c r="A44" s="133">
        <v>31</v>
      </c>
      <c r="B44" s="165" t="s">
        <v>137</v>
      </c>
      <c r="C44" s="166" t="s">
        <v>136</v>
      </c>
      <c r="D44" s="161" t="s">
        <v>76</v>
      </c>
      <c r="E44" s="141">
        <v>78.41</v>
      </c>
      <c r="F44" s="141"/>
      <c r="G44" s="141">
        <v>0</v>
      </c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2"/>
      <c r="U44" s="141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</row>
    <row r="45" spans="1:60" s="155" customFormat="1" ht="12.75" customHeight="1" outlineLevel="1">
      <c r="A45" s="133">
        <v>32</v>
      </c>
      <c r="B45" s="168" t="s">
        <v>138</v>
      </c>
      <c r="C45" s="169" t="s">
        <v>135</v>
      </c>
      <c r="D45" s="167" t="s">
        <v>76</v>
      </c>
      <c r="E45" s="141">
        <v>78.408</v>
      </c>
      <c r="F45" s="141"/>
      <c r="G45" s="141">
        <v>0</v>
      </c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2"/>
      <c r="U45" s="141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54"/>
      <c r="BB45" s="132"/>
      <c r="BC45" s="132"/>
      <c r="BD45" s="132"/>
      <c r="BE45" s="132"/>
      <c r="BF45" s="132"/>
      <c r="BG45" s="132"/>
      <c r="BH45" s="132"/>
    </row>
    <row r="46" spans="1:60" s="155" customFormat="1" ht="12.75" customHeight="1" outlineLevel="1">
      <c r="A46" s="133">
        <v>33</v>
      </c>
      <c r="B46" s="173"/>
      <c r="C46" s="169" t="s">
        <v>158</v>
      </c>
      <c r="D46" s="167" t="s">
        <v>86</v>
      </c>
      <c r="E46" s="141">
        <v>195.2</v>
      </c>
      <c r="F46" s="141"/>
      <c r="G46" s="141">
        <v>0</v>
      </c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2"/>
      <c r="U46" s="141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54"/>
      <c r="BB46" s="132"/>
      <c r="BC46" s="132"/>
      <c r="BD46" s="132"/>
      <c r="BE46" s="132"/>
      <c r="BF46" s="132"/>
      <c r="BG46" s="132"/>
      <c r="BH46" s="132"/>
    </row>
    <row r="47" spans="1:31" ht="12.75">
      <c r="A47" s="137" t="s">
        <v>72</v>
      </c>
      <c r="B47" s="140"/>
      <c r="C47" s="146" t="s">
        <v>128</v>
      </c>
      <c r="D47" s="160"/>
      <c r="E47" s="143"/>
      <c r="F47" s="143"/>
      <c r="G47" s="214">
        <v>0</v>
      </c>
      <c r="H47" s="143"/>
      <c r="I47" s="143">
        <f>SUM(I48:I51)</f>
        <v>4112579.74</v>
      </c>
      <c r="J47" s="143"/>
      <c r="K47" s="143">
        <f>SUM(K48:K51)</f>
        <v>4340708.52</v>
      </c>
      <c r="L47" s="143"/>
      <c r="M47" s="143">
        <f>SUM(M48:M51)</f>
        <v>0</v>
      </c>
      <c r="N47" s="143"/>
      <c r="O47" s="143">
        <f>SUM(O48:O51)</f>
        <v>47.21000000000001</v>
      </c>
      <c r="P47" s="143"/>
      <c r="Q47" s="143">
        <f>SUM(Q48:Q51)</f>
        <v>0</v>
      </c>
      <c r="R47" s="143"/>
      <c r="S47" s="143"/>
      <c r="T47" s="144"/>
      <c r="U47" s="143">
        <f>SUM(U48:U51)</f>
        <v>12015.69</v>
      </c>
      <c r="AE47" t="s">
        <v>73</v>
      </c>
    </row>
    <row r="48" spans="1:60" ht="12.75" outlineLevel="1">
      <c r="A48" s="133">
        <v>34</v>
      </c>
      <c r="B48" s="139"/>
      <c r="C48" s="145" t="s">
        <v>131</v>
      </c>
      <c r="D48" s="159" t="s">
        <v>0</v>
      </c>
      <c r="E48" s="141">
        <v>3.5</v>
      </c>
      <c r="F48" s="141"/>
      <c r="G48" s="141">
        <v>0</v>
      </c>
      <c r="H48" s="141">
        <v>243.01</v>
      </c>
      <c r="I48" s="141">
        <f>ROUND(E48*H48,2)</f>
        <v>850.54</v>
      </c>
      <c r="J48" s="141">
        <v>256.49</v>
      </c>
      <c r="K48" s="141">
        <f>ROUND(E48*J48,2)</f>
        <v>897.72</v>
      </c>
      <c r="L48" s="141">
        <v>21</v>
      </c>
      <c r="M48" s="141">
        <f>G48*(1+L48/100)</f>
        <v>0</v>
      </c>
      <c r="N48" s="141">
        <v>0.00279</v>
      </c>
      <c r="O48" s="141">
        <f>ROUND(E48*N48,2)</f>
        <v>0.01</v>
      </c>
      <c r="P48" s="141">
        <v>0</v>
      </c>
      <c r="Q48" s="141">
        <f>ROUND(E48*P48,2)</f>
        <v>0</v>
      </c>
      <c r="R48" s="141"/>
      <c r="S48" s="141"/>
      <c r="T48" s="142">
        <v>0.71</v>
      </c>
      <c r="U48" s="141">
        <f>ROUND(E48*T48,2)</f>
        <v>2.49</v>
      </c>
      <c r="V48" s="132"/>
      <c r="W48" s="132"/>
      <c r="X48" s="132"/>
      <c r="Y48" s="132"/>
      <c r="Z48" s="132"/>
      <c r="AA48" s="132"/>
      <c r="AB48" s="132"/>
      <c r="AC48" s="132"/>
      <c r="AD48" s="132"/>
      <c r="AE48" s="132" t="s">
        <v>74</v>
      </c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</row>
    <row r="49" spans="1:31" ht="12.75">
      <c r="A49" s="137" t="s">
        <v>72</v>
      </c>
      <c r="B49" s="140"/>
      <c r="C49" s="146" t="s">
        <v>49</v>
      </c>
      <c r="D49" s="160"/>
      <c r="E49" s="143"/>
      <c r="F49" s="143"/>
      <c r="G49" s="214">
        <v>0</v>
      </c>
      <c r="H49" s="143"/>
      <c r="I49" s="143">
        <f>SUM(I50:I53)</f>
        <v>2055864.6</v>
      </c>
      <c r="J49" s="143"/>
      <c r="K49" s="143">
        <f>SUM(K50:K53)</f>
        <v>2169905.4</v>
      </c>
      <c r="L49" s="143"/>
      <c r="M49" s="143">
        <f>SUM(M50:M53)</f>
        <v>0</v>
      </c>
      <c r="N49" s="143"/>
      <c r="O49" s="143">
        <f>SUM(O50:O53)</f>
        <v>23.6</v>
      </c>
      <c r="P49" s="143"/>
      <c r="Q49" s="143">
        <f>SUM(Q50:Q53)</f>
        <v>0</v>
      </c>
      <c r="R49" s="143"/>
      <c r="S49" s="143"/>
      <c r="T49" s="144"/>
      <c r="U49" s="143">
        <f>SUM(U50:U53)</f>
        <v>6006.6</v>
      </c>
      <c r="AE49" t="s">
        <v>73</v>
      </c>
    </row>
    <row r="50" spans="1:60" ht="22.5" outlineLevel="1">
      <c r="A50" s="209">
        <v>35</v>
      </c>
      <c r="B50" s="210"/>
      <c r="C50" s="211" t="s">
        <v>153</v>
      </c>
      <c r="D50" s="212" t="s">
        <v>76</v>
      </c>
      <c r="E50" s="213">
        <v>8460</v>
      </c>
      <c r="F50" s="213"/>
      <c r="G50" s="213">
        <v>0</v>
      </c>
      <c r="H50" s="141">
        <v>243.01</v>
      </c>
      <c r="I50" s="141">
        <f>ROUND(E50*H50,2)</f>
        <v>2055864.6</v>
      </c>
      <c r="J50" s="141">
        <v>256.49</v>
      </c>
      <c r="K50" s="141">
        <f>ROUND(E50*J50,2)</f>
        <v>2169905.4</v>
      </c>
      <c r="L50" s="141">
        <v>21</v>
      </c>
      <c r="M50" s="141">
        <f>G50*(1+L50/100)</f>
        <v>0</v>
      </c>
      <c r="N50" s="141">
        <v>0.00279</v>
      </c>
      <c r="O50" s="141">
        <f>ROUND(E50*N50,2)</f>
        <v>23.6</v>
      </c>
      <c r="P50" s="141">
        <v>0</v>
      </c>
      <c r="Q50" s="141">
        <f>ROUND(E50*P50,2)</f>
        <v>0</v>
      </c>
      <c r="R50" s="141"/>
      <c r="S50" s="141"/>
      <c r="T50" s="142">
        <v>0.71</v>
      </c>
      <c r="U50" s="141">
        <f>ROUND(E50*T50,2)</f>
        <v>6006.6</v>
      </c>
      <c r="V50" s="132"/>
      <c r="W50" s="132"/>
      <c r="X50" s="132"/>
      <c r="Y50" s="132"/>
      <c r="Z50" s="132"/>
      <c r="AA50" s="132"/>
      <c r="AB50" s="132"/>
      <c r="AC50" s="132"/>
      <c r="AD50" s="132"/>
      <c r="AE50" s="132" t="s">
        <v>74</v>
      </c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</row>
    <row r="51" spans="1:30" ht="12.75">
      <c r="A51" s="5"/>
      <c r="B51" s="6" t="s">
        <v>121</v>
      </c>
      <c r="C51" s="147" t="s">
        <v>121</v>
      </c>
      <c r="D51" s="5"/>
      <c r="E51" s="15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AC51">
        <v>15</v>
      </c>
      <c r="AD51">
        <v>21</v>
      </c>
    </row>
    <row r="52" spans="3:31" ht="12.75">
      <c r="C52" s="148" t="s">
        <v>27</v>
      </c>
      <c r="G52" s="96">
        <v>0</v>
      </c>
      <c r="AE52" t="s">
        <v>122</v>
      </c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Česák Emil</cp:lastModifiedBy>
  <cp:lastPrinted>2017-04-10T09:50:00Z</cp:lastPrinted>
  <dcterms:created xsi:type="dcterms:W3CDTF">2009-04-08T07:15:50Z</dcterms:created>
  <dcterms:modified xsi:type="dcterms:W3CDTF">2017-04-28T11:35:20Z</dcterms:modified>
  <cp:category/>
  <cp:version/>
  <cp:contentType/>
  <cp:contentStatus/>
</cp:coreProperties>
</file>