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20" activeTab="0"/>
  </bookViews>
  <sheets>
    <sheet name="Rekapitulace stavby" sheetId="1" r:id="rId1"/>
    <sheet name="D.1.4.3 - SILNOPROUDÁ ELE..." sheetId="2" r:id="rId2"/>
    <sheet name="Pokyny pro vyplnění" sheetId="3" r:id="rId3"/>
  </sheets>
  <definedNames>
    <definedName name="_xlnm._FilterDatabase" localSheetId="1" hidden="1">'D.1.4.3 - SILNOPROUDÁ ELE...'!$C$83:$K$83</definedName>
    <definedName name="_xlnm.Print_Titles" localSheetId="1">'D.1.4.3 - SILNOPROUDÁ ELE...'!$83:$83</definedName>
    <definedName name="_xlnm.Print_Titles" localSheetId="0">'Rekapitulace stavby'!$49:$49</definedName>
    <definedName name="_xlnm.Print_Area" localSheetId="1">'D.1.4.3 - SILNOPROUDÁ ELE...'!$C$4:$J$36,'D.1.4.3 - SILNOPROUDÁ ELE...'!$C$42:$J$65,'D.1.4.3 - SILNOPROUDÁ ELE...'!$C$71:$K$152</definedName>
    <definedName name="_xlnm.Print_Area" localSheetId="2">'Pokyny pro vyplnění'!$B$2:$K$69,'Pokyny pro vyplnění'!$B$72:$K$116,'Pokyny pro vyplnění'!$B$119:$K$188,'Pokyny pro vyplnění'!$B$192:$K$212</definedName>
    <definedName name="_xlnm.Print_Area" localSheetId="0">'Rekapitulace stavby'!$D$4:$AO$33,'Rekapitulace stavby'!$C$39:$AQ$53</definedName>
  </definedNames>
  <calcPr fullCalcOnLoad="1"/>
</workbook>
</file>

<file path=xl/sharedStrings.xml><?xml version="1.0" encoding="utf-8"?>
<sst xmlns="http://schemas.openxmlformats.org/spreadsheetml/2006/main" count="1305" uniqueCount="461">
  <si>
    <t>Export VZ</t>
  </si>
  <si>
    <t>List obsahuje:</t>
  </si>
  <si>
    <t>3.0</t>
  </si>
  <si>
    <t/>
  </si>
  <si>
    <t>False</t>
  </si>
  <si>
    <t>{cb8d416f-de57-4701-85b1-a20995efbdfa}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</si>
  <si>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</si>
  <si>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</si>
  <si>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</si>
  <si>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</si>
  <si>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</si>
  <si>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</si>
  <si>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</si>
  <si>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</si>
  <si>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</si>
  <si>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2016_012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</si>
  <si>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</si>
  <si>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</si>
  <si>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OBJEKT KONZERVATOŘE, TYLOVA 931/15, PLZEŇ, OPRAVA STŘECHY</t>
  </si>
  <si>
    <t>0,1</t>
  </si>
  <si>
    <t>KSO:</t>
  </si>
  <si>
    <t>CC-CZ:</t>
  </si>
  <si>
    <t>1</t>
  </si>
  <si>
    <t>Místo:</t>
  </si>
  <si>
    <t xml:space="preserve"> </t>
  </si>
  <si>
    <t>Datum:</t>
  </si>
  <si>
    <t>9.5.2016</t>
  </si>
  <si>
    <t>10</t>
  </si>
  <si>
    <t>100</t>
  </si>
  <si>
    <t>Zadavatel:</t>
  </si>
  <si>
    <t>IČ:</t>
  </si>
  <si>
    <t>DIČ:</t>
  </si>
  <si>
    <t>Uchazeč:</t>
  </si>
  <si>
    <t>Vyplň údaj</t>
  </si>
  <si>
    <t>Projektant:</t>
  </si>
  <si>
    <t>True</t>
  </si>
  <si>
    <t>Poznámka:</t>
  </si>
  <si>
    <t xml:space="preserve">
"Soupis prací je sestaven za využití položek cenové soustavy ÚRS. Cenové a technické podmínky položek Cenové soustavy ÚRS, které nejsou uvedeny v soupisu prací (tzv. úvodní část katalogů) jsou neomezeně dálkově k dispozici na www.cs-urs.cz. Položky soupisu prací, které nemají ve sloupci "Cenová soustava" uveden žádný údaj, nepocházejí z cenové soustavy ÚRS." 
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</si>
  <si>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</si>
  <si>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</si>
  <si>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</si>
  <si>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</si>
  <si>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</si>
  <si>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</si>
  <si>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</si>
  <si>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</si>
  <si>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</si>
  <si>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</si>
  <si>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</si>
  <si>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</si>
  <si>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</si>
  <si>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</si>
  <si>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</si>
  <si>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</si>
  <si>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</si>
  <si>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</si>
  <si>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</si>
  <si>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</si>
  <si>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</si>
  <si>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</si>
  <si>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</si>
  <si>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</si>
  <si>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</si>
  <si>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</si>
  <si>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</si>
  <si>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</si>
  <si>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</si>
  <si>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</si>
  <si>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</si>
  <si>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</si>
  <si>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</si>
  <si>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</si>
  <si>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</si>
  <si>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</si>
  <si>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</si>
  <si>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</si>
  <si>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D.1.4.3</t>
  </si>
  <si>
    <t>SILNOPROUDÁ ELEKTROTECHNIKA</t>
  </si>
  <si>
    <t>STA</t>
  </si>
  <si>
    <t>{52bf1e5c-4570-4da0-8c3a-f0a950d59416}</t>
  </si>
  <si>
    <t>2</t>
  </si>
  <si>
    <t>Zpět na list:</t>
  </si>
  <si>
    <t>KRYCÍ LIST SOUPISU</t>
  </si>
  <si>
    <t>Objekt:</t>
  </si>
  <si>
    <t>D.1.4.3 - SILNOPROUDÁ ELEKTROTECHNIKA</t>
  </si>
  <si>
    <t xml:space="preserve">"Soupis prací je sestaven za využití položek cenové soustavy ÚRS. Cenové a technické podmínky položek Cenové soustavy ÚRS, které nejsou uvedeny v soupisu prací (tzv. úvodní část katalogů) jsou neomezeně dálkově k dispozici na www.cs-urs.cz. Položky soupisu prací, které nemají ve sloupci "Cenová soustava" uveden žádný údaj, nepocházejí z cenové soustavy ÚRS." 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</si>
  <si>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</si>
  <si>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</si>
  <si>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</si>
  <si>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</si>
  <si>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</si>
  <si>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</si>
  <si>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D - Ostatní elektro</t>
  </si>
  <si>
    <t>PSV - Práce a dodávky PSV</t>
  </si>
  <si>
    <t xml:space="preserve">    740 - Elektromontáže - zkoušky a revize</t>
  </si>
  <si>
    <t xml:space="preserve">    748 - Elektromontáže - osvětlovací zařízení a svítidla</t>
  </si>
  <si>
    <t>M - Práce a dodávky M</t>
  </si>
  <si>
    <t xml:space="preserve">    21-M - Elektromontáže</t>
  </si>
  <si>
    <t xml:space="preserve">    46-M - Zemní práce při extr.mont.pracích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</si>
  <si>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</si>
  <si>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</si>
  <si>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</si>
  <si>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</si>
  <si>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</si>
  <si>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</si>
  <si>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</si>
  <si>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</si>
  <si>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</si>
  <si>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</si>
  <si>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</si>
  <si>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</si>
  <si>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</si>
  <si>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</si>
  <si>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</si>
  <si>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</si>
  <si>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</si>
  <si>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Ostatní elektro</t>
  </si>
  <si>
    <t>K</t>
  </si>
  <si>
    <t>D00000001</t>
  </si>
  <si>
    <t>demontáž  stávající elektroinstalace</t>
  </si>
  <si>
    <t>hod</t>
  </si>
  <si>
    <t>4</t>
  </si>
  <si>
    <t>1128971301</t>
  </si>
  <si>
    <t>PP</t>
  </si>
  <si>
    <t>D00000002</t>
  </si>
  <si>
    <t>zakreslení skutečného provedení</t>
  </si>
  <si>
    <t>1282999349</t>
  </si>
  <si>
    <t>PSV</t>
  </si>
  <si>
    <t>Práce a dodávky PSV</t>
  </si>
  <si>
    <t>740</t>
  </si>
  <si>
    <t>Elektromontáže - zkoušky a revize</t>
  </si>
  <si>
    <t>3</t>
  </si>
  <si>
    <t>740991200</t>
  </si>
  <si>
    <t>Celková prohlídka elektrického rozvodu a zařízení do 500 000,- Kč</t>
  </si>
  <si>
    <t>kus</t>
  </si>
  <si>
    <t>CS ÚRS 2016 01</t>
  </si>
  <si>
    <t>16</t>
  </si>
  <si>
    <t>979517846</t>
  </si>
  <si>
    <t>Zkoušky a prohlídky elektrických rozvodů a zařízení celková prohlídka a vyhotovení revizní zprávy pro objem montážních prací přes 100 do 500 tis. Kč</t>
  </si>
  <si>
    <t>748</t>
  </si>
  <si>
    <t>Elektromontáže - osvětlovací zařízení a svítidla</t>
  </si>
  <si>
    <t>748992300</t>
  </si>
  <si>
    <t>Měření intenzity osvětlení</t>
  </si>
  <si>
    <t>soubor</t>
  </si>
  <si>
    <t>-1145097824</t>
  </si>
  <si>
    <t>Zkoušky a prohlídky osvětlovacího zařízení měření intenzity osvětlení na pracovišti do 50 svítidel</t>
  </si>
  <si>
    <t>M</t>
  </si>
  <si>
    <t>Práce a dodávky M</t>
  </si>
  <si>
    <t>21-M</t>
  </si>
  <si>
    <t>Elektromontáže</t>
  </si>
  <si>
    <t>5</t>
  </si>
  <si>
    <t>210010093</t>
  </si>
  <si>
    <t>Montáž trubek pancéřových plastových tuhých D 29 mm uložených pod omítku</t>
  </si>
  <si>
    <t>m</t>
  </si>
  <si>
    <t>64</t>
  </si>
  <si>
    <t>992938057</t>
  </si>
  <si>
    <t>Montáž trubek pancéřových elektroinstalačních s nasunutím nebo našroubováním do krabic plastových tuhých uložených pod omítkou, průměru 29 mm</t>
  </si>
  <si>
    <t>6</t>
  </si>
  <si>
    <t>345710640</t>
  </si>
  <si>
    <t>trubka elektroinstalační ohebná  z PVC (ČSN) 2329</t>
  </si>
  <si>
    <t>128</t>
  </si>
  <si>
    <t>1420018676</t>
  </si>
  <si>
    <t>materiál úložný elektroinstalační trubky elektroinstalační ohebné LPFLEX 125N PVC -(ČSN) velmi nízká mechanická odolnost typ        počet m ve svazku 2329    50</t>
  </si>
  <si>
    <t>7</t>
  </si>
  <si>
    <t>210010351</t>
  </si>
  <si>
    <t>Montáž rozvodek nástěnných plastových čtyřhranných ACIDUR vodič D do 4 mm2</t>
  </si>
  <si>
    <t>773568090</t>
  </si>
  <si>
    <t>Montáž krabic elektroinstalačních rozvodek nástěnných plastových se zapojením vodičů na svorkovnici čtyřhranných ACIDUR pro vodiče průřezu do 4 mm2</t>
  </si>
  <si>
    <t>8</t>
  </si>
  <si>
    <t>345714260</t>
  </si>
  <si>
    <t>krabice pancéřová z PH 8110 117x117x58 mm</t>
  </si>
  <si>
    <t>524628463</t>
  </si>
  <si>
    <t>Materiál úložný elektroinstalační krabice pancéřové elektroinstalační z plastické hmoty s víčkem, 500 V 8110 117x117x58 mm</t>
  </si>
  <si>
    <t>9</t>
  </si>
  <si>
    <t>210010523</t>
  </si>
  <si>
    <t>Otevření nebo uzavření krabice víčkem na 4 šrouby</t>
  </si>
  <si>
    <t>1815777348</t>
  </si>
  <si>
    <t>Otevření nebo uzavření krabic víčkem na 4 šrouby</t>
  </si>
  <si>
    <t>210100001</t>
  </si>
  <si>
    <t>Ukončení vodičů v rozváděči nebo na přístroji včetně zapojení průřezu žíly do 2,5 mm2</t>
  </si>
  <si>
    <t>-1875724289</t>
  </si>
  <si>
    <t>Ukončení vodičů izolovaných s označením a zapojením v rozváděči nebo na přístroji průřezu žíly do 2,5 mm2</t>
  </si>
  <si>
    <t>11</t>
  </si>
  <si>
    <t>210110021</t>
  </si>
  <si>
    <t>Montáž nástěnný vypínač nn jednopólový pro prostředí venkovní nebo mokré</t>
  </si>
  <si>
    <t>-1634050506</t>
  </si>
  <si>
    <t>Montáž ovladačů nn nástěnných se zapojením vodičů pro prostředí venkovní nebo mokré vypínačů, řazení jednopólových</t>
  </si>
  <si>
    <t>12</t>
  </si>
  <si>
    <t>345354000</t>
  </si>
  <si>
    <t>přístroj spínače jednopólového 10A prostř. vlhké</t>
  </si>
  <si>
    <t>789594434</t>
  </si>
  <si>
    <t xml:space="preserve">Spínače 10 A přístroj spínače  přístroj spínače jednopólového, řazení 1, 1So </t>
  </si>
  <si>
    <t>13</t>
  </si>
  <si>
    <t>210111021</t>
  </si>
  <si>
    <t>Montáž zásuvka chráněná v krabici šroubové připojení 2P+PE prostředí základní, vlhké</t>
  </si>
  <si>
    <t>723926399</t>
  </si>
  <si>
    <t>14</t>
  </si>
  <si>
    <t>345514850</t>
  </si>
  <si>
    <t>zásuvka krytá pro vlhké prostředí  S šedá 1x DIN.IP44</t>
  </si>
  <si>
    <t>-179507669</t>
  </si>
  <si>
    <t>210120401</t>
  </si>
  <si>
    <t>Montáž jističů jednopólových nn do 25 A bez krytu</t>
  </si>
  <si>
    <t>722141546</t>
  </si>
  <si>
    <t>Montáž jističů se zapojením vodičů jednopólových nn do 25 A bez krytu</t>
  </si>
  <si>
    <t>358221270</t>
  </si>
  <si>
    <t>jistič 1+Npólový-charakteristika B  10B/1+N</t>
  </si>
  <si>
    <t>590567622</t>
  </si>
  <si>
    <t>Jističe do 63 A JISTIČE DO 63A 1+N pólové - charakteristika B-10B-1N</t>
  </si>
  <si>
    <t>P</t>
  </si>
  <si>
    <t>Poznámka k položce:
EAN: 8590125339243</t>
  </si>
  <si>
    <t>17</t>
  </si>
  <si>
    <t>358221290</t>
  </si>
  <si>
    <t>jistič 1+Npólový-charakteristika B  16B/1+N</t>
  </si>
  <si>
    <t>-274821183</t>
  </si>
  <si>
    <t>Jističe do 63 A JISTIČE DO 63A 1+N pólové - charakteristika B-16B-1N</t>
  </si>
  <si>
    <t>Poznámka k položce:
EAN: 8590125339267</t>
  </si>
  <si>
    <t>18</t>
  </si>
  <si>
    <t>210201025</t>
  </si>
  <si>
    <t>Montáž svítidel zářivkových bytových stropních přisazených</t>
  </si>
  <si>
    <t>-411878005</t>
  </si>
  <si>
    <t>Montáž svítidel zářivkových se zapojením vodičů bytových nebo společenských místností stropních přisazených 2 zdroje s krytem</t>
  </si>
  <si>
    <t>19</t>
  </si>
  <si>
    <t>3480001A1</t>
  </si>
  <si>
    <t xml:space="preserve">zář.svítidlo 2x36W, elektronický předřadník, IP65, korpus šedé ABS   </t>
  </si>
  <si>
    <t>1717648466</t>
  </si>
  <si>
    <t xml:space="preserve">zář.svítidlo 1x54W, IP65, IK07, korpus nárazu odolný čirý polykar-   
bonát, čirý tubus o průměru 50mm a délce 1236mm, úhel svícení   
160°   
závěsný set, dva transparentní polykarbonátové kroužky pro uchycení   
svítidla + ocelová lanka   
</t>
  </si>
  <si>
    <t>20</t>
  </si>
  <si>
    <t>3480001N5</t>
  </si>
  <si>
    <t xml:space="preserve">nouz.svítidlo 6W/200lm, IP42, třída izolace II,  </t>
  </si>
  <si>
    <t>1183890240</t>
  </si>
  <si>
    <t xml:space="preserve">nouz.svítidlo 6W/200lm, IP42, třída izolace II, korpus nárazu odolný   
bílý polykarbonát, světelný kryt satinovaný nárazu odolný polykar-   
bonát s fresnelovou optikou pro směrování světelného toku svítidla,   
rozměry 304x155x73mm   
</t>
  </si>
  <si>
    <t>210800106D</t>
  </si>
  <si>
    <t>Demontáž měděných kabelů CYKY3x2,5 mm2</t>
  </si>
  <si>
    <t>600358047</t>
  </si>
  <si>
    <t>Montáž izolovaných kabelů měděných do 1 kV vč. uložení CYKY, CYBY, CYMY, NYM, CYKYLS, CYKYLo, počtu a průřezu žil 3 x 2,5 mm2</t>
  </si>
  <si>
    <t>22</t>
  </si>
  <si>
    <t>210810046</t>
  </si>
  <si>
    <t>Montáž měděných kabelů CYKY 3x2,5 mm2 uložených pevně</t>
  </si>
  <si>
    <t>-930140517</t>
  </si>
  <si>
    <t>Montáž izolovaných kabelů měděných bez ukončení do 1 kV uložených pevně CYKY, CYKYD, CYKYDY, NYM, NYY, YSLY, 750 V, počtu a průřezu žil 3 x 2,5 mm2</t>
  </si>
  <si>
    <t>23</t>
  </si>
  <si>
    <t>341117090</t>
  </si>
  <si>
    <t>kabel silový CYKY 3x2,5</t>
  </si>
  <si>
    <t>-938475399</t>
  </si>
  <si>
    <t>kabel silový s Cu jádrem 3x2,5 mm2</t>
  </si>
  <si>
    <t>24</t>
  </si>
  <si>
    <t>210800116D</t>
  </si>
  <si>
    <t xml:space="preserve">Demontáž měděných kabelů CYKY 5x2,5 mm2 </t>
  </si>
  <si>
    <t>1876338259</t>
  </si>
  <si>
    <t>Montáž izolovaných kabelů měděných do 1 kV uložených pod omítku ve stěně CYKY, CYBY, CYMY, NYM, CYKYLS, CYKYLo, počtu a průřezu žil 5 x 2,5 mm2</t>
  </si>
  <si>
    <t>25</t>
  </si>
  <si>
    <t>210810056</t>
  </si>
  <si>
    <t>Montáž měděných kabelů CYKY 5x2,5 mm2 uložených pevně</t>
  </si>
  <si>
    <t>-1891590244</t>
  </si>
  <si>
    <t>Montáž izolovaných kabelů měděných bez ukončení do 1 kV uložených pevně CYKY, CYKYD, CYKYDY, NYM, NYY, YSLY, 750 V, počtu a průřezu žil 5 x 2,5 mm2</t>
  </si>
  <si>
    <t>26</t>
  </si>
  <si>
    <t>341110940</t>
  </si>
  <si>
    <t>kabel silový s Cu jádrem CYKY 5x2,5 mm2</t>
  </si>
  <si>
    <t>999155</t>
  </si>
  <si>
    <t>Kabely silové s měděným jádrem pro jmenovité napětí 750 V CYKY   PN-KV-061-00 5 x  2,5</t>
  </si>
  <si>
    <t>46-M</t>
  </si>
  <si>
    <t>Zemní práce při extr.mont.pracích</t>
  </si>
  <si>
    <t>27</t>
  </si>
  <si>
    <t>460600061R</t>
  </si>
  <si>
    <t>Odvoz demontovaných  hmot do 1 km na specializovanou skládku</t>
  </si>
  <si>
    <t>t</t>
  </si>
  <si>
    <t>92924658</t>
  </si>
  <si>
    <t>Přemístění (odvoz) horniny, suti a vybouraných hmot odvoz suti a vybouraných hmot do 1 km</t>
  </si>
  <si>
    <t>28</t>
  </si>
  <si>
    <t>460600071</t>
  </si>
  <si>
    <t>Příplatek k odvozu  hmot za každý další 1 km</t>
  </si>
  <si>
    <t>990561953</t>
  </si>
  <si>
    <t>Přemístění (odvoz) horniny, suti a vybouraných hmot odvoz suti a vybouraných hmot Příplatek k ceně za každý další i započatý 1 km</t>
  </si>
  <si>
    <t>29</t>
  </si>
  <si>
    <t>460680161</t>
  </si>
  <si>
    <t>Vybourání otvorů ve zdivu cihelném plochy do 0,0225 m2, tloušťky do 15 cm</t>
  </si>
  <si>
    <t>-432223254</t>
  </si>
  <si>
    <t>Prorážení otvorů a ostatní bourací práce vybourání otvoru ve zdivu cihelném plochy do 0,0225 m2 a tloušťky do 15 cm</t>
  </si>
  <si>
    <t>1) Rekapitulace stavby</t>
  </si>
  <si>
    <t>2) Rekapitulace objektů stavby a soupisů prací</t>
  </si>
  <si>
    <t>/</t>
  </si>
  <si>
    <t>1) Krycí list soupisu</t>
  </si>
  <si>
    <t>2) Rekapitulace</t>
  </si>
  <si>
    <t>3) Soupis prací</t>
  </si>
  <si>
    <t>Rekapitulace stavby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</si>
  <si>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</si>
  <si>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</si>
  <si>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</si>
  <si>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</si>
  <si>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</si>
  <si>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</si>
  <si>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</si>
  <si>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</si>
  <si>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</si>
  <si>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</si>
  <si>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</si>
  <si>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</si>
  <si>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</si>
  <si>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</si>
  <si>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</si>
  <si>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</si>
  <si>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</si>
  <si>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</si>
  <si>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</si>
  <si>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</si>
  <si>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</si>
  <si>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</si>
  <si>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</si>
  <si>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</si>
  <si>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</si>
  <si>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</si>
  <si>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</si>
  <si>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</si>
  <si>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</si>
  <si>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</si>
  <si>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</si>
  <si>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</si>
  <si>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</si>
  <si>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</si>
  <si>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</si>
  <si>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</si>
  <si>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</si>
  <si>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</si>
  <si>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</si>
  <si>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</si>
  <si>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</si>
  <si>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</si>
  <si>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</si>
  <si>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</si>
  <si>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</si>
  <si>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</si>
  <si>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</si>
  <si>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</si>
  <si>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</si>
  <si>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</si>
  <si>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</si>
  <si>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</si>
  <si>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</si>
  <si>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</si>
  <si>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</si>
  <si>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</si>
  <si>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</si>
  <si>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</si>
  <si>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</si>
  <si>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</si>
  <si>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</si>
  <si>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</si>
  <si>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</si>
  <si>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</si>
  <si>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</si>
  <si>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</si>
  <si>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</si>
  <si>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</si>
  <si>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</si>
  <si>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</si>
  <si>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</si>
  <si>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</si>
  <si>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</si>
  <si>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</si>
  <si>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</si>
  <si>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</si>
  <si>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</si>
  <si>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</si>
  <si>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</si>
  <si>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</si>
  <si>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</si>
  <si>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</si>
  <si>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</si>
  <si>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</si>
  <si>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</si>
  <si>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</si>
  <si>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</si>
  <si>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</si>
  <si>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</si>
  <si>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</si>
  <si>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</si>
  <si>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</si>
  <si>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</si>
  <si>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</si>
  <si>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</si>
  <si>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</si>
  <si>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</si>
  <si>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</si>
  <si>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</si>
  <si>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</si>
  <si>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</si>
  <si>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</si>
  <si>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</si>
  <si>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</si>
  <si>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</si>
  <si>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</si>
  <si>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</si>
  <si>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</si>
  <si>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</si>
  <si>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</si>
  <si>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</si>
  <si>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</si>
  <si>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</si>
  <si>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</si>
  <si>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</si>
  <si>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</si>
  <si>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</si>
  <si>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</si>
  <si>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</si>
  <si>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</si>
  <si>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</si>
  <si>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</si>
  <si>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</si>
  <si>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</si>
  <si>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</si>
  <si>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</si>
  <si>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</si>
  <si>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</si>
  <si>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</si>
  <si>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</si>
  <si>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</si>
  <si>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</si>
  <si>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</si>
  <si>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</si>
  <si>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</si>
  <si>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</si>
  <si>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</si>
  <si>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</si>
  <si>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</si>
  <si>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</si>
  <si>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</si>
  <si>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</si>
  <si>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</si>
  <si>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</si>
  <si>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</si>
  <si>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</si>
  <si>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</si>
  <si>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</si>
  <si>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</si>
  <si>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</si>
  <si>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</si>
  <si>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</si>
  <si>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</si>
  <si>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</si>
  <si>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</si>
  <si>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</si>
  <si>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</si>
  <si>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</si>
  <si>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</si>
  <si>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Datová věta</t>
  </si>
  <si>
    <t>Typ věty</t>
  </si>
  <si>
    <t>Hodnota</t>
  </si>
  <si>
    <t>Význam</t>
  </si>
  <si>
    <t>eGSazbaDPH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</si>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</sst>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,##0.00%"/>
    <numFmt numFmtId="173" formatCode="dd\.mm\.yyyy"/>
    <numFmt numFmtId="174" formatCode="#,##0.00000"/>
    <numFmt numFmtId="175" formatCode="#,##0.000"/>
  </numFmts>
  <fonts count="101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8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b/>
      <sz val="1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name val="Trebuchet MS"/>
      <family val="2"/>
    </font>
    <font>
      <b/>
      <sz val="11"/>
      <name val="Trebuchet MS"/>
      <family val="2"/>
    </font>
    <font>
      <b/>
      <sz val="8"/>
      <name val="Trebuchet MS"/>
      <family val="2"/>
    </font>
    <font>
      <sz val="7"/>
      <name val="Trebuchet MS"/>
      <family val="2"/>
    </font>
    <font>
      <sz val="10"/>
      <name val="Trebuchet MS"/>
      <family val="2"/>
    </font>
    <font>
      <i/>
      <sz val="9"/>
      <name val="Trebuchet MS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8"/>
      <color indexed="55"/>
      <name val="Trebuchet MS"/>
      <family val="2"/>
    </font>
    <font>
      <sz val="12"/>
      <color indexed="56"/>
      <name val="Trebuchet MS"/>
      <family val="2"/>
    </font>
    <font>
      <sz val="10"/>
      <color indexed="56"/>
      <name val="Trebuchet MS"/>
      <family val="2"/>
    </font>
    <font>
      <sz val="8"/>
      <color indexed="56"/>
      <name val="Trebuchet MS"/>
      <family val="2"/>
    </font>
    <font>
      <sz val="8"/>
      <color indexed="43"/>
      <name val="Trebuchet MS"/>
      <family val="2"/>
    </font>
    <font>
      <sz val="8"/>
      <color indexed="48"/>
      <name val="Trebuchet MS"/>
      <family val="2"/>
    </font>
    <font>
      <b/>
      <sz val="12"/>
      <color indexed="55"/>
      <name val="Trebuchet MS"/>
      <family val="2"/>
    </font>
    <font>
      <sz val="9"/>
      <color indexed="55"/>
      <name val="Trebuchet MS"/>
      <family val="2"/>
    </font>
    <font>
      <b/>
      <sz val="12"/>
      <color indexed="16"/>
      <name val="Trebuchet MS"/>
      <family val="2"/>
    </font>
    <font>
      <sz val="12"/>
      <color indexed="55"/>
      <name val="Trebuchet MS"/>
      <family val="2"/>
    </font>
    <font>
      <b/>
      <sz val="11"/>
      <color indexed="56"/>
      <name val="Trebuchet MS"/>
      <family val="2"/>
    </font>
    <font>
      <sz val="11"/>
      <color indexed="56"/>
      <name val="Trebuchet MS"/>
      <family val="2"/>
    </font>
    <font>
      <sz val="11"/>
      <color indexed="55"/>
      <name val="Trebuchet MS"/>
      <family val="2"/>
    </font>
    <font>
      <sz val="9"/>
      <color indexed="8"/>
      <name val="Trebuchet MS"/>
      <family val="2"/>
    </font>
    <font>
      <sz val="8"/>
      <color indexed="16"/>
      <name val="Trebuchet MS"/>
      <family val="2"/>
    </font>
    <font>
      <sz val="7"/>
      <color indexed="55"/>
      <name val="Trebuchet MS"/>
      <family val="2"/>
    </font>
    <font>
      <i/>
      <sz val="8"/>
      <color indexed="12"/>
      <name val="Trebuchet MS"/>
      <family val="2"/>
    </font>
    <font>
      <i/>
      <sz val="7"/>
      <color indexed="55"/>
      <name val="Trebuchet MS"/>
      <family val="2"/>
    </font>
    <font>
      <b/>
      <sz val="8"/>
      <color indexed="55"/>
      <name val="Trebuchet MS"/>
      <family val="2"/>
    </font>
    <font>
      <sz val="18"/>
      <color indexed="12"/>
      <name val="Wingdings 2"/>
      <family val="1"/>
    </font>
    <font>
      <sz val="10"/>
      <color indexed="16"/>
      <name val="Trebuchet MS"/>
      <family val="2"/>
    </font>
    <font>
      <u val="single"/>
      <sz val="10"/>
      <color indexed="12"/>
      <name val="Trebuchet MS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969696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FAE682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color rgb="FF969696"/>
      <name val="Trebuchet MS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sz val="11"/>
      <color rgb="FF969696"/>
      <name val="Trebuchet MS"/>
      <family val="2"/>
    </font>
    <font>
      <b/>
      <sz val="12"/>
      <color rgb="FF80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i/>
      <sz val="7"/>
      <color rgb="FF969696"/>
      <name val="Trebuchet MS"/>
      <family val="2"/>
    </font>
    <font>
      <sz val="18"/>
      <color theme="10"/>
      <name val="Wingdings 2"/>
      <family val="1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b/>
      <sz val="8"/>
      <color rgb="FF969696"/>
      <name val="Trebuchet MS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AE682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45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dotted">
        <color rgb="FF000000"/>
      </top>
      <bottom/>
    </border>
    <border>
      <left/>
      <right/>
      <top/>
      <bottom style="dotted">
        <color rgb="FF000000"/>
      </bottom>
    </border>
    <border>
      <left style="dotted">
        <color rgb="FF000000"/>
      </left>
      <right/>
      <top style="dotted">
        <color rgb="FF000000"/>
      </top>
      <bottom style="dotted">
        <color rgb="FF000000"/>
      </bottom>
    </border>
    <border>
      <left/>
      <right/>
      <top style="dotted">
        <color rgb="FF000000"/>
      </top>
      <bottom style="dotted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dotted">
        <color rgb="FF969696"/>
      </top>
      <bottom/>
    </border>
    <border>
      <left/>
      <right style="dotted">
        <color rgb="FF969696"/>
      </right>
      <top style="dotted">
        <color rgb="FF969696"/>
      </top>
      <bottom/>
    </border>
    <border>
      <left style="dotted">
        <color rgb="FF969696"/>
      </left>
      <right/>
      <top/>
      <bottom/>
    </border>
    <border>
      <left/>
      <right style="dotted">
        <color rgb="FF969696"/>
      </right>
      <top/>
      <bottom/>
    </border>
    <border>
      <left/>
      <right style="dotted">
        <color rgb="FF000000"/>
      </right>
      <top style="dotted">
        <color rgb="FF000000"/>
      </top>
      <bottom style="dotted">
        <color rgb="FF000000"/>
      </bottom>
    </border>
    <border>
      <left style="dotted">
        <color rgb="FF969696"/>
      </left>
      <right/>
      <top style="dotted">
        <color rgb="FF969696"/>
      </top>
      <bottom style="dotted">
        <color rgb="FF969696"/>
      </bottom>
    </border>
    <border>
      <left/>
      <right/>
      <top style="dotted">
        <color rgb="FF969696"/>
      </top>
      <bottom style="dotted">
        <color rgb="FF969696"/>
      </bottom>
    </border>
    <border>
      <left/>
      <right style="dotted">
        <color rgb="FF969696"/>
      </right>
      <top style="dotted">
        <color rgb="FF969696"/>
      </top>
      <bottom style="dotted">
        <color rgb="FF969696"/>
      </bottom>
    </border>
    <border>
      <left style="dotted">
        <color rgb="FF969696"/>
      </left>
      <right/>
      <top style="dotted">
        <color rgb="FF969696"/>
      </top>
      <bottom/>
    </border>
    <border>
      <left style="dotted">
        <color rgb="FF969696"/>
      </left>
      <right/>
      <top/>
      <bottom style="dotted">
        <color rgb="FF969696"/>
      </bottom>
    </border>
    <border>
      <left/>
      <right/>
      <top/>
      <bottom style="dotted">
        <color rgb="FF969696"/>
      </bottom>
    </border>
    <border>
      <left/>
      <right style="dotted">
        <color rgb="FF969696"/>
      </right>
      <top/>
      <bottom style="dotted">
        <color rgb="FF969696"/>
      </bottom>
    </border>
    <border>
      <left/>
      <right style="thin">
        <color rgb="FF000000"/>
      </right>
      <top style="dotted">
        <color rgb="FF969696"/>
      </top>
      <bottom/>
    </border>
    <border>
      <left/>
      <right style="thin">
        <color rgb="FF000000"/>
      </right>
      <top style="dotted">
        <color rgb="FF000000"/>
      </top>
      <bottom style="dotted">
        <color rgb="FF000000"/>
      </bottom>
    </border>
    <border>
      <left style="dotted">
        <color rgb="FF969696"/>
      </left>
      <right style="dotted">
        <color rgb="FF969696"/>
      </right>
      <top style="dotted">
        <color rgb="FF969696"/>
      </top>
      <bottom style="dotted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0" borderId="1" applyNumberFormat="0" applyFill="0" applyAlignment="0" applyProtection="0"/>
    <xf numFmtId="170" fontId="59" fillId="0" borderId="0" applyFont="0" applyFill="0" applyBorder="0" applyAlignment="0" applyProtection="0"/>
    <xf numFmtId="168" fontId="59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20" borderId="2" applyNumberFormat="0" applyAlignment="0" applyProtection="0"/>
    <xf numFmtId="171" fontId="59" fillId="0" borderId="0" applyFont="0" applyFill="0" applyBorder="0" applyAlignment="0" applyProtection="0"/>
    <xf numFmtId="169" fontId="59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21" borderId="0" applyNumberFormat="0" applyBorder="0" applyAlignment="0" applyProtection="0"/>
    <xf numFmtId="0" fontId="4" fillId="0" borderId="0" applyAlignment="0">
      <protection locked="0"/>
    </xf>
    <xf numFmtId="0" fontId="69" fillId="0" borderId="0" applyNumberFormat="0" applyFill="0" applyBorder="0" applyAlignment="0" applyProtection="0"/>
    <xf numFmtId="0" fontId="59" fillId="22" borderId="6" applyNumberFormat="0" applyFont="0" applyAlignment="0" applyProtection="0"/>
    <xf numFmtId="9" fontId="59" fillId="0" borderId="0" applyFont="0" applyFill="0" applyBorder="0" applyAlignment="0" applyProtection="0"/>
    <xf numFmtId="0" fontId="70" fillId="0" borderId="7" applyNumberFormat="0" applyFill="0" applyAlignment="0" applyProtection="0"/>
    <xf numFmtId="0" fontId="71" fillId="23" borderId="0" applyNumberFormat="0" applyBorder="0" applyAlignment="0" applyProtection="0"/>
    <xf numFmtId="0" fontId="72" fillId="24" borderId="0" applyNumberFormat="0" applyBorder="0" applyAlignment="0" applyProtection="0"/>
    <xf numFmtId="0" fontId="73" fillId="0" borderId="0" applyNumberFormat="0" applyFill="0" applyBorder="0" applyAlignment="0" applyProtection="0"/>
    <xf numFmtId="0" fontId="74" fillId="25" borderId="8" applyNumberFormat="0" applyAlignment="0" applyProtection="0"/>
    <xf numFmtId="0" fontId="75" fillId="26" borderId="8" applyNumberFormat="0" applyAlignment="0" applyProtection="0"/>
    <xf numFmtId="0" fontId="76" fillId="26" borderId="9" applyNumberFormat="0" applyAlignment="0" applyProtection="0"/>
    <xf numFmtId="0" fontId="77" fillId="0" borderId="0" applyNumberFormat="0" applyFill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60" fillId="30" borderId="0" applyNumberFormat="0" applyBorder="0" applyAlignment="0" applyProtection="0"/>
    <xf numFmtId="0" fontId="60" fillId="31" borderId="0" applyNumberFormat="0" applyBorder="0" applyAlignment="0" applyProtection="0"/>
    <xf numFmtId="0" fontId="60" fillId="32" borderId="0" applyNumberFormat="0" applyBorder="0" applyAlignment="0" applyProtection="0"/>
  </cellStyleXfs>
  <cellXfs count="331"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78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79" fillId="0" borderId="0" xfId="0" applyFont="1" applyAlignment="1">
      <alignment vertical="center"/>
    </xf>
    <xf numFmtId="0" fontId="80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81" fillId="0" borderId="0" xfId="0" applyFont="1" applyAlignment="1">
      <alignment/>
    </xf>
    <xf numFmtId="0" fontId="82" fillId="33" borderId="0" xfId="0" applyFont="1" applyFill="1" applyAlignment="1">
      <alignment horizontal="left" vertical="center"/>
    </xf>
    <xf numFmtId="0" fontId="4" fillId="33" borderId="0" xfId="0" applyFont="1" applyFill="1" applyAlignment="1">
      <alignment/>
    </xf>
    <xf numFmtId="0" fontId="8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Border="1" applyAlignment="1">
      <alignment horizontal="left" vertical="center"/>
    </xf>
    <xf numFmtId="0" fontId="4" fillId="0" borderId="14" xfId="0" applyFont="1" applyBorder="1" applyAlignment="1">
      <alignment/>
    </xf>
    <xf numFmtId="0" fontId="83" fillId="0" borderId="0" xfId="0" applyFont="1" applyAlignment="1">
      <alignment horizontal="left" vertical="center"/>
    </xf>
    <xf numFmtId="0" fontId="84" fillId="0" borderId="0" xfId="0" applyFont="1" applyAlignment="1">
      <alignment horizontal="left" vertical="center"/>
    </xf>
    <xf numFmtId="0" fontId="85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top"/>
    </xf>
    <xf numFmtId="0" fontId="85" fillId="0" borderId="0" xfId="0" applyFont="1" applyBorder="1" applyAlignment="1">
      <alignment horizontal="left" vertical="center"/>
    </xf>
    <xf numFmtId="0" fontId="5" fillId="22" borderId="0" xfId="0" applyFont="1" applyFill="1" applyBorder="1" applyAlignment="1" applyProtection="1">
      <alignment horizontal="left" vertical="center"/>
      <protection locked="0"/>
    </xf>
    <xf numFmtId="49" fontId="5" fillId="22" borderId="0" xfId="0" applyNumberFormat="1" applyFont="1" applyFill="1" applyBorder="1" applyAlignment="1" applyProtection="1">
      <alignment horizontal="left" vertical="center"/>
      <protection locked="0"/>
    </xf>
    <xf numFmtId="0" fontId="4" fillId="0" borderId="15" xfId="0" applyFont="1" applyBorder="1" applyAlignment="1">
      <alignment/>
    </xf>
    <xf numFmtId="0" fontId="4" fillId="0" borderId="1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16" xfId="0" applyFont="1" applyBorder="1" applyAlignment="1">
      <alignment horizontal="left" vertical="center"/>
    </xf>
    <xf numFmtId="0" fontId="4" fillId="0" borderId="16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78" fillId="0" borderId="0" xfId="0" applyFont="1" applyBorder="1" applyAlignment="1">
      <alignment horizontal="right" vertical="center"/>
    </xf>
    <xf numFmtId="0" fontId="78" fillId="0" borderId="13" xfId="0" applyFont="1" applyBorder="1" applyAlignment="1">
      <alignment vertical="center"/>
    </xf>
    <xf numFmtId="0" fontId="78" fillId="0" borderId="0" xfId="0" applyFont="1" applyBorder="1" applyAlignment="1">
      <alignment vertical="center"/>
    </xf>
    <xf numFmtId="0" fontId="78" fillId="0" borderId="0" xfId="0" applyFont="1" applyBorder="1" applyAlignment="1">
      <alignment horizontal="left" vertical="center"/>
    </xf>
    <xf numFmtId="0" fontId="78" fillId="0" borderId="14" xfId="0" applyFont="1" applyBorder="1" applyAlignment="1">
      <alignment vertical="center"/>
    </xf>
    <xf numFmtId="0" fontId="4" fillId="34" borderId="0" xfId="0" applyFont="1" applyFill="1" applyBorder="1" applyAlignment="1">
      <alignment vertical="center"/>
    </xf>
    <xf numFmtId="0" fontId="6" fillId="34" borderId="17" xfId="0" applyFont="1" applyFill="1" applyBorder="1" applyAlignment="1">
      <alignment horizontal="left" vertical="center"/>
    </xf>
    <xf numFmtId="0" fontId="4" fillId="34" borderId="18" xfId="0" applyFont="1" applyFill="1" applyBorder="1" applyAlignment="1">
      <alignment vertical="center"/>
    </xf>
    <xf numFmtId="0" fontId="6" fillId="34" borderId="18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5" fillId="0" borderId="13" xfId="0" applyFont="1" applyBorder="1" applyAlignment="1">
      <alignment vertical="center"/>
    </xf>
    <xf numFmtId="0" fontId="85" fillId="0" borderId="0" xfId="0" applyFont="1" applyAlignment="1">
      <alignment horizontal="left" vertical="center"/>
    </xf>
    <xf numFmtId="0" fontId="6" fillId="0" borderId="13" xfId="0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173" fontId="5" fillId="0" borderId="0" xfId="0" applyNumberFormat="1" applyFont="1" applyAlignment="1">
      <alignment horizontal="left"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35" borderId="18" xfId="0" applyFont="1" applyFill="1" applyBorder="1" applyAlignment="1">
      <alignment vertical="center"/>
    </xf>
    <xf numFmtId="0" fontId="5" fillId="35" borderId="26" xfId="0" applyFont="1" applyFill="1" applyBorder="1" applyAlignment="1">
      <alignment horizontal="center" vertical="center"/>
    </xf>
    <xf numFmtId="0" fontId="85" fillId="0" borderId="27" xfId="0" applyFont="1" applyBorder="1" applyAlignment="1">
      <alignment horizontal="center" vertical="center" wrapText="1"/>
    </xf>
    <xf numFmtId="0" fontId="85" fillId="0" borderId="28" xfId="0" applyFont="1" applyBorder="1" applyAlignment="1">
      <alignment horizontal="center" vertical="center" wrapText="1"/>
    </xf>
    <xf numFmtId="0" fontId="85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vertical="center"/>
    </xf>
    <xf numFmtId="0" fontId="86" fillId="0" borderId="0" xfId="0" applyFont="1" applyAlignment="1">
      <alignment horizontal="left" vertical="center"/>
    </xf>
    <xf numFmtId="0" fontId="8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4" fontId="87" fillId="0" borderId="24" xfId="0" applyNumberFormat="1" applyFont="1" applyBorder="1" applyAlignment="1">
      <alignment vertical="center"/>
    </xf>
    <xf numFmtId="4" fontId="87" fillId="0" borderId="0" xfId="0" applyNumberFormat="1" applyFont="1" applyBorder="1" applyAlignment="1">
      <alignment vertical="center"/>
    </xf>
    <xf numFmtId="174" fontId="87" fillId="0" borderId="0" xfId="0" applyNumberFormat="1" applyFont="1" applyBorder="1" applyAlignment="1">
      <alignment vertical="center"/>
    </xf>
    <xf numFmtId="4" fontId="87" fillId="0" borderId="25" xfId="0" applyNumberFormat="1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7" fillId="0" borderId="13" xfId="0" applyFont="1" applyBorder="1" applyAlignment="1">
      <alignment vertical="center"/>
    </xf>
    <xf numFmtId="0" fontId="88" fillId="0" borderId="0" xfId="0" applyFont="1" applyAlignment="1">
      <alignment vertical="center"/>
    </xf>
    <xf numFmtId="0" fontId="89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4" fontId="90" fillId="0" borderId="31" xfId="0" applyNumberFormat="1" applyFont="1" applyBorder="1" applyAlignment="1">
      <alignment vertical="center"/>
    </xf>
    <xf numFmtId="4" fontId="90" fillId="0" borderId="32" xfId="0" applyNumberFormat="1" applyFont="1" applyBorder="1" applyAlignment="1">
      <alignment vertical="center"/>
    </xf>
    <xf numFmtId="174" fontId="90" fillId="0" borderId="32" xfId="0" applyNumberFormat="1" applyFont="1" applyBorder="1" applyAlignment="1">
      <alignment vertical="center"/>
    </xf>
    <xf numFmtId="4" fontId="90" fillId="0" borderId="33" xfId="0" applyNumberFormat="1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4" fillId="0" borderId="0" xfId="0" applyFont="1" applyAlignment="1" applyProtection="1">
      <alignment/>
      <protection locked="0"/>
    </xf>
    <xf numFmtId="0" fontId="4" fillId="0" borderId="11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85" fillId="0" borderId="0" xfId="0" applyFont="1" applyBorder="1" applyAlignment="1" applyProtection="1">
      <alignment horizontal="left" vertical="center"/>
      <protection locked="0"/>
    </xf>
    <xf numFmtId="173" fontId="5" fillId="0" borderId="0" xfId="0" applyNumberFormat="1" applyFont="1" applyBorder="1" applyAlignment="1">
      <alignment horizontal="left" vertical="center"/>
    </xf>
    <xf numFmtId="0" fontId="4" fillId="0" borderId="13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14" xfId="0" applyFont="1" applyBorder="1" applyAlignment="1">
      <alignment vertical="center" wrapText="1"/>
    </xf>
    <xf numFmtId="0" fontId="4" fillId="0" borderId="22" xfId="0" applyFont="1" applyBorder="1" applyAlignment="1" applyProtection="1">
      <alignment vertical="center"/>
      <protection locked="0"/>
    </xf>
    <xf numFmtId="0" fontId="4" fillId="0" borderId="34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4" fontId="86" fillId="0" borderId="0" xfId="0" applyNumberFormat="1" applyFont="1" applyBorder="1" applyAlignment="1">
      <alignment vertical="center"/>
    </xf>
    <xf numFmtId="0" fontId="78" fillId="0" borderId="0" xfId="0" applyFont="1" applyBorder="1" applyAlignment="1" applyProtection="1">
      <alignment horizontal="right" vertical="center"/>
      <protection locked="0"/>
    </xf>
    <xf numFmtId="4" fontId="78" fillId="0" borderId="0" xfId="0" applyNumberFormat="1" applyFont="1" applyBorder="1" applyAlignment="1">
      <alignment vertical="center"/>
    </xf>
    <xf numFmtId="172" fontId="78" fillId="0" borderId="0" xfId="0" applyNumberFormat="1" applyFont="1" applyBorder="1" applyAlignment="1" applyProtection="1">
      <alignment horizontal="right" vertical="center"/>
      <protection locked="0"/>
    </xf>
    <xf numFmtId="0" fontId="4" fillId="35" borderId="0" xfId="0" applyFont="1" applyFill="1" applyBorder="1" applyAlignment="1">
      <alignment vertical="center"/>
    </xf>
    <xf numFmtId="0" fontId="6" fillId="35" borderId="17" xfId="0" applyFont="1" applyFill="1" applyBorder="1" applyAlignment="1">
      <alignment horizontal="left" vertical="center"/>
    </xf>
    <xf numFmtId="0" fontId="6" fillId="35" borderId="18" xfId="0" applyFont="1" applyFill="1" applyBorder="1" applyAlignment="1">
      <alignment horizontal="right" vertical="center"/>
    </xf>
    <xf numFmtId="0" fontId="6" fillId="35" borderId="18" xfId="0" applyFont="1" applyFill="1" applyBorder="1" applyAlignment="1">
      <alignment horizontal="center" vertical="center"/>
    </xf>
    <xf numFmtId="0" fontId="4" fillId="35" borderId="18" xfId="0" applyFont="1" applyFill="1" applyBorder="1" applyAlignment="1" applyProtection="1">
      <alignment vertical="center"/>
      <protection locked="0"/>
    </xf>
    <xf numFmtId="4" fontId="6" fillId="35" borderId="18" xfId="0" applyNumberFormat="1" applyFont="1" applyFill="1" applyBorder="1" applyAlignment="1">
      <alignment vertical="center"/>
    </xf>
    <xf numFmtId="0" fontId="4" fillId="35" borderId="35" xfId="0" applyFont="1" applyFill="1" applyBorder="1" applyAlignment="1">
      <alignment vertical="center"/>
    </xf>
    <xf numFmtId="0" fontId="4" fillId="0" borderId="20" xfId="0" applyFont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vertical="center"/>
      <protection locked="0"/>
    </xf>
    <xf numFmtId="0" fontId="4" fillId="0" borderId="12" xfId="0" applyFont="1" applyBorder="1" applyAlignment="1">
      <alignment vertical="center"/>
    </xf>
    <xf numFmtId="0" fontId="5" fillId="35" borderId="0" xfId="0" applyFont="1" applyFill="1" applyBorder="1" applyAlignment="1">
      <alignment horizontal="left" vertical="center"/>
    </xf>
    <xf numFmtId="0" fontId="4" fillId="35" borderId="0" xfId="0" applyFont="1" applyFill="1" applyBorder="1" applyAlignment="1" applyProtection="1">
      <alignment vertical="center"/>
      <protection locked="0"/>
    </xf>
    <xf numFmtId="0" fontId="5" fillId="35" borderId="0" xfId="0" applyFont="1" applyFill="1" applyBorder="1" applyAlignment="1">
      <alignment horizontal="right" vertical="center"/>
    </xf>
    <xf numFmtId="0" fontId="4" fillId="35" borderId="14" xfId="0" applyFont="1" applyFill="1" applyBorder="1" applyAlignment="1">
      <alignment vertical="center"/>
    </xf>
    <xf numFmtId="0" fontId="91" fillId="0" borderId="0" xfId="0" applyFont="1" applyBorder="1" applyAlignment="1">
      <alignment horizontal="left" vertical="center"/>
    </xf>
    <xf numFmtId="0" fontId="79" fillId="0" borderId="13" xfId="0" applyFont="1" applyBorder="1" applyAlignment="1">
      <alignment vertical="center"/>
    </xf>
    <xf numFmtId="0" fontId="79" fillId="0" borderId="0" xfId="0" applyFont="1" applyBorder="1" applyAlignment="1">
      <alignment vertical="center"/>
    </xf>
    <xf numFmtId="0" fontId="79" fillId="0" borderId="32" xfId="0" applyFont="1" applyBorder="1" applyAlignment="1">
      <alignment horizontal="left" vertical="center"/>
    </xf>
    <xf numFmtId="0" fontId="79" fillId="0" borderId="32" xfId="0" applyFont="1" applyBorder="1" applyAlignment="1">
      <alignment vertical="center"/>
    </xf>
    <xf numFmtId="0" fontId="79" fillId="0" borderId="32" xfId="0" applyFont="1" applyBorder="1" applyAlignment="1" applyProtection="1">
      <alignment vertical="center"/>
      <protection locked="0"/>
    </xf>
    <xf numFmtId="4" fontId="79" fillId="0" borderId="32" xfId="0" applyNumberFormat="1" applyFont="1" applyBorder="1" applyAlignment="1">
      <alignment vertical="center"/>
    </xf>
    <xf numFmtId="0" fontId="79" fillId="0" borderId="14" xfId="0" applyFont="1" applyBorder="1" applyAlignment="1">
      <alignment vertical="center"/>
    </xf>
    <xf numFmtId="0" fontId="80" fillId="0" borderId="13" xfId="0" applyFont="1" applyBorder="1" applyAlignment="1">
      <alignment vertical="center"/>
    </xf>
    <xf numFmtId="0" fontId="80" fillId="0" borderId="0" xfId="0" applyFont="1" applyBorder="1" applyAlignment="1">
      <alignment vertical="center"/>
    </xf>
    <xf numFmtId="0" fontId="80" fillId="0" borderId="32" xfId="0" applyFont="1" applyBorder="1" applyAlignment="1">
      <alignment horizontal="left" vertical="center"/>
    </xf>
    <xf numFmtId="0" fontId="80" fillId="0" borderId="32" xfId="0" applyFont="1" applyBorder="1" applyAlignment="1">
      <alignment vertical="center"/>
    </xf>
    <xf numFmtId="0" fontId="80" fillId="0" borderId="32" xfId="0" applyFont="1" applyBorder="1" applyAlignment="1" applyProtection="1">
      <alignment vertical="center"/>
      <protection locked="0"/>
    </xf>
    <xf numFmtId="4" fontId="80" fillId="0" borderId="32" xfId="0" applyNumberFormat="1" applyFont="1" applyBorder="1" applyAlignment="1">
      <alignment vertical="center"/>
    </xf>
    <xf numFmtId="0" fontId="80" fillId="0" borderId="14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85" fillId="0" borderId="0" xfId="0" applyFont="1" applyAlignment="1" applyProtection="1">
      <alignment horizontal="left" vertical="center"/>
      <protection locked="0"/>
    </xf>
    <xf numFmtId="0" fontId="4" fillId="0" borderId="13" xfId="0" applyFont="1" applyBorder="1" applyAlignment="1">
      <alignment horizontal="center" vertical="center" wrapText="1"/>
    </xf>
    <xf numFmtId="0" fontId="5" fillId="35" borderId="27" xfId="0" applyFont="1" applyFill="1" applyBorder="1" applyAlignment="1">
      <alignment horizontal="center" vertical="center" wrapText="1"/>
    </xf>
    <xf numFmtId="0" fontId="5" fillId="35" borderId="28" xfId="0" applyFont="1" applyFill="1" applyBorder="1" applyAlignment="1">
      <alignment horizontal="center" vertical="center" wrapText="1"/>
    </xf>
    <xf numFmtId="0" fontId="92" fillId="35" borderId="28" xfId="0" applyFont="1" applyFill="1" applyBorder="1" applyAlignment="1" applyProtection="1">
      <alignment horizontal="center" vertical="center" wrapText="1"/>
      <protection locked="0"/>
    </xf>
    <xf numFmtId="0" fontId="5" fillId="35" borderId="29" xfId="0" applyFont="1" applyFill="1" applyBorder="1" applyAlignment="1">
      <alignment horizontal="center" vertical="center" wrapText="1"/>
    </xf>
    <xf numFmtId="4" fontId="86" fillId="0" borderId="0" xfId="0" applyNumberFormat="1" applyFont="1" applyAlignment="1">
      <alignment/>
    </xf>
    <xf numFmtId="174" fontId="93" fillId="0" borderId="22" xfId="0" applyNumberFormat="1" applyFont="1" applyBorder="1" applyAlignment="1">
      <alignment/>
    </xf>
    <xf numFmtId="174" fontId="93" fillId="0" borderId="23" xfId="0" applyNumberFormat="1" applyFont="1" applyBorder="1" applyAlignment="1">
      <alignment/>
    </xf>
    <xf numFmtId="4" fontId="13" fillId="0" borderId="0" xfId="0" applyNumberFormat="1" applyFont="1" applyAlignment="1">
      <alignment vertical="center"/>
    </xf>
    <xf numFmtId="0" fontId="81" fillId="0" borderId="13" xfId="0" applyFont="1" applyBorder="1" applyAlignment="1">
      <alignment/>
    </xf>
    <xf numFmtId="0" fontId="81" fillId="0" borderId="0" xfId="0" applyFont="1" applyAlignment="1">
      <alignment horizontal="left"/>
    </xf>
    <xf numFmtId="0" fontId="79" fillId="0" borderId="0" xfId="0" applyFont="1" applyAlignment="1">
      <alignment horizontal="left"/>
    </xf>
    <xf numFmtId="0" fontId="81" fillId="0" borderId="0" xfId="0" applyFont="1" applyAlignment="1" applyProtection="1">
      <alignment/>
      <protection locked="0"/>
    </xf>
    <xf numFmtId="4" fontId="79" fillId="0" borderId="0" xfId="0" applyNumberFormat="1" applyFont="1" applyAlignment="1">
      <alignment/>
    </xf>
    <xf numFmtId="0" fontId="81" fillId="0" borderId="24" xfId="0" applyFont="1" applyBorder="1" applyAlignment="1">
      <alignment/>
    </xf>
    <xf numFmtId="0" fontId="81" fillId="0" borderId="0" xfId="0" applyFont="1" applyBorder="1" applyAlignment="1">
      <alignment/>
    </xf>
    <xf numFmtId="174" fontId="81" fillId="0" borderId="0" xfId="0" applyNumberFormat="1" applyFont="1" applyBorder="1" applyAlignment="1">
      <alignment/>
    </xf>
    <xf numFmtId="174" fontId="81" fillId="0" borderId="25" xfId="0" applyNumberFormat="1" applyFont="1" applyBorder="1" applyAlignment="1">
      <alignment/>
    </xf>
    <xf numFmtId="0" fontId="81" fillId="0" borderId="0" xfId="0" applyFont="1" applyAlignment="1">
      <alignment horizontal="center"/>
    </xf>
    <xf numFmtId="4" fontId="81" fillId="0" borderId="0" xfId="0" applyNumberFormat="1" applyFont="1" applyAlignment="1">
      <alignment vertical="center"/>
    </xf>
    <xf numFmtId="0" fontId="81" fillId="0" borderId="0" xfId="0" applyFont="1" applyBorder="1" applyAlignment="1">
      <alignment horizontal="left"/>
    </xf>
    <xf numFmtId="0" fontId="80" fillId="0" borderId="0" xfId="0" applyFont="1" applyBorder="1" applyAlignment="1">
      <alignment horizontal="left"/>
    </xf>
    <xf numFmtId="4" fontId="80" fillId="0" borderId="0" xfId="0" applyNumberFormat="1" applyFont="1" applyBorder="1" applyAlignment="1">
      <alignment/>
    </xf>
    <xf numFmtId="0" fontId="4" fillId="0" borderId="13" xfId="0" applyFont="1" applyBorder="1" applyAlignment="1" applyProtection="1">
      <alignment vertical="center"/>
      <protection locked="0"/>
    </xf>
    <xf numFmtId="0" fontId="4" fillId="0" borderId="36" xfId="0" applyFont="1" applyBorder="1" applyAlignment="1" applyProtection="1">
      <alignment horizontal="center" vertical="center"/>
      <protection locked="0"/>
    </xf>
    <xf numFmtId="49" fontId="4" fillId="0" borderId="36" xfId="0" applyNumberFormat="1" applyFont="1" applyBorder="1" applyAlignment="1" applyProtection="1">
      <alignment horizontal="left" vertical="center" wrapText="1"/>
      <protection locked="0"/>
    </xf>
    <xf numFmtId="0" fontId="4" fillId="0" borderId="36" xfId="0" applyFont="1" applyBorder="1" applyAlignment="1" applyProtection="1">
      <alignment horizontal="left" vertical="center" wrapText="1"/>
      <protection locked="0"/>
    </xf>
    <xf numFmtId="0" fontId="4" fillId="0" borderId="36" xfId="0" applyFont="1" applyBorder="1" applyAlignment="1" applyProtection="1">
      <alignment horizontal="center" vertical="center" wrapText="1"/>
      <protection locked="0"/>
    </xf>
    <xf numFmtId="175" fontId="4" fillId="0" borderId="36" xfId="0" applyNumberFormat="1" applyFont="1" applyBorder="1" applyAlignment="1" applyProtection="1">
      <alignment vertical="center"/>
      <protection locked="0"/>
    </xf>
    <xf numFmtId="4" fontId="4" fillId="22" borderId="36" xfId="0" applyNumberFormat="1" applyFont="1" applyFill="1" applyBorder="1" applyAlignment="1" applyProtection="1">
      <alignment vertical="center"/>
      <protection locked="0"/>
    </xf>
    <xf numFmtId="4" fontId="4" fillId="0" borderId="36" xfId="0" applyNumberFormat="1" applyFont="1" applyBorder="1" applyAlignment="1" applyProtection="1">
      <alignment vertical="center"/>
      <protection locked="0"/>
    </xf>
    <xf numFmtId="0" fontId="78" fillId="22" borderId="36" xfId="0" applyFont="1" applyFill="1" applyBorder="1" applyAlignment="1" applyProtection="1">
      <alignment horizontal="left" vertical="center"/>
      <protection locked="0"/>
    </xf>
    <xf numFmtId="0" fontId="78" fillId="0" borderId="0" xfId="0" applyFont="1" applyBorder="1" applyAlignment="1">
      <alignment horizontal="center" vertical="center"/>
    </xf>
    <xf numFmtId="174" fontId="78" fillId="0" borderId="0" xfId="0" applyNumberFormat="1" applyFont="1" applyBorder="1" applyAlignment="1">
      <alignment vertical="center"/>
    </xf>
    <xf numFmtId="174" fontId="78" fillId="0" borderId="25" xfId="0" applyNumberFormat="1" applyFont="1" applyBorder="1" applyAlignment="1">
      <alignment vertical="center"/>
    </xf>
    <xf numFmtId="4" fontId="4" fillId="0" borderId="0" xfId="0" applyNumberFormat="1" applyFont="1" applyAlignment="1">
      <alignment vertical="center"/>
    </xf>
    <xf numFmtId="0" fontId="9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 wrapText="1"/>
    </xf>
    <xf numFmtId="0" fontId="4" fillId="0" borderId="0" xfId="0" applyFont="1" applyAlignment="1" applyProtection="1">
      <alignment vertical="center"/>
      <protection locked="0"/>
    </xf>
    <xf numFmtId="0" fontId="94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 wrapText="1"/>
    </xf>
    <xf numFmtId="0" fontId="95" fillId="0" borderId="36" xfId="0" applyFont="1" applyBorder="1" applyAlignment="1" applyProtection="1">
      <alignment horizontal="center" vertical="center"/>
      <protection locked="0"/>
    </xf>
    <xf numFmtId="49" fontId="95" fillId="0" borderId="36" xfId="0" applyNumberFormat="1" applyFont="1" applyBorder="1" applyAlignment="1" applyProtection="1">
      <alignment horizontal="left" vertical="center" wrapText="1"/>
      <protection locked="0"/>
    </xf>
    <xf numFmtId="0" fontId="95" fillId="0" borderId="36" xfId="0" applyFont="1" applyBorder="1" applyAlignment="1" applyProtection="1">
      <alignment horizontal="left" vertical="center" wrapText="1"/>
      <protection locked="0"/>
    </xf>
    <xf numFmtId="0" fontId="95" fillId="0" borderId="36" xfId="0" applyFont="1" applyBorder="1" applyAlignment="1" applyProtection="1">
      <alignment horizontal="center" vertical="center" wrapText="1"/>
      <protection locked="0"/>
    </xf>
    <xf numFmtId="175" fontId="95" fillId="0" borderId="36" xfId="0" applyNumberFormat="1" applyFont="1" applyBorder="1" applyAlignment="1" applyProtection="1">
      <alignment vertical="center"/>
      <protection locked="0"/>
    </xf>
    <xf numFmtId="4" fontId="95" fillId="22" borderId="36" xfId="0" applyNumberFormat="1" applyFont="1" applyFill="1" applyBorder="1" applyAlignment="1" applyProtection="1">
      <alignment vertical="center"/>
      <protection locked="0"/>
    </xf>
    <xf numFmtId="4" fontId="95" fillId="0" borderId="36" xfId="0" applyNumberFormat="1" applyFont="1" applyBorder="1" applyAlignment="1" applyProtection="1">
      <alignment vertical="center"/>
      <protection locked="0"/>
    </xf>
    <xf numFmtId="0" fontId="95" fillId="0" borderId="13" xfId="0" applyFont="1" applyBorder="1" applyAlignment="1">
      <alignment vertical="center"/>
    </xf>
    <xf numFmtId="0" fontId="95" fillId="22" borderId="36" xfId="0" applyFont="1" applyFill="1" applyBorder="1" applyAlignment="1" applyProtection="1">
      <alignment horizontal="left" vertical="center"/>
      <protection locked="0"/>
    </xf>
    <xf numFmtId="0" fontId="95" fillId="0" borderId="0" xfId="0" applyFont="1" applyBorder="1" applyAlignment="1">
      <alignment horizontal="center" vertical="center"/>
    </xf>
    <xf numFmtId="0" fontId="96" fillId="0" borderId="0" xfId="0" applyFont="1" applyBorder="1" applyAlignment="1">
      <alignment vertical="center" wrapText="1"/>
    </xf>
    <xf numFmtId="0" fontId="4" fillId="0" borderId="31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4" fillId="0" borderId="0" xfId="0" applyFont="1" applyAlignment="1">
      <alignment/>
    </xf>
    <xf numFmtId="0" fontId="62" fillId="33" borderId="0" xfId="36" applyFill="1" applyAlignment="1">
      <alignment/>
    </xf>
    <xf numFmtId="0" fontId="97" fillId="0" borderId="0" xfId="36" applyFont="1" applyAlignment="1">
      <alignment horizontal="center" vertical="center"/>
    </xf>
    <xf numFmtId="0" fontId="98" fillId="33" borderId="0" xfId="0" applyFont="1" applyFill="1" applyAlignment="1">
      <alignment horizontal="left" vertical="center"/>
    </xf>
    <xf numFmtId="0" fontId="15" fillId="33" borderId="0" xfId="0" applyFont="1" applyFill="1" applyAlignment="1">
      <alignment vertical="center"/>
    </xf>
    <xf numFmtId="0" fontId="99" fillId="33" borderId="0" xfId="36" applyFont="1" applyFill="1" applyAlignment="1">
      <alignment vertical="center"/>
    </xf>
    <xf numFmtId="0" fontId="82" fillId="33" borderId="0" xfId="0" applyFont="1" applyFill="1" applyAlignment="1" applyProtection="1">
      <alignment horizontal="left" vertical="center"/>
      <protection/>
    </xf>
    <xf numFmtId="0" fontId="15" fillId="33" borderId="0" xfId="0" applyFont="1" applyFill="1" applyAlignment="1" applyProtection="1">
      <alignment vertical="center"/>
      <protection/>
    </xf>
    <xf numFmtId="0" fontId="98" fillId="33" borderId="0" xfId="0" applyFont="1" applyFill="1" applyAlignment="1" applyProtection="1">
      <alignment horizontal="left" vertical="center"/>
      <protection/>
    </xf>
    <xf numFmtId="0" fontId="99" fillId="33" borderId="0" xfId="36" applyFont="1" applyFill="1" applyAlignment="1" applyProtection="1">
      <alignment vertical="center"/>
      <protection/>
    </xf>
    <xf numFmtId="0" fontId="15" fillId="33" borderId="0" xfId="0" applyFont="1" applyFill="1" applyAlignment="1" applyProtection="1">
      <alignment vertical="center"/>
      <protection locked="0"/>
    </xf>
    <xf numFmtId="0" fontId="4" fillId="0" borderId="0" xfId="46" applyAlignment="1">
      <alignment vertical="top"/>
      <protection locked="0"/>
    </xf>
    <xf numFmtId="0" fontId="4" fillId="0" borderId="37" xfId="46" applyFont="1" applyBorder="1" applyAlignment="1">
      <alignment vertical="center" wrapText="1"/>
      <protection locked="0"/>
    </xf>
    <xf numFmtId="0" fontId="4" fillId="0" borderId="38" xfId="46" applyFont="1" applyBorder="1" applyAlignment="1">
      <alignment vertical="center" wrapText="1"/>
      <protection locked="0"/>
    </xf>
    <xf numFmtId="0" fontId="4" fillId="0" borderId="39" xfId="46" applyFont="1" applyBorder="1" applyAlignment="1">
      <alignment vertical="center" wrapText="1"/>
      <protection locked="0"/>
    </xf>
    <xf numFmtId="0" fontId="4" fillId="0" borderId="40" xfId="46" applyFont="1" applyBorder="1" applyAlignment="1">
      <alignment horizontal="center" vertical="center" wrapText="1"/>
      <protection locked="0"/>
    </xf>
    <xf numFmtId="0" fontId="4" fillId="0" borderId="41" xfId="46" applyFont="1" applyBorder="1" applyAlignment="1">
      <alignment horizontal="center" vertical="center" wrapText="1"/>
      <protection locked="0"/>
    </xf>
    <xf numFmtId="0" fontId="4" fillId="0" borderId="0" xfId="46" applyAlignment="1">
      <alignment horizontal="center" vertical="center"/>
      <protection locked="0"/>
    </xf>
    <xf numFmtId="0" fontId="4" fillId="0" borderId="40" xfId="46" applyFont="1" applyBorder="1" applyAlignment="1">
      <alignment vertical="center" wrapText="1"/>
      <protection locked="0"/>
    </xf>
    <xf numFmtId="0" fontId="4" fillId="0" borderId="41" xfId="46" applyFont="1" applyBorder="1" applyAlignment="1">
      <alignment vertical="center" wrapText="1"/>
      <protection locked="0"/>
    </xf>
    <xf numFmtId="0" fontId="12" fillId="0" borderId="0" xfId="46" applyFont="1" applyBorder="1" applyAlignment="1">
      <alignment horizontal="left" vertical="center" wrapText="1"/>
      <protection locked="0"/>
    </xf>
    <xf numFmtId="0" fontId="5" fillId="0" borderId="0" xfId="46" applyFont="1" applyBorder="1" applyAlignment="1">
      <alignment horizontal="left" vertical="center" wrapText="1"/>
      <protection locked="0"/>
    </xf>
    <xf numFmtId="0" fontId="5" fillId="0" borderId="40" xfId="46" applyFont="1" applyBorder="1" applyAlignment="1">
      <alignment vertical="center" wrapText="1"/>
      <protection locked="0"/>
    </xf>
    <xf numFmtId="0" fontId="5" fillId="0" borderId="0" xfId="46" applyFont="1" applyBorder="1" applyAlignment="1">
      <alignment vertical="center" wrapText="1"/>
      <protection locked="0"/>
    </xf>
    <xf numFmtId="0" fontId="5" fillId="0" borderId="0" xfId="46" applyFont="1" applyBorder="1" applyAlignment="1">
      <alignment vertical="center"/>
      <protection locked="0"/>
    </xf>
    <xf numFmtId="0" fontId="5" fillId="0" borderId="0" xfId="46" applyFont="1" applyBorder="1" applyAlignment="1">
      <alignment horizontal="left" vertical="center"/>
      <protection locked="0"/>
    </xf>
    <xf numFmtId="49" fontId="5" fillId="0" borderId="0" xfId="46" applyNumberFormat="1" applyFont="1" applyBorder="1" applyAlignment="1">
      <alignment vertical="center" wrapText="1"/>
      <protection locked="0"/>
    </xf>
    <xf numFmtId="0" fontId="4" fillId="0" borderId="42" xfId="46" applyFont="1" applyBorder="1" applyAlignment="1">
      <alignment vertical="center" wrapText="1"/>
      <protection locked="0"/>
    </xf>
    <xf numFmtId="0" fontId="15" fillId="0" borderId="43" xfId="46" applyFont="1" applyBorder="1" applyAlignment="1">
      <alignment vertical="center" wrapText="1"/>
      <protection locked="0"/>
    </xf>
    <xf numFmtId="0" fontId="4" fillId="0" borderId="44" xfId="46" applyFont="1" applyBorder="1" applyAlignment="1">
      <alignment vertical="center" wrapText="1"/>
      <protection locked="0"/>
    </xf>
    <xf numFmtId="0" fontId="4" fillId="0" borderId="0" xfId="46" applyFont="1" applyBorder="1" applyAlignment="1">
      <alignment vertical="top"/>
      <protection locked="0"/>
    </xf>
    <xf numFmtId="0" fontId="4" fillId="0" borderId="0" xfId="46" applyFont="1" applyAlignment="1">
      <alignment vertical="top"/>
      <protection locked="0"/>
    </xf>
    <xf numFmtId="0" fontId="4" fillId="0" borderId="37" xfId="46" applyFont="1" applyBorder="1" applyAlignment="1">
      <alignment horizontal="left" vertical="center"/>
      <protection locked="0"/>
    </xf>
    <xf numFmtId="0" fontId="4" fillId="0" borderId="38" xfId="46" applyFont="1" applyBorder="1" applyAlignment="1">
      <alignment horizontal="left" vertical="center"/>
      <protection locked="0"/>
    </xf>
    <xf numFmtId="0" fontId="4" fillId="0" borderId="39" xfId="46" applyFont="1" applyBorder="1" applyAlignment="1">
      <alignment horizontal="left" vertical="center"/>
      <protection locked="0"/>
    </xf>
    <xf numFmtId="0" fontId="4" fillId="0" borderId="40" xfId="46" applyFont="1" applyBorder="1" applyAlignment="1">
      <alignment horizontal="left" vertical="center"/>
      <protection locked="0"/>
    </xf>
    <xf numFmtId="0" fontId="4" fillId="0" borderId="41" xfId="46" applyFont="1" applyBorder="1" applyAlignment="1">
      <alignment horizontal="left" vertical="center"/>
      <protection locked="0"/>
    </xf>
    <xf numFmtId="0" fontId="12" fillId="0" borderId="0" xfId="46" applyFont="1" applyBorder="1" applyAlignment="1">
      <alignment horizontal="left" vertical="center"/>
      <protection locked="0"/>
    </xf>
    <xf numFmtId="0" fontId="7" fillId="0" borderId="0" xfId="46" applyFont="1" applyAlignment="1">
      <alignment horizontal="left" vertical="center"/>
      <protection locked="0"/>
    </xf>
    <xf numFmtId="0" fontId="12" fillId="0" borderId="43" xfId="46" applyFont="1" applyBorder="1" applyAlignment="1">
      <alignment horizontal="left" vertical="center"/>
      <protection locked="0"/>
    </xf>
    <xf numFmtId="0" fontId="12" fillId="0" borderId="43" xfId="46" applyFont="1" applyBorder="1" applyAlignment="1">
      <alignment horizontal="center" vertical="center"/>
      <protection locked="0"/>
    </xf>
    <xf numFmtId="0" fontId="7" fillId="0" borderId="43" xfId="46" applyFont="1" applyBorder="1" applyAlignment="1">
      <alignment horizontal="left" vertical="center"/>
      <protection locked="0"/>
    </xf>
    <xf numFmtId="0" fontId="10" fillId="0" borderId="0" xfId="46" applyFont="1" applyBorder="1" applyAlignment="1">
      <alignment horizontal="left" vertical="center"/>
      <protection locked="0"/>
    </xf>
    <xf numFmtId="0" fontId="5" fillId="0" borderId="0" xfId="46" applyFont="1" applyAlignment="1">
      <alignment horizontal="left" vertical="center"/>
      <protection locked="0"/>
    </xf>
    <xf numFmtId="0" fontId="5" fillId="0" borderId="0" xfId="46" applyFont="1" applyBorder="1" applyAlignment="1">
      <alignment horizontal="center" vertical="center"/>
      <protection locked="0"/>
    </xf>
    <xf numFmtId="0" fontId="5" fillId="0" borderId="40" xfId="46" applyFont="1" applyBorder="1" applyAlignment="1">
      <alignment horizontal="left" vertical="center"/>
      <protection locked="0"/>
    </xf>
    <xf numFmtId="0" fontId="5" fillId="0" borderId="0" xfId="46" applyFont="1" applyFill="1" applyBorder="1" applyAlignment="1">
      <alignment horizontal="left" vertical="center"/>
      <protection locked="0"/>
    </xf>
    <xf numFmtId="0" fontId="5" fillId="0" borderId="0" xfId="46" applyFont="1" applyFill="1" applyBorder="1" applyAlignment="1">
      <alignment horizontal="center" vertical="center"/>
      <protection locked="0"/>
    </xf>
    <xf numFmtId="0" fontId="4" fillId="0" borderId="42" xfId="46" applyFont="1" applyBorder="1" applyAlignment="1">
      <alignment horizontal="left" vertical="center"/>
      <protection locked="0"/>
    </xf>
    <xf numFmtId="0" fontId="15" fillId="0" borderId="43" xfId="46" applyFont="1" applyBorder="1" applyAlignment="1">
      <alignment horizontal="left" vertical="center"/>
      <protection locked="0"/>
    </xf>
    <xf numFmtId="0" fontId="4" fillId="0" borderId="44" xfId="46" applyFont="1" applyBorder="1" applyAlignment="1">
      <alignment horizontal="left" vertical="center"/>
      <protection locked="0"/>
    </xf>
    <xf numFmtId="0" fontId="4" fillId="0" borderId="0" xfId="46" applyFont="1" applyBorder="1" applyAlignment="1">
      <alignment horizontal="left" vertical="center"/>
      <protection locked="0"/>
    </xf>
    <xf numFmtId="0" fontId="15" fillId="0" borderId="0" xfId="46" applyFont="1" applyBorder="1" applyAlignment="1">
      <alignment horizontal="left" vertical="center"/>
      <protection locked="0"/>
    </xf>
    <xf numFmtId="0" fontId="7" fillId="0" borderId="0" xfId="46" applyFont="1" applyBorder="1" applyAlignment="1">
      <alignment horizontal="left" vertical="center"/>
      <protection locked="0"/>
    </xf>
    <xf numFmtId="0" fontId="5" fillId="0" borderId="43" xfId="46" applyFont="1" applyBorder="1" applyAlignment="1">
      <alignment horizontal="left" vertical="center"/>
      <protection locked="0"/>
    </xf>
    <xf numFmtId="0" fontId="4" fillId="0" borderId="0" xfId="46" applyFont="1" applyBorder="1" applyAlignment="1">
      <alignment horizontal="left" vertical="center" wrapText="1"/>
      <protection locked="0"/>
    </xf>
    <xf numFmtId="0" fontId="5" fillId="0" borderId="0" xfId="46" applyFont="1" applyBorder="1" applyAlignment="1">
      <alignment horizontal="center" vertical="center" wrapText="1"/>
      <protection locked="0"/>
    </xf>
    <xf numFmtId="0" fontId="4" fillId="0" borderId="37" xfId="46" applyFont="1" applyBorder="1" applyAlignment="1">
      <alignment horizontal="left" vertical="center" wrapText="1"/>
      <protection locked="0"/>
    </xf>
    <xf numFmtId="0" fontId="4" fillId="0" borderId="38" xfId="46" applyFont="1" applyBorder="1" applyAlignment="1">
      <alignment horizontal="left" vertical="center" wrapText="1"/>
      <protection locked="0"/>
    </xf>
    <xf numFmtId="0" fontId="4" fillId="0" borderId="39" xfId="46" applyFont="1" applyBorder="1" applyAlignment="1">
      <alignment horizontal="left" vertical="center" wrapText="1"/>
      <protection locked="0"/>
    </xf>
    <xf numFmtId="0" fontId="4" fillId="0" borderId="40" xfId="46" applyFont="1" applyBorder="1" applyAlignment="1">
      <alignment horizontal="left" vertical="center" wrapText="1"/>
      <protection locked="0"/>
    </xf>
    <xf numFmtId="0" fontId="4" fillId="0" borderId="41" xfId="46" applyFont="1" applyBorder="1" applyAlignment="1">
      <alignment horizontal="left" vertical="center" wrapText="1"/>
      <protection locked="0"/>
    </xf>
    <xf numFmtId="0" fontId="7" fillId="0" borderId="40" xfId="46" applyFont="1" applyBorder="1" applyAlignment="1">
      <alignment horizontal="left" vertical="center" wrapText="1"/>
      <protection locked="0"/>
    </xf>
    <xf numFmtId="0" fontId="7" fillId="0" borderId="41" xfId="46" applyFont="1" applyBorder="1" applyAlignment="1">
      <alignment horizontal="left" vertical="center" wrapText="1"/>
      <protection locked="0"/>
    </xf>
    <xf numFmtId="0" fontId="5" fillId="0" borderId="40" xfId="46" applyFont="1" applyBorder="1" applyAlignment="1">
      <alignment horizontal="left" vertical="center" wrapText="1"/>
      <protection locked="0"/>
    </xf>
    <xf numFmtId="0" fontId="5" fillId="0" borderId="41" xfId="46" applyFont="1" applyBorder="1" applyAlignment="1">
      <alignment horizontal="left" vertical="center" wrapText="1"/>
      <protection locked="0"/>
    </xf>
    <xf numFmtId="0" fontId="5" fillId="0" borderId="41" xfId="46" applyFont="1" applyBorder="1" applyAlignment="1">
      <alignment horizontal="left" vertical="center"/>
      <protection locked="0"/>
    </xf>
    <xf numFmtId="0" fontId="5" fillId="0" borderId="42" xfId="46" applyFont="1" applyBorder="1" applyAlignment="1">
      <alignment horizontal="left" vertical="center" wrapText="1"/>
      <protection locked="0"/>
    </xf>
    <xf numFmtId="0" fontId="5" fillId="0" borderId="43" xfId="46" applyFont="1" applyBorder="1" applyAlignment="1">
      <alignment horizontal="left" vertical="center" wrapText="1"/>
      <protection locked="0"/>
    </xf>
    <xf numFmtId="0" fontId="5" fillId="0" borderId="44" xfId="46" applyFont="1" applyBorder="1" applyAlignment="1">
      <alignment horizontal="left" vertical="center" wrapText="1"/>
      <protection locked="0"/>
    </xf>
    <xf numFmtId="0" fontId="5" fillId="0" borderId="0" xfId="46" applyFont="1" applyBorder="1" applyAlignment="1">
      <alignment horizontal="left" vertical="top"/>
      <protection locked="0"/>
    </xf>
    <xf numFmtId="0" fontId="5" fillId="0" borderId="0" xfId="46" applyFont="1" applyBorder="1" applyAlignment="1">
      <alignment horizontal="center" vertical="top"/>
      <protection locked="0"/>
    </xf>
    <xf numFmtId="0" fontId="5" fillId="0" borderId="42" xfId="46" applyFont="1" applyBorder="1" applyAlignment="1">
      <alignment horizontal="left" vertical="center"/>
      <protection locked="0"/>
    </xf>
    <xf numFmtId="0" fontId="5" fillId="0" borderId="44" xfId="46" applyFont="1" applyBorder="1" applyAlignment="1">
      <alignment horizontal="left" vertical="center"/>
      <protection locked="0"/>
    </xf>
    <xf numFmtId="0" fontId="7" fillId="0" borderId="0" xfId="46" applyFont="1" applyAlignment="1">
      <alignment vertical="center"/>
      <protection locked="0"/>
    </xf>
    <xf numFmtId="0" fontId="12" fillId="0" borderId="0" xfId="46" applyFont="1" applyBorder="1" applyAlignment="1">
      <alignment vertical="center"/>
      <protection locked="0"/>
    </xf>
    <xf numFmtId="0" fontId="7" fillId="0" borderId="43" xfId="46" applyFont="1" applyBorder="1" applyAlignment="1">
      <alignment vertical="center"/>
      <protection locked="0"/>
    </xf>
    <xf numFmtId="0" fontId="12" fillId="0" borderId="43" xfId="46" applyFont="1" applyBorder="1" applyAlignment="1">
      <alignment vertical="center"/>
      <protection locked="0"/>
    </xf>
    <xf numFmtId="0" fontId="4" fillId="0" borderId="0" xfId="46" applyBorder="1" applyAlignment="1">
      <alignment vertical="top"/>
      <protection locked="0"/>
    </xf>
    <xf numFmtId="49" fontId="5" fillId="0" borderId="0" xfId="46" applyNumberFormat="1" applyFont="1" applyBorder="1" applyAlignment="1">
      <alignment horizontal="left" vertical="center"/>
      <protection locked="0"/>
    </xf>
    <xf numFmtId="0" fontId="4" fillId="0" borderId="43" xfId="46" applyBorder="1" applyAlignment="1">
      <alignment vertical="top"/>
      <protection locked="0"/>
    </xf>
    <xf numFmtId="0" fontId="5" fillId="0" borderId="38" xfId="46" applyFont="1" applyBorder="1" applyAlignment="1">
      <alignment horizontal="left" vertical="center" wrapText="1"/>
      <protection locked="0"/>
    </xf>
    <xf numFmtId="0" fontId="5" fillId="0" borderId="38" xfId="46" applyFont="1" applyBorder="1" applyAlignment="1">
      <alignment horizontal="left" vertical="center"/>
      <protection locked="0"/>
    </xf>
    <xf numFmtId="0" fontId="5" fillId="0" borderId="38" xfId="46" applyFont="1" applyBorder="1" applyAlignment="1">
      <alignment horizontal="center" vertical="center"/>
      <protection locked="0"/>
    </xf>
    <xf numFmtId="0" fontId="12" fillId="0" borderId="43" xfId="46" applyFont="1" applyBorder="1" applyAlignment="1">
      <alignment horizontal="left"/>
      <protection locked="0"/>
    </xf>
    <xf numFmtId="0" fontId="7" fillId="0" borderId="43" xfId="46" applyFont="1" applyBorder="1" applyAlignment="1">
      <alignment/>
      <protection locked="0"/>
    </xf>
    <xf numFmtId="0" fontId="4" fillId="0" borderId="40" xfId="46" applyFont="1" applyBorder="1" applyAlignment="1">
      <alignment vertical="top"/>
      <protection locked="0"/>
    </xf>
    <xf numFmtId="0" fontId="4" fillId="0" borderId="41" xfId="46" applyFont="1" applyBorder="1" applyAlignment="1">
      <alignment vertical="top"/>
      <protection locked="0"/>
    </xf>
    <xf numFmtId="0" fontId="4" fillId="0" borderId="0" xfId="46" applyFont="1" applyBorder="1" applyAlignment="1">
      <alignment horizontal="center" vertical="center"/>
      <protection locked="0"/>
    </xf>
    <xf numFmtId="0" fontId="4" fillId="0" borderId="0" xfId="46" applyFont="1" applyBorder="1" applyAlignment="1">
      <alignment horizontal="left" vertical="top"/>
      <protection locked="0"/>
    </xf>
    <xf numFmtId="0" fontId="4" fillId="0" borderId="42" xfId="46" applyFont="1" applyBorder="1" applyAlignment="1">
      <alignment vertical="top"/>
      <protection locked="0"/>
    </xf>
    <xf numFmtId="0" fontId="4" fillId="0" borderId="43" xfId="46" applyFont="1" applyBorder="1" applyAlignment="1">
      <alignment vertical="top"/>
      <protection locked="0"/>
    </xf>
    <xf numFmtId="0" fontId="4" fillId="0" borderId="44" xfId="46" applyFont="1" applyBorder="1" applyAlignment="1">
      <alignment vertical="top"/>
      <protection locked="0"/>
    </xf>
    <xf numFmtId="0" fontId="83" fillId="36" borderId="0" xfId="0" applyFont="1" applyFill="1" applyAlignment="1">
      <alignment horizontal="center" vertical="center"/>
    </xf>
    <xf numFmtId="0" fontId="4" fillId="0" borderId="0" xfId="0" applyFont="1" applyAlignment="1">
      <alignment/>
    </xf>
    <xf numFmtId="0" fontId="5" fillId="35" borderId="17" xfId="0" applyFont="1" applyFill="1" applyBorder="1" applyAlignment="1">
      <alignment horizontal="center" vertical="center"/>
    </xf>
    <xf numFmtId="0" fontId="4" fillId="35" borderId="18" xfId="0" applyFont="1" applyFill="1" applyBorder="1" applyAlignment="1">
      <alignment vertical="center"/>
    </xf>
    <xf numFmtId="0" fontId="5" fillId="35" borderId="18" xfId="0" applyFont="1" applyFill="1" applyBorder="1" applyAlignment="1">
      <alignment horizontal="center" vertical="center"/>
    </xf>
    <xf numFmtId="0" fontId="5" fillId="35" borderId="18" xfId="0" applyFont="1" applyFill="1" applyBorder="1" applyAlignment="1">
      <alignment horizontal="right" vertical="center"/>
    </xf>
    <xf numFmtId="4" fontId="89" fillId="0" borderId="0" xfId="0" applyNumberFormat="1" applyFont="1" applyAlignment="1">
      <alignment vertical="center"/>
    </xf>
    <xf numFmtId="0" fontId="89" fillId="0" borderId="0" xfId="0" applyFont="1" applyAlignment="1">
      <alignment vertical="center"/>
    </xf>
    <xf numFmtId="0" fontId="88" fillId="0" borderId="0" xfId="0" applyFont="1" applyAlignment="1">
      <alignment horizontal="left" vertical="center" wrapText="1"/>
    </xf>
    <xf numFmtId="4" fontId="86" fillId="0" borderId="0" xfId="0" applyNumberFormat="1" applyFont="1" applyAlignment="1">
      <alignment horizontal="right" vertical="center"/>
    </xf>
    <xf numFmtId="4" fontId="86" fillId="0" borderId="0" xfId="0" applyNumberFormat="1" applyFont="1" applyAlignment="1">
      <alignment vertical="center"/>
    </xf>
    <xf numFmtId="0" fontId="6" fillId="34" borderId="18" xfId="0" applyFont="1" applyFill="1" applyBorder="1" applyAlignment="1">
      <alignment horizontal="left" vertical="center"/>
    </xf>
    <xf numFmtId="0" fontId="4" fillId="34" borderId="18" xfId="0" applyFont="1" applyFill="1" applyBorder="1" applyAlignment="1">
      <alignment vertical="center"/>
    </xf>
    <xf numFmtId="4" fontId="6" fillId="34" borderId="18" xfId="0" applyNumberFormat="1" applyFont="1" applyFill="1" applyBorder="1" applyAlignment="1">
      <alignment vertical="center"/>
    </xf>
    <xf numFmtId="0" fontId="4" fillId="34" borderId="26" xfId="0" applyFont="1" applyFill="1" applyBorder="1" applyAlignment="1">
      <alignment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/>
    </xf>
    <xf numFmtId="173" fontId="5" fillId="0" borderId="0" xfId="0" applyNumberFormat="1" applyFont="1" applyAlignment="1">
      <alignment horizontal="lef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87" fillId="0" borderId="30" xfId="0" applyFont="1" applyBorder="1" applyAlignment="1">
      <alignment horizontal="center" vertical="center"/>
    </xf>
    <xf numFmtId="0" fontId="4" fillId="0" borderId="22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72" fontId="78" fillId="0" borderId="0" xfId="0" applyNumberFormat="1" applyFont="1" applyBorder="1" applyAlignment="1">
      <alignment horizontal="center" vertical="center"/>
    </xf>
    <xf numFmtId="0" fontId="78" fillId="0" borderId="0" xfId="0" applyFont="1" applyBorder="1" applyAlignment="1">
      <alignment vertical="center"/>
    </xf>
    <xf numFmtId="4" fontId="100" fillId="0" borderId="0" xfId="0" applyNumberFormat="1" applyFont="1" applyBorder="1" applyAlignment="1">
      <alignment vertical="center"/>
    </xf>
    <xf numFmtId="0" fontId="100" fillId="0" borderId="0" xfId="0" applyFont="1" applyAlignment="1">
      <alignment horizontal="left" vertical="top" wrapText="1"/>
    </xf>
    <xf numFmtId="0" fontId="78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 horizontal="left" vertical="top" wrapText="1"/>
    </xf>
    <xf numFmtId="49" fontId="5" fillId="22" borderId="0" xfId="0" applyNumberFormat="1" applyFont="1" applyFill="1" applyBorder="1" applyAlignment="1" applyProtection="1">
      <alignment horizontal="left" vertical="center"/>
      <protection locked="0"/>
    </xf>
    <xf numFmtId="0" fontId="5" fillId="0" borderId="0" xfId="0" applyFont="1" applyBorder="1" applyAlignment="1">
      <alignment horizontal="left" vertical="center" wrapText="1"/>
    </xf>
    <xf numFmtId="4" fontId="9" fillId="0" borderId="16" xfId="0" applyNumberFormat="1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78" fillId="0" borderId="0" xfId="0" applyFont="1" applyBorder="1" applyAlignment="1">
      <alignment horizontal="right" vertical="center"/>
    </xf>
    <xf numFmtId="0" fontId="99" fillId="33" borderId="0" xfId="36" applyFont="1" applyFill="1" applyAlignment="1">
      <alignment vertical="center"/>
    </xf>
    <xf numFmtId="0" fontId="85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85" fillId="0" borderId="0" xfId="0" applyFont="1" applyAlignment="1">
      <alignment horizontal="left" vertical="center" wrapText="1"/>
    </xf>
    <xf numFmtId="0" fontId="5" fillId="0" borderId="0" xfId="46" applyFont="1" applyBorder="1" applyAlignment="1">
      <alignment horizontal="left" vertical="top"/>
      <protection locked="0"/>
    </xf>
    <xf numFmtId="0" fontId="5" fillId="0" borderId="0" xfId="46" applyFont="1" applyBorder="1" applyAlignment="1">
      <alignment horizontal="left" vertical="center"/>
      <protection locked="0"/>
    </xf>
    <xf numFmtId="0" fontId="8" fillId="0" borderId="0" xfId="46" applyFont="1" applyBorder="1" applyAlignment="1">
      <alignment horizontal="center" vertical="center" wrapText="1"/>
      <protection locked="0"/>
    </xf>
    <xf numFmtId="0" fontId="12" fillId="0" borderId="43" xfId="46" applyFont="1" applyBorder="1" applyAlignment="1">
      <alignment horizontal="left"/>
      <protection locked="0"/>
    </xf>
    <xf numFmtId="0" fontId="5" fillId="0" borderId="0" xfId="46" applyFont="1" applyBorder="1" applyAlignment="1">
      <alignment horizontal="left" vertical="center" wrapText="1"/>
      <protection locked="0"/>
    </xf>
    <xf numFmtId="0" fontId="8" fillId="0" borderId="0" xfId="46" applyFont="1" applyBorder="1" applyAlignment="1">
      <alignment horizontal="center" vertical="center"/>
      <protection locked="0"/>
    </xf>
    <xf numFmtId="49" fontId="5" fillId="0" borderId="0" xfId="46" applyNumberFormat="1" applyFont="1" applyBorder="1" applyAlignment="1">
      <alignment horizontal="left" vertical="center" wrapText="1"/>
      <protection locked="0"/>
    </xf>
    <xf numFmtId="0" fontId="12" fillId="0" borderId="43" xfId="46" applyFont="1" applyBorder="1" applyAlignment="1">
      <alignment horizontal="left" wrapText="1"/>
      <protection locked="0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559DE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9838D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1" name="Obrázek 1" descr="C:\KROSplusData\System\Temp\rad559DE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Obrázek 1" descr="C:\KROSplusData\System\Temp\rad9838D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4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28125" defaultRowHeight="13.5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customWidth="1"/>
    <col min="44" max="44" width="13.7109375" style="0" customWidth="1"/>
    <col min="45" max="47" width="25.8515625" style="0" hidden="1" customWidth="1"/>
    <col min="48" max="52" width="21.7109375" style="0" hidden="1" customWidth="1"/>
    <col min="53" max="53" width="19.140625" style="0" hidden="1" customWidth="1"/>
    <col min="54" max="54" width="25.00390625" style="0" hidden="1" customWidth="1"/>
    <col min="55" max="56" width="19.140625" style="0" hidden="1" customWidth="1"/>
    <col min="57" max="57" width="66.421875" style="0" customWidth="1"/>
    <col min="58" max="70" width="9.28125" style="0" customWidth="1"/>
    <col min="71" max="91" width="0" style="0" hidden="1" customWidth="1"/>
  </cols>
  <sheetData>
    <row r="1" spans="1:74" ht="21" customHeight="1">
      <c r="A1" s="194" t="s">
        <v>0</v>
      </c>
      <c r="B1" s="195"/>
      <c r="C1" s="195"/>
      <c r="D1" s="196" t="s">
        <v>1</v>
      </c>
      <c r="E1" s="195"/>
      <c r="F1" s="195"/>
      <c r="G1" s="195"/>
      <c r="H1" s="195"/>
      <c r="I1" s="195"/>
      <c r="J1" s="195"/>
      <c r="K1" s="197" t="s">
        <v>278</v>
      </c>
      <c r="L1" s="197"/>
      <c r="M1" s="197"/>
      <c r="N1" s="197"/>
      <c r="O1" s="197"/>
      <c r="P1" s="197"/>
      <c r="Q1" s="197"/>
      <c r="R1" s="197"/>
      <c r="S1" s="197"/>
      <c r="T1" s="195"/>
      <c r="U1" s="195"/>
      <c r="V1" s="195"/>
      <c r="W1" s="197" t="s">
        <v>279</v>
      </c>
      <c r="X1" s="197"/>
      <c r="Y1" s="197"/>
      <c r="Z1" s="197"/>
      <c r="AA1" s="197"/>
      <c r="AB1" s="197"/>
      <c r="AC1" s="197"/>
      <c r="AD1" s="197"/>
      <c r="AE1" s="197"/>
      <c r="AF1" s="197"/>
      <c r="AG1" s="197"/>
      <c r="AH1" s="197"/>
      <c r="AI1" s="189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1" t="s">
        <v>2</v>
      </c>
      <c r="BB1" s="11" t="s">
        <v>3</v>
      </c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T1" s="13" t="s">
        <v>4</v>
      </c>
      <c r="BU1" s="13" t="s">
        <v>4</v>
      </c>
      <c r="BV1" s="13" t="s">
        <v>5</v>
      </c>
    </row>
    <row r="2" spans="3:72" ht="36.75" customHeight="1">
      <c r="AR2" s="281" t="s">
        <v>6</v>
      </c>
      <c r="AS2" s="282"/>
      <c r="AT2" s="282"/>
      <c r="AU2" s="282"/>
      <c r="AV2" s="282"/>
      <c r="AW2" s="282"/>
      <c r="AX2" s="282"/>
      <c r="AY2" s="282"/>
      <c r="AZ2" s="282"/>
      <c r="BA2" s="282"/>
      <c r="BB2" s="282"/>
      <c r="BC2" s="282"/>
      <c r="BD2" s="282"/>
      <c r="BE2" s="282"/>
      <c r="BS2" s="14" t="s">
        <v>7</v>
      </c>
      <c r="BT2" s="14" t="s">
        <v>8</v>
      </c>
    </row>
    <row r="3" spans="2:72" ht="6.7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7"/>
      <c r="BS3" s="14" t="s">
        <v>7</v>
      </c>
      <c r="BT3" s="14" t="s">
        <v>9</v>
      </c>
    </row>
    <row r="4" spans="2:71" ht="36.75" customHeight="1">
      <c r="B4" s="18"/>
      <c r="C4" s="19"/>
      <c r="D4" s="20" t="s">
        <v>10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21"/>
      <c r="AS4" s="22" t="s">
        <v>11</v>
      </c>
      <c r="BE4" s="23" t="s">
        <v>12</v>
      </c>
      <c r="BS4" s="14" t="s">
        <v>13</v>
      </c>
    </row>
    <row r="5" spans="2:71" ht="14.25" customHeight="1">
      <c r="B5" s="18"/>
      <c r="C5" s="19"/>
      <c r="D5" s="24" t="s">
        <v>14</v>
      </c>
      <c r="E5" s="19"/>
      <c r="F5" s="19"/>
      <c r="G5" s="19"/>
      <c r="H5" s="19"/>
      <c r="I5" s="19"/>
      <c r="J5" s="19"/>
      <c r="K5" s="310" t="s">
        <v>15</v>
      </c>
      <c r="L5" s="311"/>
      <c r="M5" s="311"/>
      <c r="N5" s="311"/>
      <c r="O5" s="311"/>
      <c r="P5" s="311"/>
      <c r="Q5" s="311"/>
      <c r="R5" s="311"/>
      <c r="S5" s="311"/>
      <c r="T5" s="311"/>
      <c r="U5" s="311"/>
      <c r="V5" s="311"/>
      <c r="W5" s="311"/>
      <c r="X5" s="311"/>
      <c r="Y5" s="311"/>
      <c r="Z5" s="311"/>
      <c r="AA5" s="311"/>
      <c r="AB5" s="311"/>
      <c r="AC5" s="311"/>
      <c r="AD5" s="311"/>
      <c r="AE5" s="311"/>
      <c r="AF5" s="311"/>
      <c r="AG5" s="311"/>
      <c r="AH5" s="311"/>
      <c r="AI5" s="311"/>
      <c r="AJ5" s="311"/>
      <c r="AK5" s="311"/>
      <c r="AL5" s="311"/>
      <c r="AM5" s="311"/>
      <c r="AN5" s="311"/>
      <c r="AO5" s="311"/>
      <c r="AP5" s="19"/>
      <c r="AQ5" s="21"/>
      <c r="BE5" s="308" t="s">
        <v>16</v>
      </c>
      <c r="BS5" s="14" t="s">
        <v>7</v>
      </c>
    </row>
    <row r="6" spans="2:71" ht="36.75" customHeight="1">
      <c r="B6" s="18"/>
      <c r="C6" s="19"/>
      <c r="D6" s="26" t="s">
        <v>17</v>
      </c>
      <c r="E6" s="19"/>
      <c r="F6" s="19"/>
      <c r="G6" s="19"/>
      <c r="H6" s="19"/>
      <c r="I6" s="19"/>
      <c r="J6" s="19"/>
      <c r="K6" s="312" t="s">
        <v>18</v>
      </c>
      <c r="L6" s="311"/>
      <c r="M6" s="311"/>
      <c r="N6" s="311"/>
      <c r="O6" s="311"/>
      <c r="P6" s="311"/>
      <c r="Q6" s="311"/>
      <c r="R6" s="311"/>
      <c r="S6" s="311"/>
      <c r="T6" s="311"/>
      <c r="U6" s="311"/>
      <c r="V6" s="311"/>
      <c r="W6" s="311"/>
      <c r="X6" s="311"/>
      <c r="Y6" s="311"/>
      <c r="Z6" s="311"/>
      <c r="AA6" s="311"/>
      <c r="AB6" s="311"/>
      <c r="AC6" s="311"/>
      <c r="AD6" s="311"/>
      <c r="AE6" s="311"/>
      <c r="AF6" s="311"/>
      <c r="AG6" s="311"/>
      <c r="AH6" s="311"/>
      <c r="AI6" s="311"/>
      <c r="AJ6" s="311"/>
      <c r="AK6" s="311"/>
      <c r="AL6" s="311"/>
      <c r="AM6" s="311"/>
      <c r="AN6" s="311"/>
      <c r="AO6" s="311"/>
      <c r="AP6" s="19"/>
      <c r="AQ6" s="21"/>
      <c r="BE6" s="282"/>
      <c r="BS6" s="14" t="s">
        <v>19</v>
      </c>
    </row>
    <row r="7" spans="2:71" ht="14.25" customHeight="1">
      <c r="B7" s="18"/>
      <c r="C7" s="19"/>
      <c r="D7" s="27" t="s">
        <v>20</v>
      </c>
      <c r="E7" s="19"/>
      <c r="F7" s="19"/>
      <c r="G7" s="19"/>
      <c r="H7" s="19"/>
      <c r="I7" s="19"/>
      <c r="J7" s="19"/>
      <c r="K7" s="25" t="s">
        <v>3</v>
      </c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27" t="s">
        <v>21</v>
      </c>
      <c r="AL7" s="19"/>
      <c r="AM7" s="19"/>
      <c r="AN7" s="25" t="s">
        <v>3</v>
      </c>
      <c r="AO7" s="19"/>
      <c r="AP7" s="19"/>
      <c r="AQ7" s="21"/>
      <c r="BE7" s="282"/>
      <c r="BS7" s="14" t="s">
        <v>22</v>
      </c>
    </row>
    <row r="8" spans="2:71" ht="14.25" customHeight="1">
      <c r="B8" s="18"/>
      <c r="C8" s="19"/>
      <c r="D8" s="27" t="s">
        <v>23</v>
      </c>
      <c r="E8" s="19"/>
      <c r="F8" s="19"/>
      <c r="G8" s="19"/>
      <c r="H8" s="19"/>
      <c r="I8" s="19"/>
      <c r="J8" s="19"/>
      <c r="K8" s="25" t="s">
        <v>24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27" t="s">
        <v>25</v>
      </c>
      <c r="AL8" s="19"/>
      <c r="AM8" s="19"/>
      <c r="AN8" s="28" t="s">
        <v>26</v>
      </c>
      <c r="AO8" s="19"/>
      <c r="AP8" s="19"/>
      <c r="AQ8" s="21"/>
      <c r="BE8" s="282"/>
      <c r="BS8" s="14" t="s">
        <v>27</v>
      </c>
    </row>
    <row r="9" spans="2:71" ht="14.25" customHeight="1">
      <c r="B9" s="1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21"/>
      <c r="BE9" s="282"/>
      <c r="BS9" s="14" t="s">
        <v>28</v>
      </c>
    </row>
    <row r="10" spans="2:71" ht="14.25" customHeight="1">
      <c r="B10" s="18"/>
      <c r="C10" s="19"/>
      <c r="D10" s="27" t="s">
        <v>29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27" t="s">
        <v>30</v>
      </c>
      <c r="AL10" s="19"/>
      <c r="AM10" s="19"/>
      <c r="AN10" s="25" t="s">
        <v>3</v>
      </c>
      <c r="AO10" s="19"/>
      <c r="AP10" s="19"/>
      <c r="AQ10" s="21"/>
      <c r="BE10" s="282"/>
      <c r="BS10" s="14" t="s">
        <v>19</v>
      </c>
    </row>
    <row r="11" spans="2:71" ht="18" customHeight="1">
      <c r="B11" s="18"/>
      <c r="C11" s="19"/>
      <c r="D11" s="19"/>
      <c r="E11" s="25" t="s">
        <v>24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27" t="s">
        <v>31</v>
      </c>
      <c r="AL11" s="19"/>
      <c r="AM11" s="19"/>
      <c r="AN11" s="25" t="s">
        <v>3</v>
      </c>
      <c r="AO11" s="19"/>
      <c r="AP11" s="19"/>
      <c r="AQ11" s="21"/>
      <c r="BE11" s="282"/>
      <c r="BS11" s="14" t="s">
        <v>19</v>
      </c>
    </row>
    <row r="12" spans="2:71" ht="6.75" customHeight="1"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21"/>
      <c r="BE12" s="282"/>
      <c r="BS12" s="14" t="s">
        <v>19</v>
      </c>
    </row>
    <row r="13" spans="2:71" ht="14.25" customHeight="1">
      <c r="B13" s="18"/>
      <c r="C13" s="19"/>
      <c r="D13" s="27" t="s">
        <v>32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27" t="s">
        <v>30</v>
      </c>
      <c r="AL13" s="19"/>
      <c r="AM13" s="19"/>
      <c r="AN13" s="29" t="s">
        <v>33</v>
      </c>
      <c r="AO13" s="19"/>
      <c r="AP13" s="19"/>
      <c r="AQ13" s="21"/>
      <c r="BE13" s="282"/>
      <c r="BS13" s="14" t="s">
        <v>19</v>
      </c>
    </row>
    <row r="14" spans="2:71" ht="15">
      <c r="B14" s="18"/>
      <c r="C14" s="19"/>
      <c r="D14" s="19"/>
      <c r="E14" s="313" t="s">
        <v>33</v>
      </c>
      <c r="F14" s="311"/>
      <c r="G14" s="311"/>
      <c r="H14" s="311"/>
      <c r="I14" s="311"/>
      <c r="J14" s="311"/>
      <c r="K14" s="311"/>
      <c r="L14" s="311"/>
      <c r="M14" s="311"/>
      <c r="N14" s="311"/>
      <c r="O14" s="311"/>
      <c r="P14" s="311"/>
      <c r="Q14" s="311"/>
      <c r="R14" s="311"/>
      <c r="S14" s="311"/>
      <c r="T14" s="311"/>
      <c r="U14" s="311"/>
      <c r="V14" s="311"/>
      <c r="W14" s="311"/>
      <c r="X14" s="311"/>
      <c r="Y14" s="311"/>
      <c r="Z14" s="311"/>
      <c r="AA14" s="311"/>
      <c r="AB14" s="311"/>
      <c r="AC14" s="311"/>
      <c r="AD14" s="311"/>
      <c r="AE14" s="311"/>
      <c r="AF14" s="311"/>
      <c r="AG14" s="311"/>
      <c r="AH14" s="311"/>
      <c r="AI14" s="311"/>
      <c r="AJ14" s="311"/>
      <c r="AK14" s="27" t="s">
        <v>31</v>
      </c>
      <c r="AL14" s="19"/>
      <c r="AM14" s="19"/>
      <c r="AN14" s="29" t="s">
        <v>33</v>
      </c>
      <c r="AO14" s="19"/>
      <c r="AP14" s="19"/>
      <c r="AQ14" s="21"/>
      <c r="BE14" s="282"/>
      <c r="BS14" s="14" t="s">
        <v>19</v>
      </c>
    </row>
    <row r="15" spans="2:71" ht="6.75" customHeight="1"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21"/>
      <c r="BE15" s="282"/>
      <c r="BS15" s="14" t="s">
        <v>4</v>
      </c>
    </row>
    <row r="16" spans="2:71" ht="14.25" customHeight="1">
      <c r="B16" s="18"/>
      <c r="C16" s="19"/>
      <c r="D16" s="27" t="s">
        <v>34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27" t="s">
        <v>30</v>
      </c>
      <c r="AL16" s="19"/>
      <c r="AM16" s="19"/>
      <c r="AN16" s="25" t="s">
        <v>3</v>
      </c>
      <c r="AO16" s="19"/>
      <c r="AP16" s="19"/>
      <c r="AQ16" s="21"/>
      <c r="BE16" s="282"/>
      <c r="BS16" s="14" t="s">
        <v>4</v>
      </c>
    </row>
    <row r="17" spans="2:71" ht="18" customHeight="1">
      <c r="B17" s="18"/>
      <c r="C17" s="19"/>
      <c r="D17" s="19"/>
      <c r="E17" s="25" t="s">
        <v>24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27" t="s">
        <v>31</v>
      </c>
      <c r="AL17" s="19"/>
      <c r="AM17" s="19"/>
      <c r="AN17" s="25" t="s">
        <v>3</v>
      </c>
      <c r="AO17" s="19"/>
      <c r="AP17" s="19"/>
      <c r="AQ17" s="21"/>
      <c r="BE17" s="282"/>
      <c r="BS17" s="14" t="s">
        <v>35</v>
      </c>
    </row>
    <row r="18" spans="2:71" ht="6.75" customHeight="1"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21"/>
      <c r="BE18" s="282"/>
      <c r="BS18" s="14" t="s">
        <v>7</v>
      </c>
    </row>
    <row r="19" spans="2:71" ht="14.25" customHeight="1">
      <c r="B19" s="18"/>
      <c r="C19" s="19"/>
      <c r="D19" s="27" t="s">
        <v>36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21"/>
      <c r="BE19" s="282"/>
      <c r="BS19" s="14" t="s">
        <v>7</v>
      </c>
    </row>
    <row r="20" spans="2:71" ht="77.25" customHeight="1">
      <c r="B20" s="18"/>
      <c r="C20" s="19"/>
      <c r="D20" s="19"/>
      <c r="E20" s="314" t="s">
        <v>37</v>
      </c>
      <c r="F20" s="311"/>
      <c r="G20" s="311"/>
      <c r="H20" s="311"/>
      <c r="I20" s="311"/>
      <c r="J20" s="311"/>
      <c r="K20" s="311"/>
      <c r="L20" s="311"/>
      <c r="M20" s="311"/>
      <c r="N20" s="311"/>
      <c r="O20" s="311"/>
      <c r="P20" s="311"/>
      <c r="Q20" s="311"/>
      <c r="R20" s="311"/>
      <c r="S20" s="311"/>
      <c r="T20" s="311"/>
      <c r="U20" s="311"/>
      <c r="V20" s="311"/>
      <c r="W20" s="311"/>
      <c r="X20" s="311"/>
      <c r="Y20" s="311"/>
      <c r="Z20" s="311"/>
      <c r="AA20" s="311"/>
      <c r="AB20" s="311"/>
      <c r="AC20" s="311"/>
      <c r="AD20" s="311"/>
      <c r="AE20" s="311"/>
      <c r="AF20" s="311"/>
      <c r="AG20" s="311"/>
      <c r="AH20" s="311"/>
      <c r="AI20" s="311"/>
      <c r="AJ20" s="311"/>
      <c r="AK20" s="311"/>
      <c r="AL20" s="311"/>
      <c r="AM20" s="311"/>
      <c r="AN20" s="311"/>
      <c r="AO20" s="19"/>
      <c r="AP20" s="19"/>
      <c r="AQ20" s="21"/>
      <c r="BE20" s="282"/>
      <c r="BS20" s="14" t="s">
        <v>4</v>
      </c>
    </row>
    <row r="21" spans="2:57" ht="6.75" customHeight="1"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21"/>
      <c r="BE21" s="282"/>
    </row>
    <row r="22" spans="2:57" ht="6.75" customHeight="1">
      <c r="B22" s="18"/>
      <c r="C22" s="19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19"/>
      <c r="AQ22" s="21"/>
      <c r="BE22" s="282"/>
    </row>
    <row r="23" spans="2:57" s="1" customFormat="1" ht="25.5" customHeight="1">
      <c r="B23" s="31"/>
      <c r="C23" s="32"/>
      <c r="D23" s="33" t="s">
        <v>38</v>
      </c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15">
        <f>ROUND(AG51,2)</f>
        <v>0</v>
      </c>
      <c r="AL23" s="316"/>
      <c r="AM23" s="316"/>
      <c r="AN23" s="316"/>
      <c r="AO23" s="316"/>
      <c r="AP23" s="32"/>
      <c r="AQ23" s="35"/>
      <c r="BE23" s="299"/>
    </row>
    <row r="24" spans="2:57" s="1" customFormat="1" ht="6.75" customHeight="1">
      <c r="B24" s="31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5"/>
      <c r="BE24" s="299"/>
    </row>
    <row r="25" spans="2:57" s="1" customFormat="1" ht="13.5">
      <c r="B25" s="31"/>
      <c r="C25" s="32"/>
      <c r="D25" s="32"/>
      <c r="E25" s="32"/>
      <c r="F25" s="32"/>
      <c r="G25" s="32"/>
      <c r="H25" s="32"/>
      <c r="I25" s="32"/>
      <c r="J25" s="32"/>
      <c r="K25" s="32"/>
      <c r="L25" s="317" t="s">
        <v>39</v>
      </c>
      <c r="M25" s="304"/>
      <c r="N25" s="304"/>
      <c r="O25" s="304"/>
      <c r="P25" s="32"/>
      <c r="Q25" s="32"/>
      <c r="R25" s="32"/>
      <c r="S25" s="32"/>
      <c r="T25" s="32"/>
      <c r="U25" s="32"/>
      <c r="V25" s="32"/>
      <c r="W25" s="317" t="s">
        <v>40</v>
      </c>
      <c r="X25" s="304"/>
      <c r="Y25" s="304"/>
      <c r="Z25" s="304"/>
      <c r="AA25" s="304"/>
      <c r="AB25" s="304"/>
      <c r="AC25" s="304"/>
      <c r="AD25" s="304"/>
      <c r="AE25" s="304"/>
      <c r="AF25" s="32"/>
      <c r="AG25" s="32"/>
      <c r="AH25" s="32"/>
      <c r="AI25" s="32"/>
      <c r="AJ25" s="32"/>
      <c r="AK25" s="317" t="s">
        <v>41</v>
      </c>
      <c r="AL25" s="304"/>
      <c r="AM25" s="304"/>
      <c r="AN25" s="304"/>
      <c r="AO25" s="304"/>
      <c r="AP25" s="32"/>
      <c r="AQ25" s="35"/>
      <c r="BE25" s="299"/>
    </row>
    <row r="26" spans="2:57" s="2" customFormat="1" ht="14.25" customHeight="1">
      <c r="B26" s="37"/>
      <c r="C26" s="38"/>
      <c r="D26" s="39" t="s">
        <v>42</v>
      </c>
      <c r="E26" s="38"/>
      <c r="F26" s="39" t="s">
        <v>43</v>
      </c>
      <c r="G26" s="38"/>
      <c r="H26" s="38"/>
      <c r="I26" s="38"/>
      <c r="J26" s="38"/>
      <c r="K26" s="38"/>
      <c r="L26" s="305">
        <v>0.21</v>
      </c>
      <c r="M26" s="306"/>
      <c r="N26" s="306"/>
      <c r="O26" s="306"/>
      <c r="P26" s="38"/>
      <c r="Q26" s="38"/>
      <c r="R26" s="38"/>
      <c r="S26" s="38"/>
      <c r="T26" s="38"/>
      <c r="U26" s="38"/>
      <c r="V26" s="38"/>
      <c r="W26" s="307">
        <f>ROUND(AZ51,2)</f>
        <v>0</v>
      </c>
      <c r="X26" s="306"/>
      <c r="Y26" s="306"/>
      <c r="Z26" s="306"/>
      <c r="AA26" s="306"/>
      <c r="AB26" s="306"/>
      <c r="AC26" s="306"/>
      <c r="AD26" s="306"/>
      <c r="AE26" s="306"/>
      <c r="AF26" s="38"/>
      <c r="AG26" s="38"/>
      <c r="AH26" s="38"/>
      <c r="AI26" s="38"/>
      <c r="AJ26" s="38"/>
      <c r="AK26" s="307">
        <f>ROUND(AV51,2)</f>
        <v>0</v>
      </c>
      <c r="AL26" s="306"/>
      <c r="AM26" s="306"/>
      <c r="AN26" s="306"/>
      <c r="AO26" s="306"/>
      <c r="AP26" s="38"/>
      <c r="AQ26" s="40"/>
      <c r="BE26" s="309"/>
    </row>
    <row r="27" spans="2:57" s="2" customFormat="1" ht="14.25" customHeight="1">
      <c r="B27" s="37"/>
      <c r="C27" s="38"/>
      <c r="D27" s="38"/>
      <c r="E27" s="38"/>
      <c r="F27" s="39" t="s">
        <v>44</v>
      </c>
      <c r="G27" s="38"/>
      <c r="H27" s="38"/>
      <c r="I27" s="38"/>
      <c r="J27" s="38"/>
      <c r="K27" s="38"/>
      <c r="L27" s="305">
        <v>0.15</v>
      </c>
      <c r="M27" s="306"/>
      <c r="N27" s="306"/>
      <c r="O27" s="306"/>
      <c r="P27" s="38"/>
      <c r="Q27" s="38"/>
      <c r="R27" s="38"/>
      <c r="S27" s="38"/>
      <c r="T27" s="38"/>
      <c r="U27" s="38"/>
      <c r="V27" s="38"/>
      <c r="W27" s="307">
        <f>ROUND(BA51,2)</f>
        <v>0</v>
      </c>
      <c r="X27" s="306"/>
      <c r="Y27" s="306"/>
      <c r="Z27" s="306"/>
      <c r="AA27" s="306"/>
      <c r="AB27" s="306"/>
      <c r="AC27" s="306"/>
      <c r="AD27" s="306"/>
      <c r="AE27" s="306"/>
      <c r="AF27" s="38"/>
      <c r="AG27" s="38"/>
      <c r="AH27" s="38"/>
      <c r="AI27" s="38"/>
      <c r="AJ27" s="38"/>
      <c r="AK27" s="307">
        <f>ROUND(AW51,2)</f>
        <v>0</v>
      </c>
      <c r="AL27" s="306"/>
      <c r="AM27" s="306"/>
      <c r="AN27" s="306"/>
      <c r="AO27" s="306"/>
      <c r="AP27" s="38"/>
      <c r="AQ27" s="40"/>
      <c r="BE27" s="309"/>
    </row>
    <row r="28" spans="2:57" s="2" customFormat="1" ht="14.25" customHeight="1" hidden="1">
      <c r="B28" s="37"/>
      <c r="C28" s="38"/>
      <c r="D28" s="38"/>
      <c r="E28" s="38"/>
      <c r="F28" s="39" t="s">
        <v>45</v>
      </c>
      <c r="G28" s="38"/>
      <c r="H28" s="38"/>
      <c r="I28" s="38"/>
      <c r="J28" s="38"/>
      <c r="K28" s="38"/>
      <c r="L28" s="305">
        <v>0.21</v>
      </c>
      <c r="M28" s="306"/>
      <c r="N28" s="306"/>
      <c r="O28" s="306"/>
      <c r="P28" s="38"/>
      <c r="Q28" s="38"/>
      <c r="R28" s="38"/>
      <c r="S28" s="38"/>
      <c r="T28" s="38"/>
      <c r="U28" s="38"/>
      <c r="V28" s="38"/>
      <c r="W28" s="307">
        <f>ROUND(BB51,2)</f>
        <v>0</v>
      </c>
      <c r="X28" s="306"/>
      <c r="Y28" s="306"/>
      <c r="Z28" s="306"/>
      <c r="AA28" s="306"/>
      <c r="AB28" s="306"/>
      <c r="AC28" s="306"/>
      <c r="AD28" s="306"/>
      <c r="AE28" s="306"/>
      <c r="AF28" s="38"/>
      <c r="AG28" s="38"/>
      <c r="AH28" s="38"/>
      <c r="AI28" s="38"/>
      <c r="AJ28" s="38"/>
      <c r="AK28" s="307">
        <v>0</v>
      </c>
      <c r="AL28" s="306"/>
      <c r="AM28" s="306"/>
      <c r="AN28" s="306"/>
      <c r="AO28" s="306"/>
      <c r="AP28" s="38"/>
      <c r="AQ28" s="40"/>
      <c r="BE28" s="309"/>
    </row>
    <row r="29" spans="2:57" s="2" customFormat="1" ht="14.25" customHeight="1" hidden="1">
      <c r="B29" s="37"/>
      <c r="C29" s="38"/>
      <c r="D29" s="38"/>
      <c r="E29" s="38"/>
      <c r="F29" s="39" t="s">
        <v>46</v>
      </c>
      <c r="G29" s="38"/>
      <c r="H29" s="38"/>
      <c r="I29" s="38"/>
      <c r="J29" s="38"/>
      <c r="K29" s="38"/>
      <c r="L29" s="305">
        <v>0.15</v>
      </c>
      <c r="M29" s="306"/>
      <c r="N29" s="306"/>
      <c r="O29" s="306"/>
      <c r="P29" s="38"/>
      <c r="Q29" s="38"/>
      <c r="R29" s="38"/>
      <c r="S29" s="38"/>
      <c r="T29" s="38"/>
      <c r="U29" s="38"/>
      <c r="V29" s="38"/>
      <c r="W29" s="307">
        <f>ROUND(BC51,2)</f>
        <v>0</v>
      </c>
      <c r="X29" s="306"/>
      <c r="Y29" s="306"/>
      <c r="Z29" s="306"/>
      <c r="AA29" s="306"/>
      <c r="AB29" s="306"/>
      <c r="AC29" s="306"/>
      <c r="AD29" s="306"/>
      <c r="AE29" s="306"/>
      <c r="AF29" s="38"/>
      <c r="AG29" s="38"/>
      <c r="AH29" s="38"/>
      <c r="AI29" s="38"/>
      <c r="AJ29" s="38"/>
      <c r="AK29" s="307">
        <v>0</v>
      </c>
      <c r="AL29" s="306"/>
      <c r="AM29" s="306"/>
      <c r="AN29" s="306"/>
      <c r="AO29" s="306"/>
      <c r="AP29" s="38"/>
      <c r="AQ29" s="40"/>
      <c r="BE29" s="309"/>
    </row>
    <row r="30" spans="2:57" s="2" customFormat="1" ht="14.25" customHeight="1" hidden="1">
      <c r="B30" s="37"/>
      <c r="C30" s="38"/>
      <c r="D30" s="38"/>
      <c r="E30" s="38"/>
      <c r="F30" s="39" t="s">
        <v>47</v>
      </c>
      <c r="G30" s="38"/>
      <c r="H30" s="38"/>
      <c r="I30" s="38"/>
      <c r="J30" s="38"/>
      <c r="K30" s="38"/>
      <c r="L30" s="305">
        <v>0</v>
      </c>
      <c r="M30" s="306"/>
      <c r="N30" s="306"/>
      <c r="O30" s="306"/>
      <c r="P30" s="38"/>
      <c r="Q30" s="38"/>
      <c r="R30" s="38"/>
      <c r="S30" s="38"/>
      <c r="T30" s="38"/>
      <c r="U30" s="38"/>
      <c r="V30" s="38"/>
      <c r="W30" s="307">
        <f>ROUND(BD51,2)</f>
        <v>0</v>
      </c>
      <c r="X30" s="306"/>
      <c r="Y30" s="306"/>
      <c r="Z30" s="306"/>
      <c r="AA30" s="306"/>
      <c r="AB30" s="306"/>
      <c r="AC30" s="306"/>
      <c r="AD30" s="306"/>
      <c r="AE30" s="306"/>
      <c r="AF30" s="38"/>
      <c r="AG30" s="38"/>
      <c r="AH30" s="38"/>
      <c r="AI30" s="38"/>
      <c r="AJ30" s="38"/>
      <c r="AK30" s="307">
        <v>0</v>
      </c>
      <c r="AL30" s="306"/>
      <c r="AM30" s="306"/>
      <c r="AN30" s="306"/>
      <c r="AO30" s="306"/>
      <c r="AP30" s="38"/>
      <c r="AQ30" s="40"/>
      <c r="BE30" s="309"/>
    </row>
    <row r="31" spans="2:57" s="1" customFormat="1" ht="6.75" customHeight="1">
      <c r="B31" s="31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5"/>
      <c r="BE31" s="299"/>
    </row>
    <row r="32" spans="2:57" s="1" customFormat="1" ht="25.5" customHeight="1">
      <c r="B32" s="31"/>
      <c r="C32" s="41"/>
      <c r="D32" s="42" t="s">
        <v>48</v>
      </c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4" t="s">
        <v>49</v>
      </c>
      <c r="U32" s="43"/>
      <c r="V32" s="43"/>
      <c r="W32" s="43"/>
      <c r="X32" s="292" t="s">
        <v>50</v>
      </c>
      <c r="Y32" s="293"/>
      <c r="Z32" s="293"/>
      <c r="AA32" s="293"/>
      <c r="AB32" s="293"/>
      <c r="AC32" s="43"/>
      <c r="AD32" s="43"/>
      <c r="AE32" s="43"/>
      <c r="AF32" s="43"/>
      <c r="AG32" s="43"/>
      <c r="AH32" s="43"/>
      <c r="AI32" s="43"/>
      <c r="AJ32" s="43"/>
      <c r="AK32" s="294">
        <f>SUM(AK23:AK30)</f>
        <v>0</v>
      </c>
      <c r="AL32" s="293"/>
      <c r="AM32" s="293"/>
      <c r="AN32" s="293"/>
      <c r="AO32" s="295"/>
      <c r="AP32" s="41"/>
      <c r="AQ32" s="45"/>
      <c r="BE32" s="299"/>
    </row>
    <row r="33" spans="2:43" s="1" customFormat="1" ht="6.75" customHeight="1">
      <c r="B33" s="31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5"/>
    </row>
    <row r="34" spans="2:43" s="1" customFormat="1" ht="6.75" customHeight="1">
      <c r="B34" s="46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8"/>
    </row>
    <row r="38" spans="2:44" s="1" customFormat="1" ht="6.75" customHeight="1">
      <c r="B38" s="49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31"/>
    </row>
    <row r="39" spans="2:44" s="1" customFormat="1" ht="36.75" customHeight="1">
      <c r="B39" s="31"/>
      <c r="C39" s="51" t="s">
        <v>51</v>
      </c>
      <c r="AR39" s="31"/>
    </row>
    <row r="40" spans="2:44" s="1" customFormat="1" ht="6.75" customHeight="1">
      <c r="B40" s="31"/>
      <c r="AR40" s="31"/>
    </row>
    <row r="41" spans="2:44" s="3" customFormat="1" ht="14.25" customHeight="1">
      <c r="B41" s="52"/>
      <c r="C41" s="53" t="s">
        <v>14</v>
      </c>
      <c r="L41" s="3" t="str">
        <f>K5</f>
        <v>2016_012</v>
      </c>
      <c r="AR41" s="52"/>
    </row>
    <row r="42" spans="2:44" s="4" customFormat="1" ht="36.75" customHeight="1">
      <c r="B42" s="54"/>
      <c r="C42" s="55" t="s">
        <v>17</v>
      </c>
      <c r="L42" s="296" t="str">
        <f>K6</f>
        <v>OBJEKT KONZERVATOŘE, TYLOVA 931/15, PLZEŇ, OPRAVA STŘECHY</v>
      </c>
      <c r="M42" s="297"/>
      <c r="N42" s="297"/>
      <c r="O42" s="297"/>
      <c r="P42" s="297"/>
      <c r="Q42" s="297"/>
      <c r="R42" s="297"/>
      <c r="S42" s="297"/>
      <c r="T42" s="297"/>
      <c r="U42" s="297"/>
      <c r="V42" s="297"/>
      <c r="W42" s="297"/>
      <c r="X42" s="297"/>
      <c r="Y42" s="297"/>
      <c r="Z42" s="297"/>
      <c r="AA42" s="297"/>
      <c r="AB42" s="297"/>
      <c r="AC42" s="297"/>
      <c r="AD42" s="297"/>
      <c r="AE42" s="297"/>
      <c r="AF42" s="297"/>
      <c r="AG42" s="297"/>
      <c r="AH42" s="297"/>
      <c r="AI42" s="297"/>
      <c r="AJ42" s="297"/>
      <c r="AK42" s="297"/>
      <c r="AL42" s="297"/>
      <c r="AM42" s="297"/>
      <c r="AN42" s="297"/>
      <c r="AO42" s="297"/>
      <c r="AR42" s="54"/>
    </row>
    <row r="43" spans="2:44" s="1" customFormat="1" ht="6.75" customHeight="1">
      <c r="B43" s="31"/>
      <c r="AR43" s="31"/>
    </row>
    <row r="44" spans="2:44" s="1" customFormat="1" ht="15">
      <c r="B44" s="31"/>
      <c r="C44" s="53" t="s">
        <v>23</v>
      </c>
      <c r="L44" s="56" t="str">
        <f>IF(K8="","",K8)</f>
        <v> </v>
      </c>
      <c r="AI44" s="53" t="s">
        <v>25</v>
      </c>
      <c r="AM44" s="298" t="str">
        <f>IF(AN8="","",AN8)</f>
        <v>9.5.2016</v>
      </c>
      <c r="AN44" s="299"/>
      <c r="AR44" s="31"/>
    </row>
    <row r="45" spans="2:44" s="1" customFormat="1" ht="6.75" customHeight="1">
      <c r="B45" s="31"/>
      <c r="AR45" s="31"/>
    </row>
    <row r="46" spans="2:56" s="1" customFormat="1" ht="15">
      <c r="B46" s="31"/>
      <c r="C46" s="53" t="s">
        <v>29</v>
      </c>
      <c r="L46" s="3" t="str">
        <f>IF(E11="","",E11)</f>
        <v> </v>
      </c>
      <c r="AI46" s="53" t="s">
        <v>34</v>
      </c>
      <c r="AM46" s="300" t="str">
        <f>IF(E17="","",E17)</f>
        <v> </v>
      </c>
      <c r="AN46" s="299"/>
      <c r="AO46" s="299"/>
      <c r="AP46" s="299"/>
      <c r="AR46" s="31"/>
      <c r="AS46" s="301" t="s">
        <v>52</v>
      </c>
      <c r="AT46" s="302"/>
      <c r="AU46" s="58"/>
      <c r="AV46" s="58"/>
      <c r="AW46" s="58"/>
      <c r="AX46" s="58"/>
      <c r="AY46" s="58"/>
      <c r="AZ46" s="58"/>
      <c r="BA46" s="58"/>
      <c r="BB46" s="58"/>
      <c r="BC46" s="58"/>
      <c r="BD46" s="59"/>
    </row>
    <row r="47" spans="2:56" s="1" customFormat="1" ht="15">
      <c r="B47" s="31"/>
      <c r="C47" s="53" t="s">
        <v>32</v>
      </c>
      <c r="L47" s="3">
        <f>IF(E14="Vyplň údaj","",E14)</f>
      </c>
      <c r="AR47" s="31"/>
      <c r="AS47" s="303"/>
      <c r="AT47" s="304"/>
      <c r="AU47" s="32"/>
      <c r="AV47" s="32"/>
      <c r="AW47" s="32"/>
      <c r="AX47" s="32"/>
      <c r="AY47" s="32"/>
      <c r="AZ47" s="32"/>
      <c r="BA47" s="32"/>
      <c r="BB47" s="32"/>
      <c r="BC47" s="32"/>
      <c r="BD47" s="61"/>
    </row>
    <row r="48" spans="2:56" s="1" customFormat="1" ht="10.5" customHeight="1">
      <c r="B48" s="31"/>
      <c r="AR48" s="31"/>
      <c r="AS48" s="303"/>
      <c r="AT48" s="304"/>
      <c r="AU48" s="32"/>
      <c r="AV48" s="32"/>
      <c r="AW48" s="32"/>
      <c r="AX48" s="32"/>
      <c r="AY48" s="32"/>
      <c r="AZ48" s="32"/>
      <c r="BA48" s="32"/>
      <c r="BB48" s="32"/>
      <c r="BC48" s="32"/>
      <c r="BD48" s="61"/>
    </row>
    <row r="49" spans="2:56" s="1" customFormat="1" ht="29.25" customHeight="1">
      <c r="B49" s="31"/>
      <c r="C49" s="283" t="s">
        <v>53</v>
      </c>
      <c r="D49" s="284"/>
      <c r="E49" s="284"/>
      <c r="F49" s="284"/>
      <c r="G49" s="284"/>
      <c r="H49" s="62"/>
      <c r="I49" s="285" t="s">
        <v>54</v>
      </c>
      <c r="J49" s="284"/>
      <c r="K49" s="284"/>
      <c r="L49" s="284"/>
      <c r="M49" s="284"/>
      <c r="N49" s="284"/>
      <c r="O49" s="284"/>
      <c r="P49" s="284"/>
      <c r="Q49" s="284"/>
      <c r="R49" s="284"/>
      <c r="S49" s="284"/>
      <c r="T49" s="284"/>
      <c r="U49" s="284"/>
      <c r="V49" s="284"/>
      <c r="W49" s="284"/>
      <c r="X49" s="284"/>
      <c r="Y49" s="284"/>
      <c r="Z49" s="284"/>
      <c r="AA49" s="284"/>
      <c r="AB49" s="284"/>
      <c r="AC49" s="284"/>
      <c r="AD49" s="284"/>
      <c r="AE49" s="284"/>
      <c r="AF49" s="284"/>
      <c r="AG49" s="286" t="s">
        <v>55</v>
      </c>
      <c r="AH49" s="284"/>
      <c r="AI49" s="284"/>
      <c r="AJ49" s="284"/>
      <c r="AK49" s="284"/>
      <c r="AL49" s="284"/>
      <c r="AM49" s="284"/>
      <c r="AN49" s="285" t="s">
        <v>56</v>
      </c>
      <c r="AO49" s="284"/>
      <c r="AP49" s="284"/>
      <c r="AQ49" s="63" t="s">
        <v>57</v>
      </c>
      <c r="AR49" s="31"/>
      <c r="AS49" s="64" t="s">
        <v>58</v>
      </c>
      <c r="AT49" s="65" t="s">
        <v>59</v>
      </c>
      <c r="AU49" s="65" t="s">
        <v>60</v>
      </c>
      <c r="AV49" s="65" t="s">
        <v>61</v>
      </c>
      <c r="AW49" s="65" t="s">
        <v>62</v>
      </c>
      <c r="AX49" s="65" t="s">
        <v>63</v>
      </c>
      <c r="AY49" s="65" t="s">
        <v>64</v>
      </c>
      <c r="AZ49" s="65" t="s">
        <v>65</v>
      </c>
      <c r="BA49" s="65" t="s">
        <v>66</v>
      </c>
      <c r="BB49" s="65" t="s">
        <v>67</v>
      </c>
      <c r="BC49" s="65" t="s">
        <v>68</v>
      </c>
      <c r="BD49" s="66" t="s">
        <v>69</v>
      </c>
    </row>
    <row r="50" spans="2:56" s="1" customFormat="1" ht="10.5" customHeight="1">
      <c r="B50" s="31"/>
      <c r="AR50" s="31"/>
      <c r="AS50" s="67"/>
      <c r="AT50" s="58"/>
      <c r="AU50" s="58"/>
      <c r="AV50" s="58"/>
      <c r="AW50" s="58"/>
      <c r="AX50" s="58"/>
      <c r="AY50" s="58"/>
      <c r="AZ50" s="58"/>
      <c r="BA50" s="58"/>
      <c r="BB50" s="58"/>
      <c r="BC50" s="58"/>
      <c r="BD50" s="59"/>
    </row>
    <row r="51" spans="2:90" s="4" customFormat="1" ht="32.25" customHeight="1">
      <c r="B51" s="54"/>
      <c r="C51" s="68" t="s">
        <v>70</v>
      </c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  <c r="AA51" s="69"/>
      <c r="AB51" s="69"/>
      <c r="AC51" s="69"/>
      <c r="AD51" s="69"/>
      <c r="AE51" s="69"/>
      <c r="AF51" s="69"/>
      <c r="AG51" s="290">
        <f>ROUND(AG52,2)</f>
        <v>0</v>
      </c>
      <c r="AH51" s="290"/>
      <c r="AI51" s="290"/>
      <c r="AJ51" s="290"/>
      <c r="AK51" s="290"/>
      <c r="AL51" s="290"/>
      <c r="AM51" s="290"/>
      <c r="AN51" s="291">
        <f>SUM(AG51,AT51)</f>
        <v>0</v>
      </c>
      <c r="AO51" s="291"/>
      <c r="AP51" s="291"/>
      <c r="AQ51" s="70" t="s">
        <v>3</v>
      </c>
      <c r="AR51" s="54"/>
      <c r="AS51" s="71">
        <f>ROUND(AS52,2)</f>
        <v>0</v>
      </c>
      <c r="AT51" s="72">
        <f>ROUND(SUM(AV51:AW51),2)</f>
        <v>0</v>
      </c>
      <c r="AU51" s="73">
        <f>ROUND(AU52,5)</f>
        <v>0</v>
      </c>
      <c r="AV51" s="72">
        <f>ROUND(AZ51*L26,2)</f>
        <v>0</v>
      </c>
      <c r="AW51" s="72">
        <f>ROUND(BA51*L27,2)</f>
        <v>0</v>
      </c>
      <c r="AX51" s="72">
        <f>ROUND(BB51*L26,2)</f>
        <v>0</v>
      </c>
      <c r="AY51" s="72">
        <f>ROUND(BC51*L27,2)</f>
        <v>0</v>
      </c>
      <c r="AZ51" s="72">
        <f>ROUND(AZ52,2)</f>
        <v>0</v>
      </c>
      <c r="BA51" s="72">
        <f>ROUND(BA52,2)</f>
        <v>0</v>
      </c>
      <c r="BB51" s="72">
        <f>ROUND(BB52,2)</f>
        <v>0</v>
      </c>
      <c r="BC51" s="72">
        <f>ROUND(BC52,2)</f>
        <v>0</v>
      </c>
      <c r="BD51" s="74">
        <f>ROUND(BD52,2)</f>
        <v>0</v>
      </c>
      <c r="BS51" s="55" t="s">
        <v>71</v>
      </c>
      <c r="BT51" s="55" t="s">
        <v>72</v>
      </c>
      <c r="BU51" s="75" t="s">
        <v>73</v>
      </c>
      <c r="BV51" s="55" t="s">
        <v>74</v>
      </c>
      <c r="BW51" s="55" t="s">
        <v>5</v>
      </c>
      <c r="BX51" s="55" t="s">
        <v>75</v>
      </c>
      <c r="CL51" s="55" t="s">
        <v>3</v>
      </c>
    </row>
    <row r="52" spans="1:91" s="5" customFormat="1" ht="27" customHeight="1">
      <c r="A52" s="190" t="s">
        <v>280</v>
      </c>
      <c r="B52" s="76"/>
      <c r="C52" s="77"/>
      <c r="D52" s="289" t="s">
        <v>76</v>
      </c>
      <c r="E52" s="288"/>
      <c r="F52" s="288"/>
      <c r="G52" s="288"/>
      <c r="H52" s="288"/>
      <c r="I52" s="78"/>
      <c r="J52" s="289" t="s">
        <v>77</v>
      </c>
      <c r="K52" s="288"/>
      <c r="L52" s="288"/>
      <c r="M52" s="288"/>
      <c r="N52" s="288"/>
      <c r="O52" s="288"/>
      <c r="P52" s="288"/>
      <c r="Q52" s="288"/>
      <c r="R52" s="288"/>
      <c r="S52" s="288"/>
      <c r="T52" s="288"/>
      <c r="U52" s="288"/>
      <c r="V52" s="288"/>
      <c r="W52" s="288"/>
      <c r="X52" s="288"/>
      <c r="Y52" s="288"/>
      <c r="Z52" s="288"/>
      <c r="AA52" s="288"/>
      <c r="AB52" s="288"/>
      <c r="AC52" s="288"/>
      <c r="AD52" s="288"/>
      <c r="AE52" s="288"/>
      <c r="AF52" s="288"/>
      <c r="AG52" s="287">
        <f>'D.1.4.3 - SILNOPROUDÁ ELE...'!J27</f>
        <v>0</v>
      </c>
      <c r="AH52" s="288"/>
      <c r="AI52" s="288"/>
      <c r="AJ52" s="288"/>
      <c r="AK52" s="288"/>
      <c r="AL52" s="288"/>
      <c r="AM52" s="288"/>
      <c r="AN52" s="287">
        <f>SUM(AG52,AT52)</f>
        <v>0</v>
      </c>
      <c r="AO52" s="288"/>
      <c r="AP52" s="288"/>
      <c r="AQ52" s="79" t="s">
        <v>78</v>
      </c>
      <c r="AR52" s="76"/>
      <c r="AS52" s="80">
        <v>0</v>
      </c>
      <c r="AT52" s="81">
        <f>ROUND(SUM(AV52:AW52),2)</f>
        <v>0</v>
      </c>
      <c r="AU52" s="82">
        <f>'D.1.4.3 - SILNOPROUDÁ ELE...'!P84</f>
        <v>0</v>
      </c>
      <c r="AV52" s="81">
        <f>'D.1.4.3 - SILNOPROUDÁ ELE...'!J30</f>
        <v>0</v>
      </c>
      <c r="AW52" s="81">
        <f>'D.1.4.3 - SILNOPROUDÁ ELE...'!J31</f>
        <v>0</v>
      </c>
      <c r="AX52" s="81">
        <f>'D.1.4.3 - SILNOPROUDÁ ELE...'!J32</f>
        <v>0</v>
      </c>
      <c r="AY52" s="81">
        <f>'D.1.4.3 - SILNOPROUDÁ ELE...'!J33</f>
        <v>0</v>
      </c>
      <c r="AZ52" s="81">
        <f>'D.1.4.3 - SILNOPROUDÁ ELE...'!F30</f>
        <v>0</v>
      </c>
      <c r="BA52" s="81">
        <f>'D.1.4.3 - SILNOPROUDÁ ELE...'!F31</f>
        <v>0</v>
      </c>
      <c r="BB52" s="81">
        <f>'D.1.4.3 - SILNOPROUDÁ ELE...'!F32</f>
        <v>0</v>
      </c>
      <c r="BC52" s="81">
        <f>'D.1.4.3 - SILNOPROUDÁ ELE...'!F33</f>
        <v>0</v>
      </c>
      <c r="BD52" s="83">
        <f>'D.1.4.3 - SILNOPROUDÁ ELE...'!F34</f>
        <v>0</v>
      </c>
      <c r="BT52" s="84" t="s">
        <v>22</v>
      </c>
      <c r="BV52" s="84" t="s">
        <v>74</v>
      </c>
      <c r="BW52" s="84" t="s">
        <v>79</v>
      </c>
      <c r="BX52" s="84" t="s">
        <v>5</v>
      </c>
      <c r="CL52" s="84" t="s">
        <v>3</v>
      </c>
      <c r="CM52" s="84" t="s">
        <v>80</v>
      </c>
    </row>
    <row r="53" spans="2:44" s="1" customFormat="1" ht="30" customHeight="1">
      <c r="B53" s="31"/>
      <c r="AR53" s="31"/>
    </row>
    <row r="54" spans="2:44" s="1" customFormat="1" ht="6.75" customHeight="1">
      <c r="B54" s="46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47"/>
      <c r="AO54" s="47"/>
      <c r="AP54" s="47"/>
      <c r="AQ54" s="47"/>
      <c r="AR54" s="31"/>
    </row>
  </sheetData>
  <sheetProtection/>
  <mergeCells count="41"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AS46:AT48"/>
    <mergeCell ref="L29:O29"/>
    <mergeCell ref="W29:AE29"/>
    <mergeCell ref="AK29:AO29"/>
    <mergeCell ref="L30:O30"/>
    <mergeCell ref="W30:AE30"/>
    <mergeCell ref="AK30:AO30"/>
    <mergeCell ref="AN51:AP51"/>
    <mergeCell ref="X32:AB32"/>
    <mergeCell ref="AK32:AO32"/>
    <mergeCell ref="L42:AO42"/>
    <mergeCell ref="AM44:AN44"/>
    <mergeCell ref="AM46:AP46"/>
    <mergeCell ref="AR2:BE2"/>
    <mergeCell ref="C49:G49"/>
    <mergeCell ref="I49:AF49"/>
    <mergeCell ref="AG49:AM49"/>
    <mergeCell ref="AN49:AP49"/>
    <mergeCell ref="AN52:AP52"/>
    <mergeCell ref="AG52:AM52"/>
    <mergeCell ref="D52:H52"/>
    <mergeCell ref="J52:AF52"/>
    <mergeCell ref="AG51:AM51"/>
  </mergeCells>
  <hyperlinks>
    <hyperlink ref="K1:S1" location="C2" tooltip="Rekapitulace stavby" display="1) Rekapitulace stavby"/>
    <hyperlink ref="W1:AI1" location="C51" tooltip="Rekapitulace objektů stavby a soupisů prací" display="2) Rekapitulace objektů stavby a soupisů prací"/>
    <hyperlink ref="A52" location="'D.1.4.3 - SILNOPROUDÁ ELE...'!C2" tooltip="D.1.4.3 - SILNOPROUDÁ ELE..." display="/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54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28125" defaultRowHeight="13.5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75.00390625" style="0" customWidth="1"/>
    <col min="7" max="7" width="8.7109375" style="0" customWidth="1"/>
    <col min="8" max="8" width="11.140625" style="0" customWidth="1"/>
    <col min="9" max="9" width="12.7109375" style="85" customWidth="1"/>
    <col min="10" max="10" width="23.421875" style="0" customWidth="1"/>
    <col min="11" max="11" width="15.421875" style="0" customWidth="1"/>
    <col min="12" max="12" width="9.28125" style="0" customWidth="1"/>
    <col min="13" max="18" width="0" style="0" hidden="1" customWidth="1"/>
    <col min="19" max="19" width="8.140625" style="0" hidden="1" customWidth="1"/>
    <col min="20" max="20" width="29.710937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32" max="43" width="9.28125" style="0" customWidth="1"/>
    <col min="44" max="65" width="0" style="0" hidden="1" customWidth="1"/>
  </cols>
  <sheetData>
    <row r="1" spans="1:70" ht="21.75" customHeight="1">
      <c r="A1" s="12"/>
      <c r="B1" s="192"/>
      <c r="C1" s="192"/>
      <c r="D1" s="191" t="s">
        <v>1</v>
      </c>
      <c r="E1" s="192"/>
      <c r="F1" s="193" t="s">
        <v>281</v>
      </c>
      <c r="G1" s="318" t="s">
        <v>282</v>
      </c>
      <c r="H1" s="318"/>
      <c r="I1" s="198"/>
      <c r="J1" s="193" t="s">
        <v>283</v>
      </c>
      <c r="K1" s="191" t="s">
        <v>81</v>
      </c>
      <c r="L1" s="193" t="s">
        <v>284</v>
      </c>
      <c r="M1" s="193"/>
      <c r="N1" s="193"/>
      <c r="O1" s="193"/>
      <c r="P1" s="193"/>
      <c r="Q1" s="193"/>
      <c r="R1" s="193"/>
      <c r="S1" s="193"/>
      <c r="T1" s="193"/>
      <c r="U1" s="189"/>
      <c r="V1" s="189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</row>
    <row r="2" spans="3:46" ht="36.75" customHeight="1">
      <c r="L2" s="281" t="s">
        <v>6</v>
      </c>
      <c r="M2" s="282"/>
      <c r="N2" s="282"/>
      <c r="O2" s="282"/>
      <c r="P2" s="282"/>
      <c r="Q2" s="282"/>
      <c r="R2" s="282"/>
      <c r="S2" s="282"/>
      <c r="T2" s="282"/>
      <c r="U2" s="282"/>
      <c r="V2" s="282"/>
      <c r="AT2" s="14" t="s">
        <v>79</v>
      </c>
    </row>
    <row r="3" spans="2:46" ht="6.75" customHeight="1">
      <c r="B3" s="15"/>
      <c r="C3" s="16"/>
      <c r="D3" s="16"/>
      <c r="E3" s="16"/>
      <c r="F3" s="16"/>
      <c r="G3" s="16"/>
      <c r="H3" s="16"/>
      <c r="I3" s="86"/>
      <c r="J3" s="16"/>
      <c r="K3" s="17"/>
      <c r="AT3" s="14" t="s">
        <v>80</v>
      </c>
    </row>
    <row r="4" spans="2:46" ht="36.75" customHeight="1">
      <c r="B4" s="18"/>
      <c r="C4" s="19"/>
      <c r="D4" s="20" t="s">
        <v>82</v>
      </c>
      <c r="E4" s="19"/>
      <c r="F4" s="19"/>
      <c r="G4" s="19"/>
      <c r="H4" s="19"/>
      <c r="I4" s="87"/>
      <c r="J4" s="19"/>
      <c r="K4" s="21"/>
      <c r="M4" s="22" t="s">
        <v>11</v>
      </c>
      <c r="AT4" s="14" t="s">
        <v>4</v>
      </c>
    </row>
    <row r="5" spans="2:11" ht="6.75" customHeight="1">
      <c r="B5" s="18"/>
      <c r="C5" s="19"/>
      <c r="D5" s="19"/>
      <c r="E5" s="19"/>
      <c r="F5" s="19"/>
      <c r="G5" s="19"/>
      <c r="H5" s="19"/>
      <c r="I5" s="87"/>
      <c r="J5" s="19"/>
      <c r="K5" s="21"/>
    </row>
    <row r="6" spans="2:11" ht="15">
      <c r="B6" s="18"/>
      <c r="C6" s="19"/>
      <c r="D6" s="27" t="s">
        <v>17</v>
      </c>
      <c r="E6" s="19"/>
      <c r="F6" s="19"/>
      <c r="G6" s="19"/>
      <c r="H6" s="19"/>
      <c r="I6" s="87"/>
      <c r="J6" s="19"/>
      <c r="K6" s="21"/>
    </row>
    <row r="7" spans="2:11" ht="22.5" customHeight="1">
      <c r="B7" s="18"/>
      <c r="C7" s="19"/>
      <c r="D7" s="19"/>
      <c r="E7" s="319" t="str">
        <f>'Rekapitulace stavby'!K6</f>
        <v>OBJEKT KONZERVATOŘE, TYLOVA 931/15, PLZEŇ, OPRAVA STŘECHY</v>
      </c>
      <c r="F7" s="311"/>
      <c r="G7" s="311"/>
      <c r="H7" s="311"/>
      <c r="I7" s="87"/>
      <c r="J7" s="19"/>
      <c r="K7" s="21"/>
    </row>
    <row r="8" spans="2:11" s="1" customFormat="1" ht="15">
      <c r="B8" s="31"/>
      <c r="C8" s="32"/>
      <c r="D8" s="27" t="s">
        <v>83</v>
      </c>
      <c r="E8" s="32"/>
      <c r="F8" s="32"/>
      <c r="G8" s="32"/>
      <c r="H8" s="32"/>
      <c r="I8" s="88"/>
      <c r="J8" s="32"/>
      <c r="K8" s="35"/>
    </row>
    <row r="9" spans="2:11" s="1" customFormat="1" ht="36.75" customHeight="1">
      <c r="B9" s="31"/>
      <c r="C9" s="32"/>
      <c r="D9" s="32"/>
      <c r="E9" s="320" t="s">
        <v>84</v>
      </c>
      <c r="F9" s="304"/>
      <c r="G9" s="304"/>
      <c r="H9" s="304"/>
      <c r="I9" s="88"/>
      <c r="J9" s="32"/>
      <c r="K9" s="35"/>
    </row>
    <row r="10" spans="2:11" s="1" customFormat="1" ht="13.5">
      <c r="B10" s="31"/>
      <c r="C10" s="32"/>
      <c r="D10" s="32"/>
      <c r="E10" s="32"/>
      <c r="F10" s="32"/>
      <c r="G10" s="32"/>
      <c r="H10" s="32"/>
      <c r="I10" s="88"/>
      <c r="J10" s="32"/>
      <c r="K10" s="35"/>
    </row>
    <row r="11" spans="2:11" s="1" customFormat="1" ht="14.25" customHeight="1">
      <c r="B11" s="31"/>
      <c r="C11" s="32"/>
      <c r="D11" s="27" t="s">
        <v>20</v>
      </c>
      <c r="E11" s="32"/>
      <c r="F11" s="25" t="s">
        <v>3</v>
      </c>
      <c r="G11" s="32"/>
      <c r="H11" s="32"/>
      <c r="I11" s="89" t="s">
        <v>21</v>
      </c>
      <c r="J11" s="25" t="s">
        <v>3</v>
      </c>
      <c r="K11" s="35"/>
    </row>
    <row r="12" spans="2:11" s="1" customFormat="1" ht="14.25" customHeight="1">
      <c r="B12" s="31"/>
      <c r="C12" s="32"/>
      <c r="D12" s="27" t="s">
        <v>23</v>
      </c>
      <c r="E12" s="32"/>
      <c r="F12" s="25" t="s">
        <v>24</v>
      </c>
      <c r="G12" s="32"/>
      <c r="H12" s="32"/>
      <c r="I12" s="89" t="s">
        <v>25</v>
      </c>
      <c r="J12" s="90" t="str">
        <f>'Rekapitulace stavby'!AN8</f>
        <v>9.5.2016</v>
      </c>
      <c r="K12" s="35"/>
    </row>
    <row r="13" spans="2:11" s="1" customFormat="1" ht="10.5" customHeight="1">
      <c r="B13" s="31"/>
      <c r="C13" s="32"/>
      <c r="D13" s="32"/>
      <c r="E13" s="32"/>
      <c r="F13" s="32"/>
      <c r="G13" s="32"/>
      <c r="H13" s="32"/>
      <c r="I13" s="88"/>
      <c r="J13" s="32"/>
      <c r="K13" s="35"/>
    </row>
    <row r="14" spans="2:11" s="1" customFormat="1" ht="14.25" customHeight="1">
      <c r="B14" s="31"/>
      <c r="C14" s="32"/>
      <c r="D14" s="27" t="s">
        <v>29</v>
      </c>
      <c r="E14" s="32"/>
      <c r="F14" s="32"/>
      <c r="G14" s="32"/>
      <c r="H14" s="32"/>
      <c r="I14" s="89" t="s">
        <v>30</v>
      </c>
      <c r="J14" s="25">
        <f>IF('Rekapitulace stavby'!AN10="","",'Rekapitulace stavby'!AN10)</f>
      </c>
      <c r="K14" s="35"/>
    </row>
    <row r="15" spans="2:11" s="1" customFormat="1" ht="18" customHeight="1">
      <c r="B15" s="31"/>
      <c r="C15" s="32"/>
      <c r="D15" s="32"/>
      <c r="E15" s="25" t="str">
        <f>IF('Rekapitulace stavby'!E11="","",'Rekapitulace stavby'!E11)</f>
        <v> </v>
      </c>
      <c r="F15" s="32"/>
      <c r="G15" s="32"/>
      <c r="H15" s="32"/>
      <c r="I15" s="89" t="s">
        <v>31</v>
      </c>
      <c r="J15" s="25">
        <f>IF('Rekapitulace stavby'!AN11="","",'Rekapitulace stavby'!AN11)</f>
      </c>
      <c r="K15" s="35"/>
    </row>
    <row r="16" spans="2:11" s="1" customFormat="1" ht="6.75" customHeight="1">
      <c r="B16" s="31"/>
      <c r="C16" s="32"/>
      <c r="D16" s="32"/>
      <c r="E16" s="32"/>
      <c r="F16" s="32"/>
      <c r="G16" s="32"/>
      <c r="H16" s="32"/>
      <c r="I16" s="88"/>
      <c r="J16" s="32"/>
      <c r="K16" s="35"/>
    </row>
    <row r="17" spans="2:11" s="1" customFormat="1" ht="14.25" customHeight="1">
      <c r="B17" s="31"/>
      <c r="C17" s="32"/>
      <c r="D17" s="27" t="s">
        <v>32</v>
      </c>
      <c r="E17" s="32"/>
      <c r="F17" s="32"/>
      <c r="G17" s="32"/>
      <c r="H17" s="32"/>
      <c r="I17" s="89" t="s">
        <v>30</v>
      </c>
      <c r="J17" s="25">
        <f>IF('Rekapitulace stavby'!AN13="Vyplň údaj","",IF('Rekapitulace stavby'!AN13="","",'Rekapitulace stavby'!AN13))</f>
      </c>
      <c r="K17" s="35"/>
    </row>
    <row r="18" spans="2:11" s="1" customFormat="1" ht="18" customHeight="1">
      <c r="B18" s="31"/>
      <c r="C18" s="32"/>
      <c r="D18" s="32"/>
      <c r="E18" s="25">
        <f>IF('Rekapitulace stavby'!E14="Vyplň údaj","",IF('Rekapitulace stavby'!E14="","",'Rekapitulace stavby'!E14))</f>
      </c>
      <c r="F18" s="32"/>
      <c r="G18" s="32"/>
      <c r="H18" s="32"/>
      <c r="I18" s="89" t="s">
        <v>31</v>
      </c>
      <c r="J18" s="25">
        <f>IF('Rekapitulace stavby'!AN14="Vyplň údaj","",IF('Rekapitulace stavby'!AN14="","",'Rekapitulace stavby'!AN14))</f>
      </c>
      <c r="K18" s="35"/>
    </row>
    <row r="19" spans="2:11" s="1" customFormat="1" ht="6.75" customHeight="1">
      <c r="B19" s="31"/>
      <c r="C19" s="32"/>
      <c r="D19" s="32"/>
      <c r="E19" s="32"/>
      <c r="F19" s="32"/>
      <c r="G19" s="32"/>
      <c r="H19" s="32"/>
      <c r="I19" s="88"/>
      <c r="J19" s="32"/>
      <c r="K19" s="35"/>
    </row>
    <row r="20" spans="2:11" s="1" customFormat="1" ht="14.25" customHeight="1">
      <c r="B20" s="31"/>
      <c r="C20" s="32"/>
      <c r="D20" s="27" t="s">
        <v>34</v>
      </c>
      <c r="E20" s="32"/>
      <c r="F20" s="32"/>
      <c r="G20" s="32"/>
      <c r="H20" s="32"/>
      <c r="I20" s="89" t="s">
        <v>30</v>
      </c>
      <c r="J20" s="25">
        <f>IF('Rekapitulace stavby'!AN16="","",'Rekapitulace stavby'!AN16)</f>
      </c>
      <c r="K20" s="35"/>
    </row>
    <row r="21" spans="2:11" s="1" customFormat="1" ht="18" customHeight="1">
      <c r="B21" s="31"/>
      <c r="C21" s="32"/>
      <c r="D21" s="32"/>
      <c r="E21" s="25" t="str">
        <f>IF('Rekapitulace stavby'!E17="","",'Rekapitulace stavby'!E17)</f>
        <v> </v>
      </c>
      <c r="F21" s="32"/>
      <c r="G21" s="32"/>
      <c r="H21" s="32"/>
      <c r="I21" s="89" t="s">
        <v>31</v>
      </c>
      <c r="J21" s="25">
        <f>IF('Rekapitulace stavby'!AN17="","",'Rekapitulace stavby'!AN17)</f>
      </c>
      <c r="K21" s="35"/>
    </row>
    <row r="22" spans="2:11" s="1" customFormat="1" ht="6.75" customHeight="1">
      <c r="B22" s="31"/>
      <c r="C22" s="32"/>
      <c r="D22" s="32"/>
      <c r="E22" s="32"/>
      <c r="F22" s="32"/>
      <c r="G22" s="32"/>
      <c r="H22" s="32"/>
      <c r="I22" s="88"/>
      <c r="J22" s="32"/>
      <c r="K22" s="35"/>
    </row>
    <row r="23" spans="2:11" s="1" customFormat="1" ht="14.25" customHeight="1">
      <c r="B23" s="31"/>
      <c r="C23" s="32"/>
      <c r="D23" s="27" t="s">
        <v>36</v>
      </c>
      <c r="E23" s="32"/>
      <c r="F23" s="32"/>
      <c r="G23" s="32"/>
      <c r="H23" s="32"/>
      <c r="I23" s="88"/>
      <c r="J23" s="32"/>
      <c r="K23" s="35"/>
    </row>
    <row r="24" spans="2:11" s="6" customFormat="1" ht="48.75" customHeight="1">
      <c r="B24" s="91"/>
      <c r="C24" s="92"/>
      <c r="D24" s="92"/>
      <c r="E24" s="314" t="s">
        <v>85</v>
      </c>
      <c r="F24" s="321"/>
      <c r="G24" s="321"/>
      <c r="H24" s="321"/>
      <c r="I24" s="93"/>
      <c r="J24" s="92"/>
      <c r="K24" s="94"/>
    </row>
    <row r="25" spans="2:11" s="1" customFormat="1" ht="6.75" customHeight="1">
      <c r="B25" s="31"/>
      <c r="C25" s="32"/>
      <c r="D25" s="32"/>
      <c r="E25" s="32"/>
      <c r="F25" s="32"/>
      <c r="G25" s="32"/>
      <c r="H25" s="32"/>
      <c r="I25" s="88"/>
      <c r="J25" s="32"/>
      <c r="K25" s="35"/>
    </row>
    <row r="26" spans="2:11" s="1" customFormat="1" ht="6.75" customHeight="1">
      <c r="B26" s="31"/>
      <c r="C26" s="32"/>
      <c r="D26" s="58"/>
      <c r="E26" s="58"/>
      <c r="F26" s="58"/>
      <c r="G26" s="58"/>
      <c r="H26" s="58"/>
      <c r="I26" s="95"/>
      <c r="J26" s="58"/>
      <c r="K26" s="96"/>
    </row>
    <row r="27" spans="2:11" s="1" customFormat="1" ht="24.75" customHeight="1">
      <c r="B27" s="31"/>
      <c r="C27" s="32"/>
      <c r="D27" s="97" t="s">
        <v>38</v>
      </c>
      <c r="E27" s="32"/>
      <c r="F27" s="32"/>
      <c r="G27" s="32"/>
      <c r="H27" s="32"/>
      <c r="I27" s="88"/>
      <c r="J27" s="98">
        <f>ROUND(J84,2)</f>
        <v>0</v>
      </c>
      <c r="K27" s="35"/>
    </row>
    <row r="28" spans="2:11" s="1" customFormat="1" ht="6.75" customHeight="1">
      <c r="B28" s="31"/>
      <c r="C28" s="32"/>
      <c r="D28" s="58"/>
      <c r="E28" s="58"/>
      <c r="F28" s="58"/>
      <c r="G28" s="58"/>
      <c r="H28" s="58"/>
      <c r="I28" s="95"/>
      <c r="J28" s="58"/>
      <c r="K28" s="96"/>
    </row>
    <row r="29" spans="2:11" s="1" customFormat="1" ht="14.25" customHeight="1">
      <c r="B29" s="31"/>
      <c r="C29" s="32"/>
      <c r="D29" s="32"/>
      <c r="E29" s="32"/>
      <c r="F29" s="36" t="s">
        <v>40</v>
      </c>
      <c r="G29" s="32"/>
      <c r="H29" s="32"/>
      <c r="I29" s="99" t="s">
        <v>39</v>
      </c>
      <c r="J29" s="36" t="s">
        <v>41</v>
      </c>
      <c r="K29" s="35"/>
    </row>
    <row r="30" spans="2:11" s="1" customFormat="1" ht="14.25" customHeight="1">
      <c r="B30" s="31"/>
      <c r="C30" s="32"/>
      <c r="D30" s="39" t="s">
        <v>42</v>
      </c>
      <c r="E30" s="39" t="s">
        <v>43</v>
      </c>
      <c r="F30" s="100">
        <f>ROUND(SUM(BE84:BE152),2)</f>
        <v>0</v>
      </c>
      <c r="G30" s="32"/>
      <c r="H30" s="32"/>
      <c r="I30" s="101">
        <v>0.21</v>
      </c>
      <c r="J30" s="100">
        <f>ROUND(ROUND((SUM(BE84:BE152)),2)*I30,2)</f>
        <v>0</v>
      </c>
      <c r="K30" s="35"/>
    </row>
    <row r="31" spans="2:11" s="1" customFormat="1" ht="14.25" customHeight="1">
      <c r="B31" s="31"/>
      <c r="C31" s="32"/>
      <c r="D31" s="32"/>
      <c r="E31" s="39" t="s">
        <v>44</v>
      </c>
      <c r="F31" s="100">
        <f>ROUND(SUM(BF84:BF152),2)</f>
        <v>0</v>
      </c>
      <c r="G31" s="32"/>
      <c r="H31" s="32"/>
      <c r="I31" s="101">
        <v>0.15</v>
      </c>
      <c r="J31" s="100">
        <f>ROUND(ROUND((SUM(BF84:BF152)),2)*I31,2)</f>
        <v>0</v>
      </c>
      <c r="K31" s="35"/>
    </row>
    <row r="32" spans="2:11" s="1" customFormat="1" ht="14.25" customHeight="1" hidden="1">
      <c r="B32" s="31"/>
      <c r="C32" s="32"/>
      <c r="D32" s="32"/>
      <c r="E32" s="39" t="s">
        <v>45</v>
      </c>
      <c r="F32" s="100">
        <f>ROUND(SUM(BG84:BG152),2)</f>
        <v>0</v>
      </c>
      <c r="G32" s="32"/>
      <c r="H32" s="32"/>
      <c r="I32" s="101">
        <v>0.21</v>
      </c>
      <c r="J32" s="100">
        <v>0</v>
      </c>
      <c r="K32" s="35"/>
    </row>
    <row r="33" spans="2:11" s="1" customFormat="1" ht="14.25" customHeight="1" hidden="1">
      <c r="B33" s="31"/>
      <c r="C33" s="32"/>
      <c r="D33" s="32"/>
      <c r="E33" s="39" t="s">
        <v>46</v>
      </c>
      <c r="F33" s="100">
        <f>ROUND(SUM(BH84:BH152),2)</f>
        <v>0</v>
      </c>
      <c r="G33" s="32"/>
      <c r="H33" s="32"/>
      <c r="I33" s="101">
        <v>0.15</v>
      </c>
      <c r="J33" s="100">
        <v>0</v>
      </c>
      <c r="K33" s="35"/>
    </row>
    <row r="34" spans="2:11" s="1" customFormat="1" ht="14.25" customHeight="1" hidden="1">
      <c r="B34" s="31"/>
      <c r="C34" s="32"/>
      <c r="D34" s="32"/>
      <c r="E34" s="39" t="s">
        <v>47</v>
      </c>
      <c r="F34" s="100">
        <f>ROUND(SUM(BI84:BI152),2)</f>
        <v>0</v>
      </c>
      <c r="G34" s="32"/>
      <c r="H34" s="32"/>
      <c r="I34" s="101">
        <v>0</v>
      </c>
      <c r="J34" s="100">
        <v>0</v>
      </c>
      <c r="K34" s="35"/>
    </row>
    <row r="35" spans="2:11" s="1" customFormat="1" ht="6.75" customHeight="1">
      <c r="B35" s="31"/>
      <c r="C35" s="32"/>
      <c r="D35" s="32"/>
      <c r="E35" s="32"/>
      <c r="F35" s="32"/>
      <c r="G35" s="32"/>
      <c r="H35" s="32"/>
      <c r="I35" s="88"/>
      <c r="J35" s="32"/>
      <c r="K35" s="35"/>
    </row>
    <row r="36" spans="2:11" s="1" customFormat="1" ht="24.75" customHeight="1">
      <c r="B36" s="31"/>
      <c r="C36" s="102"/>
      <c r="D36" s="103" t="s">
        <v>48</v>
      </c>
      <c r="E36" s="62"/>
      <c r="F36" s="62"/>
      <c r="G36" s="104" t="s">
        <v>49</v>
      </c>
      <c r="H36" s="105" t="s">
        <v>50</v>
      </c>
      <c r="I36" s="106"/>
      <c r="J36" s="107">
        <f>SUM(J27:J34)</f>
        <v>0</v>
      </c>
      <c r="K36" s="108"/>
    </row>
    <row r="37" spans="2:11" s="1" customFormat="1" ht="14.25" customHeight="1">
      <c r="B37" s="46"/>
      <c r="C37" s="47"/>
      <c r="D37" s="47"/>
      <c r="E37" s="47"/>
      <c r="F37" s="47"/>
      <c r="G37" s="47"/>
      <c r="H37" s="47"/>
      <c r="I37" s="109"/>
      <c r="J37" s="47"/>
      <c r="K37" s="48"/>
    </row>
    <row r="41" spans="2:11" s="1" customFormat="1" ht="6.75" customHeight="1">
      <c r="B41" s="49"/>
      <c r="C41" s="50"/>
      <c r="D41" s="50"/>
      <c r="E41" s="50"/>
      <c r="F41" s="50"/>
      <c r="G41" s="50"/>
      <c r="H41" s="50"/>
      <c r="I41" s="110"/>
      <c r="J41" s="50"/>
      <c r="K41" s="111"/>
    </row>
    <row r="42" spans="2:11" s="1" customFormat="1" ht="36.75" customHeight="1">
      <c r="B42" s="31"/>
      <c r="C42" s="20" t="s">
        <v>86</v>
      </c>
      <c r="D42" s="32"/>
      <c r="E42" s="32"/>
      <c r="F42" s="32"/>
      <c r="G42" s="32"/>
      <c r="H42" s="32"/>
      <c r="I42" s="88"/>
      <c r="J42" s="32"/>
      <c r="K42" s="35"/>
    </row>
    <row r="43" spans="2:11" s="1" customFormat="1" ht="6.75" customHeight="1">
      <c r="B43" s="31"/>
      <c r="C43" s="32"/>
      <c r="D43" s="32"/>
      <c r="E43" s="32"/>
      <c r="F43" s="32"/>
      <c r="G43" s="32"/>
      <c r="H43" s="32"/>
      <c r="I43" s="88"/>
      <c r="J43" s="32"/>
      <c r="K43" s="35"/>
    </row>
    <row r="44" spans="2:11" s="1" customFormat="1" ht="14.25" customHeight="1">
      <c r="B44" s="31"/>
      <c r="C44" s="27" t="s">
        <v>17</v>
      </c>
      <c r="D44" s="32"/>
      <c r="E44" s="32"/>
      <c r="F44" s="32"/>
      <c r="G44" s="32"/>
      <c r="H44" s="32"/>
      <c r="I44" s="88"/>
      <c r="J44" s="32"/>
      <c r="K44" s="35"/>
    </row>
    <row r="45" spans="2:11" s="1" customFormat="1" ht="22.5" customHeight="1">
      <c r="B45" s="31"/>
      <c r="C45" s="32"/>
      <c r="D45" s="32"/>
      <c r="E45" s="319" t="str">
        <f>E7</f>
        <v>OBJEKT KONZERVATOŘE, TYLOVA 931/15, PLZEŇ, OPRAVA STŘECHY</v>
      </c>
      <c r="F45" s="304"/>
      <c r="G45" s="304"/>
      <c r="H45" s="304"/>
      <c r="I45" s="88"/>
      <c r="J45" s="32"/>
      <c r="K45" s="35"/>
    </row>
    <row r="46" spans="2:11" s="1" customFormat="1" ht="14.25" customHeight="1">
      <c r="B46" s="31"/>
      <c r="C46" s="27" t="s">
        <v>83</v>
      </c>
      <c r="D46" s="32"/>
      <c r="E46" s="32"/>
      <c r="F46" s="32"/>
      <c r="G46" s="32"/>
      <c r="H46" s="32"/>
      <c r="I46" s="88"/>
      <c r="J46" s="32"/>
      <c r="K46" s="35"/>
    </row>
    <row r="47" spans="2:11" s="1" customFormat="1" ht="23.25" customHeight="1">
      <c r="B47" s="31"/>
      <c r="C47" s="32"/>
      <c r="D47" s="32"/>
      <c r="E47" s="320" t="str">
        <f>E9</f>
        <v>D.1.4.3 - SILNOPROUDÁ ELEKTROTECHNIKA</v>
      </c>
      <c r="F47" s="304"/>
      <c r="G47" s="304"/>
      <c r="H47" s="304"/>
      <c r="I47" s="88"/>
      <c r="J47" s="32"/>
      <c r="K47" s="35"/>
    </row>
    <row r="48" spans="2:11" s="1" customFormat="1" ht="6.75" customHeight="1">
      <c r="B48" s="31"/>
      <c r="C48" s="32"/>
      <c r="D48" s="32"/>
      <c r="E48" s="32"/>
      <c r="F48" s="32"/>
      <c r="G48" s="32"/>
      <c r="H48" s="32"/>
      <c r="I48" s="88"/>
      <c r="J48" s="32"/>
      <c r="K48" s="35"/>
    </row>
    <row r="49" spans="2:11" s="1" customFormat="1" ht="18" customHeight="1">
      <c r="B49" s="31"/>
      <c r="C49" s="27" t="s">
        <v>23</v>
      </c>
      <c r="D49" s="32"/>
      <c r="E49" s="32"/>
      <c r="F49" s="25" t="str">
        <f>F12</f>
        <v> </v>
      </c>
      <c r="G49" s="32"/>
      <c r="H49" s="32"/>
      <c r="I49" s="89" t="s">
        <v>25</v>
      </c>
      <c r="J49" s="90" t="str">
        <f>IF(J12="","",J12)</f>
        <v>9.5.2016</v>
      </c>
      <c r="K49" s="35"/>
    </row>
    <row r="50" spans="2:11" s="1" customFormat="1" ht="6.75" customHeight="1">
      <c r="B50" s="31"/>
      <c r="C50" s="32"/>
      <c r="D50" s="32"/>
      <c r="E50" s="32"/>
      <c r="F50" s="32"/>
      <c r="G50" s="32"/>
      <c r="H50" s="32"/>
      <c r="I50" s="88"/>
      <c r="J50" s="32"/>
      <c r="K50" s="35"/>
    </row>
    <row r="51" spans="2:11" s="1" customFormat="1" ht="15">
      <c r="B51" s="31"/>
      <c r="C51" s="27" t="s">
        <v>29</v>
      </c>
      <c r="D51" s="32"/>
      <c r="E51" s="32"/>
      <c r="F51" s="25" t="str">
        <f>E15</f>
        <v> </v>
      </c>
      <c r="G51" s="32"/>
      <c r="H51" s="32"/>
      <c r="I51" s="89" t="s">
        <v>34</v>
      </c>
      <c r="J51" s="25" t="str">
        <f>E21</f>
        <v> </v>
      </c>
      <c r="K51" s="35"/>
    </row>
    <row r="52" spans="2:11" s="1" customFormat="1" ht="14.25" customHeight="1">
      <c r="B52" s="31"/>
      <c r="C52" s="27" t="s">
        <v>32</v>
      </c>
      <c r="D52" s="32"/>
      <c r="E52" s="32"/>
      <c r="F52" s="25">
        <f>IF(E18="","",E18)</f>
      </c>
      <c r="G52" s="32"/>
      <c r="H52" s="32"/>
      <c r="I52" s="88"/>
      <c r="J52" s="32"/>
      <c r="K52" s="35"/>
    </row>
    <row r="53" spans="2:11" s="1" customFormat="1" ht="9.75" customHeight="1">
      <c r="B53" s="31"/>
      <c r="C53" s="32"/>
      <c r="D53" s="32"/>
      <c r="E53" s="32"/>
      <c r="F53" s="32"/>
      <c r="G53" s="32"/>
      <c r="H53" s="32"/>
      <c r="I53" s="88"/>
      <c r="J53" s="32"/>
      <c r="K53" s="35"/>
    </row>
    <row r="54" spans="2:11" s="1" customFormat="1" ht="29.25" customHeight="1">
      <c r="B54" s="31"/>
      <c r="C54" s="112" t="s">
        <v>87</v>
      </c>
      <c r="D54" s="102"/>
      <c r="E54" s="102"/>
      <c r="F54" s="102"/>
      <c r="G54" s="102"/>
      <c r="H54" s="102"/>
      <c r="I54" s="113"/>
      <c r="J54" s="114" t="s">
        <v>88</v>
      </c>
      <c r="K54" s="115"/>
    </row>
    <row r="55" spans="2:11" s="1" customFormat="1" ht="9.75" customHeight="1">
      <c r="B55" s="31"/>
      <c r="C55" s="32"/>
      <c r="D55" s="32"/>
      <c r="E55" s="32"/>
      <c r="F55" s="32"/>
      <c r="G55" s="32"/>
      <c r="H55" s="32"/>
      <c r="I55" s="88"/>
      <c r="J55" s="32"/>
      <c r="K55" s="35"/>
    </row>
    <row r="56" spans="2:47" s="1" customFormat="1" ht="29.25" customHeight="1">
      <c r="B56" s="31"/>
      <c r="C56" s="116" t="s">
        <v>89</v>
      </c>
      <c r="D56" s="32"/>
      <c r="E56" s="32"/>
      <c r="F56" s="32"/>
      <c r="G56" s="32"/>
      <c r="H56" s="32"/>
      <c r="I56" s="88"/>
      <c r="J56" s="98">
        <f>J84</f>
        <v>0</v>
      </c>
      <c r="K56" s="35"/>
      <c r="AU56" s="14" t="s">
        <v>90</v>
      </c>
    </row>
    <row r="57" spans="2:11" s="7" customFormat="1" ht="24.75" customHeight="1">
      <c r="B57" s="117"/>
      <c r="C57" s="118"/>
      <c r="D57" s="119" t="s">
        <v>91</v>
      </c>
      <c r="E57" s="120"/>
      <c r="F57" s="120"/>
      <c r="G57" s="120"/>
      <c r="H57" s="120"/>
      <c r="I57" s="121"/>
      <c r="J57" s="122">
        <f>J85</f>
        <v>0</v>
      </c>
      <c r="K57" s="123"/>
    </row>
    <row r="58" spans="2:11" s="8" customFormat="1" ht="19.5" customHeight="1">
      <c r="B58" s="124"/>
      <c r="C58" s="125"/>
      <c r="D58" s="126" t="s">
        <v>92</v>
      </c>
      <c r="E58" s="127"/>
      <c r="F58" s="127"/>
      <c r="G58" s="127"/>
      <c r="H58" s="127"/>
      <c r="I58" s="128"/>
      <c r="J58" s="129">
        <f>J86</f>
        <v>0</v>
      </c>
      <c r="K58" s="130"/>
    </row>
    <row r="59" spans="2:11" s="7" customFormat="1" ht="24.75" customHeight="1">
      <c r="B59" s="117"/>
      <c r="C59" s="118"/>
      <c r="D59" s="119" t="s">
        <v>93</v>
      </c>
      <c r="E59" s="120"/>
      <c r="F59" s="120"/>
      <c r="G59" s="120"/>
      <c r="H59" s="120"/>
      <c r="I59" s="121"/>
      <c r="J59" s="122">
        <f>J91</f>
        <v>0</v>
      </c>
      <c r="K59" s="123"/>
    </row>
    <row r="60" spans="2:11" s="8" customFormat="1" ht="19.5" customHeight="1">
      <c r="B60" s="124"/>
      <c r="C60" s="125"/>
      <c r="D60" s="126" t="s">
        <v>94</v>
      </c>
      <c r="E60" s="127"/>
      <c r="F60" s="127"/>
      <c r="G60" s="127"/>
      <c r="H60" s="127"/>
      <c r="I60" s="128"/>
      <c r="J60" s="129">
        <f>J92</f>
        <v>0</v>
      </c>
      <c r="K60" s="130"/>
    </row>
    <row r="61" spans="2:11" s="8" customFormat="1" ht="19.5" customHeight="1">
      <c r="B61" s="124"/>
      <c r="C61" s="125"/>
      <c r="D61" s="126" t="s">
        <v>95</v>
      </c>
      <c r="E61" s="127"/>
      <c r="F61" s="127"/>
      <c r="G61" s="127"/>
      <c r="H61" s="127"/>
      <c r="I61" s="128"/>
      <c r="J61" s="129">
        <f>J95</f>
        <v>0</v>
      </c>
      <c r="K61" s="130"/>
    </row>
    <row r="62" spans="2:11" s="7" customFormat="1" ht="24.75" customHeight="1">
      <c r="B62" s="117"/>
      <c r="C62" s="118"/>
      <c r="D62" s="119" t="s">
        <v>96</v>
      </c>
      <c r="E62" s="120"/>
      <c r="F62" s="120"/>
      <c r="G62" s="120"/>
      <c r="H62" s="120"/>
      <c r="I62" s="121"/>
      <c r="J62" s="122">
        <f>J98</f>
        <v>0</v>
      </c>
      <c r="K62" s="123"/>
    </row>
    <row r="63" spans="2:11" s="8" customFormat="1" ht="19.5" customHeight="1">
      <c r="B63" s="124"/>
      <c r="C63" s="125"/>
      <c r="D63" s="126" t="s">
        <v>97</v>
      </c>
      <c r="E63" s="127"/>
      <c r="F63" s="127"/>
      <c r="G63" s="127"/>
      <c r="H63" s="127"/>
      <c r="I63" s="128"/>
      <c r="J63" s="129">
        <f>J99</f>
        <v>0</v>
      </c>
      <c r="K63" s="130"/>
    </row>
    <row r="64" spans="2:11" s="8" customFormat="1" ht="19.5" customHeight="1">
      <c r="B64" s="124"/>
      <c r="C64" s="125"/>
      <c r="D64" s="126" t="s">
        <v>98</v>
      </c>
      <c r="E64" s="127"/>
      <c r="F64" s="127"/>
      <c r="G64" s="127"/>
      <c r="H64" s="127"/>
      <c r="I64" s="128"/>
      <c r="J64" s="129">
        <f>J146</f>
        <v>0</v>
      </c>
      <c r="K64" s="130"/>
    </row>
    <row r="65" spans="2:11" s="1" customFormat="1" ht="21.75" customHeight="1">
      <c r="B65" s="31"/>
      <c r="C65" s="32"/>
      <c r="D65" s="32"/>
      <c r="E65" s="32"/>
      <c r="F65" s="32"/>
      <c r="G65" s="32"/>
      <c r="H65" s="32"/>
      <c r="I65" s="88"/>
      <c r="J65" s="32"/>
      <c r="K65" s="35"/>
    </row>
    <row r="66" spans="2:11" s="1" customFormat="1" ht="6.75" customHeight="1">
      <c r="B66" s="46"/>
      <c r="C66" s="47"/>
      <c r="D66" s="47"/>
      <c r="E66" s="47"/>
      <c r="F66" s="47"/>
      <c r="G66" s="47"/>
      <c r="H66" s="47"/>
      <c r="I66" s="109"/>
      <c r="J66" s="47"/>
      <c r="K66" s="48"/>
    </row>
    <row r="70" spans="2:12" s="1" customFormat="1" ht="6.75" customHeight="1">
      <c r="B70" s="49"/>
      <c r="C70" s="50"/>
      <c r="D70" s="50"/>
      <c r="E70" s="50"/>
      <c r="F70" s="50"/>
      <c r="G70" s="50"/>
      <c r="H70" s="50"/>
      <c r="I70" s="110"/>
      <c r="J70" s="50"/>
      <c r="K70" s="50"/>
      <c r="L70" s="31"/>
    </row>
    <row r="71" spans="2:12" s="1" customFormat="1" ht="36.75" customHeight="1">
      <c r="B71" s="31"/>
      <c r="C71" s="51" t="s">
        <v>99</v>
      </c>
      <c r="L71" s="31"/>
    </row>
    <row r="72" spans="2:12" s="1" customFormat="1" ht="6.75" customHeight="1">
      <c r="B72" s="31"/>
      <c r="L72" s="31"/>
    </row>
    <row r="73" spans="2:12" s="1" customFormat="1" ht="14.25" customHeight="1">
      <c r="B73" s="31"/>
      <c r="C73" s="53" t="s">
        <v>17</v>
      </c>
      <c r="L73" s="31"/>
    </row>
    <row r="74" spans="2:12" s="1" customFormat="1" ht="22.5" customHeight="1">
      <c r="B74" s="31"/>
      <c r="E74" s="322" t="str">
        <f>E7</f>
        <v>OBJEKT KONZERVATOŘE, TYLOVA 931/15, PLZEŇ, OPRAVA STŘECHY</v>
      </c>
      <c r="F74" s="299"/>
      <c r="G74" s="299"/>
      <c r="H74" s="299"/>
      <c r="L74" s="31"/>
    </row>
    <row r="75" spans="2:12" s="1" customFormat="1" ht="14.25" customHeight="1">
      <c r="B75" s="31"/>
      <c r="C75" s="53" t="s">
        <v>83</v>
      </c>
      <c r="L75" s="31"/>
    </row>
    <row r="76" spans="2:12" s="1" customFormat="1" ht="23.25" customHeight="1">
      <c r="B76" s="31"/>
      <c r="E76" s="296" t="str">
        <f>E9</f>
        <v>D.1.4.3 - SILNOPROUDÁ ELEKTROTECHNIKA</v>
      </c>
      <c r="F76" s="299"/>
      <c r="G76" s="299"/>
      <c r="H76" s="299"/>
      <c r="L76" s="31"/>
    </row>
    <row r="77" spans="2:12" s="1" customFormat="1" ht="6.75" customHeight="1">
      <c r="B77" s="31"/>
      <c r="L77" s="31"/>
    </row>
    <row r="78" spans="2:12" s="1" customFormat="1" ht="18" customHeight="1">
      <c r="B78" s="31"/>
      <c r="C78" s="53" t="s">
        <v>23</v>
      </c>
      <c r="F78" s="131" t="str">
        <f>F12</f>
        <v> </v>
      </c>
      <c r="I78" s="132" t="s">
        <v>25</v>
      </c>
      <c r="J78" s="57" t="str">
        <f>IF(J12="","",J12)</f>
        <v>9.5.2016</v>
      </c>
      <c r="L78" s="31"/>
    </row>
    <row r="79" spans="2:12" s="1" customFormat="1" ht="6.75" customHeight="1">
      <c r="B79" s="31"/>
      <c r="L79" s="31"/>
    </row>
    <row r="80" spans="2:12" s="1" customFormat="1" ht="15">
      <c r="B80" s="31"/>
      <c r="C80" s="53" t="s">
        <v>29</v>
      </c>
      <c r="F80" s="131" t="str">
        <f>E15</f>
        <v> </v>
      </c>
      <c r="I80" s="132" t="s">
        <v>34</v>
      </c>
      <c r="J80" s="131" t="str">
        <f>E21</f>
        <v> </v>
      </c>
      <c r="L80" s="31"/>
    </row>
    <row r="81" spans="2:12" s="1" customFormat="1" ht="14.25" customHeight="1">
      <c r="B81" s="31"/>
      <c r="C81" s="53" t="s">
        <v>32</v>
      </c>
      <c r="F81" s="131">
        <f>IF(E18="","",E18)</f>
      </c>
      <c r="L81" s="31"/>
    </row>
    <row r="82" spans="2:12" s="1" customFormat="1" ht="9.75" customHeight="1">
      <c r="B82" s="31"/>
      <c r="L82" s="31"/>
    </row>
    <row r="83" spans="2:20" s="9" customFormat="1" ht="29.25" customHeight="1">
      <c r="B83" s="133"/>
      <c r="C83" s="134" t="s">
        <v>100</v>
      </c>
      <c r="D83" s="135" t="s">
        <v>57</v>
      </c>
      <c r="E83" s="135" t="s">
        <v>53</v>
      </c>
      <c r="F83" s="135" t="s">
        <v>101</v>
      </c>
      <c r="G83" s="135" t="s">
        <v>102</v>
      </c>
      <c r="H83" s="135" t="s">
        <v>103</v>
      </c>
      <c r="I83" s="136" t="s">
        <v>104</v>
      </c>
      <c r="J83" s="135" t="s">
        <v>88</v>
      </c>
      <c r="K83" s="137" t="s">
        <v>105</v>
      </c>
      <c r="L83" s="133"/>
      <c r="M83" s="64" t="s">
        <v>106</v>
      </c>
      <c r="N83" s="65" t="s">
        <v>42</v>
      </c>
      <c r="O83" s="65" t="s">
        <v>107</v>
      </c>
      <c r="P83" s="65" t="s">
        <v>108</v>
      </c>
      <c r="Q83" s="65" t="s">
        <v>109</v>
      </c>
      <c r="R83" s="65" t="s">
        <v>110</v>
      </c>
      <c r="S83" s="65" t="s">
        <v>111</v>
      </c>
      <c r="T83" s="66" t="s">
        <v>112</v>
      </c>
    </row>
    <row r="84" spans="2:63" s="1" customFormat="1" ht="29.25" customHeight="1">
      <c r="B84" s="31"/>
      <c r="C84" s="68" t="s">
        <v>89</v>
      </c>
      <c r="J84" s="138">
        <f>BK84</f>
        <v>0</v>
      </c>
      <c r="L84" s="31"/>
      <c r="M84" s="67"/>
      <c r="N84" s="58"/>
      <c r="O84" s="58"/>
      <c r="P84" s="139">
        <f>P85+P91+P98</f>
        <v>0</v>
      </c>
      <c r="Q84" s="58"/>
      <c r="R84" s="139">
        <f>R85+R91+R98</f>
        <v>0.5308900000000001</v>
      </c>
      <c r="S84" s="58"/>
      <c r="T84" s="140">
        <f>T85+T91+T98</f>
        <v>0.175</v>
      </c>
      <c r="AT84" s="14" t="s">
        <v>71</v>
      </c>
      <c r="AU84" s="14" t="s">
        <v>90</v>
      </c>
      <c r="BK84" s="141">
        <f>BK85+BK91+BK98</f>
        <v>0</v>
      </c>
    </row>
    <row r="85" spans="2:63" s="10" customFormat="1" ht="36.75" customHeight="1">
      <c r="B85" s="142"/>
      <c r="D85" s="143" t="s">
        <v>71</v>
      </c>
      <c r="E85" s="144" t="s">
        <v>113</v>
      </c>
      <c r="F85" s="144" t="s">
        <v>114</v>
      </c>
      <c r="I85" s="145"/>
      <c r="J85" s="146">
        <f>BK85</f>
        <v>0</v>
      </c>
      <c r="L85" s="142"/>
      <c r="M85" s="147"/>
      <c r="N85" s="148"/>
      <c r="O85" s="148"/>
      <c r="P85" s="149">
        <f>P86</f>
        <v>0</v>
      </c>
      <c r="Q85" s="148"/>
      <c r="R85" s="149">
        <f>R86</f>
        <v>0</v>
      </c>
      <c r="S85" s="148"/>
      <c r="T85" s="150">
        <f>T86</f>
        <v>0.175</v>
      </c>
      <c r="AR85" s="143" t="s">
        <v>22</v>
      </c>
      <c r="AT85" s="151" t="s">
        <v>71</v>
      </c>
      <c r="AU85" s="151" t="s">
        <v>72</v>
      </c>
      <c r="AY85" s="143" t="s">
        <v>115</v>
      </c>
      <c r="BK85" s="152">
        <f>BK86</f>
        <v>0</v>
      </c>
    </row>
    <row r="86" spans="2:63" s="10" customFormat="1" ht="19.5" customHeight="1">
      <c r="B86" s="142"/>
      <c r="D86" s="153" t="s">
        <v>71</v>
      </c>
      <c r="E86" s="154" t="s">
        <v>71</v>
      </c>
      <c r="F86" s="154" t="s">
        <v>116</v>
      </c>
      <c r="I86" s="145"/>
      <c r="J86" s="155">
        <f>BK86</f>
        <v>0</v>
      </c>
      <c r="L86" s="142"/>
      <c r="M86" s="147"/>
      <c r="N86" s="148"/>
      <c r="O86" s="148"/>
      <c r="P86" s="149">
        <f>SUM(P87:P90)</f>
        <v>0</v>
      </c>
      <c r="Q86" s="148"/>
      <c r="R86" s="149">
        <f>SUM(R87:R90)</f>
        <v>0</v>
      </c>
      <c r="S86" s="148"/>
      <c r="T86" s="150">
        <f>SUM(T87:T90)</f>
        <v>0.175</v>
      </c>
      <c r="AR86" s="143" t="s">
        <v>22</v>
      </c>
      <c r="AT86" s="151" t="s">
        <v>71</v>
      </c>
      <c r="AU86" s="151" t="s">
        <v>22</v>
      </c>
      <c r="AY86" s="143" t="s">
        <v>115</v>
      </c>
      <c r="BK86" s="152">
        <f>SUM(BK87:BK90)</f>
        <v>0</v>
      </c>
    </row>
    <row r="87" spans="2:65" s="1" customFormat="1" ht="22.5" customHeight="1">
      <c r="B87" s="156"/>
      <c r="C87" s="157" t="s">
        <v>22</v>
      </c>
      <c r="D87" s="157" t="s">
        <v>117</v>
      </c>
      <c r="E87" s="158" t="s">
        <v>118</v>
      </c>
      <c r="F87" s="159" t="s">
        <v>119</v>
      </c>
      <c r="G87" s="160" t="s">
        <v>120</v>
      </c>
      <c r="H87" s="161">
        <v>25</v>
      </c>
      <c r="I87" s="162"/>
      <c r="J87" s="163">
        <f>ROUND(I87*H87,2)</f>
        <v>0</v>
      </c>
      <c r="K87" s="159" t="s">
        <v>3</v>
      </c>
      <c r="L87" s="31"/>
      <c r="M87" s="164" t="s">
        <v>3</v>
      </c>
      <c r="N87" s="165" t="s">
        <v>43</v>
      </c>
      <c r="O87" s="32"/>
      <c r="P87" s="166">
        <f>O87*H87</f>
        <v>0</v>
      </c>
      <c r="Q87" s="166">
        <v>0</v>
      </c>
      <c r="R87" s="166">
        <f>Q87*H87</f>
        <v>0</v>
      </c>
      <c r="S87" s="166">
        <v>0.005</v>
      </c>
      <c r="T87" s="167">
        <f>S87*H87</f>
        <v>0.125</v>
      </c>
      <c r="AR87" s="14" t="s">
        <v>121</v>
      </c>
      <c r="AT87" s="14" t="s">
        <v>117</v>
      </c>
      <c r="AU87" s="14" t="s">
        <v>80</v>
      </c>
      <c r="AY87" s="14" t="s">
        <v>115</v>
      </c>
      <c r="BE87" s="168">
        <f>IF(N87="základní",J87,0)</f>
        <v>0</v>
      </c>
      <c r="BF87" s="168">
        <f>IF(N87="snížená",J87,0)</f>
        <v>0</v>
      </c>
      <c r="BG87" s="168">
        <f>IF(N87="zákl. přenesená",J87,0)</f>
        <v>0</v>
      </c>
      <c r="BH87" s="168">
        <f>IF(N87="sníž. přenesená",J87,0)</f>
        <v>0</v>
      </c>
      <c r="BI87" s="168">
        <f>IF(N87="nulová",J87,0)</f>
        <v>0</v>
      </c>
      <c r="BJ87" s="14" t="s">
        <v>22</v>
      </c>
      <c r="BK87" s="168">
        <f>ROUND(I87*H87,2)</f>
        <v>0</v>
      </c>
      <c r="BL87" s="14" t="s">
        <v>121</v>
      </c>
      <c r="BM87" s="14" t="s">
        <v>122</v>
      </c>
    </row>
    <row r="88" spans="2:47" s="1" customFormat="1" ht="22.5" customHeight="1">
      <c r="B88" s="31"/>
      <c r="D88" s="169" t="s">
        <v>123</v>
      </c>
      <c r="F88" s="170" t="s">
        <v>119</v>
      </c>
      <c r="I88" s="171"/>
      <c r="L88" s="31"/>
      <c r="M88" s="60"/>
      <c r="N88" s="32"/>
      <c r="O88" s="32"/>
      <c r="P88" s="32"/>
      <c r="Q88" s="32"/>
      <c r="R88" s="32"/>
      <c r="S88" s="32"/>
      <c r="T88" s="61"/>
      <c r="AT88" s="14" t="s">
        <v>123</v>
      </c>
      <c r="AU88" s="14" t="s">
        <v>80</v>
      </c>
    </row>
    <row r="89" spans="2:65" s="1" customFormat="1" ht="22.5" customHeight="1">
      <c r="B89" s="156"/>
      <c r="C89" s="157" t="s">
        <v>80</v>
      </c>
      <c r="D89" s="157" t="s">
        <v>117</v>
      </c>
      <c r="E89" s="158" t="s">
        <v>124</v>
      </c>
      <c r="F89" s="159" t="s">
        <v>125</v>
      </c>
      <c r="G89" s="160" t="s">
        <v>120</v>
      </c>
      <c r="H89" s="161">
        <v>10</v>
      </c>
      <c r="I89" s="162"/>
      <c r="J89" s="163">
        <f>ROUND(I89*H89,2)</f>
        <v>0</v>
      </c>
      <c r="K89" s="159" t="s">
        <v>3</v>
      </c>
      <c r="L89" s="31"/>
      <c r="M89" s="164" t="s">
        <v>3</v>
      </c>
      <c r="N89" s="165" t="s">
        <v>43</v>
      </c>
      <c r="O89" s="32"/>
      <c r="P89" s="166">
        <f>O89*H89</f>
        <v>0</v>
      </c>
      <c r="Q89" s="166">
        <v>0</v>
      </c>
      <c r="R89" s="166">
        <f>Q89*H89</f>
        <v>0</v>
      </c>
      <c r="S89" s="166">
        <v>0.005</v>
      </c>
      <c r="T89" s="167">
        <f>S89*H89</f>
        <v>0.05</v>
      </c>
      <c r="AR89" s="14" t="s">
        <v>121</v>
      </c>
      <c r="AT89" s="14" t="s">
        <v>117</v>
      </c>
      <c r="AU89" s="14" t="s">
        <v>80</v>
      </c>
      <c r="AY89" s="14" t="s">
        <v>115</v>
      </c>
      <c r="BE89" s="168">
        <f>IF(N89="základní",J89,0)</f>
        <v>0</v>
      </c>
      <c r="BF89" s="168">
        <f>IF(N89="snížená",J89,0)</f>
        <v>0</v>
      </c>
      <c r="BG89" s="168">
        <f>IF(N89="zákl. přenesená",J89,0)</f>
        <v>0</v>
      </c>
      <c r="BH89" s="168">
        <f>IF(N89="sníž. přenesená",J89,0)</f>
        <v>0</v>
      </c>
      <c r="BI89" s="168">
        <f>IF(N89="nulová",J89,0)</f>
        <v>0</v>
      </c>
      <c r="BJ89" s="14" t="s">
        <v>22</v>
      </c>
      <c r="BK89" s="168">
        <f>ROUND(I89*H89,2)</f>
        <v>0</v>
      </c>
      <c r="BL89" s="14" t="s">
        <v>121</v>
      </c>
      <c r="BM89" s="14" t="s">
        <v>126</v>
      </c>
    </row>
    <row r="90" spans="2:47" s="1" customFormat="1" ht="22.5" customHeight="1">
      <c r="B90" s="31"/>
      <c r="D90" s="172" t="s">
        <v>123</v>
      </c>
      <c r="F90" s="173" t="s">
        <v>119</v>
      </c>
      <c r="I90" s="171"/>
      <c r="L90" s="31"/>
      <c r="M90" s="60"/>
      <c r="N90" s="32"/>
      <c r="O90" s="32"/>
      <c r="P90" s="32"/>
      <c r="Q90" s="32"/>
      <c r="R90" s="32"/>
      <c r="S90" s="32"/>
      <c r="T90" s="61"/>
      <c r="AT90" s="14" t="s">
        <v>123</v>
      </c>
      <c r="AU90" s="14" t="s">
        <v>80</v>
      </c>
    </row>
    <row r="91" spans="2:63" s="10" customFormat="1" ht="36.75" customHeight="1">
      <c r="B91" s="142"/>
      <c r="D91" s="143" t="s">
        <v>71</v>
      </c>
      <c r="E91" s="144" t="s">
        <v>127</v>
      </c>
      <c r="F91" s="144" t="s">
        <v>128</v>
      </c>
      <c r="I91" s="145"/>
      <c r="J91" s="146">
        <f>BK91</f>
        <v>0</v>
      </c>
      <c r="L91" s="142"/>
      <c r="M91" s="147"/>
      <c r="N91" s="148"/>
      <c r="O91" s="148"/>
      <c r="P91" s="149">
        <f>P92+P95</f>
        <v>0</v>
      </c>
      <c r="Q91" s="148"/>
      <c r="R91" s="149">
        <f>R92+R95</f>
        <v>0</v>
      </c>
      <c r="S91" s="148"/>
      <c r="T91" s="150">
        <f>T92+T95</f>
        <v>0</v>
      </c>
      <c r="AR91" s="143" t="s">
        <v>80</v>
      </c>
      <c r="AT91" s="151" t="s">
        <v>71</v>
      </c>
      <c r="AU91" s="151" t="s">
        <v>72</v>
      </c>
      <c r="AY91" s="143" t="s">
        <v>115</v>
      </c>
      <c r="BK91" s="152">
        <f>BK92+BK95</f>
        <v>0</v>
      </c>
    </row>
    <row r="92" spans="2:63" s="10" customFormat="1" ht="19.5" customHeight="1">
      <c r="B92" s="142"/>
      <c r="D92" s="153" t="s">
        <v>71</v>
      </c>
      <c r="E92" s="154" t="s">
        <v>129</v>
      </c>
      <c r="F92" s="154" t="s">
        <v>130</v>
      </c>
      <c r="I92" s="145"/>
      <c r="J92" s="155">
        <f>BK92</f>
        <v>0</v>
      </c>
      <c r="L92" s="142"/>
      <c r="M92" s="147"/>
      <c r="N92" s="148"/>
      <c r="O92" s="148"/>
      <c r="P92" s="149">
        <f>SUM(P93:P94)</f>
        <v>0</v>
      </c>
      <c r="Q92" s="148"/>
      <c r="R92" s="149">
        <f>SUM(R93:R94)</f>
        <v>0</v>
      </c>
      <c r="S92" s="148"/>
      <c r="T92" s="150">
        <f>SUM(T93:T94)</f>
        <v>0</v>
      </c>
      <c r="AR92" s="143" t="s">
        <v>80</v>
      </c>
      <c r="AT92" s="151" t="s">
        <v>71</v>
      </c>
      <c r="AU92" s="151" t="s">
        <v>22</v>
      </c>
      <c r="AY92" s="143" t="s">
        <v>115</v>
      </c>
      <c r="BK92" s="152">
        <f>SUM(BK93:BK94)</f>
        <v>0</v>
      </c>
    </row>
    <row r="93" spans="2:65" s="1" customFormat="1" ht="22.5" customHeight="1">
      <c r="B93" s="156"/>
      <c r="C93" s="157" t="s">
        <v>131</v>
      </c>
      <c r="D93" s="157" t="s">
        <v>117</v>
      </c>
      <c r="E93" s="158" t="s">
        <v>132</v>
      </c>
      <c r="F93" s="159" t="s">
        <v>133</v>
      </c>
      <c r="G93" s="160" t="s">
        <v>134</v>
      </c>
      <c r="H93" s="161">
        <v>1</v>
      </c>
      <c r="I93" s="162"/>
      <c r="J93" s="163">
        <f>ROUND(I93*H93,2)</f>
        <v>0</v>
      </c>
      <c r="K93" s="159" t="s">
        <v>135</v>
      </c>
      <c r="L93" s="31"/>
      <c r="M93" s="164" t="s">
        <v>3</v>
      </c>
      <c r="N93" s="165" t="s">
        <v>43</v>
      </c>
      <c r="O93" s="32"/>
      <c r="P93" s="166">
        <f>O93*H93</f>
        <v>0</v>
      </c>
      <c r="Q93" s="166">
        <v>0</v>
      </c>
      <c r="R93" s="166">
        <f>Q93*H93</f>
        <v>0</v>
      </c>
      <c r="S93" s="166">
        <v>0</v>
      </c>
      <c r="T93" s="167">
        <f>S93*H93</f>
        <v>0</v>
      </c>
      <c r="AR93" s="14" t="s">
        <v>136</v>
      </c>
      <c r="AT93" s="14" t="s">
        <v>117</v>
      </c>
      <c r="AU93" s="14" t="s">
        <v>80</v>
      </c>
      <c r="AY93" s="14" t="s">
        <v>115</v>
      </c>
      <c r="BE93" s="168">
        <f>IF(N93="základní",J93,0)</f>
        <v>0</v>
      </c>
      <c r="BF93" s="168">
        <f>IF(N93="snížená",J93,0)</f>
        <v>0</v>
      </c>
      <c r="BG93" s="168">
        <f>IF(N93="zákl. přenesená",J93,0)</f>
        <v>0</v>
      </c>
      <c r="BH93" s="168">
        <f>IF(N93="sníž. přenesená",J93,0)</f>
        <v>0</v>
      </c>
      <c r="BI93" s="168">
        <f>IF(N93="nulová",J93,0)</f>
        <v>0</v>
      </c>
      <c r="BJ93" s="14" t="s">
        <v>22</v>
      </c>
      <c r="BK93" s="168">
        <f>ROUND(I93*H93,2)</f>
        <v>0</v>
      </c>
      <c r="BL93" s="14" t="s">
        <v>136</v>
      </c>
      <c r="BM93" s="14" t="s">
        <v>137</v>
      </c>
    </row>
    <row r="94" spans="2:47" s="1" customFormat="1" ht="30" customHeight="1">
      <c r="B94" s="31"/>
      <c r="D94" s="172" t="s">
        <v>123</v>
      </c>
      <c r="F94" s="173" t="s">
        <v>138</v>
      </c>
      <c r="I94" s="171"/>
      <c r="L94" s="31"/>
      <c r="M94" s="60"/>
      <c r="N94" s="32"/>
      <c r="O94" s="32"/>
      <c r="P94" s="32"/>
      <c r="Q94" s="32"/>
      <c r="R94" s="32"/>
      <c r="S94" s="32"/>
      <c r="T94" s="61"/>
      <c r="AT94" s="14" t="s">
        <v>123</v>
      </c>
      <c r="AU94" s="14" t="s">
        <v>80</v>
      </c>
    </row>
    <row r="95" spans="2:63" s="10" customFormat="1" ht="29.25" customHeight="1">
      <c r="B95" s="142"/>
      <c r="D95" s="153" t="s">
        <v>71</v>
      </c>
      <c r="E95" s="154" t="s">
        <v>139</v>
      </c>
      <c r="F95" s="154" t="s">
        <v>140</v>
      </c>
      <c r="I95" s="145"/>
      <c r="J95" s="155">
        <f>BK95</f>
        <v>0</v>
      </c>
      <c r="L95" s="142"/>
      <c r="M95" s="147"/>
      <c r="N95" s="148"/>
      <c r="O95" s="148"/>
      <c r="P95" s="149">
        <f>SUM(P96:P97)</f>
        <v>0</v>
      </c>
      <c r="Q95" s="148"/>
      <c r="R95" s="149">
        <f>SUM(R96:R97)</f>
        <v>0</v>
      </c>
      <c r="S95" s="148"/>
      <c r="T95" s="150">
        <f>SUM(T96:T97)</f>
        <v>0</v>
      </c>
      <c r="AR95" s="143" t="s">
        <v>80</v>
      </c>
      <c r="AT95" s="151" t="s">
        <v>71</v>
      </c>
      <c r="AU95" s="151" t="s">
        <v>22</v>
      </c>
      <c r="AY95" s="143" t="s">
        <v>115</v>
      </c>
      <c r="BK95" s="152">
        <f>SUM(BK96:BK97)</f>
        <v>0</v>
      </c>
    </row>
    <row r="96" spans="2:65" s="1" customFormat="1" ht="22.5" customHeight="1">
      <c r="B96" s="156"/>
      <c r="C96" s="157" t="s">
        <v>121</v>
      </c>
      <c r="D96" s="157" t="s">
        <v>117</v>
      </c>
      <c r="E96" s="158" t="s">
        <v>141</v>
      </c>
      <c r="F96" s="159" t="s">
        <v>142</v>
      </c>
      <c r="G96" s="160" t="s">
        <v>143</v>
      </c>
      <c r="H96" s="161">
        <v>1</v>
      </c>
      <c r="I96" s="162"/>
      <c r="J96" s="163">
        <f>ROUND(I96*H96,2)</f>
        <v>0</v>
      </c>
      <c r="K96" s="159" t="s">
        <v>135</v>
      </c>
      <c r="L96" s="31"/>
      <c r="M96" s="164" t="s">
        <v>3</v>
      </c>
      <c r="N96" s="165" t="s">
        <v>43</v>
      </c>
      <c r="O96" s="32"/>
      <c r="P96" s="166">
        <f>O96*H96</f>
        <v>0</v>
      </c>
      <c r="Q96" s="166">
        <v>0</v>
      </c>
      <c r="R96" s="166">
        <f>Q96*H96</f>
        <v>0</v>
      </c>
      <c r="S96" s="166">
        <v>0</v>
      </c>
      <c r="T96" s="167">
        <f>S96*H96</f>
        <v>0</v>
      </c>
      <c r="AR96" s="14" t="s">
        <v>136</v>
      </c>
      <c r="AT96" s="14" t="s">
        <v>117</v>
      </c>
      <c r="AU96" s="14" t="s">
        <v>80</v>
      </c>
      <c r="AY96" s="14" t="s">
        <v>115</v>
      </c>
      <c r="BE96" s="168">
        <f>IF(N96="základní",J96,0)</f>
        <v>0</v>
      </c>
      <c r="BF96" s="168">
        <f>IF(N96="snížená",J96,0)</f>
        <v>0</v>
      </c>
      <c r="BG96" s="168">
        <f>IF(N96="zákl. přenesená",J96,0)</f>
        <v>0</v>
      </c>
      <c r="BH96" s="168">
        <f>IF(N96="sníž. přenesená",J96,0)</f>
        <v>0</v>
      </c>
      <c r="BI96" s="168">
        <f>IF(N96="nulová",J96,0)</f>
        <v>0</v>
      </c>
      <c r="BJ96" s="14" t="s">
        <v>22</v>
      </c>
      <c r="BK96" s="168">
        <f>ROUND(I96*H96,2)</f>
        <v>0</v>
      </c>
      <c r="BL96" s="14" t="s">
        <v>136</v>
      </c>
      <c r="BM96" s="14" t="s">
        <v>144</v>
      </c>
    </row>
    <row r="97" spans="2:47" s="1" customFormat="1" ht="22.5" customHeight="1">
      <c r="B97" s="31"/>
      <c r="D97" s="172" t="s">
        <v>123</v>
      </c>
      <c r="F97" s="173" t="s">
        <v>145</v>
      </c>
      <c r="I97" s="171"/>
      <c r="L97" s="31"/>
      <c r="M97" s="60"/>
      <c r="N97" s="32"/>
      <c r="O97" s="32"/>
      <c r="P97" s="32"/>
      <c r="Q97" s="32"/>
      <c r="R97" s="32"/>
      <c r="S97" s="32"/>
      <c r="T97" s="61"/>
      <c r="AT97" s="14" t="s">
        <v>123</v>
      </c>
      <c r="AU97" s="14" t="s">
        <v>80</v>
      </c>
    </row>
    <row r="98" spans="2:63" s="10" customFormat="1" ht="36.75" customHeight="1">
      <c r="B98" s="142"/>
      <c r="D98" s="143" t="s">
        <v>71</v>
      </c>
      <c r="E98" s="144" t="s">
        <v>146</v>
      </c>
      <c r="F98" s="144" t="s">
        <v>147</v>
      </c>
      <c r="I98" s="145"/>
      <c r="J98" s="146">
        <f>BK98</f>
        <v>0</v>
      </c>
      <c r="L98" s="142"/>
      <c r="M98" s="147"/>
      <c r="N98" s="148"/>
      <c r="O98" s="148"/>
      <c r="P98" s="149">
        <f>P99+P146</f>
        <v>0</v>
      </c>
      <c r="Q98" s="148"/>
      <c r="R98" s="149">
        <f>R99+R146</f>
        <v>0.5308900000000001</v>
      </c>
      <c r="S98" s="148"/>
      <c r="T98" s="150">
        <f>T99+T146</f>
        <v>0</v>
      </c>
      <c r="AR98" s="143" t="s">
        <v>131</v>
      </c>
      <c r="AT98" s="151" t="s">
        <v>71</v>
      </c>
      <c r="AU98" s="151" t="s">
        <v>72</v>
      </c>
      <c r="AY98" s="143" t="s">
        <v>115</v>
      </c>
      <c r="BK98" s="152">
        <f>BK99+BK146</f>
        <v>0</v>
      </c>
    </row>
    <row r="99" spans="2:63" s="10" customFormat="1" ht="19.5" customHeight="1">
      <c r="B99" s="142"/>
      <c r="D99" s="153" t="s">
        <v>71</v>
      </c>
      <c r="E99" s="154" t="s">
        <v>148</v>
      </c>
      <c r="F99" s="154" t="s">
        <v>149</v>
      </c>
      <c r="I99" s="145"/>
      <c r="J99" s="155">
        <f>BK99</f>
        <v>0</v>
      </c>
      <c r="L99" s="142"/>
      <c r="M99" s="147"/>
      <c r="N99" s="148"/>
      <c r="O99" s="148"/>
      <c r="P99" s="149">
        <f>SUM(P100:P145)</f>
        <v>0</v>
      </c>
      <c r="Q99" s="148"/>
      <c r="R99" s="149">
        <f>SUM(R100:R145)</f>
        <v>0.5308900000000001</v>
      </c>
      <c r="S99" s="148"/>
      <c r="T99" s="150">
        <f>SUM(T100:T145)</f>
        <v>0</v>
      </c>
      <c r="AR99" s="143" t="s">
        <v>131</v>
      </c>
      <c r="AT99" s="151" t="s">
        <v>71</v>
      </c>
      <c r="AU99" s="151" t="s">
        <v>22</v>
      </c>
      <c r="AY99" s="143" t="s">
        <v>115</v>
      </c>
      <c r="BK99" s="152">
        <f>SUM(BK100:BK145)</f>
        <v>0</v>
      </c>
    </row>
    <row r="100" spans="2:65" s="1" customFormat="1" ht="22.5" customHeight="1">
      <c r="B100" s="156"/>
      <c r="C100" s="157" t="s">
        <v>150</v>
      </c>
      <c r="D100" s="157" t="s">
        <v>117</v>
      </c>
      <c r="E100" s="158" t="s">
        <v>151</v>
      </c>
      <c r="F100" s="159" t="s">
        <v>152</v>
      </c>
      <c r="G100" s="160" t="s">
        <v>153</v>
      </c>
      <c r="H100" s="161">
        <v>20</v>
      </c>
      <c r="I100" s="162"/>
      <c r="J100" s="163">
        <f>ROUND(I100*H100,2)</f>
        <v>0</v>
      </c>
      <c r="K100" s="159" t="s">
        <v>135</v>
      </c>
      <c r="L100" s="31"/>
      <c r="M100" s="164" t="s">
        <v>3</v>
      </c>
      <c r="N100" s="165" t="s">
        <v>43</v>
      </c>
      <c r="O100" s="32"/>
      <c r="P100" s="166">
        <f>O100*H100</f>
        <v>0</v>
      </c>
      <c r="Q100" s="166">
        <v>0</v>
      </c>
      <c r="R100" s="166">
        <f>Q100*H100</f>
        <v>0</v>
      </c>
      <c r="S100" s="166">
        <v>0</v>
      </c>
      <c r="T100" s="167">
        <f>S100*H100</f>
        <v>0</v>
      </c>
      <c r="AR100" s="14" t="s">
        <v>154</v>
      </c>
      <c r="AT100" s="14" t="s">
        <v>117</v>
      </c>
      <c r="AU100" s="14" t="s">
        <v>80</v>
      </c>
      <c r="AY100" s="14" t="s">
        <v>115</v>
      </c>
      <c r="BE100" s="168">
        <f>IF(N100="základní",J100,0)</f>
        <v>0</v>
      </c>
      <c r="BF100" s="168">
        <f>IF(N100="snížená",J100,0)</f>
        <v>0</v>
      </c>
      <c r="BG100" s="168">
        <f>IF(N100="zákl. přenesená",J100,0)</f>
        <v>0</v>
      </c>
      <c r="BH100" s="168">
        <f>IF(N100="sníž. přenesená",J100,0)</f>
        <v>0</v>
      </c>
      <c r="BI100" s="168">
        <f>IF(N100="nulová",J100,0)</f>
        <v>0</v>
      </c>
      <c r="BJ100" s="14" t="s">
        <v>22</v>
      </c>
      <c r="BK100" s="168">
        <f>ROUND(I100*H100,2)</f>
        <v>0</v>
      </c>
      <c r="BL100" s="14" t="s">
        <v>154</v>
      </c>
      <c r="BM100" s="14" t="s">
        <v>155</v>
      </c>
    </row>
    <row r="101" spans="2:47" s="1" customFormat="1" ht="30" customHeight="1">
      <c r="B101" s="31"/>
      <c r="D101" s="169" t="s">
        <v>123</v>
      </c>
      <c r="F101" s="170" t="s">
        <v>156</v>
      </c>
      <c r="I101" s="171"/>
      <c r="L101" s="31"/>
      <c r="M101" s="60"/>
      <c r="N101" s="32"/>
      <c r="O101" s="32"/>
      <c r="P101" s="32"/>
      <c r="Q101" s="32"/>
      <c r="R101" s="32"/>
      <c r="S101" s="32"/>
      <c r="T101" s="61"/>
      <c r="AT101" s="14" t="s">
        <v>123</v>
      </c>
      <c r="AU101" s="14" t="s">
        <v>80</v>
      </c>
    </row>
    <row r="102" spans="2:65" s="1" customFormat="1" ht="22.5" customHeight="1">
      <c r="B102" s="156"/>
      <c r="C102" s="174" t="s">
        <v>157</v>
      </c>
      <c r="D102" s="174" t="s">
        <v>146</v>
      </c>
      <c r="E102" s="175" t="s">
        <v>158</v>
      </c>
      <c r="F102" s="176" t="s">
        <v>159</v>
      </c>
      <c r="G102" s="177" t="s">
        <v>153</v>
      </c>
      <c r="H102" s="178">
        <v>20</v>
      </c>
      <c r="I102" s="179"/>
      <c r="J102" s="180">
        <f>ROUND(I102*H102,2)</f>
        <v>0</v>
      </c>
      <c r="K102" s="176" t="s">
        <v>135</v>
      </c>
      <c r="L102" s="181"/>
      <c r="M102" s="182" t="s">
        <v>3</v>
      </c>
      <c r="N102" s="183" t="s">
        <v>43</v>
      </c>
      <c r="O102" s="32"/>
      <c r="P102" s="166">
        <f>O102*H102</f>
        <v>0</v>
      </c>
      <c r="Q102" s="166">
        <v>0.0001</v>
      </c>
      <c r="R102" s="166">
        <f>Q102*H102</f>
        <v>0.002</v>
      </c>
      <c r="S102" s="166">
        <v>0</v>
      </c>
      <c r="T102" s="167">
        <f>S102*H102</f>
        <v>0</v>
      </c>
      <c r="AR102" s="14" t="s">
        <v>160</v>
      </c>
      <c r="AT102" s="14" t="s">
        <v>146</v>
      </c>
      <c r="AU102" s="14" t="s">
        <v>80</v>
      </c>
      <c r="AY102" s="14" t="s">
        <v>115</v>
      </c>
      <c r="BE102" s="168">
        <f>IF(N102="základní",J102,0)</f>
        <v>0</v>
      </c>
      <c r="BF102" s="168">
        <f>IF(N102="snížená",J102,0)</f>
        <v>0</v>
      </c>
      <c r="BG102" s="168">
        <f>IF(N102="zákl. přenesená",J102,0)</f>
        <v>0</v>
      </c>
      <c r="BH102" s="168">
        <f>IF(N102="sníž. přenesená",J102,0)</f>
        <v>0</v>
      </c>
      <c r="BI102" s="168">
        <f>IF(N102="nulová",J102,0)</f>
        <v>0</v>
      </c>
      <c r="BJ102" s="14" t="s">
        <v>22</v>
      </c>
      <c r="BK102" s="168">
        <f>ROUND(I102*H102,2)</f>
        <v>0</v>
      </c>
      <c r="BL102" s="14" t="s">
        <v>160</v>
      </c>
      <c r="BM102" s="14" t="s">
        <v>161</v>
      </c>
    </row>
    <row r="103" spans="2:47" s="1" customFormat="1" ht="30" customHeight="1">
      <c r="B103" s="31"/>
      <c r="D103" s="169" t="s">
        <v>123</v>
      </c>
      <c r="F103" s="170" t="s">
        <v>162</v>
      </c>
      <c r="I103" s="171"/>
      <c r="L103" s="31"/>
      <c r="M103" s="60"/>
      <c r="N103" s="32"/>
      <c r="O103" s="32"/>
      <c r="P103" s="32"/>
      <c r="Q103" s="32"/>
      <c r="R103" s="32"/>
      <c r="S103" s="32"/>
      <c r="T103" s="61"/>
      <c r="AT103" s="14" t="s">
        <v>123</v>
      </c>
      <c r="AU103" s="14" t="s">
        <v>80</v>
      </c>
    </row>
    <row r="104" spans="2:65" s="1" customFormat="1" ht="22.5" customHeight="1">
      <c r="B104" s="156"/>
      <c r="C104" s="157" t="s">
        <v>163</v>
      </c>
      <c r="D104" s="157" t="s">
        <v>117</v>
      </c>
      <c r="E104" s="158" t="s">
        <v>164</v>
      </c>
      <c r="F104" s="159" t="s">
        <v>165</v>
      </c>
      <c r="G104" s="160" t="s">
        <v>134</v>
      </c>
      <c r="H104" s="161">
        <v>57</v>
      </c>
      <c r="I104" s="162"/>
      <c r="J104" s="163">
        <f>ROUND(I104*H104,2)</f>
        <v>0</v>
      </c>
      <c r="K104" s="159" t="s">
        <v>135</v>
      </c>
      <c r="L104" s="31"/>
      <c r="M104" s="164" t="s">
        <v>3</v>
      </c>
      <c r="N104" s="165" t="s">
        <v>43</v>
      </c>
      <c r="O104" s="32"/>
      <c r="P104" s="166">
        <f>O104*H104</f>
        <v>0</v>
      </c>
      <c r="Q104" s="166">
        <v>0</v>
      </c>
      <c r="R104" s="166">
        <f>Q104*H104</f>
        <v>0</v>
      </c>
      <c r="S104" s="166">
        <v>0</v>
      </c>
      <c r="T104" s="167">
        <f>S104*H104</f>
        <v>0</v>
      </c>
      <c r="AR104" s="14" t="s">
        <v>154</v>
      </c>
      <c r="AT104" s="14" t="s">
        <v>117</v>
      </c>
      <c r="AU104" s="14" t="s">
        <v>80</v>
      </c>
      <c r="AY104" s="14" t="s">
        <v>115</v>
      </c>
      <c r="BE104" s="168">
        <f>IF(N104="základní",J104,0)</f>
        <v>0</v>
      </c>
      <c r="BF104" s="168">
        <f>IF(N104="snížená",J104,0)</f>
        <v>0</v>
      </c>
      <c r="BG104" s="168">
        <f>IF(N104="zákl. přenesená",J104,0)</f>
        <v>0</v>
      </c>
      <c r="BH104" s="168">
        <f>IF(N104="sníž. přenesená",J104,0)</f>
        <v>0</v>
      </c>
      <c r="BI104" s="168">
        <f>IF(N104="nulová",J104,0)</f>
        <v>0</v>
      </c>
      <c r="BJ104" s="14" t="s">
        <v>22</v>
      </c>
      <c r="BK104" s="168">
        <f>ROUND(I104*H104,2)</f>
        <v>0</v>
      </c>
      <c r="BL104" s="14" t="s">
        <v>154</v>
      </c>
      <c r="BM104" s="14" t="s">
        <v>166</v>
      </c>
    </row>
    <row r="105" spans="2:47" s="1" customFormat="1" ht="30" customHeight="1">
      <c r="B105" s="31"/>
      <c r="D105" s="169" t="s">
        <v>123</v>
      </c>
      <c r="F105" s="170" t="s">
        <v>167</v>
      </c>
      <c r="I105" s="171"/>
      <c r="L105" s="31"/>
      <c r="M105" s="60"/>
      <c r="N105" s="32"/>
      <c r="O105" s="32"/>
      <c r="P105" s="32"/>
      <c r="Q105" s="32"/>
      <c r="R105" s="32"/>
      <c r="S105" s="32"/>
      <c r="T105" s="61"/>
      <c r="AT105" s="14" t="s">
        <v>123</v>
      </c>
      <c r="AU105" s="14" t="s">
        <v>80</v>
      </c>
    </row>
    <row r="106" spans="2:65" s="1" customFormat="1" ht="22.5" customHeight="1">
      <c r="B106" s="156"/>
      <c r="C106" s="174" t="s">
        <v>168</v>
      </c>
      <c r="D106" s="174" t="s">
        <v>146</v>
      </c>
      <c r="E106" s="175" t="s">
        <v>169</v>
      </c>
      <c r="F106" s="176" t="s">
        <v>170</v>
      </c>
      <c r="G106" s="177" t="s">
        <v>134</v>
      </c>
      <c r="H106" s="178">
        <v>57</v>
      </c>
      <c r="I106" s="179"/>
      <c r="J106" s="180">
        <f>ROUND(I106*H106,2)</f>
        <v>0</v>
      </c>
      <c r="K106" s="176" t="s">
        <v>135</v>
      </c>
      <c r="L106" s="181"/>
      <c r="M106" s="182" t="s">
        <v>3</v>
      </c>
      <c r="N106" s="183" t="s">
        <v>43</v>
      </c>
      <c r="O106" s="32"/>
      <c r="P106" s="166">
        <f>O106*H106</f>
        <v>0</v>
      </c>
      <c r="Q106" s="166">
        <v>0.00033</v>
      </c>
      <c r="R106" s="166">
        <f>Q106*H106</f>
        <v>0.01881</v>
      </c>
      <c r="S106" s="166">
        <v>0</v>
      </c>
      <c r="T106" s="167">
        <f>S106*H106</f>
        <v>0</v>
      </c>
      <c r="AR106" s="14" t="s">
        <v>160</v>
      </c>
      <c r="AT106" s="14" t="s">
        <v>146</v>
      </c>
      <c r="AU106" s="14" t="s">
        <v>80</v>
      </c>
      <c r="AY106" s="14" t="s">
        <v>115</v>
      </c>
      <c r="BE106" s="168">
        <f>IF(N106="základní",J106,0)</f>
        <v>0</v>
      </c>
      <c r="BF106" s="168">
        <f>IF(N106="snížená",J106,0)</f>
        <v>0</v>
      </c>
      <c r="BG106" s="168">
        <f>IF(N106="zákl. přenesená",J106,0)</f>
        <v>0</v>
      </c>
      <c r="BH106" s="168">
        <f>IF(N106="sníž. přenesená",J106,0)</f>
        <v>0</v>
      </c>
      <c r="BI106" s="168">
        <f>IF(N106="nulová",J106,0)</f>
        <v>0</v>
      </c>
      <c r="BJ106" s="14" t="s">
        <v>22</v>
      </c>
      <c r="BK106" s="168">
        <f>ROUND(I106*H106,2)</f>
        <v>0</v>
      </c>
      <c r="BL106" s="14" t="s">
        <v>160</v>
      </c>
      <c r="BM106" s="14" t="s">
        <v>171</v>
      </c>
    </row>
    <row r="107" spans="2:47" s="1" customFormat="1" ht="30" customHeight="1">
      <c r="B107" s="31"/>
      <c r="D107" s="169" t="s">
        <v>123</v>
      </c>
      <c r="F107" s="170" t="s">
        <v>172</v>
      </c>
      <c r="I107" s="171"/>
      <c r="L107" s="31"/>
      <c r="M107" s="60"/>
      <c r="N107" s="32"/>
      <c r="O107" s="32"/>
      <c r="P107" s="32"/>
      <c r="Q107" s="32"/>
      <c r="R107" s="32"/>
      <c r="S107" s="32"/>
      <c r="T107" s="61"/>
      <c r="AT107" s="14" t="s">
        <v>123</v>
      </c>
      <c r="AU107" s="14" t="s">
        <v>80</v>
      </c>
    </row>
    <row r="108" spans="2:65" s="1" customFormat="1" ht="22.5" customHeight="1">
      <c r="B108" s="156"/>
      <c r="C108" s="157" t="s">
        <v>173</v>
      </c>
      <c r="D108" s="157" t="s">
        <v>117</v>
      </c>
      <c r="E108" s="158" t="s">
        <v>174</v>
      </c>
      <c r="F108" s="159" t="s">
        <v>175</v>
      </c>
      <c r="G108" s="160" t="s">
        <v>134</v>
      </c>
      <c r="H108" s="161">
        <v>57</v>
      </c>
      <c r="I108" s="162"/>
      <c r="J108" s="163">
        <f>ROUND(I108*H108,2)</f>
        <v>0</v>
      </c>
      <c r="K108" s="159" t="s">
        <v>135</v>
      </c>
      <c r="L108" s="31"/>
      <c r="M108" s="164" t="s">
        <v>3</v>
      </c>
      <c r="N108" s="165" t="s">
        <v>43</v>
      </c>
      <c r="O108" s="32"/>
      <c r="P108" s="166">
        <f>O108*H108</f>
        <v>0</v>
      </c>
      <c r="Q108" s="166">
        <v>0</v>
      </c>
      <c r="R108" s="166">
        <f>Q108*H108</f>
        <v>0</v>
      </c>
      <c r="S108" s="166">
        <v>0</v>
      </c>
      <c r="T108" s="167">
        <f>S108*H108</f>
        <v>0</v>
      </c>
      <c r="AR108" s="14" t="s">
        <v>154</v>
      </c>
      <c r="AT108" s="14" t="s">
        <v>117</v>
      </c>
      <c r="AU108" s="14" t="s">
        <v>80</v>
      </c>
      <c r="AY108" s="14" t="s">
        <v>115</v>
      </c>
      <c r="BE108" s="168">
        <f>IF(N108="základní",J108,0)</f>
        <v>0</v>
      </c>
      <c r="BF108" s="168">
        <f>IF(N108="snížená",J108,0)</f>
        <v>0</v>
      </c>
      <c r="BG108" s="168">
        <f>IF(N108="zákl. přenesená",J108,0)</f>
        <v>0</v>
      </c>
      <c r="BH108" s="168">
        <f>IF(N108="sníž. přenesená",J108,0)</f>
        <v>0</v>
      </c>
      <c r="BI108" s="168">
        <f>IF(N108="nulová",J108,0)</f>
        <v>0</v>
      </c>
      <c r="BJ108" s="14" t="s">
        <v>22</v>
      </c>
      <c r="BK108" s="168">
        <f>ROUND(I108*H108,2)</f>
        <v>0</v>
      </c>
      <c r="BL108" s="14" t="s">
        <v>154</v>
      </c>
      <c r="BM108" s="14" t="s">
        <v>176</v>
      </c>
    </row>
    <row r="109" spans="2:47" s="1" customFormat="1" ht="22.5" customHeight="1">
      <c r="B109" s="31"/>
      <c r="D109" s="169" t="s">
        <v>123</v>
      </c>
      <c r="F109" s="170" t="s">
        <v>177</v>
      </c>
      <c r="I109" s="171"/>
      <c r="L109" s="31"/>
      <c r="M109" s="60"/>
      <c r="N109" s="32"/>
      <c r="O109" s="32"/>
      <c r="P109" s="32"/>
      <c r="Q109" s="32"/>
      <c r="R109" s="32"/>
      <c r="S109" s="32"/>
      <c r="T109" s="61"/>
      <c r="AT109" s="14" t="s">
        <v>123</v>
      </c>
      <c r="AU109" s="14" t="s">
        <v>80</v>
      </c>
    </row>
    <row r="110" spans="2:65" s="1" customFormat="1" ht="22.5" customHeight="1">
      <c r="B110" s="156"/>
      <c r="C110" s="157" t="s">
        <v>27</v>
      </c>
      <c r="D110" s="157" t="s">
        <v>117</v>
      </c>
      <c r="E110" s="158" t="s">
        <v>178</v>
      </c>
      <c r="F110" s="159" t="s">
        <v>179</v>
      </c>
      <c r="G110" s="160" t="s">
        <v>134</v>
      </c>
      <c r="H110" s="161">
        <v>15</v>
      </c>
      <c r="I110" s="162"/>
      <c r="J110" s="163">
        <f>ROUND(I110*H110,2)</f>
        <v>0</v>
      </c>
      <c r="K110" s="159" t="s">
        <v>135</v>
      </c>
      <c r="L110" s="31"/>
      <c r="M110" s="164" t="s">
        <v>3</v>
      </c>
      <c r="N110" s="165" t="s">
        <v>43</v>
      </c>
      <c r="O110" s="32"/>
      <c r="P110" s="166">
        <f>O110*H110</f>
        <v>0</v>
      </c>
      <c r="Q110" s="166">
        <v>0</v>
      </c>
      <c r="R110" s="166">
        <f>Q110*H110</f>
        <v>0</v>
      </c>
      <c r="S110" s="166">
        <v>0</v>
      </c>
      <c r="T110" s="167">
        <f>S110*H110</f>
        <v>0</v>
      </c>
      <c r="AR110" s="14" t="s">
        <v>154</v>
      </c>
      <c r="AT110" s="14" t="s">
        <v>117</v>
      </c>
      <c r="AU110" s="14" t="s">
        <v>80</v>
      </c>
      <c r="AY110" s="14" t="s">
        <v>115</v>
      </c>
      <c r="BE110" s="168">
        <f>IF(N110="základní",J110,0)</f>
        <v>0</v>
      </c>
      <c r="BF110" s="168">
        <f>IF(N110="snížená",J110,0)</f>
        <v>0</v>
      </c>
      <c r="BG110" s="168">
        <f>IF(N110="zákl. přenesená",J110,0)</f>
        <v>0</v>
      </c>
      <c r="BH110" s="168">
        <f>IF(N110="sníž. přenesená",J110,0)</f>
        <v>0</v>
      </c>
      <c r="BI110" s="168">
        <f>IF(N110="nulová",J110,0)</f>
        <v>0</v>
      </c>
      <c r="BJ110" s="14" t="s">
        <v>22</v>
      </c>
      <c r="BK110" s="168">
        <f>ROUND(I110*H110,2)</f>
        <v>0</v>
      </c>
      <c r="BL110" s="14" t="s">
        <v>154</v>
      </c>
      <c r="BM110" s="14" t="s">
        <v>180</v>
      </c>
    </row>
    <row r="111" spans="2:47" s="1" customFormat="1" ht="30" customHeight="1">
      <c r="B111" s="31"/>
      <c r="D111" s="169" t="s">
        <v>123</v>
      </c>
      <c r="F111" s="170" t="s">
        <v>181</v>
      </c>
      <c r="I111" s="171"/>
      <c r="L111" s="31"/>
      <c r="M111" s="60"/>
      <c r="N111" s="32"/>
      <c r="O111" s="32"/>
      <c r="P111" s="32"/>
      <c r="Q111" s="32"/>
      <c r="R111" s="32"/>
      <c r="S111" s="32"/>
      <c r="T111" s="61"/>
      <c r="AT111" s="14" t="s">
        <v>123</v>
      </c>
      <c r="AU111" s="14" t="s">
        <v>80</v>
      </c>
    </row>
    <row r="112" spans="2:65" s="1" customFormat="1" ht="22.5" customHeight="1">
      <c r="B112" s="156"/>
      <c r="C112" s="157" t="s">
        <v>182</v>
      </c>
      <c r="D112" s="157" t="s">
        <v>117</v>
      </c>
      <c r="E112" s="158" t="s">
        <v>183</v>
      </c>
      <c r="F112" s="159" t="s">
        <v>184</v>
      </c>
      <c r="G112" s="160" t="s">
        <v>134</v>
      </c>
      <c r="H112" s="161">
        <v>7</v>
      </c>
      <c r="I112" s="162"/>
      <c r="J112" s="163">
        <f>ROUND(I112*H112,2)</f>
        <v>0</v>
      </c>
      <c r="K112" s="159" t="s">
        <v>135</v>
      </c>
      <c r="L112" s="31"/>
      <c r="M112" s="164" t="s">
        <v>3</v>
      </c>
      <c r="N112" s="165" t="s">
        <v>43</v>
      </c>
      <c r="O112" s="32"/>
      <c r="P112" s="166">
        <f>O112*H112</f>
        <v>0</v>
      </c>
      <c r="Q112" s="166">
        <v>0</v>
      </c>
      <c r="R112" s="166">
        <f>Q112*H112</f>
        <v>0</v>
      </c>
      <c r="S112" s="166">
        <v>0</v>
      </c>
      <c r="T112" s="167">
        <f>S112*H112</f>
        <v>0</v>
      </c>
      <c r="AR112" s="14" t="s">
        <v>154</v>
      </c>
      <c r="AT112" s="14" t="s">
        <v>117</v>
      </c>
      <c r="AU112" s="14" t="s">
        <v>80</v>
      </c>
      <c r="AY112" s="14" t="s">
        <v>115</v>
      </c>
      <c r="BE112" s="168">
        <f>IF(N112="základní",J112,0)</f>
        <v>0</v>
      </c>
      <c r="BF112" s="168">
        <f>IF(N112="snížená",J112,0)</f>
        <v>0</v>
      </c>
      <c r="BG112" s="168">
        <f>IF(N112="zákl. přenesená",J112,0)</f>
        <v>0</v>
      </c>
      <c r="BH112" s="168">
        <f>IF(N112="sníž. přenesená",J112,0)</f>
        <v>0</v>
      </c>
      <c r="BI112" s="168">
        <f>IF(N112="nulová",J112,0)</f>
        <v>0</v>
      </c>
      <c r="BJ112" s="14" t="s">
        <v>22</v>
      </c>
      <c r="BK112" s="168">
        <f>ROUND(I112*H112,2)</f>
        <v>0</v>
      </c>
      <c r="BL112" s="14" t="s">
        <v>154</v>
      </c>
      <c r="BM112" s="14" t="s">
        <v>185</v>
      </c>
    </row>
    <row r="113" spans="2:47" s="1" customFormat="1" ht="30" customHeight="1">
      <c r="B113" s="31"/>
      <c r="D113" s="169" t="s">
        <v>123</v>
      </c>
      <c r="F113" s="170" t="s">
        <v>186</v>
      </c>
      <c r="I113" s="171"/>
      <c r="L113" s="31"/>
      <c r="M113" s="60"/>
      <c r="N113" s="32"/>
      <c r="O113" s="32"/>
      <c r="P113" s="32"/>
      <c r="Q113" s="32"/>
      <c r="R113" s="32"/>
      <c r="S113" s="32"/>
      <c r="T113" s="61"/>
      <c r="AT113" s="14" t="s">
        <v>123</v>
      </c>
      <c r="AU113" s="14" t="s">
        <v>80</v>
      </c>
    </row>
    <row r="114" spans="2:65" s="1" customFormat="1" ht="22.5" customHeight="1">
      <c r="B114" s="156"/>
      <c r="C114" s="174" t="s">
        <v>187</v>
      </c>
      <c r="D114" s="174" t="s">
        <v>146</v>
      </c>
      <c r="E114" s="175" t="s">
        <v>188</v>
      </c>
      <c r="F114" s="176" t="s">
        <v>189</v>
      </c>
      <c r="G114" s="177" t="s">
        <v>134</v>
      </c>
      <c r="H114" s="178">
        <v>7</v>
      </c>
      <c r="I114" s="179"/>
      <c r="J114" s="180">
        <f>ROUND(I114*H114,2)</f>
        <v>0</v>
      </c>
      <c r="K114" s="176" t="s">
        <v>135</v>
      </c>
      <c r="L114" s="181"/>
      <c r="M114" s="182" t="s">
        <v>3</v>
      </c>
      <c r="N114" s="183" t="s">
        <v>43</v>
      </c>
      <c r="O114" s="32"/>
      <c r="P114" s="166">
        <f>O114*H114</f>
        <v>0</v>
      </c>
      <c r="Q114" s="166">
        <v>2E-05</v>
      </c>
      <c r="R114" s="166">
        <f>Q114*H114</f>
        <v>0.00014000000000000001</v>
      </c>
      <c r="S114" s="166">
        <v>0</v>
      </c>
      <c r="T114" s="167">
        <f>S114*H114</f>
        <v>0</v>
      </c>
      <c r="AR114" s="14" t="s">
        <v>160</v>
      </c>
      <c r="AT114" s="14" t="s">
        <v>146</v>
      </c>
      <c r="AU114" s="14" t="s">
        <v>80</v>
      </c>
      <c r="AY114" s="14" t="s">
        <v>115</v>
      </c>
      <c r="BE114" s="168">
        <f>IF(N114="základní",J114,0)</f>
        <v>0</v>
      </c>
      <c r="BF114" s="168">
        <f>IF(N114="snížená",J114,0)</f>
        <v>0</v>
      </c>
      <c r="BG114" s="168">
        <f>IF(N114="zákl. přenesená",J114,0)</f>
        <v>0</v>
      </c>
      <c r="BH114" s="168">
        <f>IF(N114="sníž. přenesená",J114,0)</f>
        <v>0</v>
      </c>
      <c r="BI114" s="168">
        <f>IF(N114="nulová",J114,0)</f>
        <v>0</v>
      </c>
      <c r="BJ114" s="14" t="s">
        <v>22</v>
      </c>
      <c r="BK114" s="168">
        <f>ROUND(I114*H114,2)</f>
        <v>0</v>
      </c>
      <c r="BL114" s="14" t="s">
        <v>160</v>
      </c>
      <c r="BM114" s="14" t="s">
        <v>190</v>
      </c>
    </row>
    <row r="115" spans="2:47" s="1" customFormat="1" ht="22.5" customHeight="1">
      <c r="B115" s="31"/>
      <c r="D115" s="169" t="s">
        <v>123</v>
      </c>
      <c r="F115" s="170" t="s">
        <v>191</v>
      </c>
      <c r="I115" s="171"/>
      <c r="L115" s="31"/>
      <c r="M115" s="60"/>
      <c r="N115" s="32"/>
      <c r="O115" s="32"/>
      <c r="P115" s="32"/>
      <c r="Q115" s="32"/>
      <c r="R115" s="32"/>
      <c r="S115" s="32"/>
      <c r="T115" s="61"/>
      <c r="AT115" s="14" t="s">
        <v>123</v>
      </c>
      <c r="AU115" s="14" t="s">
        <v>80</v>
      </c>
    </row>
    <row r="116" spans="2:65" s="1" customFormat="1" ht="22.5" customHeight="1">
      <c r="B116" s="156"/>
      <c r="C116" s="157" t="s">
        <v>192</v>
      </c>
      <c r="D116" s="157" t="s">
        <v>117</v>
      </c>
      <c r="E116" s="158" t="s">
        <v>193</v>
      </c>
      <c r="F116" s="159" t="s">
        <v>194</v>
      </c>
      <c r="G116" s="160" t="s">
        <v>134</v>
      </c>
      <c r="H116" s="161">
        <v>2</v>
      </c>
      <c r="I116" s="162"/>
      <c r="J116" s="163">
        <f>ROUND(I116*H116,2)</f>
        <v>0</v>
      </c>
      <c r="K116" s="159" t="s">
        <v>3</v>
      </c>
      <c r="L116" s="31"/>
      <c r="M116" s="164" t="s">
        <v>3</v>
      </c>
      <c r="N116" s="165" t="s">
        <v>43</v>
      </c>
      <c r="O116" s="32"/>
      <c r="P116" s="166">
        <f>O116*H116</f>
        <v>0</v>
      </c>
      <c r="Q116" s="166">
        <v>0</v>
      </c>
      <c r="R116" s="166">
        <f>Q116*H116</f>
        <v>0</v>
      </c>
      <c r="S116" s="166">
        <v>0</v>
      </c>
      <c r="T116" s="167">
        <f>S116*H116</f>
        <v>0</v>
      </c>
      <c r="AR116" s="14" t="s">
        <v>154</v>
      </c>
      <c r="AT116" s="14" t="s">
        <v>117</v>
      </c>
      <c r="AU116" s="14" t="s">
        <v>80</v>
      </c>
      <c r="AY116" s="14" t="s">
        <v>115</v>
      </c>
      <c r="BE116" s="168">
        <f>IF(N116="základní",J116,0)</f>
        <v>0</v>
      </c>
      <c r="BF116" s="168">
        <f>IF(N116="snížená",J116,0)</f>
        <v>0</v>
      </c>
      <c r="BG116" s="168">
        <f>IF(N116="zákl. přenesená",J116,0)</f>
        <v>0</v>
      </c>
      <c r="BH116" s="168">
        <f>IF(N116="sníž. přenesená",J116,0)</f>
        <v>0</v>
      </c>
      <c r="BI116" s="168">
        <f>IF(N116="nulová",J116,0)</f>
        <v>0</v>
      </c>
      <c r="BJ116" s="14" t="s">
        <v>22</v>
      </c>
      <c r="BK116" s="168">
        <f>ROUND(I116*H116,2)</f>
        <v>0</v>
      </c>
      <c r="BL116" s="14" t="s">
        <v>154</v>
      </c>
      <c r="BM116" s="14" t="s">
        <v>195</v>
      </c>
    </row>
    <row r="117" spans="2:47" s="1" customFormat="1" ht="22.5" customHeight="1">
      <c r="B117" s="31"/>
      <c r="D117" s="169" t="s">
        <v>123</v>
      </c>
      <c r="F117" s="170" t="s">
        <v>194</v>
      </c>
      <c r="I117" s="171"/>
      <c r="L117" s="31"/>
      <c r="M117" s="60"/>
      <c r="N117" s="32"/>
      <c r="O117" s="32"/>
      <c r="P117" s="32"/>
      <c r="Q117" s="32"/>
      <c r="R117" s="32"/>
      <c r="S117" s="32"/>
      <c r="T117" s="61"/>
      <c r="AT117" s="14" t="s">
        <v>123</v>
      </c>
      <c r="AU117" s="14" t="s">
        <v>80</v>
      </c>
    </row>
    <row r="118" spans="2:65" s="1" customFormat="1" ht="22.5" customHeight="1">
      <c r="B118" s="156"/>
      <c r="C118" s="174" t="s">
        <v>196</v>
      </c>
      <c r="D118" s="174" t="s">
        <v>146</v>
      </c>
      <c r="E118" s="175" t="s">
        <v>197</v>
      </c>
      <c r="F118" s="176" t="s">
        <v>198</v>
      </c>
      <c r="G118" s="177" t="s">
        <v>134</v>
      </c>
      <c r="H118" s="178">
        <v>2</v>
      </c>
      <c r="I118" s="179"/>
      <c r="J118" s="180">
        <f>ROUND(I118*H118,2)</f>
        <v>0</v>
      </c>
      <c r="K118" s="176" t="s">
        <v>3</v>
      </c>
      <c r="L118" s="181"/>
      <c r="M118" s="182" t="s">
        <v>3</v>
      </c>
      <c r="N118" s="183" t="s">
        <v>43</v>
      </c>
      <c r="O118" s="32"/>
      <c r="P118" s="166">
        <f>O118*H118</f>
        <v>0</v>
      </c>
      <c r="Q118" s="166">
        <v>0.00022</v>
      </c>
      <c r="R118" s="166">
        <f>Q118*H118</f>
        <v>0.00044</v>
      </c>
      <c r="S118" s="166">
        <v>0</v>
      </c>
      <c r="T118" s="167">
        <f>S118*H118</f>
        <v>0</v>
      </c>
      <c r="AR118" s="14" t="s">
        <v>160</v>
      </c>
      <c r="AT118" s="14" t="s">
        <v>146</v>
      </c>
      <c r="AU118" s="14" t="s">
        <v>80</v>
      </c>
      <c r="AY118" s="14" t="s">
        <v>115</v>
      </c>
      <c r="BE118" s="168">
        <f>IF(N118="základní",J118,0)</f>
        <v>0</v>
      </c>
      <c r="BF118" s="168">
        <f>IF(N118="snížená",J118,0)</f>
        <v>0</v>
      </c>
      <c r="BG118" s="168">
        <f>IF(N118="zákl. přenesená",J118,0)</f>
        <v>0</v>
      </c>
      <c r="BH118" s="168">
        <f>IF(N118="sníž. přenesená",J118,0)</f>
        <v>0</v>
      </c>
      <c r="BI118" s="168">
        <f>IF(N118="nulová",J118,0)</f>
        <v>0</v>
      </c>
      <c r="BJ118" s="14" t="s">
        <v>22</v>
      </c>
      <c r="BK118" s="168">
        <f>ROUND(I118*H118,2)</f>
        <v>0</v>
      </c>
      <c r="BL118" s="14" t="s">
        <v>160</v>
      </c>
      <c r="BM118" s="14" t="s">
        <v>199</v>
      </c>
    </row>
    <row r="119" spans="2:47" s="1" customFormat="1" ht="22.5" customHeight="1">
      <c r="B119" s="31"/>
      <c r="D119" s="169" t="s">
        <v>123</v>
      </c>
      <c r="F119" s="170" t="s">
        <v>198</v>
      </c>
      <c r="I119" s="171"/>
      <c r="L119" s="31"/>
      <c r="M119" s="60"/>
      <c r="N119" s="32"/>
      <c r="O119" s="32"/>
      <c r="P119" s="32"/>
      <c r="Q119" s="32"/>
      <c r="R119" s="32"/>
      <c r="S119" s="32"/>
      <c r="T119" s="61"/>
      <c r="AT119" s="14" t="s">
        <v>123</v>
      </c>
      <c r="AU119" s="14" t="s">
        <v>80</v>
      </c>
    </row>
    <row r="120" spans="2:65" s="1" customFormat="1" ht="22.5" customHeight="1">
      <c r="B120" s="156"/>
      <c r="C120" s="157" t="s">
        <v>9</v>
      </c>
      <c r="D120" s="157" t="s">
        <v>117</v>
      </c>
      <c r="E120" s="158" t="s">
        <v>200</v>
      </c>
      <c r="F120" s="159" t="s">
        <v>201</v>
      </c>
      <c r="G120" s="160" t="s">
        <v>134</v>
      </c>
      <c r="H120" s="161">
        <v>5</v>
      </c>
      <c r="I120" s="162"/>
      <c r="J120" s="163">
        <f>ROUND(I120*H120,2)</f>
        <v>0</v>
      </c>
      <c r="K120" s="159" t="s">
        <v>135</v>
      </c>
      <c r="L120" s="31"/>
      <c r="M120" s="164" t="s">
        <v>3</v>
      </c>
      <c r="N120" s="165" t="s">
        <v>43</v>
      </c>
      <c r="O120" s="32"/>
      <c r="P120" s="166">
        <f>O120*H120</f>
        <v>0</v>
      </c>
      <c r="Q120" s="166">
        <v>0</v>
      </c>
      <c r="R120" s="166">
        <f>Q120*H120</f>
        <v>0</v>
      </c>
      <c r="S120" s="166">
        <v>0</v>
      </c>
      <c r="T120" s="167">
        <f>S120*H120</f>
        <v>0</v>
      </c>
      <c r="AR120" s="14" t="s">
        <v>154</v>
      </c>
      <c r="AT120" s="14" t="s">
        <v>117</v>
      </c>
      <c r="AU120" s="14" t="s">
        <v>80</v>
      </c>
      <c r="AY120" s="14" t="s">
        <v>115</v>
      </c>
      <c r="BE120" s="168">
        <f>IF(N120="základní",J120,0)</f>
        <v>0</v>
      </c>
      <c r="BF120" s="168">
        <f>IF(N120="snížená",J120,0)</f>
        <v>0</v>
      </c>
      <c r="BG120" s="168">
        <f>IF(N120="zákl. přenesená",J120,0)</f>
        <v>0</v>
      </c>
      <c r="BH120" s="168">
        <f>IF(N120="sníž. přenesená",J120,0)</f>
        <v>0</v>
      </c>
      <c r="BI120" s="168">
        <f>IF(N120="nulová",J120,0)</f>
        <v>0</v>
      </c>
      <c r="BJ120" s="14" t="s">
        <v>22</v>
      </c>
      <c r="BK120" s="168">
        <f>ROUND(I120*H120,2)</f>
        <v>0</v>
      </c>
      <c r="BL120" s="14" t="s">
        <v>154</v>
      </c>
      <c r="BM120" s="14" t="s">
        <v>202</v>
      </c>
    </row>
    <row r="121" spans="2:47" s="1" customFormat="1" ht="22.5" customHeight="1">
      <c r="B121" s="31"/>
      <c r="D121" s="169" t="s">
        <v>123</v>
      </c>
      <c r="F121" s="170" t="s">
        <v>203</v>
      </c>
      <c r="I121" s="171"/>
      <c r="L121" s="31"/>
      <c r="M121" s="60"/>
      <c r="N121" s="32"/>
      <c r="O121" s="32"/>
      <c r="P121" s="32"/>
      <c r="Q121" s="32"/>
      <c r="R121" s="32"/>
      <c r="S121" s="32"/>
      <c r="T121" s="61"/>
      <c r="AT121" s="14" t="s">
        <v>123</v>
      </c>
      <c r="AU121" s="14" t="s">
        <v>80</v>
      </c>
    </row>
    <row r="122" spans="2:65" s="1" customFormat="1" ht="22.5" customHeight="1">
      <c r="B122" s="156"/>
      <c r="C122" s="174" t="s">
        <v>136</v>
      </c>
      <c r="D122" s="174" t="s">
        <v>146</v>
      </c>
      <c r="E122" s="175" t="s">
        <v>204</v>
      </c>
      <c r="F122" s="176" t="s">
        <v>205</v>
      </c>
      <c r="G122" s="177" t="s">
        <v>134</v>
      </c>
      <c r="H122" s="178">
        <v>3</v>
      </c>
      <c r="I122" s="179"/>
      <c r="J122" s="180">
        <f>ROUND(I122*H122,2)</f>
        <v>0</v>
      </c>
      <c r="K122" s="176" t="s">
        <v>135</v>
      </c>
      <c r="L122" s="181"/>
      <c r="M122" s="182" t="s">
        <v>3</v>
      </c>
      <c r="N122" s="183" t="s">
        <v>43</v>
      </c>
      <c r="O122" s="32"/>
      <c r="P122" s="166">
        <f>O122*H122</f>
        <v>0</v>
      </c>
      <c r="Q122" s="166">
        <v>0.0004</v>
      </c>
      <c r="R122" s="166">
        <f>Q122*H122</f>
        <v>0.0012000000000000001</v>
      </c>
      <c r="S122" s="166">
        <v>0</v>
      </c>
      <c r="T122" s="167">
        <f>S122*H122</f>
        <v>0</v>
      </c>
      <c r="AR122" s="14" t="s">
        <v>160</v>
      </c>
      <c r="AT122" s="14" t="s">
        <v>146</v>
      </c>
      <c r="AU122" s="14" t="s">
        <v>80</v>
      </c>
      <c r="AY122" s="14" t="s">
        <v>115</v>
      </c>
      <c r="BE122" s="168">
        <f>IF(N122="základní",J122,0)</f>
        <v>0</v>
      </c>
      <c r="BF122" s="168">
        <f>IF(N122="snížená",J122,0)</f>
        <v>0</v>
      </c>
      <c r="BG122" s="168">
        <f>IF(N122="zákl. přenesená",J122,0)</f>
        <v>0</v>
      </c>
      <c r="BH122" s="168">
        <f>IF(N122="sníž. přenesená",J122,0)</f>
        <v>0</v>
      </c>
      <c r="BI122" s="168">
        <f>IF(N122="nulová",J122,0)</f>
        <v>0</v>
      </c>
      <c r="BJ122" s="14" t="s">
        <v>22</v>
      </c>
      <c r="BK122" s="168">
        <f>ROUND(I122*H122,2)</f>
        <v>0</v>
      </c>
      <c r="BL122" s="14" t="s">
        <v>160</v>
      </c>
      <c r="BM122" s="14" t="s">
        <v>206</v>
      </c>
    </row>
    <row r="123" spans="2:47" s="1" customFormat="1" ht="22.5" customHeight="1">
      <c r="B123" s="31"/>
      <c r="D123" s="172" t="s">
        <v>123</v>
      </c>
      <c r="F123" s="173" t="s">
        <v>207</v>
      </c>
      <c r="I123" s="171"/>
      <c r="L123" s="31"/>
      <c r="M123" s="60"/>
      <c r="N123" s="32"/>
      <c r="O123" s="32"/>
      <c r="P123" s="32"/>
      <c r="Q123" s="32"/>
      <c r="R123" s="32"/>
      <c r="S123" s="32"/>
      <c r="T123" s="61"/>
      <c r="AT123" s="14" t="s">
        <v>123</v>
      </c>
      <c r="AU123" s="14" t="s">
        <v>80</v>
      </c>
    </row>
    <row r="124" spans="2:47" s="1" customFormat="1" ht="30" customHeight="1">
      <c r="B124" s="31"/>
      <c r="D124" s="169" t="s">
        <v>208</v>
      </c>
      <c r="F124" s="184" t="s">
        <v>209</v>
      </c>
      <c r="I124" s="171"/>
      <c r="L124" s="31"/>
      <c r="M124" s="60"/>
      <c r="N124" s="32"/>
      <c r="O124" s="32"/>
      <c r="P124" s="32"/>
      <c r="Q124" s="32"/>
      <c r="R124" s="32"/>
      <c r="S124" s="32"/>
      <c r="T124" s="61"/>
      <c r="AT124" s="14" t="s">
        <v>208</v>
      </c>
      <c r="AU124" s="14" t="s">
        <v>80</v>
      </c>
    </row>
    <row r="125" spans="2:65" s="1" customFormat="1" ht="22.5" customHeight="1">
      <c r="B125" s="156"/>
      <c r="C125" s="174" t="s">
        <v>210</v>
      </c>
      <c r="D125" s="174" t="s">
        <v>146</v>
      </c>
      <c r="E125" s="175" t="s">
        <v>211</v>
      </c>
      <c r="F125" s="176" t="s">
        <v>212</v>
      </c>
      <c r="G125" s="177" t="s">
        <v>134</v>
      </c>
      <c r="H125" s="178">
        <v>2</v>
      </c>
      <c r="I125" s="179"/>
      <c r="J125" s="180">
        <f>ROUND(I125*H125,2)</f>
        <v>0</v>
      </c>
      <c r="K125" s="176" t="s">
        <v>135</v>
      </c>
      <c r="L125" s="181"/>
      <c r="M125" s="182" t="s">
        <v>3</v>
      </c>
      <c r="N125" s="183" t="s">
        <v>43</v>
      </c>
      <c r="O125" s="32"/>
      <c r="P125" s="166">
        <f>O125*H125</f>
        <v>0</v>
      </c>
      <c r="Q125" s="166">
        <v>0.0004</v>
      </c>
      <c r="R125" s="166">
        <f>Q125*H125</f>
        <v>0.0008</v>
      </c>
      <c r="S125" s="166">
        <v>0</v>
      </c>
      <c r="T125" s="167">
        <f>S125*H125</f>
        <v>0</v>
      </c>
      <c r="AR125" s="14" t="s">
        <v>160</v>
      </c>
      <c r="AT125" s="14" t="s">
        <v>146</v>
      </c>
      <c r="AU125" s="14" t="s">
        <v>80</v>
      </c>
      <c r="AY125" s="14" t="s">
        <v>115</v>
      </c>
      <c r="BE125" s="168">
        <f>IF(N125="základní",J125,0)</f>
        <v>0</v>
      </c>
      <c r="BF125" s="168">
        <f>IF(N125="snížená",J125,0)</f>
        <v>0</v>
      </c>
      <c r="BG125" s="168">
        <f>IF(N125="zákl. přenesená",J125,0)</f>
        <v>0</v>
      </c>
      <c r="BH125" s="168">
        <f>IF(N125="sníž. přenesená",J125,0)</f>
        <v>0</v>
      </c>
      <c r="BI125" s="168">
        <f>IF(N125="nulová",J125,0)</f>
        <v>0</v>
      </c>
      <c r="BJ125" s="14" t="s">
        <v>22</v>
      </c>
      <c r="BK125" s="168">
        <f>ROUND(I125*H125,2)</f>
        <v>0</v>
      </c>
      <c r="BL125" s="14" t="s">
        <v>160</v>
      </c>
      <c r="BM125" s="14" t="s">
        <v>213</v>
      </c>
    </row>
    <row r="126" spans="2:47" s="1" customFormat="1" ht="22.5" customHeight="1">
      <c r="B126" s="31"/>
      <c r="D126" s="172" t="s">
        <v>123</v>
      </c>
      <c r="F126" s="173" t="s">
        <v>214</v>
      </c>
      <c r="I126" s="171"/>
      <c r="L126" s="31"/>
      <c r="M126" s="60"/>
      <c r="N126" s="32"/>
      <c r="O126" s="32"/>
      <c r="P126" s="32"/>
      <c r="Q126" s="32"/>
      <c r="R126" s="32"/>
      <c r="S126" s="32"/>
      <c r="T126" s="61"/>
      <c r="AT126" s="14" t="s">
        <v>123</v>
      </c>
      <c r="AU126" s="14" t="s">
        <v>80</v>
      </c>
    </row>
    <row r="127" spans="2:47" s="1" customFormat="1" ht="30" customHeight="1">
      <c r="B127" s="31"/>
      <c r="D127" s="169" t="s">
        <v>208</v>
      </c>
      <c r="F127" s="184" t="s">
        <v>215</v>
      </c>
      <c r="I127" s="171"/>
      <c r="L127" s="31"/>
      <c r="M127" s="60"/>
      <c r="N127" s="32"/>
      <c r="O127" s="32"/>
      <c r="P127" s="32"/>
      <c r="Q127" s="32"/>
      <c r="R127" s="32"/>
      <c r="S127" s="32"/>
      <c r="T127" s="61"/>
      <c r="AT127" s="14" t="s">
        <v>208</v>
      </c>
      <c r="AU127" s="14" t="s">
        <v>80</v>
      </c>
    </row>
    <row r="128" spans="2:65" s="1" customFormat="1" ht="22.5" customHeight="1">
      <c r="B128" s="156"/>
      <c r="C128" s="157" t="s">
        <v>216</v>
      </c>
      <c r="D128" s="157" t="s">
        <v>117</v>
      </c>
      <c r="E128" s="158" t="s">
        <v>217</v>
      </c>
      <c r="F128" s="159" t="s">
        <v>218</v>
      </c>
      <c r="G128" s="160" t="s">
        <v>134</v>
      </c>
      <c r="H128" s="161">
        <v>57</v>
      </c>
      <c r="I128" s="162"/>
      <c r="J128" s="163">
        <f>ROUND(I128*H128,2)</f>
        <v>0</v>
      </c>
      <c r="K128" s="159" t="s">
        <v>135</v>
      </c>
      <c r="L128" s="31"/>
      <c r="M128" s="164" t="s">
        <v>3</v>
      </c>
      <c r="N128" s="165" t="s">
        <v>43</v>
      </c>
      <c r="O128" s="32"/>
      <c r="P128" s="166">
        <f>O128*H128</f>
        <v>0</v>
      </c>
      <c r="Q128" s="166">
        <v>0</v>
      </c>
      <c r="R128" s="166">
        <f>Q128*H128</f>
        <v>0</v>
      </c>
      <c r="S128" s="166">
        <v>0</v>
      </c>
      <c r="T128" s="167">
        <f>S128*H128</f>
        <v>0</v>
      </c>
      <c r="AR128" s="14" t="s">
        <v>154</v>
      </c>
      <c r="AT128" s="14" t="s">
        <v>117</v>
      </c>
      <c r="AU128" s="14" t="s">
        <v>80</v>
      </c>
      <c r="AY128" s="14" t="s">
        <v>115</v>
      </c>
      <c r="BE128" s="168">
        <f>IF(N128="základní",J128,0)</f>
        <v>0</v>
      </c>
      <c r="BF128" s="168">
        <f>IF(N128="snížená",J128,0)</f>
        <v>0</v>
      </c>
      <c r="BG128" s="168">
        <f>IF(N128="zákl. přenesená",J128,0)</f>
        <v>0</v>
      </c>
      <c r="BH128" s="168">
        <f>IF(N128="sníž. přenesená",J128,0)</f>
        <v>0</v>
      </c>
      <c r="BI128" s="168">
        <f>IF(N128="nulová",J128,0)</f>
        <v>0</v>
      </c>
      <c r="BJ128" s="14" t="s">
        <v>22</v>
      </c>
      <c r="BK128" s="168">
        <f>ROUND(I128*H128,2)</f>
        <v>0</v>
      </c>
      <c r="BL128" s="14" t="s">
        <v>154</v>
      </c>
      <c r="BM128" s="14" t="s">
        <v>219</v>
      </c>
    </row>
    <row r="129" spans="2:47" s="1" customFormat="1" ht="30" customHeight="1">
      <c r="B129" s="31"/>
      <c r="D129" s="169" t="s">
        <v>123</v>
      </c>
      <c r="F129" s="170" t="s">
        <v>220</v>
      </c>
      <c r="I129" s="171"/>
      <c r="L129" s="31"/>
      <c r="M129" s="60"/>
      <c r="N129" s="32"/>
      <c r="O129" s="32"/>
      <c r="P129" s="32"/>
      <c r="Q129" s="32"/>
      <c r="R129" s="32"/>
      <c r="S129" s="32"/>
      <c r="T129" s="61"/>
      <c r="AT129" s="14" t="s">
        <v>123</v>
      </c>
      <c r="AU129" s="14" t="s">
        <v>80</v>
      </c>
    </row>
    <row r="130" spans="2:65" s="1" customFormat="1" ht="22.5" customHeight="1">
      <c r="B130" s="156"/>
      <c r="C130" s="174" t="s">
        <v>221</v>
      </c>
      <c r="D130" s="174" t="s">
        <v>146</v>
      </c>
      <c r="E130" s="175" t="s">
        <v>222</v>
      </c>
      <c r="F130" s="176" t="s">
        <v>223</v>
      </c>
      <c r="G130" s="177" t="s">
        <v>134</v>
      </c>
      <c r="H130" s="178">
        <v>48</v>
      </c>
      <c r="I130" s="179"/>
      <c r="J130" s="180">
        <f>ROUND(I130*H130,2)</f>
        <v>0</v>
      </c>
      <c r="K130" s="176" t="s">
        <v>3</v>
      </c>
      <c r="L130" s="181"/>
      <c r="M130" s="182" t="s">
        <v>3</v>
      </c>
      <c r="N130" s="183" t="s">
        <v>43</v>
      </c>
      <c r="O130" s="32"/>
      <c r="P130" s="166">
        <f>O130*H130</f>
        <v>0</v>
      </c>
      <c r="Q130" s="166">
        <v>0.0065</v>
      </c>
      <c r="R130" s="166">
        <f>Q130*H130</f>
        <v>0.312</v>
      </c>
      <c r="S130" s="166">
        <v>0</v>
      </c>
      <c r="T130" s="167">
        <f>S130*H130</f>
        <v>0</v>
      </c>
      <c r="AR130" s="14" t="s">
        <v>160</v>
      </c>
      <c r="AT130" s="14" t="s">
        <v>146</v>
      </c>
      <c r="AU130" s="14" t="s">
        <v>80</v>
      </c>
      <c r="AY130" s="14" t="s">
        <v>115</v>
      </c>
      <c r="BE130" s="168">
        <f>IF(N130="základní",J130,0)</f>
        <v>0</v>
      </c>
      <c r="BF130" s="168">
        <f>IF(N130="snížená",J130,0)</f>
        <v>0</v>
      </c>
      <c r="BG130" s="168">
        <f>IF(N130="zákl. přenesená",J130,0)</f>
        <v>0</v>
      </c>
      <c r="BH130" s="168">
        <f>IF(N130="sníž. přenesená",J130,0)</f>
        <v>0</v>
      </c>
      <c r="BI130" s="168">
        <f>IF(N130="nulová",J130,0)</f>
        <v>0</v>
      </c>
      <c r="BJ130" s="14" t="s">
        <v>22</v>
      </c>
      <c r="BK130" s="168">
        <f>ROUND(I130*H130,2)</f>
        <v>0</v>
      </c>
      <c r="BL130" s="14" t="s">
        <v>160</v>
      </c>
      <c r="BM130" s="14" t="s">
        <v>224</v>
      </c>
    </row>
    <row r="131" spans="2:47" s="1" customFormat="1" ht="90" customHeight="1">
      <c r="B131" s="31"/>
      <c r="D131" s="169" t="s">
        <v>123</v>
      </c>
      <c r="F131" s="170" t="s">
        <v>225</v>
      </c>
      <c r="I131" s="171"/>
      <c r="L131" s="31"/>
      <c r="M131" s="60"/>
      <c r="N131" s="32"/>
      <c r="O131" s="32"/>
      <c r="P131" s="32"/>
      <c r="Q131" s="32"/>
      <c r="R131" s="32"/>
      <c r="S131" s="32"/>
      <c r="T131" s="61"/>
      <c r="AT131" s="14" t="s">
        <v>123</v>
      </c>
      <c r="AU131" s="14" t="s">
        <v>80</v>
      </c>
    </row>
    <row r="132" spans="2:65" s="1" customFormat="1" ht="22.5" customHeight="1">
      <c r="B132" s="156"/>
      <c r="C132" s="174" t="s">
        <v>226</v>
      </c>
      <c r="D132" s="174" t="s">
        <v>146</v>
      </c>
      <c r="E132" s="175" t="s">
        <v>227</v>
      </c>
      <c r="F132" s="176" t="s">
        <v>228</v>
      </c>
      <c r="G132" s="177" t="s">
        <v>134</v>
      </c>
      <c r="H132" s="178">
        <v>9</v>
      </c>
      <c r="I132" s="179"/>
      <c r="J132" s="180">
        <f>ROUND(I132*H132,2)</f>
        <v>0</v>
      </c>
      <c r="K132" s="176" t="s">
        <v>3</v>
      </c>
      <c r="L132" s="181"/>
      <c r="M132" s="182" t="s">
        <v>3</v>
      </c>
      <c r="N132" s="183" t="s">
        <v>43</v>
      </c>
      <c r="O132" s="32"/>
      <c r="P132" s="166">
        <f>O132*H132</f>
        <v>0</v>
      </c>
      <c r="Q132" s="166">
        <v>0.0065</v>
      </c>
      <c r="R132" s="166">
        <f>Q132*H132</f>
        <v>0.058499999999999996</v>
      </c>
      <c r="S132" s="166">
        <v>0</v>
      </c>
      <c r="T132" s="167">
        <f>S132*H132</f>
        <v>0</v>
      </c>
      <c r="AR132" s="14" t="s">
        <v>160</v>
      </c>
      <c r="AT132" s="14" t="s">
        <v>146</v>
      </c>
      <c r="AU132" s="14" t="s">
        <v>80</v>
      </c>
      <c r="AY132" s="14" t="s">
        <v>115</v>
      </c>
      <c r="BE132" s="168">
        <f>IF(N132="základní",J132,0)</f>
        <v>0</v>
      </c>
      <c r="BF132" s="168">
        <f>IF(N132="snížená",J132,0)</f>
        <v>0</v>
      </c>
      <c r="BG132" s="168">
        <f>IF(N132="zákl. přenesená",J132,0)</f>
        <v>0</v>
      </c>
      <c r="BH132" s="168">
        <f>IF(N132="sníž. přenesená",J132,0)</f>
        <v>0</v>
      </c>
      <c r="BI132" s="168">
        <f>IF(N132="nulová",J132,0)</f>
        <v>0</v>
      </c>
      <c r="BJ132" s="14" t="s">
        <v>22</v>
      </c>
      <c r="BK132" s="168">
        <f>ROUND(I132*H132,2)</f>
        <v>0</v>
      </c>
      <c r="BL132" s="14" t="s">
        <v>160</v>
      </c>
      <c r="BM132" s="14" t="s">
        <v>229</v>
      </c>
    </row>
    <row r="133" spans="2:47" s="1" customFormat="1" ht="66" customHeight="1">
      <c r="B133" s="31"/>
      <c r="D133" s="169" t="s">
        <v>123</v>
      </c>
      <c r="F133" s="170" t="s">
        <v>230</v>
      </c>
      <c r="I133" s="171"/>
      <c r="L133" s="31"/>
      <c r="M133" s="60"/>
      <c r="N133" s="32"/>
      <c r="O133" s="32"/>
      <c r="P133" s="32"/>
      <c r="Q133" s="32"/>
      <c r="R133" s="32"/>
      <c r="S133" s="32"/>
      <c r="T133" s="61"/>
      <c r="AT133" s="14" t="s">
        <v>123</v>
      </c>
      <c r="AU133" s="14" t="s">
        <v>80</v>
      </c>
    </row>
    <row r="134" spans="2:65" s="1" customFormat="1" ht="22.5" customHeight="1">
      <c r="B134" s="156"/>
      <c r="C134" s="157" t="s">
        <v>8</v>
      </c>
      <c r="D134" s="157" t="s">
        <v>117</v>
      </c>
      <c r="E134" s="158" t="s">
        <v>231</v>
      </c>
      <c r="F134" s="159" t="s">
        <v>232</v>
      </c>
      <c r="G134" s="160" t="s">
        <v>153</v>
      </c>
      <c r="H134" s="161">
        <v>400</v>
      </c>
      <c r="I134" s="162"/>
      <c r="J134" s="163">
        <f>ROUND(I134*H134,2)</f>
        <v>0</v>
      </c>
      <c r="K134" s="159" t="s">
        <v>3</v>
      </c>
      <c r="L134" s="31"/>
      <c r="M134" s="164" t="s">
        <v>3</v>
      </c>
      <c r="N134" s="165" t="s">
        <v>43</v>
      </c>
      <c r="O134" s="32"/>
      <c r="P134" s="166">
        <f>O134*H134</f>
        <v>0</v>
      </c>
      <c r="Q134" s="166">
        <v>0</v>
      </c>
      <c r="R134" s="166">
        <f>Q134*H134</f>
        <v>0</v>
      </c>
      <c r="S134" s="166">
        <v>0</v>
      </c>
      <c r="T134" s="167">
        <f>S134*H134</f>
        <v>0</v>
      </c>
      <c r="AR134" s="14" t="s">
        <v>154</v>
      </c>
      <c r="AT134" s="14" t="s">
        <v>117</v>
      </c>
      <c r="AU134" s="14" t="s">
        <v>80</v>
      </c>
      <c r="AY134" s="14" t="s">
        <v>115</v>
      </c>
      <c r="BE134" s="168">
        <f>IF(N134="základní",J134,0)</f>
        <v>0</v>
      </c>
      <c r="BF134" s="168">
        <f>IF(N134="snížená",J134,0)</f>
        <v>0</v>
      </c>
      <c r="BG134" s="168">
        <f>IF(N134="zákl. přenesená",J134,0)</f>
        <v>0</v>
      </c>
      <c r="BH134" s="168">
        <f>IF(N134="sníž. přenesená",J134,0)</f>
        <v>0</v>
      </c>
      <c r="BI134" s="168">
        <f>IF(N134="nulová",J134,0)</f>
        <v>0</v>
      </c>
      <c r="BJ134" s="14" t="s">
        <v>22</v>
      </c>
      <c r="BK134" s="168">
        <f>ROUND(I134*H134,2)</f>
        <v>0</v>
      </c>
      <c r="BL134" s="14" t="s">
        <v>154</v>
      </c>
      <c r="BM134" s="14" t="s">
        <v>233</v>
      </c>
    </row>
    <row r="135" spans="2:47" s="1" customFormat="1" ht="30" customHeight="1">
      <c r="B135" s="31"/>
      <c r="D135" s="169" t="s">
        <v>123</v>
      </c>
      <c r="F135" s="170" t="s">
        <v>234</v>
      </c>
      <c r="I135" s="171"/>
      <c r="L135" s="31"/>
      <c r="M135" s="60"/>
      <c r="N135" s="32"/>
      <c r="O135" s="32"/>
      <c r="P135" s="32"/>
      <c r="Q135" s="32"/>
      <c r="R135" s="32"/>
      <c r="S135" s="32"/>
      <c r="T135" s="61"/>
      <c r="AT135" s="14" t="s">
        <v>123</v>
      </c>
      <c r="AU135" s="14" t="s">
        <v>80</v>
      </c>
    </row>
    <row r="136" spans="2:65" s="1" customFormat="1" ht="22.5" customHeight="1">
      <c r="B136" s="156"/>
      <c r="C136" s="157" t="s">
        <v>235</v>
      </c>
      <c r="D136" s="157" t="s">
        <v>117</v>
      </c>
      <c r="E136" s="158" t="s">
        <v>236</v>
      </c>
      <c r="F136" s="159" t="s">
        <v>237</v>
      </c>
      <c r="G136" s="160" t="s">
        <v>153</v>
      </c>
      <c r="H136" s="161">
        <v>400</v>
      </c>
      <c r="I136" s="162"/>
      <c r="J136" s="163">
        <f>ROUND(I136*H136,2)</f>
        <v>0</v>
      </c>
      <c r="K136" s="159" t="s">
        <v>135</v>
      </c>
      <c r="L136" s="31"/>
      <c r="M136" s="164" t="s">
        <v>3</v>
      </c>
      <c r="N136" s="165" t="s">
        <v>43</v>
      </c>
      <c r="O136" s="32"/>
      <c r="P136" s="166">
        <f>O136*H136</f>
        <v>0</v>
      </c>
      <c r="Q136" s="166">
        <v>0</v>
      </c>
      <c r="R136" s="166">
        <f>Q136*H136</f>
        <v>0</v>
      </c>
      <c r="S136" s="166">
        <v>0</v>
      </c>
      <c r="T136" s="167">
        <f>S136*H136</f>
        <v>0</v>
      </c>
      <c r="AR136" s="14" t="s">
        <v>154</v>
      </c>
      <c r="AT136" s="14" t="s">
        <v>117</v>
      </c>
      <c r="AU136" s="14" t="s">
        <v>80</v>
      </c>
      <c r="AY136" s="14" t="s">
        <v>115</v>
      </c>
      <c r="BE136" s="168">
        <f>IF(N136="základní",J136,0)</f>
        <v>0</v>
      </c>
      <c r="BF136" s="168">
        <f>IF(N136="snížená",J136,0)</f>
        <v>0</v>
      </c>
      <c r="BG136" s="168">
        <f>IF(N136="zákl. přenesená",J136,0)</f>
        <v>0</v>
      </c>
      <c r="BH136" s="168">
        <f>IF(N136="sníž. přenesená",J136,0)</f>
        <v>0</v>
      </c>
      <c r="BI136" s="168">
        <f>IF(N136="nulová",J136,0)</f>
        <v>0</v>
      </c>
      <c r="BJ136" s="14" t="s">
        <v>22</v>
      </c>
      <c r="BK136" s="168">
        <f>ROUND(I136*H136,2)</f>
        <v>0</v>
      </c>
      <c r="BL136" s="14" t="s">
        <v>154</v>
      </c>
      <c r="BM136" s="14" t="s">
        <v>238</v>
      </c>
    </row>
    <row r="137" spans="2:47" s="1" customFormat="1" ht="30" customHeight="1">
      <c r="B137" s="31"/>
      <c r="D137" s="169" t="s">
        <v>123</v>
      </c>
      <c r="F137" s="170" t="s">
        <v>239</v>
      </c>
      <c r="I137" s="171"/>
      <c r="L137" s="31"/>
      <c r="M137" s="60"/>
      <c r="N137" s="32"/>
      <c r="O137" s="32"/>
      <c r="P137" s="32"/>
      <c r="Q137" s="32"/>
      <c r="R137" s="32"/>
      <c r="S137" s="32"/>
      <c r="T137" s="61"/>
      <c r="AT137" s="14" t="s">
        <v>123</v>
      </c>
      <c r="AU137" s="14" t="s">
        <v>80</v>
      </c>
    </row>
    <row r="138" spans="2:65" s="1" customFormat="1" ht="22.5" customHeight="1">
      <c r="B138" s="156"/>
      <c r="C138" s="174" t="s">
        <v>240</v>
      </c>
      <c r="D138" s="174" t="s">
        <v>146</v>
      </c>
      <c r="E138" s="175" t="s">
        <v>241</v>
      </c>
      <c r="F138" s="176" t="s">
        <v>242</v>
      </c>
      <c r="G138" s="177" t="s">
        <v>153</v>
      </c>
      <c r="H138" s="178">
        <v>400</v>
      </c>
      <c r="I138" s="179"/>
      <c r="J138" s="180">
        <f>ROUND(I138*H138,2)</f>
        <v>0</v>
      </c>
      <c r="K138" s="176" t="s">
        <v>3</v>
      </c>
      <c r="L138" s="181"/>
      <c r="M138" s="182" t="s">
        <v>3</v>
      </c>
      <c r="N138" s="183" t="s">
        <v>43</v>
      </c>
      <c r="O138" s="32"/>
      <c r="P138" s="166">
        <f>O138*H138</f>
        <v>0</v>
      </c>
      <c r="Q138" s="166">
        <v>0.00023</v>
      </c>
      <c r="R138" s="166">
        <f>Q138*H138</f>
        <v>0.092</v>
      </c>
      <c r="S138" s="166">
        <v>0</v>
      </c>
      <c r="T138" s="167">
        <f>S138*H138</f>
        <v>0</v>
      </c>
      <c r="AR138" s="14" t="s">
        <v>160</v>
      </c>
      <c r="AT138" s="14" t="s">
        <v>146</v>
      </c>
      <c r="AU138" s="14" t="s">
        <v>80</v>
      </c>
      <c r="AY138" s="14" t="s">
        <v>115</v>
      </c>
      <c r="BE138" s="168">
        <f>IF(N138="základní",J138,0)</f>
        <v>0</v>
      </c>
      <c r="BF138" s="168">
        <f>IF(N138="snížená",J138,0)</f>
        <v>0</v>
      </c>
      <c r="BG138" s="168">
        <f>IF(N138="zákl. přenesená",J138,0)</f>
        <v>0</v>
      </c>
      <c r="BH138" s="168">
        <f>IF(N138="sníž. přenesená",J138,0)</f>
        <v>0</v>
      </c>
      <c r="BI138" s="168">
        <f>IF(N138="nulová",J138,0)</f>
        <v>0</v>
      </c>
      <c r="BJ138" s="14" t="s">
        <v>22</v>
      </c>
      <c r="BK138" s="168">
        <f>ROUND(I138*H138,2)</f>
        <v>0</v>
      </c>
      <c r="BL138" s="14" t="s">
        <v>160</v>
      </c>
      <c r="BM138" s="14" t="s">
        <v>243</v>
      </c>
    </row>
    <row r="139" spans="2:47" s="1" customFormat="1" ht="22.5" customHeight="1">
      <c r="B139" s="31"/>
      <c r="D139" s="169" t="s">
        <v>123</v>
      </c>
      <c r="F139" s="170" t="s">
        <v>244</v>
      </c>
      <c r="I139" s="171"/>
      <c r="L139" s="31"/>
      <c r="M139" s="60"/>
      <c r="N139" s="32"/>
      <c r="O139" s="32"/>
      <c r="P139" s="32"/>
      <c r="Q139" s="32"/>
      <c r="R139" s="32"/>
      <c r="S139" s="32"/>
      <c r="T139" s="61"/>
      <c r="AT139" s="14" t="s">
        <v>123</v>
      </c>
      <c r="AU139" s="14" t="s">
        <v>80</v>
      </c>
    </row>
    <row r="140" spans="2:65" s="1" customFormat="1" ht="22.5" customHeight="1">
      <c r="B140" s="156"/>
      <c r="C140" s="157" t="s">
        <v>245</v>
      </c>
      <c r="D140" s="157" t="s">
        <v>117</v>
      </c>
      <c r="E140" s="158" t="s">
        <v>246</v>
      </c>
      <c r="F140" s="159" t="s">
        <v>247</v>
      </c>
      <c r="G140" s="160" t="s">
        <v>153</v>
      </c>
      <c r="H140" s="161">
        <v>180</v>
      </c>
      <c r="I140" s="162"/>
      <c r="J140" s="163">
        <f>ROUND(I140*H140,2)</f>
        <v>0</v>
      </c>
      <c r="K140" s="159" t="s">
        <v>3</v>
      </c>
      <c r="L140" s="31"/>
      <c r="M140" s="164" t="s">
        <v>3</v>
      </c>
      <c r="N140" s="165" t="s">
        <v>43</v>
      </c>
      <c r="O140" s="32"/>
      <c r="P140" s="166">
        <f>O140*H140</f>
        <v>0</v>
      </c>
      <c r="Q140" s="166">
        <v>0</v>
      </c>
      <c r="R140" s="166">
        <f>Q140*H140</f>
        <v>0</v>
      </c>
      <c r="S140" s="166">
        <v>0</v>
      </c>
      <c r="T140" s="167">
        <f>S140*H140</f>
        <v>0</v>
      </c>
      <c r="AR140" s="14" t="s">
        <v>154</v>
      </c>
      <c r="AT140" s="14" t="s">
        <v>117</v>
      </c>
      <c r="AU140" s="14" t="s">
        <v>80</v>
      </c>
      <c r="AY140" s="14" t="s">
        <v>115</v>
      </c>
      <c r="BE140" s="168">
        <f>IF(N140="základní",J140,0)</f>
        <v>0</v>
      </c>
      <c r="BF140" s="168">
        <f>IF(N140="snížená",J140,0)</f>
        <v>0</v>
      </c>
      <c r="BG140" s="168">
        <f>IF(N140="zákl. přenesená",J140,0)</f>
        <v>0</v>
      </c>
      <c r="BH140" s="168">
        <f>IF(N140="sníž. přenesená",J140,0)</f>
        <v>0</v>
      </c>
      <c r="BI140" s="168">
        <f>IF(N140="nulová",J140,0)</f>
        <v>0</v>
      </c>
      <c r="BJ140" s="14" t="s">
        <v>22</v>
      </c>
      <c r="BK140" s="168">
        <f>ROUND(I140*H140,2)</f>
        <v>0</v>
      </c>
      <c r="BL140" s="14" t="s">
        <v>154</v>
      </c>
      <c r="BM140" s="14" t="s">
        <v>248</v>
      </c>
    </row>
    <row r="141" spans="2:47" s="1" customFormat="1" ht="30" customHeight="1">
      <c r="B141" s="31"/>
      <c r="D141" s="169" t="s">
        <v>123</v>
      </c>
      <c r="F141" s="170" t="s">
        <v>249</v>
      </c>
      <c r="I141" s="171"/>
      <c r="L141" s="31"/>
      <c r="M141" s="60"/>
      <c r="N141" s="32"/>
      <c r="O141" s="32"/>
      <c r="P141" s="32"/>
      <c r="Q141" s="32"/>
      <c r="R141" s="32"/>
      <c r="S141" s="32"/>
      <c r="T141" s="61"/>
      <c r="AT141" s="14" t="s">
        <v>123</v>
      </c>
      <c r="AU141" s="14" t="s">
        <v>80</v>
      </c>
    </row>
    <row r="142" spans="2:65" s="1" customFormat="1" ht="22.5" customHeight="1">
      <c r="B142" s="156"/>
      <c r="C142" s="157" t="s">
        <v>250</v>
      </c>
      <c r="D142" s="157" t="s">
        <v>117</v>
      </c>
      <c r="E142" s="158" t="s">
        <v>251</v>
      </c>
      <c r="F142" s="159" t="s">
        <v>252</v>
      </c>
      <c r="G142" s="160" t="s">
        <v>153</v>
      </c>
      <c r="H142" s="161">
        <v>180</v>
      </c>
      <c r="I142" s="162"/>
      <c r="J142" s="163">
        <f>ROUND(I142*H142,2)</f>
        <v>0</v>
      </c>
      <c r="K142" s="159" t="s">
        <v>135</v>
      </c>
      <c r="L142" s="31"/>
      <c r="M142" s="164" t="s">
        <v>3</v>
      </c>
      <c r="N142" s="165" t="s">
        <v>43</v>
      </c>
      <c r="O142" s="32"/>
      <c r="P142" s="166">
        <f>O142*H142</f>
        <v>0</v>
      </c>
      <c r="Q142" s="166">
        <v>0</v>
      </c>
      <c r="R142" s="166">
        <f>Q142*H142</f>
        <v>0</v>
      </c>
      <c r="S142" s="166">
        <v>0</v>
      </c>
      <c r="T142" s="167">
        <f>S142*H142</f>
        <v>0</v>
      </c>
      <c r="AR142" s="14" t="s">
        <v>154</v>
      </c>
      <c r="AT142" s="14" t="s">
        <v>117</v>
      </c>
      <c r="AU142" s="14" t="s">
        <v>80</v>
      </c>
      <c r="AY142" s="14" t="s">
        <v>115</v>
      </c>
      <c r="BE142" s="168">
        <f>IF(N142="základní",J142,0)</f>
        <v>0</v>
      </c>
      <c r="BF142" s="168">
        <f>IF(N142="snížená",J142,0)</f>
        <v>0</v>
      </c>
      <c r="BG142" s="168">
        <f>IF(N142="zákl. přenesená",J142,0)</f>
        <v>0</v>
      </c>
      <c r="BH142" s="168">
        <f>IF(N142="sníž. přenesená",J142,0)</f>
        <v>0</v>
      </c>
      <c r="BI142" s="168">
        <f>IF(N142="nulová",J142,0)</f>
        <v>0</v>
      </c>
      <c r="BJ142" s="14" t="s">
        <v>22</v>
      </c>
      <c r="BK142" s="168">
        <f>ROUND(I142*H142,2)</f>
        <v>0</v>
      </c>
      <c r="BL142" s="14" t="s">
        <v>154</v>
      </c>
      <c r="BM142" s="14" t="s">
        <v>253</v>
      </c>
    </row>
    <row r="143" spans="2:47" s="1" customFormat="1" ht="30" customHeight="1">
      <c r="B143" s="31"/>
      <c r="D143" s="169" t="s">
        <v>123</v>
      </c>
      <c r="F143" s="170" t="s">
        <v>254</v>
      </c>
      <c r="I143" s="171"/>
      <c r="L143" s="31"/>
      <c r="M143" s="60"/>
      <c r="N143" s="32"/>
      <c r="O143" s="32"/>
      <c r="P143" s="32"/>
      <c r="Q143" s="32"/>
      <c r="R143" s="32"/>
      <c r="S143" s="32"/>
      <c r="T143" s="61"/>
      <c r="AT143" s="14" t="s">
        <v>123</v>
      </c>
      <c r="AU143" s="14" t="s">
        <v>80</v>
      </c>
    </row>
    <row r="144" spans="2:65" s="1" customFormat="1" ht="22.5" customHeight="1">
      <c r="B144" s="156"/>
      <c r="C144" s="174" t="s">
        <v>255</v>
      </c>
      <c r="D144" s="174" t="s">
        <v>146</v>
      </c>
      <c r="E144" s="175" t="s">
        <v>256</v>
      </c>
      <c r="F144" s="176" t="s">
        <v>257</v>
      </c>
      <c r="G144" s="177" t="s">
        <v>153</v>
      </c>
      <c r="H144" s="178">
        <v>180</v>
      </c>
      <c r="I144" s="179"/>
      <c r="J144" s="180">
        <f>ROUND(I144*H144,2)</f>
        <v>0</v>
      </c>
      <c r="K144" s="176" t="s">
        <v>135</v>
      </c>
      <c r="L144" s="181"/>
      <c r="M144" s="182" t="s">
        <v>3</v>
      </c>
      <c r="N144" s="183" t="s">
        <v>43</v>
      </c>
      <c r="O144" s="32"/>
      <c r="P144" s="166">
        <f>O144*H144</f>
        <v>0</v>
      </c>
      <c r="Q144" s="166">
        <v>0.00025</v>
      </c>
      <c r="R144" s="166">
        <f>Q144*H144</f>
        <v>0.045</v>
      </c>
      <c r="S144" s="166">
        <v>0</v>
      </c>
      <c r="T144" s="167">
        <f>S144*H144</f>
        <v>0</v>
      </c>
      <c r="AR144" s="14" t="s">
        <v>160</v>
      </c>
      <c r="AT144" s="14" t="s">
        <v>146</v>
      </c>
      <c r="AU144" s="14" t="s">
        <v>80</v>
      </c>
      <c r="AY144" s="14" t="s">
        <v>115</v>
      </c>
      <c r="BE144" s="168">
        <f>IF(N144="základní",J144,0)</f>
        <v>0</v>
      </c>
      <c r="BF144" s="168">
        <f>IF(N144="snížená",J144,0)</f>
        <v>0</v>
      </c>
      <c r="BG144" s="168">
        <f>IF(N144="zákl. přenesená",J144,0)</f>
        <v>0</v>
      </c>
      <c r="BH144" s="168">
        <f>IF(N144="sníž. přenesená",J144,0)</f>
        <v>0</v>
      </c>
      <c r="BI144" s="168">
        <f>IF(N144="nulová",J144,0)</f>
        <v>0</v>
      </c>
      <c r="BJ144" s="14" t="s">
        <v>22</v>
      </c>
      <c r="BK144" s="168">
        <f>ROUND(I144*H144,2)</f>
        <v>0</v>
      </c>
      <c r="BL144" s="14" t="s">
        <v>160</v>
      </c>
      <c r="BM144" s="14" t="s">
        <v>258</v>
      </c>
    </row>
    <row r="145" spans="2:47" s="1" customFormat="1" ht="22.5" customHeight="1">
      <c r="B145" s="31"/>
      <c r="D145" s="172" t="s">
        <v>123</v>
      </c>
      <c r="F145" s="173" t="s">
        <v>259</v>
      </c>
      <c r="I145" s="171"/>
      <c r="L145" s="31"/>
      <c r="M145" s="60"/>
      <c r="N145" s="32"/>
      <c r="O145" s="32"/>
      <c r="P145" s="32"/>
      <c r="Q145" s="32"/>
      <c r="R145" s="32"/>
      <c r="S145" s="32"/>
      <c r="T145" s="61"/>
      <c r="AT145" s="14" t="s">
        <v>123</v>
      </c>
      <c r="AU145" s="14" t="s">
        <v>80</v>
      </c>
    </row>
    <row r="146" spans="2:63" s="10" customFormat="1" ht="29.25" customHeight="1">
      <c r="B146" s="142"/>
      <c r="D146" s="153" t="s">
        <v>71</v>
      </c>
      <c r="E146" s="154" t="s">
        <v>260</v>
      </c>
      <c r="F146" s="154" t="s">
        <v>261</v>
      </c>
      <c r="I146" s="145"/>
      <c r="J146" s="155">
        <f>BK146</f>
        <v>0</v>
      </c>
      <c r="L146" s="142"/>
      <c r="M146" s="147"/>
      <c r="N146" s="148"/>
      <c r="O146" s="148"/>
      <c r="P146" s="149">
        <f>SUM(P147:P152)</f>
        <v>0</v>
      </c>
      <c r="Q146" s="148"/>
      <c r="R146" s="149">
        <f>SUM(R147:R152)</f>
        <v>0</v>
      </c>
      <c r="S146" s="148"/>
      <c r="T146" s="150">
        <f>SUM(T147:T152)</f>
        <v>0</v>
      </c>
      <c r="AR146" s="143" t="s">
        <v>131</v>
      </c>
      <c r="AT146" s="151" t="s">
        <v>71</v>
      </c>
      <c r="AU146" s="151" t="s">
        <v>22</v>
      </c>
      <c r="AY146" s="143" t="s">
        <v>115</v>
      </c>
      <c r="BK146" s="152">
        <f>SUM(BK147:BK152)</f>
        <v>0</v>
      </c>
    </row>
    <row r="147" spans="2:65" s="1" customFormat="1" ht="22.5" customHeight="1">
      <c r="B147" s="156"/>
      <c r="C147" s="157" t="s">
        <v>262</v>
      </c>
      <c r="D147" s="157" t="s">
        <v>117</v>
      </c>
      <c r="E147" s="158" t="s">
        <v>263</v>
      </c>
      <c r="F147" s="159" t="s">
        <v>264</v>
      </c>
      <c r="G147" s="160" t="s">
        <v>265</v>
      </c>
      <c r="H147" s="161">
        <v>0.5</v>
      </c>
      <c r="I147" s="162"/>
      <c r="J147" s="163">
        <f>ROUND(I147*H147,2)</f>
        <v>0</v>
      </c>
      <c r="K147" s="159" t="s">
        <v>3</v>
      </c>
      <c r="L147" s="31"/>
      <c r="M147" s="164" t="s">
        <v>3</v>
      </c>
      <c r="N147" s="165" t="s">
        <v>43</v>
      </c>
      <c r="O147" s="32"/>
      <c r="P147" s="166">
        <f>O147*H147</f>
        <v>0</v>
      </c>
      <c r="Q147" s="166">
        <v>0</v>
      </c>
      <c r="R147" s="166">
        <f>Q147*H147</f>
        <v>0</v>
      </c>
      <c r="S147" s="166">
        <v>0</v>
      </c>
      <c r="T147" s="167">
        <f>S147*H147</f>
        <v>0</v>
      </c>
      <c r="AR147" s="14" t="s">
        <v>154</v>
      </c>
      <c r="AT147" s="14" t="s">
        <v>117</v>
      </c>
      <c r="AU147" s="14" t="s">
        <v>80</v>
      </c>
      <c r="AY147" s="14" t="s">
        <v>115</v>
      </c>
      <c r="BE147" s="168">
        <f>IF(N147="základní",J147,0)</f>
        <v>0</v>
      </c>
      <c r="BF147" s="168">
        <f>IF(N147="snížená",J147,0)</f>
        <v>0</v>
      </c>
      <c r="BG147" s="168">
        <f>IF(N147="zákl. přenesená",J147,0)</f>
        <v>0</v>
      </c>
      <c r="BH147" s="168">
        <f>IF(N147="sníž. přenesená",J147,0)</f>
        <v>0</v>
      </c>
      <c r="BI147" s="168">
        <f>IF(N147="nulová",J147,0)</f>
        <v>0</v>
      </c>
      <c r="BJ147" s="14" t="s">
        <v>22</v>
      </c>
      <c r="BK147" s="168">
        <f>ROUND(I147*H147,2)</f>
        <v>0</v>
      </c>
      <c r="BL147" s="14" t="s">
        <v>154</v>
      </c>
      <c r="BM147" s="14" t="s">
        <v>266</v>
      </c>
    </row>
    <row r="148" spans="2:47" s="1" customFormat="1" ht="22.5" customHeight="1">
      <c r="B148" s="31"/>
      <c r="D148" s="169" t="s">
        <v>123</v>
      </c>
      <c r="F148" s="170" t="s">
        <v>267</v>
      </c>
      <c r="I148" s="171"/>
      <c r="L148" s="31"/>
      <c r="M148" s="60"/>
      <c r="N148" s="32"/>
      <c r="O148" s="32"/>
      <c r="P148" s="32"/>
      <c r="Q148" s="32"/>
      <c r="R148" s="32"/>
      <c r="S148" s="32"/>
      <c r="T148" s="61"/>
      <c r="AT148" s="14" t="s">
        <v>123</v>
      </c>
      <c r="AU148" s="14" t="s">
        <v>80</v>
      </c>
    </row>
    <row r="149" spans="2:65" s="1" customFormat="1" ht="22.5" customHeight="1">
      <c r="B149" s="156"/>
      <c r="C149" s="157" t="s">
        <v>268</v>
      </c>
      <c r="D149" s="157" t="s">
        <v>117</v>
      </c>
      <c r="E149" s="158" t="s">
        <v>269</v>
      </c>
      <c r="F149" s="159" t="s">
        <v>270</v>
      </c>
      <c r="G149" s="160" t="s">
        <v>265</v>
      </c>
      <c r="H149" s="161">
        <v>0.5</v>
      </c>
      <c r="I149" s="162"/>
      <c r="J149" s="163">
        <f>ROUND(I149*H149,2)</f>
        <v>0</v>
      </c>
      <c r="K149" s="159" t="s">
        <v>135</v>
      </c>
      <c r="L149" s="31"/>
      <c r="M149" s="164" t="s">
        <v>3</v>
      </c>
      <c r="N149" s="165" t="s">
        <v>43</v>
      </c>
      <c r="O149" s="32"/>
      <c r="P149" s="166">
        <f>O149*H149</f>
        <v>0</v>
      </c>
      <c r="Q149" s="166">
        <v>0</v>
      </c>
      <c r="R149" s="166">
        <f>Q149*H149</f>
        <v>0</v>
      </c>
      <c r="S149" s="166">
        <v>0</v>
      </c>
      <c r="T149" s="167">
        <f>S149*H149</f>
        <v>0</v>
      </c>
      <c r="AR149" s="14" t="s">
        <v>154</v>
      </c>
      <c r="AT149" s="14" t="s">
        <v>117</v>
      </c>
      <c r="AU149" s="14" t="s">
        <v>80</v>
      </c>
      <c r="AY149" s="14" t="s">
        <v>115</v>
      </c>
      <c r="BE149" s="168">
        <f>IF(N149="základní",J149,0)</f>
        <v>0</v>
      </c>
      <c r="BF149" s="168">
        <f>IF(N149="snížená",J149,0)</f>
        <v>0</v>
      </c>
      <c r="BG149" s="168">
        <f>IF(N149="zákl. přenesená",J149,0)</f>
        <v>0</v>
      </c>
      <c r="BH149" s="168">
        <f>IF(N149="sníž. přenesená",J149,0)</f>
        <v>0</v>
      </c>
      <c r="BI149" s="168">
        <f>IF(N149="nulová",J149,0)</f>
        <v>0</v>
      </c>
      <c r="BJ149" s="14" t="s">
        <v>22</v>
      </c>
      <c r="BK149" s="168">
        <f>ROUND(I149*H149,2)</f>
        <v>0</v>
      </c>
      <c r="BL149" s="14" t="s">
        <v>154</v>
      </c>
      <c r="BM149" s="14" t="s">
        <v>271</v>
      </c>
    </row>
    <row r="150" spans="2:47" s="1" customFormat="1" ht="30" customHeight="1">
      <c r="B150" s="31"/>
      <c r="D150" s="169" t="s">
        <v>123</v>
      </c>
      <c r="F150" s="170" t="s">
        <v>272</v>
      </c>
      <c r="I150" s="171"/>
      <c r="L150" s="31"/>
      <c r="M150" s="60"/>
      <c r="N150" s="32"/>
      <c r="O150" s="32"/>
      <c r="P150" s="32"/>
      <c r="Q150" s="32"/>
      <c r="R150" s="32"/>
      <c r="S150" s="32"/>
      <c r="T150" s="61"/>
      <c r="AT150" s="14" t="s">
        <v>123</v>
      </c>
      <c r="AU150" s="14" t="s">
        <v>80</v>
      </c>
    </row>
    <row r="151" spans="2:65" s="1" customFormat="1" ht="22.5" customHeight="1">
      <c r="B151" s="156"/>
      <c r="C151" s="157" t="s">
        <v>273</v>
      </c>
      <c r="D151" s="157" t="s">
        <v>117</v>
      </c>
      <c r="E151" s="158" t="s">
        <v>274</v>
      </c>
      <c r="F151" s="159" t="s">
        <v>275</v>
      </c>
      <c r="G151" s="160" t="s">
        <v>134</v>
      </c>
      <c r="H151" s="161">
        <v>2</v>
      </c>
      <c r="I151" s="162"/>
      <c r="J151" s="163">
        <f>ROUND(I151*H151,2)</f>
        <v>0</v>
      </c>
      <c r="K151" s="159" t="s">
        <v>135</v>
      </c>
      <c r="L151" s="31"/>
      <c r="M151" s="164" t="s">
        <v>3</v>
      </c>
      <c r="N151" s="165" t="s">
        <v>43</v>
      </c>
      <c r="O151" s="32"/>
      <c r="P151" s="166">
        <f>O151*H151</f>
        <v>0</v>
      </c>
      <c r="Q151" s="166">
        <v>0</v>
      </c>
      <c r="R151" s="166">
        <f>Q151*H151</f>
        <v>0</v>
      </c>
      <c r="S151" s="166">
        <v>0</v>
      </c>
      <c r="T151" s="167">
        <f>S151*H151</f>
        <v>0</v>
      </c>
      <c r="AR151" s="14" t="s">
        <v>154</v>
      </c>
      <c r="AT151" s="14" t="s">
        <v>117</v>
      </c>
      <c r="AU151" s="14" t="s">
        <v>80</v>
      </c>
      <c r="AY151" s="14" t="s">
        <v>115</v>
      </c>
      <c r="BE151" s="168">
        <f>IF(N151="základní",J151,0)</f>
        <v>0</v>
      </c>
      <c r="BF151" s="168">
        <f>IF(N151="snížená",J151,0)</f>
        <v>0</v>
      </c>
      <c r="BG151" s="168">
        <f>IF(N151="zákl. přenesená",J151,0)</f>
        <v>0</v>
      </c>
      <c r="BH151" s="168">
        <f>IF(N151="sníž. přenesená",J151,0)</f>
        <v>0</v>
      </c>
      <c r="BI151" s="168">
        <f>IF(N151="nulová",J151,0)</f>
        <v>0</v>
      </c>
      <c r="BJ151" s="14" t="s">
        <v>22</v>
      </c>
      <c r="BK151" s="168">
        <f>ROUND(I151*H151,2)</f>
        <v>0</v>
      </c>
      <c r="BL151" s="14" t="s">
        <v>154</v>
      </c>
      <c r="BM151" s="14" t="s">
        <v>276</v>
      </c>
    </row>
    <row r="152" spans="2:47" s="1" customFormat="1" ht="30" customHeight="1">
      <c r="B152" s="31"/>
      <c r="D152" s="172" t="s">
        <v>123</v>
      </c>
      <c r="F152" s="173" t="s">
        <v>277</v>
      </c>
      <c r="I152" s="171"/>
      <c r="L152" s="31"/>
      <c r="M152" s="185"/>
      <c r="N152" s="186"/>
      <c r="O152" s="186"/>
      <c r="P152" s="186"/>
      <c r="Q152" s="186"/>
      <c r="R152" s="186"/>
      <c r="S152" s="186"/>
      <c r="T152" s="187"/>
      <c r="AT152" s="14" t="s">
        <v>123</v>
      </c>
      <c r="AU152" s="14" t="s">
        <v>80</v>
      </c>
    </row>
    <row r="153" spans="2:12" s="1" customFormat="1" ht="6.75" customHeight="1">
      <c r="B153" s="46"/>
      <c r="C153" s="47"/>
      <c r="D153" s="47"/>
      <c r="E153" s="47"/>
      <c r="F153" s="47"/>
      <c r="G153" s="47"/>
      <c r="H153" s="47"/>
      <c r="I153" s="109"/>
      <c r="J153" s="47"/>
      <c r="K153" s="47"/>
      <c r="L153" s="31"/>
    </row>
    <row r="154" ht="13.5">
      <c r="AT154" s="188"/>
    </row>
  </sheetData>
  <sheetProtection/>
  <autoFilter ref="C83:K83"/>
  <mergeCells count="9">
    <mergeCell ref="E76:H76"/>
    <mergeCell ref="G1:H1"/>
    <mergeCell ref="L2:V2"/>
    <mergeCell ref="E7:H7"/>
    <mergeCell ref="E9:H9"/>
    <mergeCell ref="E24:H24"/>
    <mergeCell ref="E45:H45"/>
    <mergeCell ref="E47:H47"/>
    <mergeCell ref="E74:H74"/>
  </mergeCells>
  <hyperlinks>
    <hyperlink ref="F1:G1" location="C2" tooltip="Krycí list soupisu" display="1) Krycí list soupisu"/>
    <hyperlink ref="G1:H1" location="C54" tooltip="Rekapitulace" display="2) Rekapitulace"/>
    <hyperlink ref="J1" location="C83" tooltip="Soupis prací" display="3) Soupis prací"/>
    <hyperlink ref="L1:V1" location="'Rekapitulace stavby'!C2" tooltip="Rekapitulace stavby" display="Rekapitulace stavby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2"/>
  <sheetViews>
    <sheetView showGridLines="0" workbookViewId="0" topLeftCell="A1">
      <selection activeCell="A1" sqref="A1"/>
    </sheetView>
  </sheetViews>
  <sheetFormatPr defaultColWidth="9.140625" defaultRowHeight="13.5"/>
  <cols>
    <col min="1" max="1" width="7.140625" style="199" customWidth="1"/>
    <col min="2" max="2" width="1.421875" style="199" customWidth="1"/>
    <col min="3" max="4" width="4.28125" style="199" customWidth="1"/>
    <col min="5" max="5" width="10.00390625" style="199" customWidth="1"/>
    <col min="6" max="6" width="7.8515625" style="199" customWidth="1"/>
    <col min="7" max="7" width="4.28125" style="199" customWidth="1"/>
    <col min="8" max="8" width="66.7109375" style="199" customWidth="1"/>
    <col min="9" max="10" width="17.140625" style="199" customWidth="1"/>
    <col min="11" max="11" width="1.421875" style="199" customWidth="1"/>
    <col min="12" max="16384" width="9.140625" style="199" customWidth="1"/>
  </cols>
  <sheetData>
    <row r="1" ht="37.5" customHeight="1"/>
    <row r="2" spans="2:11" ht="7.5" customHeight="1">
      <c r="B2" s="200"/>
      <c r="C2" s="201"/>
      <c r="D2" s="201"/>
      <c r="E2" s="201"/>
      <c r="F2" s="201"/>
      <c r="G2" s="201"/>
      <c r="H2" s="201"/>
      <c r="I2" s="201"/>
      <c r="J2" s="201"/>
      <c r="K2" s="202"/>
    </row>
    <row r="3" spans="2:11" s="205" customFormat="1" ht="45" customHeight="1">
      <c r="B3" s="203"/>
      <c r="C3" s="325" t="s">
        <v>285</v>
      </c>
      <c r="D3" s="325"/>
      <c r="E3" s="325"/>
      <c r="F3" s="325"/>
      <c r="G3" s="325"/>
      <c r="H3" s="325"/>
      <c r="I3" s="325"/>
      <c r="J3" s="325"/>
      <c r="K3" s="204"/>
    </row>
    <row r="4" spans="2:11" ht="25.5" customHeight="1">
      <c r="B4" s="206"/>
      <c r="C4" s="330" t="s">
        <v>286</v>
      </c>
      <c r="D4" s="330"/>
      <c r="E4" s="330"/>
      <c r="F4" s="330"/>
      <c r="G4" s="330"/>
      <c r="H4" s="330"/>
      <c r="I4" s="330"/>
      <c r="J4" s="330"/>
      <c r="K4" s="207"/>
    </row>
    <row r="5" spans="2:11" ht="5.25" customHeight="1">
      <c r="B5" s="206"/>
      <c r="C5" s="208"/>
      <c r="D5" s="208"/>
      <c r="E5" s="208"/>
      <c r="F5" s="208"/>
      <c r="G5" s="208"/>
      <c r="H5" s="208"/>
      <c r="I5" s="208"/>
      <c r="J5" s="208"/>
      <c r="K5" s="207"/>
    </row>
    <row r="6" spans="2:11" ht="15" customHeight="1">
      <c r="B6" s="206"/>
      <c r="C6" s="327" t="s">
        <v>287</v>
      </c>
      <c r="D6" s="327"/>
      <c r="E6" s="327"/>
      <c r="F6" s="327"/>
      <c r="G6" s="327"/>
      <c r="H6" s="327"/>
      <c r="I6" s="327"/>
      <c r="J6" s="327"/>
      <c r="K6" s="207"/>
    </row>
    <row r="7" spans="2:11" ht="15" customHeight="1">
      <c r="B7" s="210"/>
      <c r="C7" s="327" t="s">
        <v>288</v>
      </c>
      <c r="D7" s="327"/>
      <c r="E7" s="327"/>
      <c r="F7" s="327"/>
      <c r="G7" s="327"/>
      <c r="H7" s="327"/>
      <c r="I7" s="327"/>
      <c r="J7" s="327"/>
      <c r="K7" s="207"/>
    </row>
    <row r="8" spans="2:11" ht="12.75" customHeight="1">
      <c r="B8" s="210"/>
      <c r="C8" s="209"/>
      <c r="D8" s="209"/>
      <c r="E8" s="209"/>
      <c r="F8" s="209"/>
      <c r="G8" s="209"/>
      <c r="H8" s="209"/>
      <c r="I8" s="209"/>
      <c r="J8" s="209"/>
      <c r="K8" s="207"/>
    </row>
    <row r="9" spans="2:11" ht="15" customHeight="1">
      <c r="B9" s="210"/>
      <c r="C9" s="327" t="s">
        <v>289</v>
      </c>
      <c r="D9" s="327"/>
      <c r="E9" s="327"/>
      <c r="F9" s="327"/>
      <c r="G9" s="327"/>
      <c r="H9" s="327"/>
      <c r="I9" s="327"/>
      <c r="J9" s="327"/>
      <c r="K9" s="207"/>
    </row>
    <row r="10" spans="2:11" ht="15" customHeight="1">
      <c r="B10" s="210"/>
      <c r="C10" s="209"/>
      <c r="D10" s="327" t="s">
        <v>290</v>
      </c>
      <c r="E10" s="327"/>
      <c r="F10" s="327"/>
      <c r="G10" s="327"/>
      <c r="H10" s="327"/>
      <c r="I10" s="327"/>
      <c r="J10" s="327"/>
      <c r="K10" s="207"/>
    </row>
    <row r="11" spans="2:11" ht="15" customHeight="1">
      <c r="B11" s="210"/>
      <c r="C11" s="211"/>
      <c r="D11" s="327" t="s">
        <v>291</v>
      </c>
      <c r="E11" s="327"/>
      <c r="F11" s="327"/>
      <c r="G11" s="327"/>
      <c r="H11" s="327"/>
      <c r="I11" s="327"/>
      <c r="J11" s="327"/>
      <c r="K11" s="207"/>
    </row>
    <row r="12" spans="2:11" ht="12.75" customHeight="1">
      <c r="B12" s="210"/>
      <c r="C12" s="211"/>
      <c r="D12" s="211"/>
      <c r="E12" s="211"/>
      <c r="F12" s="211"/>
      <c r="G12" s="211"/>
      <c r="H12" s="211"/>
      <c r="I12" s="211"/>
      <c r="J12" s="211"/>
      <c r="K12" s="207"/>
    </row>
    <row r="13" spans="2:11" ht="15" customHeight="1">
      <c r="B13" s="210"/>
      <c r="C13" s="211"/>
      <c r="D13" s="327" t="s">
        <v>292</v>
      </c>
      <c r="E13" s="327"/>
      <c r="F13" s="327"/>
      <c r="G13" s="327"/>
      <c r="H13" s="327"/>
      <c r="I13" s="327"/>
      <c r="J13" s="327"/>
      <c r="K13" s="207"/>
    </row>
    <row r="14" spans="2:11" ht="15" customHeight="1">
      <c r="B14" s="210"/>
      <c r="C14" s="211"/>
      <c r="D14" s="327" t="s">
        <v>293</v>
      </c>
      <c r="E14" s="327"/>
      <c r="F14" s="327"/>
      <c r="G14" s="327"/>
      <c r="H14" s="327"/>
      <c r="I14" s="327"/>
      <c r="J14" s="327"/>
      <c r="K14" s="207"/>
    </row>
    <row r="15" spans="2:11" ht="15" customHeight="1">
      <c r="B15" s="210"/>
      <c r="C15" s="211"/>
      <c r="D15" s="327" t="s">
        <v>294</v>
      </c>
      <c r="E15" s="327"/>
      <c r="F15" s="327"/>
      <c r="G15" s="327"/>
      <c r="H15" s="327"/>
      <c r="I15" s="327"/>
      <c r="J15" s="327"/>
      <c r="K15" s="207"/>
    </row>
    <row r="16" spans="2:11" ht="15" customHeight="1">
      <c r="B16" s="210"/>
      <c r="C16" s="211"/>
      <c r="D16" s="211"/>
      <c r="E16" s="212" t="s">
        <v>78</v>
      </c>
      <c r="F16" s="327" t="s">
        <v>295</v>
      </c>
      <c r="G16" s="327"/>
      <c r="H16" s="327"/>
      <c r="I16" s="327"/>
      <c r="J16" s="327"/>
      <c r="K16" s="207"/>
    </row>
    <row r="17" spans="2:11" ht="15" customHeight="1">
      <c r="B17" s="210"/>
      <c r="C17" s="211"/>
      <c r="D17" s="211"/>
      <c r="E17" s="212" t="s">
        <v>296</v>
      </c>
      <c r="F17" s="327" t="s">
        <v>297</v>
      </c>
      <c r="G17" s="327"/>
      <c r="H17" s="327"/>
      <c r="I17" s="327"/>
      <c r="J17" s="327"/>
      <c r="K17" s="207"/>
    </row>
    <row r="18" spans="2:11" ht="15" customHeight="1">
      <c r="B18" s="210"/>
      <c r="C18" s="211"/>
      <c r="D18" s="211"/>
      <c r="E18" s="212" t="s">
        <v>298</v>
      </c>
      <c r="F18" s="327" t="s">
        <v>299</v>
      </c>
      <c r="G18" s="327"/>
      <c r="H18" s="327"/>
      <c r="I18" s="327"/>
      <c r="J18" s="327"/>
      <c r="K18" s="207"/>
    </row>
    <row r="19" spans="2:11" ht="15" customHeight="1">
      <c r="B19" s="210"/>
      <c r="C19" s="211"/>
      <c r="D19" s="211"/>
      <c r="E19" s="212" t="s">
        <v>300</v>
      </c>
      <c r="F19" s="327" t="s">
        <v>301</v>
      </c>
      <c r="G19" s="327"/>
      <c r="H19" s="327"/>
      <c r="I19" s="327"/>
      <c r="J19" s="327"/>
      <c r="K19" s="207"/>
    </row>
    <row r="20" spans="2:11" ht="15" customHeight="1">
      <c r="B20" s="210"/>
      <c r="C20" s="211"/>
      <c r="D20" s="211"/>
      <c r="E20" s="212" t="s">
        <v>302</v>
      </c>
      <c r="F20" s="327" t="s">
        <v>303</v>
      </c>
      <c r="G20" s="327"/>
      <c r="H20" s="327"/>
      <c r="I20" s="327"/>
      <c r="J20" s="327"/>
      <c r="K20" s="207"/>
    </row>
    <row r="21" spans="2:11" ht="15" customHeight="1">
      <c r="B21" s="210"/>
      <c r="C21" s="211"/>
      <c r="D21" s="211"/>
      <c r="E21" s="212" t="s">
        <v>304</v>
      </c>
      <c r="F21" s="327" t="s">
        <v>305</v>
      </c>
      <c r="G21" s="327"/>
      <c r="H21" s="327"/>
      <c r="I21" s="327"/>
      <c r="J21" s="327"/>
      <c r="K21" s="207"/>
    </row>
    <row r="22" spans="2:11" ht="12.75" customHeight="1">
      <c r="B22" s="210"/>
      <c r="C22" s="211"/>
      <c r="D22" s="211"/>
      <c r="E22" s="211"/>
      <c r="F22" s="211"/>
      <c r="G22" s="211"/>
      <c r="H22" s="211"/>
      <c r="I22" s="211"/>
      <c r="J22" s="211"/>
      <c r="K22" s="207"/>
    </row>
    <row r="23" spans="2:11" ht="15" customHeight="1">
      <c r="B23" s="210"/>
      <c r="C23" s="327" t="s">
        <v>306</v>
      </c>
      <c r="D23" s="327"/>
      <c r="E23" s="327"/>
      <c r="F23" s="327"/>
      <c r="G23" s="327"/>
      <c r="H23" s="327"/>
      <c r="I23" s="327"/>
      <c r="J23" s="327"/>
      <c r="K23" s="207"/>
    </row>
    <row r="24" spans="2:11" ht="15" customHeight="1">
      <c r="B24" s="210"/>
      <c r="C24" s="327" t="s">
        <v>307</v>
      </c>
      <c r="D24" s="327"/>
      <c r="E24" s="327"/>
      <c r="F24" s="327"/>
      <c r="G24" s="327"/>
      <c r="H24" s="327"/>
      <c r="I24" s="327"/>
      <c r="J24" s="327"/>
      <c r="K24" s="207"/>
    </row>
    <row r="25" spans="2:11" ht="15" customHeight="1">
      <c r="B25" s="210"/>
      <c r="C25" s="209"/>
      <c r="D25" s="327" t="s">
        <v>308</v>
      </c>
      <c r="E25" s="327"/>
      <c r="F25" s="327"/>
      <c r="G25" s="327"/>
      <c r="H25" s="327"/>
      <c r="I25" s="327"/>
      <c r="J25" s="327"/>
      <c r="K25" s="207"/>
    </row>
    <row r="26" spans="2:11" ht="15" customHeight="1">
      <c r="B26" s="210"/>
      <c r="C26" s="211"/>
      <c r="D26" s="327" t="s">
        <v>309</v>
      </c>
      <c r="E26" s="327"/>
      <c r="F26" s="327"/>
      <c r="G26" s="327"/>
      <c r="H26" s="327"/>
      <c r="I26" s="327"/>
      <c r="J26" s="327"/>
      <c r="K26" s="207"/>
    </row>
    <row r="27" spans="2:11" ht="12.75" customHeight="1">
      <c r="B27" s="210"/>
      <c r="C27" s="211"/>
      <c r="D27" s="211"/>
      <c r="E27" s="211"/>
      <c r="F27" s="211"/>
      <c r="G27" s="211"/>
      <c r="H27" s="211"/>
      <c r="I27" s="211"/>
      <c r="J27" s="211"/>
      <c r="K27" s="207"/>
    </row>
    <row r="28" spans="2:11" ht="15" customHeight="1">
      <c r="B28" s="210"/>
      <c r="C28" s="211"/>
      <c r="D28" s="327" t="s">
        <v>310</v>
      </c>
      <c r="E28" s="327"/>
      <c r="F28" s="327"/>
      <c r="G28" s="327"/>
      <c r="H28" s="327"/>
      <c r="I28" s="327"/>
      <c r="J28" s="327"/>
      <c r="K28" s="207"/>
    </row>
    <row r="29" spans="2:11" ht="15" customHeight="1">
      <c r="B29" s="210"/>
      <c r="C29" s="211"/>
      <c r="D29" s="327" t="s">
        <v>311</v>
      </c>
      <c r="E29" s="327"/>
      <c r="F29" s="327"/>
      <c r="G29" s="327"/>
      <c r="H29" s="327"/>
      <c r="I29" s="327"/>
      <c r="J29" s="327"/>
      <c r="K29" s="207"/>
    </row>
    <row r="30" spans="2:11" ht="12.75" customHeight="1">
      <c r="B30" s="210"/>
      <c r="C30" s="211"/>
      <c r="D30" s="211"/>
      <c r="E30" s="211"/>
      <c r="F30" s="211"/>
      <c r="G30" s="211"/>
      <c r="H30" s="211"/>
      <c r="I30" s="211"/>
      <c r="J30" s="211"/>
      <c r="K30" s="207"/>
    </row>
    <row r="31" spans="2:11" ht="15" customHeight="1">
      <c r="B31" s="210"/>
      <c r="C31" s="211"/>
      <c r="D31" s="327" t="s">
        <v>312</v>
      </c>
      <c r="E31" s="327"/>
      <c r="F31" s="327"/>
      <c r="G31" s="327"/>
      <c r="H31" s="327"/>
      <c r="I31" s="327"/>
      <c r="J31" s="327"/>
      <c r="K31" s="207"/>
    </row>
    <row r="32" spans="2:11" ht="15" customHeight="1">
      <c r="B32" s="210"/>
      <c r="C32" s="211"/>
      <c r="D32" s="327" t="s">
        <v>313</v>
      </c>
      <c r="E32" s="327"/>
      <c r="F32" s="327"/>
      <c r="G32" s="327"/>
      <c r="H32" s="327"/>
      <c r="I32" s="327"/>
      <c r="J32" s="327"/>
      <c r="K32" s="207"/>
    </row>
    <row r="33" spans="2:11" ht="15" customHeight="1">
      <c r="B33" s="210"/>
      <c r="C33" s="211"/>
      <c r="D33" s="327" t="s">
        <v>314</v>
      </c>
      <c r="E33" s="327"/>
      <c r="F33" s="327"/>
      <c r="G33" s="327"/>
      <c r="H33" s="327"/>
      <c r="I33" s="327"/>
      <c r="J33" s="327"/>
      <c r="K33" s="207"/>
    </row>
    <row r="34" spans="2:11" ht="15" customHeight="1">
      <c r="B34" s="210"/>
      <c r="C34" s="211"/>
      <c r="D34" s="209"/>
      <c r="E34" s="213" t="s">
        <v>100</v>
      </c>
      <c r="F34" s="209"/>
      <c r="G34" s="327" t="s">
        <v>315</v>
      </c>
      <c r="H34" s="327"/>
      <c r="I34" s="327"/>
      <c r="J34" s="327"/>
      <c r="K34" s="207"/>
    </row>
    <row r="35" spans="2:11" ht="30.75" customHeight="1">
      <c r="B35" s="210"/>
      <c r="C35" s="211"/>
      <c r="D35" s="209"/>
      <c r="E35" s="213" t="s">
        <v>316</v>
      </c>
      <c r="F35" s="209"/>
      <c r="G35" s="327" t="s">
        <v>317</v>
      </c>
      <c r="H35" s="327"/>
      <c r="I35" s="327"/>
      <c r="J35" s="327"/>
      <c r="K35" s="207"/>
    </row>
    <row r="36" spans="2:11" ht="15" customHeight="1">
      <c r="B36" s="210"/>
      <c r="C36" s="211"/>
      <c r="D36" s="209"/>
      <c r="E36" s="213" t="s">
        <v>53</v>
      </c>
      <c r="F36" s="209"/>
      <c r="G36" s="327" t="s">
        <v>318</v>
      </c>
      <c r="H36" s="327"/>
      <c r="I36" s="327"/>
      <c r="J36" s="327"/>
      <c r="K36" s="207"/>
    </row>
    <row r="37" spans="2:11" ht="15" customHeight="1">
      <c r="B37" s="210"/>
      <c r="C37" s="211"/>
      <c r="D37" s="209"/>
      <c r="E37" s="213" t="s">
        <v>101</v>
      </c>
      <c r="F37" s="209"/>
      <c r="G37" s="327" t="s">
        <v>319</v>
      </c>
      <c r="H37" s="327"/>
      <c r="I37" s="327"/>
      <c r="J37" s="327"/>
      <c r="K37" s="207"/>
    </row>
    <row r="38" spans="2:11" ht="15" customHeight="1">
      <c r="B38" s="210"/>
      <c r="C38" s="211"/>
      <c r="D38" s="209"/>
      <c r="E38" s="213" t="s">
        <v>102</v>
      </c>
      <c r="F38" s="209"/>
      <c r="G38" s="327" t="s">
        <v>320</v>
      </c>
      <c r="H38" s="327"/>
      <c r="I38" s="327"/>
      <c r="J38" s="327"/>
      <c r="K38" s="207"/>
    </row>
    <row r="39" spans="2:11" ht="15" customHeight="1">
      <c r="B39" s="210"/>
      <c r="C39" s="211"/>
      <c r="D39" s="209"/>
      <c r="E39" s="213" t="s">
        <v>103</v>
      </c>
      <c r="F39" s="209"/>
      <c r="G39" s="327" t="s">
        <v>321</v>
      </c>
      <c r="H39" s="327"/>
      <c r="I39" s="327"/>
      <c r="J39" s="327"/>
      <c r="K39" s="207"/>
    </row>
    <row r="40" spans="2:11" ht="15" customHeight="1">
      <c r="B40" s="210"/>
      <c r="C40" s="211"/>
      <c r="D40" s="209"/>
      <c r="E40" s="213" t="s">
        <v>322</v>
      </c>
      <c r="F40" s="209"/>
      <c r="G40" s="327" t="s">
        <v>323</v>
      </c>
      <c r="H40" s="327"/>
      <c r="I40" s="327"/>
      <c r="J40" s="327"/>
      <c r="K40" s="207"/>
    </row>
    <row r="41" spans="2:11" ht="15" customHeight="1">
      <c r="B41" s="210"/>
      <c r="C41" s="211"/>
      <c r="D41" s="209"/>
      <c r="E41" s="213"/>
      <c r="F41" s="209"/>
      <c r="G41" s="327" t="s">
        <v>324</v>
      </c>
      <c r="H41" s="327"/>
      <c r="I41" s="327"/>
      <c r="J41" s="327"/>
      <c r="K41" s="207"/>
    </row>
    <row r="42" spans="2:11" ht="15" customHeight="1">
      <c r="B42" s="210"/>
      <c r="C42" s="211"/>
      <c r="D42" s="209"/>
      <c r="E42" s="213" t="s">
        <v>325</v>
      </c>
      <c r="F42" s="209"/>
      <c r="G42" s="327" t="s">
        <v>326</v>
      </c>
      <c r="H42" s="327"/>
      <c r="I42" s="327"/>
      <c r="J42" s="327"/>
      <c r="K42" s="207"/>
    </row>
    <row r="43" spans="2:11" ht="15" customHeight="1">
      <c r="B43" s="210"/>
      <c r="C43" s="211"/>
      <c r="D43" s="209"/>
      <c r="E43" s="213" t="s">
        <v>105</v>
      </c>
      <c r="F43" s="209"/>
      <c r="G43" s="327" t="s">
        <v>327</v>
      </c>
      <c r="H43" s="327"/>
      <c r="I43" s="327"/>
      <c r="J43" s="327"/>
      <c r="K43" s="207"/>
    </row>
    <row r="44" spans="2:11" ht="12.75" customHeight="1">
      <c r="B44" s="210"/>
      <c r="C44" s="211"/>
      <c r="D44" s="209"/>
      <c r="E44" s="209"/>
      <c r="F44" s="209"/>
      <c r="G44" s="209"/>
      <c r="H44" s="209"/>
      <c r="I44" s="209"/>
      <c r="J44" s="209"/>
      <c r="K44" s="207"/>
    </row>
    <row r="45" spans="2:11" ht="15" customHeight="1">
      <c r="B45" s="210"/>
      <c r="C45" s="211"/>
      <c r="D45" s="327" t="s">
        <v>328</v>
      </c>
      <c r="E45" s="327"/>
      <c r="F45" s="327"/>
      <c r="G45" s="327"/>
      <c r="H45" s="327"/>
      <c r="I45" s="327"/>
      <c r="J45" s="327"/>
      <c r="K45" s="207"/>
    </row>
    <row r="46" spans="2:11" ht="15" customHeight="1">
      <c r="B46" s="210"/>
      <c r="C46" s="211"/>
      <c r="D46" s="211"/>
      <c r="E46" s="327" t="s">
        <v>329</v>
      </c>
      <c r="F46" s="327"/>
      <c r="G46" s="327"/>
      <c r="H46" s="327"/>
      <c r="I46" s="327"/>
      <c r="J46" s="327"/>
      <c r="K46" s="207"/>
    </row>
    <row r="47" spans="2:11" ht="15" customHeight="1">
      <c r="B47" s="210"/>
      <c r="C47" s="211"/>
      <c r="D47" s="211"/>
      <c r="E47" s="327" t="s">
        <v>330</v>
      </c>
      <c r="F47" s="327"/>
      <c r="G47" s="327"/>
      <c r="H47" s="327"/>
      <c r="I47" s="327"/>
      <c r="J47" s="327"/>
      <c r="K47" s="207"/>
    </row>
    <row r="48" spans="2:11" ht="15" customHeight="1">
      <c r="B48" s="210"/>
      <c r="C48" s="211"/>
      <c r="D48" s="211"/>
      <c r="E48" s="327" t="s">
        <v>331</v>
      </c>
      <c r="F48" s="327"/>
      <c r="G48" s="327"/>
      <c r="H48" s="327"/>
      <c r="I48" s="327"/>
      <c r="J48" s="327"/>
      <c r="K48" s="207"/>
    </row>
    <row r="49" spans="2:11" ht="15" customHeight="1">
      <c r="B49" s="210"/>
      <c r="C49" s="211"/>
      <c r="D49" s="327" t="s">
        <v>332</v>
      </c>
      <c r="E49" s="327"/>
      <c r="F49" s="327"/>
      <c r="G49" s="327"/>
      <c r="H49" s="327"/>
      <c r="I49" s="327"/>
      <c r="J49" s="327"/>
      <c r="K49" s="207"/>
    </row>
    <row r="50" spans="2:11" ht="25.5" customHeight="1">
      <c r="B50" s="206"/>
      <c r="C50" s="330" t="s">
        <v>333</v>
      </c>
      <c r="D50" s="330"/>
      <c r="E50" s="330"/>
      <c r="F50" s="330"/>
      <c r="G50" s="330"/>
      <c r="H50" s="330"/>
      <c r="I50" s="330"/>
      <c r="J50" s="330"/>
      <c r="K50" s="207"/>
    </row>
    <row r="51" spans="2:11" ht="5.25" customHeight="1">
      <c r="B51" s="206"/>
      <c r="C51" s="208"/>
      <c r="D51" s="208"/>
      <c r="E51" s="208"/>
      <c r="F51" s="208"/>
      <c r="G51" s="208"/>
      <c r="H51" s="208"/>
      <c r="I51" s="208"/>
      <c r="J51" s="208"/>
      <c r="K51" s="207"/>
    </row>
    <row r="52" spans="2:11" ht="15" customHeight="1">
      <c r="B52" s="206"/>
      <c r="C52" s="327" t="s">
        <v>334</v>
      </c>
      <c r="D52" s="327"/>
      <c r="E52" s="327"/>
      <c r="F52" s="327"/>
      <c r="G52" s="327"/>
      <c r="H52" s="327"/>
      <c r="I52" s="327"/>
      <c r="J52" s="327"/>
      <c r="K52" s="207"/>
    </row>
    <row r="53" spans="2:11" ht="15" customHeight="1">
      <c r="B53" s="206"/>
      <c r="C53" s="327" t="s">
        <v>335</v>
      </c>
      <c r="D53" s="327"/>
      <c r="E53" s="327"/>
      <c r="F53" s="327"/>
      <c r="G53" s="327"/>
      <c r="H53" s="327"/>
      <c r="I53" s="327"/>
      <c r="J53" s="327"/>
      <c r="K53" s="207"/>
    </row>
    <row r="54" spans="2:11" ht="12.75" customHeight="1">
      <c r="B54" s="206"/>
      <c r="C54" s="209"/>
      <c r="D54" s="209"/>
      <c r="E54" s="209"/>
      <c r="F54" s="209"/>
      <c r="G54" s="209"/>
      <c r="H54" s="209"/>
      <c r="I54" s="209"/>
      <c r="J54" s="209"/>
      <c r="K54" s="207"/>
    </row>
    <row r="55" spans="2:11" ht="15" customHeight="1">
      <c r="B55" s="206"/>
      <c r="C55" s="327" t="s">
        <v>336</v>
      </c>
      <c r="D55" s="327"/>
      <c r="E55" s="327"/>
      <c r="F55" s="327"/>
      <c r="G55" s="327"/>
      <c r="H55" s="327"/>
      <c r="I55" s="327"/>
      <c r="J55" s="327"/>
      <c r="K55" s="207"/>
    </row>
    <row r="56" spans="2:11" ht="15" customHeight="1">
      <c r="B56" s="206"/>
      <c r="C56" s="211"/>
      <c r="D56" s="327" t="s">
        <v>337</v>
      </c>
      <c r="E56" s="327"/>
      <c r="F56" s="327"/>
      <c r="G56" s="327"/>
      <c r="H56" s="327"/>
      <c r="I56" s="327"/>
      <c r="J56" s="327"/>
      <c r="K56" s="207"/>
    </row>
    <row r="57" spans="2:11" ht="15" customHeight="1">
      <c r="B57" s="206"/>
      <c r="C57" s="211"/>
      <c r="D57" s="327" t="s">
        <v>338</v>
      </c>
      <c r="E57" s="327"/>
      <c r="F57" s="327"/>
      <c r="G57" s="327"/>
      <c r="H57" s="327"/>
      <c r="I57" s="327"/>
      <c r="J57" s="327"/>
      <c r="K57" s="207"/>
    </row>
    <row r="58" spans="2:11" ht="15" customHeight="1">
      <c r="B58" s="206"/>
      <c r="C58" s="211"/>
      <c r="D58" s="327" t="s">
        <v>339</v>
      </c>
      <c r="E58" s="327"/>
      <c r="F58" s="327"/>
      <c r="G58" s="327"/>
      <c r="H58" s="327"/>
      <c r="I58" s="327"/>
      <c r="J58" s="327"/>
      <c r="K58" s="207"/>
    </row>
    <row r="59" spans="2:11" ht="15" customHeight="1">
      <c r="B59" s="206"/>
      <c r="C59" s="211"/>
      <c r="D59" s="327" t="s">
        <v>340</v>
      </c>
      <c r="E59" s="327"/>
      <c r="F59" s="327"/>
      <c r="G59" s="327"/>
      <c r="H59" s="327"/>
      <c r="I59" s="327"/>
      <c r="J59" s="327"/>
      <c r="K59" s="207"/>
    </row>
    <row r="60" spans="2:11" ht="15" customHeight="1">
      <c r="B60" s="206"/>
      <c r="C60" s="211"/>
      <c r="D60" s="329" t="s">
        <v>341</v>
      </c>
      <c r="E60" s="329"/>
      <c r="F60" s="329"/>
      <c r="G60" s="329"/>
      <c r="H60" s="329"/>
      <c r="I60" s="329"/>
      <c r="J60" s="329"/>
      <c r="K60" s="207"/>
    </row>
    <row r="61" spans="2:11" ht="15" customHeight="1">
      <c r="B61" s="206"/>
      <c r="C61" s="211"/>
      <c r="D61" s="327" t="s">
        <v>342</v>
      </c>
      <c r="E61" s="327"/>
      <c r="F61" s="327"/>
      <c r="G61" s="327"/>
      <c r="H61" s="327"/>
      <c r="I61" s="327"/>
      <c r="J61" s="327"/>
      <c r="K61" s="207"/>
    </row>
    <row r="62" spans="2:11" ht="12.75" customHeight="1">
      <c r="B62" s="206"/>
      <c r="C62" s="211"/>
      <c r="D62" s="211"/>
      <c r="E62" s="214"/>
      <c r="F62" s="211"/>
      <c r="G62" s="211"/>
      <c r="H62" s="211"/>
      <c r="I62" s="211"/>
      <c r="J62" s="211"/>
      <c r="K62" s="207"/>
    </row>
    <row r="63" spans="2:11" ht="15" customHeight="1">
      <c r="B63" s="206"/>
      <c r="C63" s="211"/>
      <c r="D63" s="327" t="s">
        <v>343</v>
      </c>
      <c r="E63" s="327"/>
      <c r="F63" s="327"/>
      <c r="G63" s="327"/>
      <c r="H63" s="327"/>
      <c r="I63" s="327"/>
      <c r="J63" s="327"/>
      <c r="K63" s="207"/>
    </row>
    <row r="64" spans="2:11" ht="15" customHeight="1">
      <c r="B64" s="206"/>
      <c r="C64" s="211"/>
      <c r="D64" s="329" t="s">
        <v>344</v>
      </c>
      <c r="E64" s="329"/>
      <c r="F64" s="329"/>
      <c r="G64" s="329"/>
      <c r="H64" s="329"/>
      <c r="I64" s="329"/>
      <c r="J64" s="329"/>
      <c r="K64" s="207"/>
    </row>
    <row r="65" spans="2:11" ht="15" customHeight="1">
      <c r="B65" s="206"/>
      <c r="C65" s="211"/>
      <c r="D65" s="327" t="s">
        <v>345</v>
      </c>
      <c r="E65" s="327"/>
      <c r="F65" s="327"/>
      <c r="G65" s="327"/>
      <c r="H65" s="327"/>
      <c r="I65" s="327"/>
      <c r="J65" s="327"/>
      <c r="K65" s="207"/>
    </row>
    <row r="66" spans="2:11" ht="15" customHeight="1">
      <c r="B66" s="206"/>
      <c r="C66" s="211"/>
      <c r="D66" s="327" t="s">
        <v>346</v>
      </c>
      <c r="E66" s="327"/>
      <c r="F66" s="327"/>
      <c r="G66" s="327"/>
      <c r="H66" s="327"/>
      <c r="I66" s="327"/>
      <c r="J66" s="327"/>
      <c r="K66" s="207"/>
    </row>
    <row r="67" spans="2:11" ht="15" customHeight="1">
      <c r="B67" s="206"/>
      <c r="C67" s="211"/>
      <c r="D67" s="327" t="s">
        <v>347</v>
      </c>
      <c r="E67" s="327"/>
      <c r="F67" s="327"/>
      <c r="G67" s="327"/>
      <c r="H67" s="327"/>
      <c r="I67" s="327"/>
      <c r="J67" s="327"/>
      <c r="K67" s="207"/>
    </row>
    <row r="68" spans="2:11" ht="15" customHeight="1">
      <c r="B68" s="206"/>
      <c r="C68" s="211"/>
      <c r="D68" s="327" t="s">
        <v>348</v>
      </c>
      <c r="E68" s="327"/>
      <c r="F68" s="327"/>
      <c r="G68" s="327"/>
      <c r="H68" s="327"/>
      <c r="I68" s="327"/>
      <c r="J68" s="327"/>
      <c r="K68" s="207"/>
    </row>
    <row r="69" spans="2:11" ht="12.75" customHeight="1">
      <c r="B69" s="215"/>
      <c r="C69" s="216"/>
      <c r="D69" s="216"/>
      <c r="E69" s="216"/>
      <c r="F69" s="216"/>
      <c r="G69" s="216"/>
      <c r="H69" s="216"/>
      <c r="I69" s="216"/>
      <c r="J69" s="216"/>
      <c r="K69" s="217"/>
    </row>
    <row r="70" spans="2:11" ht="18.75" customHeight="1">
      <c r="B70" s="218"/>
      <c r="C70" s="218"/>
      <c r="D70" s="218"/>
      <c r="E70" s="218"/>
      <c r="F70" s="218"/>
      <c r="G70" s="218"/>
      <c r="H70" s="218"/>
      <c r="I70" s="218"/>
      <c r="J70" s="218"/>
      <c r="K70" s="219"/>
    </row>
    <row r="71" spans="2:11" ht="18.75" customHeight="1">
      <c r="B71" s="219"/>
      <c r="C71" s="219"/>
      <c r="D71" s="219"/>
      <c r="E71" s="219"/>
      <c r="F71" s="219"/>
      <c r="G71" s="219"/>
      <c r="H71" s="219"/>
      <c r="I71" s="219"/>
      <c r="J71" s="219"/>
      <c r="K71" s="219"/>
    </row>
    <row r="72" spans="2:11" ht="7.5" customHeight="1">
      <c r="B72" s="220"/>
      <c r="C72" s="221"/>
      <c r="D72" s="221"/>
      <c r="E72" s="221"/>
      <c r="F72" s="221"/>
      <c r="G72" s="221"/>
      <c r="H72" s="221"/>
      <c r="I72" s="221"/>
      <c r="J72" s="221"/>
      <c r="K72" s="222"/>
    </row>
    <row r="73" spans="2:11" ht="45" customHeight="1">
      <c r="B73" s="223"/>
      <c r="C73" s="328" t="s">
        <v>284</v>
      </c>
      <c r="D73" s="328"/>
      <c r="E73" s="328"/>
      <c r="F73" s="328"/>
      <c r="G73" s="328"/>
      <c r="H73" s="328"/>
      <c r="I73" s="328"/>
      <c r="J73" s="328"/>
      <c r="K73" s="224"/>
    </row>
    <row r="74" spans="2:11" ht="17.25" customHeight="1">
      <c r="B74" s="223"/>
      <c r="C74" s="225" t="s">
        <v>349</v>
      </c>
      <c r="D74" s="225"/>
      <c r="E74" s="225"/>
      <c r="F74" s="225" t="s">
        <v>350</v>
      </c>
      <c r="G74" s="226"/>
      <c r="H74" s="225" t="s">
        <v>101</v>
      </c>
      <c r="I74" s="225" t="s">
        <v>57</v>
      </c>
      <c r="J74" s="225" t="s">
        <v>351</v>
      </c>
      <c r="K74" s="224"/>
    </row>
    <row r="75" spans="2:11" ht="17.25" customHeight="1">
      <c r="B75" s="223"/>
      <c r="C75" s="227" t="s">
        <v>352</v>
      </c>
      <c r="D75" s="227"/>
      <c r="E75" s="227"/>
      <c r="F75" s="228" t="s">
        <v>353</v>
      </c>
      <c r="G75" s="229"/>
      <c r="H75" s="227"/>
      <c r="I75" s="227"/>
      <c r="J75" s="227" t="s">
        <v>354</v>
      </c>
      <c r="K75" s="224"/>
    </row>
    <row r="76" spans="2:11" ht="5.25" customHeight="1">
      <c r="B76" s="223"/>
      <c r="C76" s="230"/>
      <c r="D76" s="230"/>
      <c r="E76" s="230"/>
      <c r="F76" s="230"/>
      <c r="G76" s="231"/>
      <c r="H76" s="230"/>
      <c r="I76" s="230"/>
      <c r="J76" s="230"/>
      <c r="K76" s="224"/>
    </row>
    <row r="77" spans="2:11" ht="15" customHeight="1">
      <c r="B77" s="223"/>
      <c r="C77" s="213" t="s">
        <v>53</v>
      </c>
      <c r="D77" s="230"/>
      <c r="E77" s="230"/>
      <c r="F77" s="232" t="s">
        <v>355</v>
      </c>
      <c r="G77" s="231"/>
      <c r="H77" s="213" t="s">
        <v>356</v>
      </c>
      <c r="I77" s="213" t="s">
        <v>357</v>
      </c>
      <c r="J77" s="213">
        <v>20</v>
      </c>
      <c r="K77" s="224"/>
    </row>
    <row r="78" spans="2:11" ht="15" customHeight="1">
      <c r="B78" s="223"/>
      <c r="C78" s="213" t="s">
        <v>358</v>
      </c>
      <c r="D78" s="213"/>
      <c r="E78" s="213"/>
      <c r="F78" s="232" t="s">
        <v>355</v>
      </c>
      <c r="G78" s="231"/>
      <c r="H78" s="213" t="s">
        <v>359</v>
      </c>
      <c r="I78" s="213" t="s">
        <v>357</v>
      </c>
      <c r="J78" s="213">
        <v>120</v>
      </c>
      <c r="K78" s="224"/>
    </row>
    <row r="79" spans="2:11" ht="15" customHeight="1">
      <c r="B79" s="233"/>
      <c r="C79" s="213" t="s">
        <v>360</v>
      </c>
      <c r="D79" s="213"/>
      <c r="E79" s="213"/>
      <c r="F79" s="232" t="s">
        <v>361</v>
      </c>
      <c r="G79" s="231"/>
      <c r="H79" s="213" t="s">
        <v>362</v>
      </c>
      <c r="I79" s="213" t="s">
        <v>357</v>
      </c>
      <c r="J79" s="213">
        <v>50</v>
      </c>
      <c r="K79" s="224"/>
    </row>
    <row r="80" spans="2:11" ht="15" customHeight="1">
      <c r="B80" s="233"/>
      <c r="C80" s="213" t="s">
        <v>363</v>
      </c>
      <c r="D80" s="213"/>
      <c r="E80" s="213"/>
      <c r="F80" s="232" t="s">
        <v>355</v>
      </c>
      <c r="G80" s="231"/>
      <c r="H80" s="213" t="s">
        <v>364</v>
      </c>
      <c r="I80" s="213" t="s">
        <v>365</v>
      </c>
      <c r="J80" s="213"/>
      <c r="K80" s="224"/>
    </row>
    <row r="81" spans="2:11" ht="15" customHeight="1">
      <c r="B81" s="233"/>
      <c r="C81" s="234" t="s">
        <v>366</v>
      </c>
      <c r="D81" s="234"/>
      <c r="E81" s="234"/>
      <c r="F81" s="235" t="s">
        <v>361</v>
      </c>
      <c r="G81" s="234"/>
      <c r="H81" s="234" t="s">
        <v>367</v>
      </c>
      <c r="I81" s="234" t="s">
        <v>357</v>
      </c>
      <c r="J81" s="234">
        <v>15</v>
      </c>
      <c r="K81" s="224"/>
    </row>
    <row r="82" spans="2:11" ht="15" customHeight="1">
      <c r="B82" s="233"/>
      <c r="C82" s="234" t="s">
        <v>368</v>
      </c>
      <c r="D82" s="234"/>
      <c r="E82" s="234"/>
      <c r="F82" s="235" t="s">
        <v>361</v>
      </c>
      <c r="G82" s="234"/>
      <c r="H82" s="234" t="s">
        <v>369</v>
      </c>
      <c r="I82" s="234" t="s">
        <v>357</v>
      </c>
      <c r="J82" s="234">
        <v>15</v>
      </c>
      <c r="K82" s="224"/>
    </row>
    <row r="83" spans="2:11" ht="15" customHeight="1">
      <c r="B83" s="233"/>
      <c r="C83" s="234" t="s">
        <v>370</v>
      </c>
      <c r="D83" s="234"/>
      <c r="E83" s="234"/>
      <c r="F83" s="235" t="s">
        <v>361</v>
      </c>
      <c r="G83" s="234"/>
      <c r="H83" s="234" t="s">
        <v>371</v>
      </c>
      <c r="I83" s="234" t="s">
        <v>357</v>
      </c>
      <c r="J83" s="234">
        <v>20</v>
      </c>
      <c r="K83" s="224"/>
    </row>
    <row r="84" spans="2:11" ht="15" customHeight="1">
      <c r="B84" s="233"/>
      <c r="C84" s="234" t="s">
        <v>372</v>
      </c>
      <c r="D84" s="234"/>
      <c r="E84" s="234"/>
      <c r="F84" s="235" t="s">
        <v>361</v>
      </c>
      <c r="G84" s="234"/>
      <c r="H84" s="234" t="s">
        <v>373</v>
      </c>
      <c r="I84" s="234" t="s">
        <v>357</v>
      </c>
      <c r="J84" s="234">
        <v>20</v>
      </c>
      <c r="K84" s="224"/>
    </row>
    <row r="85" spans="2:11" ht="15" customHeight="1">
      <c r="B85" s="233"/>
      <c r="C85" s="213" t="s">
        <v>374</v>
      </c>
      <c r="D85" s="213"/>
      <c r="E85" s="213"/>
      <c r="F85" s="232" t="s">
        <v>361</v>
      </c>
      <c r="G85" s="231"/>
      <c r="H85" s="213" t="s">
        <v>375</v>
      </c>
      <c r="I85" s="213" t="s">
        <v>357</v>
      </c>
      <c r="J85" s="213">
        <v>50</v>
      </c>
      <c r="K85" s="224"/>
    </row>
    <row r="86" spans="2:11" ht="15" customHeight="1">
      <c r="B86" s="233"/>
      <c r="C86" s="213" t="s">
        <v>376</v>
      </c>
      <c r="D86" s="213"/>
      <c r="E86" s="213"/>
      <c r="F86" s="232" t="s">
        <v>361</v>
      </c>
      <c r="G86" s="231"/>
      <c r="H86" s="213" t="s">
        <v>377</v>
      </c>
      <c r="I86" s="213" t="s">
        <v>357</v>
      </c>
      <c r="J86" s="213">
        <v>20</v>
      </c>
      <c r="K86" s="224"/>
    </row>
    <row r="87" spans="2:11" ht="15" customHeight="1">
      <c r="B87" s="233"/>
      <c r="C87" s="213" t="s">
        <v>378</v>
      </c>
      <c r="D87" s="213"/>
      <c r="E87" s="213"/>
      <c r="F87" s="232" t="s">
        <v>361</v>
      </c>
      <c r="G87" s="231"/>
      <c r="H87" s="213" t="s">
        <v>379</v>
      </c>
      <c r="I87" s="213" t="s">
        <v>357</v>
      </c>
      <c r="J87" s="213">
        <v>20</v>
      </c>
      <c r="K87" s="224"/>
    </row>
    <row r="88" spans="2:11" ht="15" customHeight="1">
      <c r="B88" s="233"/>
      <c r="C88" s="213" t="s">
        <v>380</v>
      </c>
      <c r="D88" s="213"/>
      <c r="E88" s="213"/>
      <c r="F88" s="232" t="s">
        <v>361</v>
      </c>
      <c r="G88" s="231"/>
      <c r="H88" s="213" t="s">
        <v>381</v>
      </c>
      <c r="I88" s="213" t="s">
        <v>357</v>
      </c>
      <c r="J88" s="213">
        <v>50</v>
      </c>
      <c r="K88" s="224"/>
    </row>
    <row r="89" spans="2:11" ht="15" customHeight="1">
      <c r="B89" s="233"/>
      <c r="C89" s="213" t="s">
        <v>382</v>
      </c>
      <c r="D89" s="213"/>
      <c r="E89" s="213"/>
      <c r="F89" s="232" t="s">
        <v>361</v>
      </c>
      <c r="G89" s="231"/>
      <c r="H89" s="213" t="s">
        <v>382</v>
      </c>
      <c r="I89" s="213" t="s">
        <v>357</v>
      </c>
      <c r="J89" s="213">
        <v>50</v>
      </c>
      <c r="K89" s="224"/>
    </row>
    <row r="90" spans="2:11" ht="15" customHeight="1">
      <c r="B90" s="233"/>
      <c r="C90" s="213" t="s">
        <v>106</v>
      </c>
      <c r="D90" s="213"/>
      <c r="E90" s="213"/>
      <c r="F90" s="232" t="s">
        <v>361</v>
      </c>
      <c r="G90" s="231"/>
      <c r="H90" s="213" t="s">
        <v>383</v>
      </c>
      <c r="I90" s="213" t="s">
        <v>357</v>
      </c>
      <c r="J90" s="213">
        <v>255</v>
      </c>
      <c r="K90" s="224"/>
    </row>
    <row r="91" spans="2:11" ht="15" customHeight="1">
      <c r="B91" s="233"/>
      <c r="C91" s="213" t="s">
        <v>384</v>
      </c>
      <c r="D91" s="213"/>
      <c r="E91" s="213"/>
      <c r="F91" s="232" t="s">
        <v>355</v>
      </c>
      <c r="G91" s="231"/>
      <c r="H91" s="213" t="s">
        <v>385</v>
      </c>
      <c r="I91" s="213" t="s">
        <v>386</v>
      </c>
      <c r="J91" s="213"/>
      <c r="K91" s="224"/>
    </row>
    <row r="92" spans="2:11" ht="15" customHeight="1">
      <c r="B92" s="233"/>
      <c r="C92" s="213" t="s">
        <v>387</v>
      </c>
      <c r="D92" s="213"/>
      <c r="E92" s="213"/>
      <c r="F92" s="232" t="s">
        <v>355</v>
      </c>
      <c r="G92" s="231"/>
      <c r="H92" s="213" t="s">
        <v>388</v>
      </c>
      <c r="I92" s="213" t="s">
        <v>389</v>
      </c>
      <c r="J92" s="213"/>
      <c r="K92" s="224"/>
    </row>
    <row r="93" spans="2:11" ht="15" customHeight="1">
      <c r="B93" s="233"/>
      <c r="C93" s="213" t="s">
        <v>390</v>
      </c>
      <c r="D93" s="213"/>
      <c r="E93" s="213"/>
      <c r="F93" s="232" t="s">
        <v>355</v>
      </c>
      <c r="G93" s="231"/>
      <c r="H93" s="213" t="s">
        <v>390</v>
      </c>
      <c r="I93" s="213" t="s">
        <v>389</v>
      </c>
      <c r="J93" s="213"/>
      <c r="K93" s="224"/>
    </row>
    <row r="94" spans="2:11" ht="15" customHeight="1">
      <c r="B94" s="233"/>
      <c r="C94" s="213" t="s">
        <v>38</v>
      </c>
      <c r="D94" s="213"/>
      <c r="E94" s="213"/>
      <c r="F94" s="232" t="s">
        <v>355</v>
      </c>
      <c r="G94" s="231"/>
      <c r="H94" s="213" t="s">
        <v>391</v>
      </c>
      <c r="I94" s="213" t="s">
        <v>389</v>
      </c>
      <c r="J94" s="213"/>
      <c r="K94" s="224"/>
    </row>
    <row r="95" spans="2:11" ht="15" customHeight="1">
      <c r="B95" s="233"/>
      <c r="C95" s="213" t="s">
        <v>48</v>
      </c>
      <c r="D95" s="213"/>
      <c r="E95" s="213"/>
      <c r="F95" s="232" t="s">
        <v>355</v>
      </c>
      <c r="G95" s="231"/>
      <c r="H95" s="213" t="s">
        <v>392</v>
      </c>
      <c r="I95" s="213" t="s">
        <v>389</v>
      </c>
      <c r="J95" s="213"/>
      <c r="K95" s="224"/>
    </row>
    <row r="96" spans="2:11" ht="15" customHeight="1">
      <c r="B96" s="236"/>
      <c r="C96" s="237"/>
      <c r="D96" s="237"/>
      <c r="E96" s="237"/>
      <c r="F96" s="237"/>
      <c r="G96" s="237"/>
      <c r="H96" s="237"/>
      <c r="I96" s="237"/>
      <c r="J96" s="237"/>
      <c r="K96" s="238"/>
    </row>
    <row r="97" spans="2:11" ht="18.75" customHeight="1">
      <c r="B97" s="239"/>
      <c r="C97" s="240"/>
      <c r="D97" s="240"/>
      <c r="E97" s="240"/>
      <c r="F97" s="240"/>
      <c r="G97" s="240"/>
      <c r="H97" s="240"/>
      <c r="I97" s="240"/>
      <c r="J97" s="240"/>
      <c r="K97" s="239"/>
    </row>
    <row r="98" spans="2:11" ht="18.75" customHeight="1">
      <c r="B98" s="219"/>
      <c r="C98" s="219"/>
      <c r="D98" s="219"/>
      <c r="E98" s="219"/>
      <c r="F98" s="219"/>
      <c r="G98" s="219"/>
      <c r="H98" s="219"/>
      <c r="I98" s="219"/>
      <c r="J98" s="219"/>
      <c r="K98" s="219"/>
    </row>
    <row r="99" spans="2:11" ht="7.5" customHeight="1">
      <c r="B99" s="220"/>
      <c r="C99" s="221"/>
      <c r="D99" s="221"/>
      <c r="E99" s="221"/>
      <c r="F99" s="221"/>
      <c r="G99" s="221"/>
      <c r="H99" s="221"/>
      <c r="I99" s="221"/>
      <c r="J99" s="221"/>
      <c r="K99" s="222"/>
    </row>
    <row r="100" spans="2:11" ht="45" customHeight="1">
      <c r="B100" s="223"/>
      <c r="C100" s="328" t="s">
        <v>393</v>
      </c>
      <c r="D100" s="328"/>
      <c r="E100" s="328"/>
      <c r="F100" s="328"/>
      <c r="G100" s="328"/>
      <c r="H100" s="328"/>
      <c r="I100" s="328"/>
      <c r="J100" s="328"/>
      <c r="K100" s="224"/>
    </row>
    <row r="101" spans="2:11" ht="17.25" customHeight="1">
      <c r="B101" s="223"/>
      <c r="C101" s="225" t="s">
        <v>349</v>
      </c>
      <c r="D101" s="225"/>
      <c r="E101" s="225"/>
      <c r="F101" s="225" t="s">
        <v>350</v>
      </c>
      <c r="G101" s="226"/>
      <c r="H101" s="225" t="s">
        <v>101</v>
      </c>
      <c r="I101" s="225" t="s">
        <v>57</v>
      </c>
      <c r="J101" s="225" t="s">
        <v>351</v>
      </c>
      <c r="K101" s="224"/>
    </row>
    <row r="102" spans="2:11" ht="17.25" customHeight="1">
      <c r="B102" s="223"/>
      <c r="C102" s="227" t="s">
        <v>352</v>
      </c>
      <c r="D102" s="227"/>
      <c r="E102" s="227"/>
      <c r="F102" s="228" t="s">
        <v>353</v>
      </c>
      <c r="G102" s="229"/>
      <c r="H102" s="227"/>
      <c r="I102" s="227"/>
      <c r="J102" s="227" t="s">
        <v>354</v>
      </c>
      <c r="K102" s="224"/>
    </row>
    <row r="103" spans="2:11" ht="5.25" customHeight="1">
      <c r="B103" s="223"/>
      <c r="C103" s="225"/>
      <c r="D103" s="225"/>
      <c r="E103" s="225"/>
      <c r="F103" s="225"/>
      <c r="G103" s="241"/>
      <c r="H103" s="225"/>
      <c r="I103" s="225"/>
      <c r="J103" s="225"/>
      <c r="K103" s="224"/>
    </row>
    <row r="104" spans="2:11" ht="15" customHeight="1">
      <c r="B104" s="223"/>
      <c r="C104" s="213" t="s">
        <v>53</v>
      </c>
      <c r="D104" s="230"/>
      <c r="E104" s="230"/>
      <c r="F104" s="232" t="s">
        <v>355</v>
      </c>
      <c r="G104" s="241"/>
      <c r="H104" s="213" t="s">
        <v>394</v>
      </c>
      <c r="I104" s="213" t="s">
        <v>357</v>
      </c>
      <c r="J104" s="213">
        <v>20</v>
      </c>
      <c r="K104" s="224"/>
    </row>
    <row r="105" spans="2:11" ht="15" customHeight="1">
      <c r="B105" s="223"/>
      <c r="C105" s="213" t="s">
        <v>358</v>
      </c>
      <c r="D105" s="213"/>
      <c r="E105" s="213"/>
      <c r="F105" s="232" t="s">
        <v>355</v>
      </c>
      <c r="G105" s="213"/>
      <c r="H105" s="213" t="s">
        <v>394</v>
      </c>
      <c r="I105" s="213" t="s">
        <v>357</v>
      </c>
      <c r="J105" s="213">
        <v>120</v>
      </c>
      <c r="K105" s="224"/>
    </row>
    <row r="106" spans="2:11" ht="15" customHeight="1">
      <c r="B106" s="233"/>
      <c r="C106" s="213" t="s">
        <v>360</v>
      </c>
      <c r="D106" s="213"/>
      <c r="E106" s="213"/>
      <c r="F106" s="232" t="s">
        <v>361</v>
      </c>
      <c r="G106" s="213"/>
      <c r="H106" s="213" t="s">
        <v>394</v>
      </c>
      <c r="I106" s="213" t="s">
        <v>357</v>
      </c>
      <c r="J106" s="213">
        <v>50</v>
      </c>
      <c r="K106" s="224"/>
    </row>
    <row r="107" spans="2:11" ht="15" customHeight="1">
      <c r="B107" s="233"/>
      <c r="C107" s="213" t="s">
        <v>363</v>
      </c>
      <c r="D107" s="213"/>
      <c r="E107" s="213"/>
      <c r="F107" s="232" t="s">
        <v>355</v>
      </c>
      <c r="G107" s="213"/>
      <c r="H107" s="213" t="s">
        <v>394</v>
      </c>
      <c r="I107" s="213" t="s">
        <v>365</v>
      </c>
      <c r="J107" s="213"/>
      <c r="K107" s="224"/>
    </row>
    <row r="108" spans="2:11" ht="15" customHeight="1">
      <c r="B108" s="233"/>
      <c r="C108" s="213" t="s">
        <v>374</v>
      </c>
      <c r="D108" s="213"/>
      <c r="E108" s="213"/>
      <c r="F108" s="232" t="s">
        <v>361</v>
      </c>
      <c r="G108" s="213"/>
      <c r="H108" s="213" t="s">
        <v>394</v>
      </c>
      <c r="I108" s="213" t="s">
        <v>357</v>
      </c>
      <c r="J108" s="213">
        <v>50</v>
      </c>
      <c r="K108" s="224"/>
    </row>
    <row r="109" spans="2:11" ht="15" customHeight="1">
      <c r="B109" s="233"/>
      <c r="C109" s="213" t="s">
        <v>382</v>
      </c>
      <c r="D109" s="213"/>
      <c r="E109" s="213"/>
      <c r="F109" s="232" t="s">
        <v>361</v>
      </c>
      <c r="G109" s="213"/>
      <c r="H109" s="213" t="s">
        <v>394</v>
      </c>
      <c r="I109" s="213" t="s">
        <v>357</v>
      </c>
      <c r="J109" s="213">
        <v>50</v>
      </c>
      <c r="K109" s="224"/>
    </row>
    <row r="110" spans="2:11" ht="15" customHeight="1">
      <c r="B110" s="233"/>
      <c r="C110" s="213" t="s">
        <v>380</v>
      </c>
      <c r="D110" s="213"/>
      <c r="E110" s="213"/>
      <c r="F110" s="232" t="s">
        <v>361</v>
      </c>
      <c r="G110" s="213"/>
      <c r="H110" s="213" t="s">
        <v>394</v>
      </c>
      <c r="I110" s="213" t="s">
        <v>357</v>
      </c>
      <c r="J110" s="213">
        <v>50</v>
      </c>
      <c r="K110" s="224"/>
    </row>
    <row r="111" spans="2:11" ht="15" customHeight="1">
      <c r="B111" s="233"/>
      <c r="C111" s="213" t="s">
        <v>53</v>
      </c>
      <c r="D111" s="213"/>
      <c r="E111" s="213"/>
      <c r="F111" s="232" t="s">
        <v>355</v>
      </c>
      <c r="G111" s="213"/>
      <c r="H111" s="213" t="s">
        <v>395</v>
      </c>
      <c r="I111" s="213" t="s">
        <v>357</v>
      </c>
      <c r="J111" s="213">
        <v>20</v>
      </c>
      <c r="K111" s="224"/>
    </row>
    <row r="112" spans="2:11" ht="15" customHeight="1">
      <c r="B112" s="233"/>
      <c r="C112" s="213" t="s">
        <v>396</v>
      </c>
      <c r="D112" s="213"/>
      <c r="E112" s="213"/>
      <c r="F112" s="232" t="s">
        <v>355</v>
      </c>
      <c r="G112" s="213"/>
      <c r="H112" s="213" t="s">
        <v>397</v>
      </c>
      <c r="I112" s="213" t="s">
        <v>357</v>
      </c>
      <c r="J112" s="213">
        <v>120</v>
      </c>
      <c r="K112" s="224"/>
    </row>
    <row r="113" spans="2:11" ht="15" customHeight="1">
      <c r="B113" s="233"/>
      <c r="C113" s="213" t="s">
        <v>38</v>
      </c>
      <c r="D113" s="213"/>
      <c r="E113" s="213"/>
      <c r="F113" s="232" t="s">
        <v>355</v>
      </c>
      <c r="G113" s="213"/>
      <c r="H113" s="213" t="s">
        <v>398</v>
      </c>
      <c r="I113" s="213" t="s">
        <v>389</v>
      </c>
      <c r="J113" s="213"/>
      <c r="K113" s="224"/>
    </row>
    <row r="114" spans="2:11" ht="15" customHeight="1">
      <c r="B114" s="233"/>
      <c r="C114" s="213" t="s">
        <v>48</v>
      </c>
      <c r="D114" s="213"/>
      <c r="E114" s="213"/>
      <c r="F114" s="232" t="s">
        <v>355</v>
      </c>
      <c r="G114" s="213"/>
      <c r="H114" s="213" t="s">
        <v>399</v>
      </c>
      <c r="I114" s="213" t="s">
        <v>389</v>
      </c>
      <c r="J114" s="213"/>
      <c r="K114" s="224"/>
    </row>
    <row r="115" spans="2:11" ht="15" customHeight="1">
      <c r="B115" s="233"/>
      <c r="C115" s="213" t="s">
        <v>57</v>
      </c>
      <c r="D115" s="213"/>
      <c r="E115" s="213"/>
      <c r="F115" s="232" t="s">
        <v>355</v>
      </c>
      <c r="G115" s="213"/>
      <c r="H115" s="213" t="s">
        <v>400</v>
      </c>
      <c r="I115" s="213" t="s">
        <v>401</v>
      </c>
      <c r="J115" s="213"/>
      <c r="K115" s="224"/>
    </row>
    <row r="116" spans="2:11" ht="15" customHeight="1">
      <c r="B116" s="236"/>
      <c r="C116" s="242"/>
      <c r="D116" s="242"/>
      <c r="E116" s="242"/>
      <c r="F116" s="242"/>
      <c r="G116" s="242"/>
      <c r="H116" s="242"/>
      <c r="I116" s="242"/>
      <c r="J116" s="242"/>
      <c r="K116" s="238"/>
    </row>
    <row r="117" spans="2:11" ht="18.75" customHeight="1">
      <c r="B117" s="243"/>
      <c r="C117" s="209"/>
      <c r="D117" s="209"/>
      <c r="E117" s="209"/>
      <c r="F117" s="244"/>
      <c r="G117" s="209"/>
      <c r="H117" s="209"/>
      <c r="I117" s="209"/>
      <c r="J117" s="209"/>
      <c r="K117" s="243"/>
    </row>
    <row r="118" spans="2:11" ht="18.75" customHeight="1">
      <c r="B118" s="219"/>
      <c r="C118" s="219"/>
      <c r="D118" s="219"/>
      <c r="E118" s="219"/>
      <c r="F118" s="219"/>
      <c r="G118" s="219"/>
      <c r="H118" s="219"/>
      <c r="I118" s="219"/>
      <c r="J118" s="219"/>
      <c r="K118" s="219"/>
    </row>
    <row r="119" spans="2:11" ht="7.5" customHeight="1">
      <c r="B119" s="245"/>
      <c r="C119" s="246"/>
      <c r="D119" s="246"/>
      <c r="E119" s="246"/>
      <c r="F119" s="246"/>
      <c r="G119" s="246"/>
      <c r="H119" s="246"/>
      <c r="I119" s="246"/>
      <c r="J119" s="246"/>
      <c r="K119" s="247"/>
    </row>
    <row r="120" spans="2:11" ht="45" customHeight="1">
      <c r="B120" s="248"/>
      <c r="C120" s="325" t="s">
        <v>402</v>
      </c>
      <c r="D120" s="325"/>
      <c r="E120" s="325"/>
      <c r="F120" s="325"/>
      <c r="G120" s="325"/>
      <c r="H120" s="325"/>
      <c r="I120" s="325"/>
      <c r="J120" s="325"/>
      <c r="K120" s="249"/>
    </row>
    <row r="121" spans="2:11" ht="17.25" customHeight="1">
      <c r="B121" s="250"/>
      <c r="C121" s="225" t="s">
        <v>349</v>
      </c>
      <c r="D121" s="225"/>
      <c r="E121" s="225"/>
      <c r="F121" s="225" t="s">
        <v>350</v>
      </c>
      <c r="G121" s="226"/>
      <c r="H121" s="225" t="s">
        <v>101</v>
      </c>
      <c r="I121" s="225" t="s">
        <v>57</v>
      </c>
      <c r="J121" s="225" t="s">
        <v>351</v>
      </c>
      <c r="K121" s="251"/>
    </row>
    <row r="122" spans="2:11" ht="17.25" customHeight="1">
      <c r="B122" s="250"/>
      <c r="C122" s="227" t="s">
        <v>352</v>
      </c>
      <c r="D122" s="227"/>
      <c r="E122" s="227"/>
      <c r="F122" s="228" t="s">
        <v>353</v>
      </c>
      <c r="G122" s="229"/>
      <c r="H122" s="227"/>
      <c r="I122" s="227"/>
      <c r="J122" s="227" t="s">
        <v>354</v>
      </c>
      <c r="K122" s="251"/>
    </row>
    <row r="123" spans="2:11" ht="5.25" customHeight="1">
      <c r="B123" s="252"/>
      <c r="C123" s="230"/>
      <c r="D123" s="230"/>
      <c r="E123" s="230"/>
      <c r="F123" s="230"/>
      <c r="G123" s="213"/>
      <c r="H123" s="230"/>
      <c r="I123" s="230"/>
      <c r="J123" s="230"/>
      <c r="K123" s="253"/>
    </row>
    <row r="124" spans="2:11" ht="15" customHeight="1">
      <c r="B124" s="252"/>
      <c r="C124" s="213" t="s">
        <v>358</v>
      </c>
      <c r="D124" s="230"/>
      <c r="E124" s="230"/>
      <c r="F124" s="232" t="s">
        <v>355</v>
      </c>
      <c r="G124" s="213"/>
      <c r="H124" s="213" t="s">
        <v>394</v>
      </c>
      <c r="I124" s="213" t="s">
        <v>357</v>
      </c>
      <c r="J124" s="213">
        <v>120</v>
      </c>
      <c r="K124" s="254"/>
    </row>
    <row r="125" spans="2:11" ht="15" customHeight="1">
      <c r="B125" s="252"/>
      <c r="C125" s="213" t="s">
        <v>403</v>
      </c>
      <c r="D125" s="213"/>
      <c r="E125" s="213"/>
      <c r="F125" s="232" t="s">
        <v>355</v>
      </c>
      <c r="G125" s="213"/>
      <c r="H125" s="213" t="s">
        <v>404</v>
      </c>
      <c r="I125" s="213" t="s">
        <v>357</v>
      </c>
      <c r="J125" s="213" t="s">
        <v>405</v>
      </c>
      <c r="K125" s="254"/>
    </row>
    <row r="126" spans="2:11" ht="15" customHeight="1">
      <c r="B126" s="252"/>
      <c r="C126" s="213" t="s">
        <v>304</v>
      </c>
      <c r="D126" s="213"/>
      <c r="E126" s="213"/>
      <c r="F126" s="232" t="s">
        <v>355</v>
      </c>
      <c r="G126" s="213"/>
      <c r="H126" s="213" t="s">
        <v>406</v>
      </c>
      <c r="I126" s="213" t="s">
        <v>357</v>
      </c>
      <c r="J126" s="213" t="s">
        <v>405</v>
      </c>
      <c r="K126" s="254"/>
    </row>
    <row r="127" spans="2:11" ht="15" customHeight="1">
      <c r="B127" s="252"/>
      <c r="C127" s="213" t="s">
        <v>366</v>
      </c>
      <c r="D127" s="213"/>
      <c r="E127" s="213"/>
      <c r="F127" s="232" t="s">
        <v>361</v>
      </c>
      <c r="G127" s="213"/>
      <c r="H127" s="213" t="s">
        <v>367</v>
      </c>
      <c r="I127" s="213" t="s">
        <v>357</v>
      </c>
      <c r="J127" s="213">
        <v>15</v>
      </c>
      <c r="K127" s="254"/>
    </row>
    <row r="128" spans="2:11" ht="15" customHeight="1">
      <c r="B128" s="252"/>
      <c r="C128" s="234" t="s">
        <v>368</v>
      </c>
      <c r="D128" s="234"/>
      <c r="E128" s="234"/>
      <c r="F128" s="235" t="s">
        <v>361</v>
      </c>
      <c r="G128" s="234"/>
      <c r="H128" s="234" t="s">
        <v>369</v>
      </c>
      <c r="I128" s="234" t="s">
        <v>357</v>
      </c>
      <c r="J128" s="234">
        <v>15</v>
      </c>
      <c r="K128" s="254"/>
    </row>
    <row r="129" spans="2:11" ht="15" customHeight="1">
      <c r="B129" s="252"/>
      <c r="C129" s="234" t="s">
        <v>370</v>
      </c>
      <c r="D129" s="234"/>
      <c r="E129" s="234"/>
      <c r="F129" s="235" t="s">
        <v>361</v>
      </c>
      <c r="G129" s="234"/>
      <c r="H129" s="234" t="s">
        <v>371</v>
      </c>
      <c r="I129" s="234" t="s">
        <v>357</v>
      </c>
      <c r="J129" s="234">
        <v>20</v>
      </c>
      <c r="K129" s="254"/>
    </row>
    <row r="130" spans="2:11" ht="15" customHeight="1">
      <c r="B130" s="252"/>
      <c r="C130" s="234" t="s">
        <v>372</v>
      </c>
      <c r="D130" s="234"/>
      <c r="E130" s="234"/>
      <c r="F130" s="235" t="s">
        <v>361</v>
      </c>
      <c r="G130" s="234"/>
      <c r="H130" s="234" t="s">
        <v>373</v>
      </c>
      <c r="I130" s="234" t="s">
        <v>357</v>
      </c>
      <c r="J130" s="234">
        <v>20</v>
      </c>
      <c r="K130" s="254"/>
    </row>
    <row r="131" spans="2:11" ht="15" customHeight="1">
      <c r="B131" s="252"/>
      <c r="C131" s="213" t="s">
        <v>360</v>
      </c>
      <c r="D131" s="213"/>
      <c r="E131" s="213"/>
      <c r="F131" s="232" t="s">
        <v>361</v>
      </c>
      <c r="G131" s="213"/>
      <c r="H131" s="213" t="s">
        <v>394</v>
      </c>
      <c r="I131" s="213" t="s">
        <v>357</v>
      </c>
      <c r="J131" s="213">
        <v>50</v>
      </c>
      <c r="K131" s="254"/>
    </row>
    <row r="132" spans="2:11" ht="15" customHeight="1">
      <c r="B132" s="252"/>
      <c r="C132" s="213" t="s">
        <v>374</v>
      </c>
      <c r="D132" s="213"/>
      <c r="E132" s="213"/>
      <c r="F132" s="232" t="s">
        <v>361</v>
      </c>
      <c r="G132" s="213"/>
      <c r="H132" s="213" t="s">
        <v>394</v>
      </c>
      <c r="I132" s="213" t="s">
        <v>357</v>
      </c>
      <c r="J132" s="213">
        <v>50</v>
      </c>
      <c r="K132" s="254"/>
    </row>
    <row r="133" spans="2:11" ht="15" customHeight="1">
      <c r="B133" s="252"/>
      <c r="C133" s="213" t="s">
        <v>380</v>
      </c>
      <c r="D133" s="213"/>
      <c r="E133" s="213"/>
      <c r="F133" s="232" t="s">
        <v>361</v>
      </c>
      <c r="G133" s="213"/>
      <c r="H133" s="213" t="s">
        <v>394</v>
      </c>
      <c r="I133" s="213" t="s">
        <v>357</v>
      </c>
      <c r="J133" s="213">
        <v>50</v>
      </c>
      <c r="K133" s="254"/>
    </row>
    <row r="134" spans="2:11" ht="15" customHeight="1">
      <c r="B134" s="252"/>
      <c r="C134" s="213" t="s">
        <v>382</v>
      </c>
      <c r="D134" s="213"/>
      <c r="E134" s="213"/>
      <c r="F134" s="232" t="s">
        <v>361</v>
      </c>
      <c r="G134" s="213"/>
      <c r="H134" s="213" t="s">
        <v>394</v>
      </c>
      <c r="I134" s="213" t="s">
        <v>357</v>
      </c>
      <c r="J134" s="213">
        <v>50</v>
      </c>
      <c r="K134" s="254"/>
    </row>
    <row r="135" spans="2:11" ht="15" customHeight="1">
      <c r="B135" s="252"/>
      <c r="C135" s="213" t="s">
        <v>106</v>
      </c>
      <c r="D135" s="213"/>
      <c r="E135" s="213"/>
      <c r="F135" s="232" t="s">
        <v>361</v>
      </c>
      <c r="G135" s="213"/>
      <c r="H135" s="213" t="s">
        <v>407</v>
      </c>
      <c r="I135" s="213" t="s">
        <v>357</v>
      </c>
      <c r="J135" s="213">
        <v>255</v>
      </c>
      <c r="K135" s="254"/>
    </row>
    <row r="136" spans="2:11" ht="15" customHeight="1">
      <c r="B136" s="252"/>
      <c r="C136" s="213" t="s">
        <v>384</v>
      </c>
      <c r="D136" s="213"/>
      <c r="E136" s="213"/>
      <c r="F136" s="232" t="s">
        <v>355</v>
      </c>
      <c r="G136" s="213"/>
      <c r="H136" s="213" t="s">
        <v>408</v>
      </c>
      <c r="I136" s="213" t="s">
        <v>386</v>
      </c>
      <c r="J136" s="213"/>
      <c r="K136" s="254"/>
    </row>
    <row r="137" spans="2:11" ht="15" customHeight="1">
      <c r="B137" s="252"/>
      <c r="C137" s="213" t="s">
        <v>387</v>
      </c>
      <c r="D137" s="213"/>
      <c r="E137" s="213"/>
      <c r="F137" s="232" t="s">
        <v>355</v>
      </c>
      <c r="G137" s="213"/>
      <c r="H137" s="213" t="s">
        <v>409</v>
      </c>
      <c r="I137" s="213" t="s">
        <v>389</v>
      </c>
      <c r="J137" s="213"/>
      <c r="K137" s="254"/>
    </row>
    <row r="138" spans="2:11" ht="15" customHeight="1">
      <c r="B138" s="252"/>
      <c r="C138" s="213" t="s">
        <v>390</v>
      </c>
      <c r="D138" s="213"/>
      <c r="E138" s="213"/>
      <c r="F138" s="232" t="s">
        <v>355</v>
      </c>
      <c r="G138" s="213"/>
      <c r="H138" s="213" t="s">
        <v>390</v>
      </c>
      <c r="I138" s="213" t="s">
        <v>389</v>
      </c>
      <c r="J138" s="213"/>
      <c r="K138" s="254"/>
    </row>
    <row r="139" spans="2:11" ht="15" customHeight="1">
      <c r="B139" s="252"/>
      <c r="C139" s="213" t="s">
        <v>38</v>
      </c>
      <c r="D139" s="213"/>
      <c r="E139" s="213"/>
      <c r="F139" s="232" t="s">
        <v>355</v>
      </c>
      <c r="G139" s="213"/>
      <c r="H139" s="213" t="s">
        <v>410</v>
      </c>
      <c r="I139" s="213" t="s">
        <v>389</v>
      </c>
      <c r="J139" s="213"/>
      <c r="K139" s="254"/>
    </row>
    <row r="140" spans="2:11" ht="15" customHeight="1">
      <c r="B140" s="252"/>
      <c r="C140" s="213" t="s">
        <v>411</v>
      </c>
      <c r="D140" s="213"/>
      <c r="E140" s="213"/>
      <c r="F140" s="232" t="s">
        <v>355</v>
      </c>
      <c r="G140" s="213"/>
      <c r="H140" s="213" t="s">
        <v>412</v>
      </c>
      <c r="I140" s="213" t="s">
        <v>389</v>
      </c>
      <c r="J140" s="213"/>
      <c r="K140" s="254"/>
    </row>
    <row r="141" spans="2:11" ht="15" customHeight="1">
      <c r="B141" s="255"/>
      <c r="C141" s="256"/>
      <c r="D141" s="256"/>
      <c r="E141" s="256"/>
      <c r="F141" s="256"/>
      <c r="G141" s="256"/>
      <c r="H141" s="256"/>
      <c r="I141" s="256"/>
      <c r="J141" s="256"/>
      <c r="K141" s="257"/>
    </row>
    <row r="142" spans="2:11" ht="18.75" customHeight="1">
      <c r="B142" s="209"/>
      <c r="C142" s="209"/>
      <c r="D142" s="209"/>
      <c r="E142" s="209"/>
      <c r="F142" s="244"/>
      <c r="G142" s="209"/>
      <c r="H142" s="209"/>
      <c r="I142" s="209"/>
      <c r="J142" s="209"/>
      <c r="K142" s="209"/>
    </row>
    <row r="143" spans="2:11" ht="18.75" customHeight="1">
      <c r="B143" s="219"/>
      <c r="C143" s="219"/>
      <c r="D143" s="219"/>
      <c r="E143" s="219"/>
      <c r="F143" s="219"/>
      <c r="G143" s="219"/>
      <c r="H143" s="219"/>
      <c r="I143" s="219"/>
      <c r="J143" s="219"/>
      <c r="K143" s="219"/>
    </row>
    <row r="144" spans="2:11" ht="7.5" customHeight="1">
      <c r="B144" s="220"/>
      <c r="C144" s="221"/>
      <c r="D144" s="221"/>
      <c r="E144" s="221"/>
      <c r="F144" s="221"/>
      <c r="G144" s="221"/>
      <c r="H144" s="221"/>
      <c r="I144" s="221"/>
      <c r="J144" s="221"/>
      <c r="K144" s="222"/>
    </row>
    <row r="145" spans="2:11" ht="45" customHeight="1">
      <c r="B145" s="223"/>
      <c r="C145" s="328" t="s">
        <v>413</v>
      </c>
      <c r="D145" s="328"/>
      <c r="E145" s="328"/>
      <c r="F145" s="328"/>
      <c r="G145" s="328"/>
      <c r="H145" s="328"/>
      <c r="I145" s="328"/>
      <c r="J145" s="328"/>
      <c r="K145" s="224"/>
    </row>
    <row r="146" spans="2:11" ht="17.25" customHeight="1">
      <c r="B146" s="223"/>
      <c r="C146" s="225" t="s">
        <v>349</v>
      </c>
      <c r="D146" s="225"/>
      <c r="E146" s="225"/>
      <c r="F146" s="225" t="s">
        <v>350</v>
      </c>
      <c r="G146" s="226"/>
      <c r="H146" s="225" t="s">
        <v>101</v>
      </c>
      <c r="I146" s="225" t="s">
        <v>57</v>
      </c>
      <c r="J146" s="225" t="s">
        <v>351</v>
      </c>
      <c r="K146" s="224"/>
    </row>
    <row r="147" spans="2:11" ht="17.25" customHeight="1">
      <c r="B147" s="223"/>
      <c r="C147" s="227" t="s">
        <v>352</v>
      </c>
      <c r="D147" s="227"/>
      <c r="E147" s="227"/>
      <c r="F147" s="228" t="s">
        <v>353</v>
      </c>
      <c r="G147" s="229"/>
      <c r="H147" s="227"/>
      <c r="I147" s="227"/>
      <c r="J147" s="227" t="s">
        <v>354</v>
      </c>
      <c r="K147" s="224"/>
    </row>
    <row r="148" spans="2:11" ht="5.25" customHeight="1">
      <c r="B148" s="233"/>
      <c r="C148" s="230"/>
      <c r="D148" s="230"/>
      <c r="E148" s="230"/>
      <c r="F148" s="230"/>
      <c r="G148" s="231"/>
      <c r="H148" s="230"/>
      <c r="I148" s="230"/>
      <c r="J148" s="230"/>
      <c r="K148" s="254"/>
    </row>
    <row r="149" spans="2:11" ht="15" customHeight="1">
      <c r="B149" s="233"/>
      <c r="C149" s="258" t="s">
        <v>358</v>
      </c>
      <c r="D149" s="213"/>
      <c r="E149" s="213"/>
      <c r="F149" s="259" t="s">
        <v>355</v>
      </c>
      <c r="G149" s="213"/>
      <c r="H149" s="258" t="s">
        <v>394</v>
      </c>
      <c r="I149" s="258" t="s">
        <v>357</v>
      </c>
      <c r="J149" s="258">
        <v>120</v>
      </c>
      <c r="K149" s="254"/>
    </row>
    <row r="150" spans="2:11" ht="15" customHeight="1">
      <c r="B150" s="233"/>
      <c r="C150" s="258" t="s">
        <v>403</v>
      </c>
      <c r="D150" s="213"/>
      <c r="E150" s="213"/>
      <c r="F150" s="259" t="s">
        <v>355</v>
      </c>
      <c r="G150" s="213"/>
      <c r="H150" s="258" t="s">
        <v>414</v>
      </c>
      <c r="I150" s="258" t="s">
        <v>357</v>
      </c>
      <c r="J150" s="258" t="s">
        <v>405</v>
      </c>
      <c r="K150" s="254"/>
    </row>
    <row r="151" spans="2:11" ht="15" customHeight="1">
      <c r="B151" s="233"/>
      <c r="C151" s="258" t="s">
        <v>304</v>
      </c>
      <c r="D151" s="213"/>
      <c r="E151" s="213"/>
      <c r="F151" s="259" t="s">
        <v>355</v>
      </c>
      <c r="G151" s="213"/>
      <c r="H151" s="258" t="s">
        <v>415</v>
      </c>
      <c r="I151" s="258" t="s">
        <v>357</v>
      </c>
      <c r="J151" s="258" t="s">
        <v>405</v>
      </c>
      <c r="K151" s="254"/>
    </row>
    <row r="152" spans="2:11" ht="15" customHeight="1">
      <c r="B152" s="233"/>
      <c r="C152" s="258" t="s">
        <v>360</v>
      </c>
      <c r="D152" s="213"/>
      <c r="E152" s="213"/>
      <c r="F152" s="259" t="s">
        <v>361</v>
      </c>
      <c r="G152" s="213"/>
      <c r="H152" s="258" t="s">
        <v>394</v>
      </c>
      <c r="I152" s="258" t="s">
        <v>357</v>
      </c>
      <c r="J152" s="258">
        <v>50</v>
      </c>
      <c r="K152" s="254"/>
    </row>
    <row r="153" spans="2:11" ht="15" customHeight="1">
      <c r="B153" s="233"/>
      <c r="C153" s="258" t="s">
        <v>363</v>
      </c>
      <c r="D153" s="213"/>
      <c r="E153" s="213"/>
      <c r="F153" s="259" t="s">
        <v>355</v>
      </c>
      <c r="G153" s="213"/>
      <c r="H153" s="258" t="s">
        <v>394</v>
      </c>
      <c r="I153" s="258" t="s">
        <v>365</v>
      </c>
      <c r="J153" s="258"/>
      <c r="K153" s="254"/>
    </row>
    <row r="154" spans="2:11" ht="15" customHeight="1">
      <c r="B154" s="233"/>
      <c r="C154" s="258" t="s">
        <v>374</v>
      </c>
      <c r="D154" s="213"/>
      <c r="E154" s="213"/>
      <c r="F154" s="259" t="s">
        <v>361</v>
      </c>
      <c r="G154" s="213"/>
      <c r="H154" s="258" t="s">
        <v>394</v>
      </c>
      <c r="I154" s="258" t="s">
        <v>357</v>
      </c>
      <c r="J154" s="258">
        <v>50</v>
      </c>
      <c r="K154" s="254"/>
    </row>
    <row r="155" spans="2:11" ht="15" customHeight="1">
      <c r="B155" s="233"/>
      <c r="C155" s="258" t="s">
        <v>382</v>
      </c>
      <c r="D155" s="213"/>
      <c r="E155" s="213"/>
      <c r="F155" s="259" t="s">
        <v>361</v>
      </c>
      <c r="G155" s="213"/>
      <c r="H155" s="258" t="s">
        <v>394</v>
      </c>
      <c r="I155" s="258" t="s">
        <v>357</v>
      </c>
      <c r="J155" s="258">
        <v>50</v>
      </c>
      <c r="K155" s="254"/>
    </row>
    <row r="156" spans="2:11" ht="15" customHeight="1">
      <c r="B156" s="233"/>
      <c r="C156" s="258" t="s">
        <v>380</v>
      </c>
      <c r="D156" s="213"/>
      <c r="E156" s="213"/>
      <c r="F156" s="259" t="s">
        <v>361</v>
      </c>
      <c r="G156" s="213"/>
      <c r="H156" s="258" t="s">
        <v>394</v>
      </c>
      <c r="I156" s="258" t="s">
        <v>357</v>
      </c>
      <c r="J156" s="258">
        <v>50</v>
      </c>
      <c r="K156" s="254"/>
    </row>
    <row r="157" spans="2:11" ht="15" customHeight="1">
      <c r="B157" s="233"/>
      <c r="C157" s="258" t="s">
        <v>87</v>
      </c>
      <c r="D157" s="213"/>
      <c r="E157" s="213"/>
      <c r="F157" s="259" t="s">
        <v>355</v>
      </c>
      <c r="G157" s="213"/>
      <c r="H157" s="258" t="s">
        <v>416</v>
      </c>
      <c r="I157" s="258" t="s">
        <v>357</v>
      </c>
      <c r="J157" s="258" t="s">
        <v>417</v>
      </c>
      <c r="K157" s="254"/>
    </row>
    <row r="158" spans="2:11" ht="15" customHeight="1">
      <c r="B158" s="233"/>
      <c r="C158" s="258" t="s">
        <v>418</v>
      </c>
      <c r="D158" s="213"/>
      <c r="E158" s="213"/>
      <c r="F158" s="259" t="s">
        <v>355</v>
      </c>
      <c r="G158" s="213"/>
      <c r="H158" s="258" t="s">
        <v>419</v>
      </c>
      <c r="I158" s="258" t="s">
        <v>389</v>
      </c>
      <c r="J158" s="258"/>
      <c r="K158" s="254"/>
    </row>
    <row r="159" spans="2:11" ht="15" customHeight="1">
      <c r="B159" s="260"/>
      <c r="C159" s="242"/>
      <c r="D159" s="242"/>
      <c r="E159" s="242"/>
      <c r="F159" s="242"/>
      <c r="G159" s="242"/>
      <c r="H159" s="242"/>
      <c r="I159" s="242"/>
      <c r="J159" s="242"/>
      <c r="K159" s="261"/>
    </row>
    <row r="160" spans="2:11" ht="18.75" customHeight="1">
      <c r="B160" s="209"/>
      <c r="C160" s="213"/>
      <c r="D160" s="213"/>
      <c r="E160" s="213"/>
      <c r="F160" s="232"/>
      <c r="G160" s="213"/>
      <c r="H160" s="213"/>
      <c r="I160" s="213"/>
      <c r="J160" s="213"/>
      <c r="K160" s="209"/>
    </row>
    <row r="161" spans="2:11" ht="18.75" customHeight="1">
      <c r="B161" s="219"/>
      <c r="C161" s="219"/>
      <c r="D161" s="219"/>
      <c r="E161" s="219"/>
      <c r="F161" s="219"/>
      <c r="G161" s="219"/>
      <c r="H161" s="219"/>
      <c r="I161" s="219"/>
      <c r="J161" s="219"/>
      <c r="K161" s="219"/>
    </row>
    <row r="162" spans="2:11" ht="7.5" customHeight="1">
      <c r="B162" s="200"/>
      <c r="C162" s="201"/>
      <c r="D162" s="201"/>
      <c r="E162" s="201"/>
      <c r="F162" s="201"/>
      <c r="G162" s="201"/>
      <c r="H162" s="201"/>
      <c r="I162" s="201"/>
      <c r="J162" s="201"/>
      <c r="K162" s="202"/>
    </row>
    <row r="163" spans="2:11" ht="45" customHeight="1">
      <c r="B163" s="203"/>
      <c r="C163" s="325" t="s">
        <v>420</v>
      </c>
      <c r="D163" s="325"/>
      <c r="E163" s="325"/>
      <c r="F163" s="325"/>
      <c r="G163" s="325"/>
      <c r="H163" s="325"/>
      <c r="I163" s="325"/>
      <c r="J163" s="325"/>
      <c r="K163" s="204"/>
    </row>
    <row r="164" spans="2:11" ht="17.25" customHeight="1">
      <c r="B164" s="203"/>
      <c r="C164" s="225" t="s">
        <v>349</v>
      </c>
      <c r="D164" s="225"/>
      <c r="E164" s="225"/>
      <c r="F164" s="225" t="s">
        <v>350</v>
      </c>
      <c r="G164" s="262"/>
      <c r="H164" s="263" t="s">
        <v>101</v>
      </c>
      <c r="I164" s="263" t="s">
        <v>57</v>
      </c>
      <c r="J164" s="225" t="s">
        <v>351</v>
      </c>
      <c r="K164" s="204"/>
    </row>
    <row r="165" spans="2:11" ht="17.25" customHeight="1">
      <c r="B165" s="206"/>
      <c r="C165" s="227" t="s">
        <v>352</v>
      </c>
      <c r="D165" s="227"/>
      <c r="E165" s="227"/>
      <c r="F165" s="228" t="s">
        <v>353</v>
      </c>
      <c r="G165" s="264"/>
      <c r="H165" s="265"/>
      <c r="I165" s="265"/>
      <c r="J165" s="227" t="s">
        <v>354</v>
      </c>
      <c r="K165" s="207"/>
    </row>
    <row r="166" spans="2:11" ht="5.25" customHeight="1">
      <c r="B166" s="233"/>
      <c r="C166" s="230"/>
      <c r="D166" s="230"/>
      <c r="E166" s="230"/>
      <c r="F166" s="230"/>
      <c r="G166" s="231"/>
      <c r="H166" s="230"/>
      <c r="I166" s="230"/>
      <c r="J166" s="230"/>
      <c r="K166" s="254"/>
    </row>
    <row r="167" spans="2:11" ht="15" customHeight="1">
      <c r="B167" s="233"/>
      <c r="C167" s="213" t="s">
        <v>358</v>
      </c>
      <c r="D167" s="213"/>
      <c r="E167" s="213"/>
      <c r="F167" s="232" t="s">
        <v>355</v>
      </c>
      <c r="G167" s="213"/>
      <c r="H167" s="213" t="s">
        <v>394</v>
      </c>
      <c r="I167" s="213" t="s">
        <v>357</v>
      </c>
      <c r="J167" s="213">
        <v>120</v>
      </c>
      <c r="K167" s="254"/>
    </row>
    <row r="168" spans="2:11" ht="15" customHeight="1">
      <c r="B168" s="233"/>
      <c r="C168" s="213" t="s">
        <v>403</v>
      </c>
      <c r="D168" s="213"/>
      <c r="E168" s="213"/>
      <c r="F168" s="232" t="s">
        <v>355</v>
      </c>
      <c r="G168" s="213"/>
      <c r="H168" s="213" t="s">
        <v>404</v>
      </c>
      <c r="I168" s="213" t="s">
        <v>357</v>
      </c>
      <c r="J168" s="213" t="s">
        <v>405</v>
      </c>
      <c r="K168" s="254"/>
    </row>
    <row r="169" spans="2:11" ht="15" customHeight="1">
      <c r="B169" s="233"/>
      <c r="C169" s="213" t="s">
        <v>304</v>
      </c>
      <c r="D169" s="213"/>
      <c r="E169" s="213"/>
      <c r="F169" s="232" t="s">
        <v>355</v>
      </c>
      <c r="G169" s="213"/>
      <c r="H169" s="213" t="s">
        <v>421</v>
      </c>
      <c r="I169" s="213" t="s">
        <v>357</v>
      </c>
      <c r="J169" s="213" t="s">
        <v>405</v>
      </c>
      <c r="K169" s="254"/>
    </row>
    <row r="170" spans="2:11" ht="15" customHeight="1">
      <c r="B170" s="233"/>
      <c r="C170" s="213" t="s">
        <v>360</v>
      </c>
      <c r="D170" s="213"/>
      <c r="E170" s="213"/>
      <c r="F170" s="232" t="s">
        <v>361</v>
      </c>
      <c r="G170" s="213"/>
      <c r="H170" s="213" t="s">
        <v>421</v>
      </c>
      <c r="I170" s="213" t="s">
        <v>357</v>
      </c>
      <c r="J170" s="213">
        <v>50</v>
      </c>
      <c r="K170" s="254"/>
    </row>
    <row r="171" spans="2:11" ht="15" customHeight="1">
      <c r="B171" s="233"/>
      <c r="C171" s="213" t="s">
        <v>363</v>
      </c>
      <c r="D171" s="213"/>
      <c r="E171" s="213"/>
      <c r="F171" s="232" t="s">
        <v>355</v>
      </c>
      <c r="G171" s="213"/>
      <c r="H171" s="213" t="s">
        <v>421</v>
      </c>
      <c r="I171" s="213" t="s">
        <v>365</v>
      </c>
      <c r="J171" s="213"/>
      <c r="K171" s="254"/>
    </row>
    <row r="172" spans="2:11" ht="15" customHeight="1">
      <c r="B172" s="233"/>
      <c r="C172" s="213" t="s">
        <v>374</v>
      </c>
      <c r="D172" s="213"/>
      <c r="E172" s="213"/>
      <c r="F172" s="232" t="s">
        <v>361</v>
      </c>
      <c r="G172" s="213"/>
      <c r="H172" s="213" t="s">
        <v>421</v>
      </c>
      <c r="I172" s="213" t="s">
        <v>357</v>
      </c>
      <c r="J172" s="213">
        <v>50</v>
      </c>
      <c r="K172" s="254"/>
    </row>
    <row r="173" spans="2:11" ht="15" customHeight="1">
      <c r="B173" s="233"/>
      <c r="C173" s="213" t="s">
        <v>382</v>
      </c>
      <c r="D173" s="213"/>
      <c r="E173" s="213"/>
      <c r="F173" s="232" t="s">
        <v>361</v>
      </c>
      <c r="G173" s="213"/>
      <c r="H173" s="213" t="s">
        <v>421</v>
      </c>
      <c r="I173" s="213" t="s">
        <v>357</v>
      </c>
      <c r="J173" s="213">
        <v>50</v>
      </c>
      <c r="K173" s="254"/>
    </row>
    <row r="174" spans="2:11" ht="15" customHeight="1">
      <c r="B174" s="233"/>
      <c r="C174" s="213" t="s">
        <v>380</v>
      </c>
      <c r="D174" s="213"/>
      <c r="E174" s="213"/>
      <c r="F174" s="232" t="s">
        <v>361</v>
      </c>
      <c r="G174" s="213"/>
      <c r="H174" s="213" t="s">
        <v>421</v>
      </c>
      <c r="I174" s="213" t="s">
        <v>357</v>
      </c>
      <c r="J174" s="213">
        <v>50</v>
      </c>
      <c r="K174" s="254"/>
    </row>
    <row r="175" spans="2:11" ht="15" customHeight="1">
      <c r="B175" s="233"/>
      <c r="C175" s="213" t="s">
        <v>100</v>
      </c>
      <c r="D175" s="213"/>
      <c r="E175" s="213"/>
      <c r="F175" s="232" t="s">
        <v>355</v>
      </c>
      <c r="G175" s="213"/>
      <c r="H175" s="213" t="s">
        <v>422</v>
      </c>
      <c r="I175" s="213" t="s">
        <v>423</v>
      </c>
      <c r="J175" s="213"/>
      <c r="K175" s="254"/>
    </row>
    <row r="176" spans="2:11" ht="15" customHeight="1">
      <c r="B176" s="233"/>
      <c r="C176" s="213" t="s">
        <v>57</v>
      </c>
      <c r="D176" s="213"/>
      <c r="E176" s="213"/>
      <c r="F176" s="232" t="s">
        <v>355</v>
      </c>
      <c r="G176" s="213"/>
      <c r="H176" s="213" t="s">
        <v>424</v>
      </c>
      <c r="I176" s="213" t="s">
        <v>425</v>
      </c>
      <c r="J176" s="213">
        <v>1</v>
      </c>
      <c r="K176" s="254"/>
    </row>
    <row r="177" spans="2:11" ht="15" customHeight="1">
      <c r="B177" s="233"/>
      <c r="C177" s="213" t="s">
        <v>53</v>
      </c>
      <c r="D177" s="213"/>
      <c r="E177" s="213"/>
      <c r="F177" s="232" t="s">
        <v>355</v>
      </c>
      <c r="G177" s="213"/>
      <c r="H177" s="213" t="s">
        <v>426</v>
      </c>
      <c r="I177" s="213" t="s">
        <v>357</v>
      </c>
      <c r="J177" s="213">
        <v>20</v>
      </c>
      <c r="K177" s="254"/>
    </row>
    <row r="178" spans="2:11" ht="15" customHeight="1">
      <c r="B178" s="233"/>
      <c r="C178" s="213" t="s">
        <v>101</v>
      </c>
      <c r="D178" s="213"/>
      <c r="E178" s="213"/>
      <c r="F178" s="232" t="s">
        <v>355</v>
      </c>
      <c r="G178" s="213"/>
      <c r="H178" s="213" t="s">
        <v>427</v>
      </c>
      <c r="I178" s="213" t="s">
        <v>357</v>
      </c>
      <c r="J178" s="213">
        <v>255</v>
      </c>
      <c r="K178" s="254"/>
    </row>
    <row r="179" spans="2:11" ht="15" customHeight="1">
      <c r="B179" s="233"/>
      <c r="C179" s="213" t="s">
        <v>102</v>
      </c>
      <c r="D179" s="213"/>
      <c r="E179" s="213"/>
      <c r="F179" s="232" t="s">
        <v>355</v>
      </c>
      <c r="G179" s="213"/>
      <c r="H179" s="213" t="s">
        <v>320</v>
      </c>
      <c r="I179" s="213" t="s">
        <v>357</v>
      </c>
      <c r="J179" s="213">
        <v>10</v>
      </c>
      <c r="K179" s="254"/>
    </row>
    <row r="180" spans="2:11" ht="15" customHeight="1">
      <c r="B180" s="233"/>
      <c r="C180" s="213" t="s">
        <v>103</v>
      </c>
      <c r="D180" s="213"/>
      <c r="E180" s="213"/>
      <c r="F180" s="232" t="s">
        <v>355</v>
      </c>
      <c r="G180" s="213"/>
      <c r="H180" s="213" t="s">
        <v>428</v>
      </c>
      <c r="I180" s="213" t="s">
        <v>389</v>
      </c>
      <c r="J180" s="213"/>
      <c r="K180" s="254"/>
    </row>
    <row r="181" spans="2:11" ht="15" customHeight="1">
      <c r="B181" s="233"/>
      <c r="C181" s="213" t="s">
        <v>429</v>
      </c>
      <c r="D181" s="213"/>
      <c r="E181" s="213"/>
      <c r="F181" s="232" t="s">
        <v>355</v>
      </c>
      <c r="G181" s="213"/>
      <c r="H181" s="213" t="s">
        <v>430</v>
      </c>
      <c r="I181" s="213" t="s">
        <v>389</v>
      </c>
      <c r="J181" s="213"/>
      <c r="K181" s="254"/>
    </row>
    <row r="182" spans="2:11" ht="15" customHeight="1">
      <c r="B182" s="233"/>
      <c r="C182" s="213" t="s">
        <v>418</v>
      </c>
      <c r="D182" s="213"/>
      <c r="E182" s="213"/>
      <c r="F182" s="232" t="s">
        <v>355</v>
      </c>
      <c r="G182" s="213"/>
      <c r="H182" s="213" t="s">
        <v>431</v>
      </c>
      <c r="I182" s="213" t="s">
        <v>389</v>
      </c>
      <c r="J182" s="213"/>
      <c r="K182" s="254"/>
    </row>
    <row r="183" spans="2:11" ht="15" customHeight="1">
      <c r="B183" s="233"/>
      <c r="C183" s="213" t="s">
        <v>105</v>
      </c>
      <c r="D183" s="213"/>
      <c r="E183" s="213"/>
      <c r="F183" s="232" t="s">
        <v>361</v>
      </c>
      <c r="G183" s="213"/>
      <c r="H183" s="213" t="s">
        <v>432</v>
      </c>
      <c r="I183" s="213" t="s">
        <v>357</v>
      </c>
      <c r="J183" s="213">
        <v>50</v>
      </c>
      <c r="K183" s="254"/>
    </row>
    <row r="184" spans="2:11" ht="15" customHeight="1">
      <c r="B184" s="233"/>
      <c r="C184" s="213" t="s">
        <v>433</v>
      </c>
      <c r="D184" s="213"/>
      <c r="E184" s="213"/>
      <c r="F184" s="232" t="s">
        <v>361</v>
      </c>
      <c r="G184" s="213"/>
      <c r="H184" s="213" t="s">
        <v>434</v>
      </c>
      <c r="I184" s="213" t="s">
        <v>435</v>
      </c>
      <c r="J184" s="213"/>
      <c r="K184" s="254"/>
    </row>
    <row r="185" spans="2:11" ht="15" customHeight="1">
      <c r="B185" s="233"/>
      <c r="C185" s="213" t="s">
        <v>436</v>
      </c>
      <c r="D185" s="213"/>
      <c r="E185" s="213"/>
      <c r="F185" s="232" t="s">
        <v>361</v>
      </c>
      <c r="G185" s="213"/>
      <c r="H185" s="213" t="s">
        <v>437</v>
      </c>
      <c r="I185" s="213" t="s">
        <v>435</v>
      </c>
      <c r="J185" s="213"/>
      <c r="K185" s="254"/>
    </row>
    <row r="186" spans="2:11" ht="15" customHeight="1">
      <c r="B186" s="233"/>
      <c r="C186" s="213" t="s">
        <v>438</v>
      </c>
      <c r="D186" s="213"/>
      <c r="E186" s="213"/>
      <c r="F186" s="232" t="s">
        <v>361</v>
      </c>
      <c r="G186" s="213"/>
      <c r="H186" s="213" t="s">
        <v>439</v>
      </c>
      <c r="I186" s="213" t="s">
        <v>435</v>
      </c>
      <c r="J186" s="213"/>
      <c r="K186" s="254"/>
    </row>
    <row r="187" spans="2:11" ht="15" customHeight="1">
      <c r="B187" s="233"/>
      <c r="C187" s="266" t="s">
        <v>440</v>
      </c>
      <c r="D187" s="213"/>
      <c r="E187" s="213"/>
      <c r="F187" s="232" t="s">
        <v>361</v>
      </c>
      <c r="G187" s="213"/>
      <c r="H187" s="213" t="s">
        <v>441</v>
      </c>
      <c r="I187" s="213" t="s">
        <v>442</v>
      </c>
      <c r="J187" s="267" t="s">
        <v>443</v>
      </c>
      <c r="K187" s="254"/>
    </row>
    <row r="188" spans="2:11" ht="15" customHeight="1">
      <c r="B188" s="260"/>
      <c r="C188" s="268"/>
      <c r="D188" s="242"/>
      <c r="E188" s="242"/>
      <c r="F188" s="242"/>
      <c r="G188" s="242"/>
      <c r="H188" s="242"/>
      <c r="I188" s="242"/>
      <c r="J188" s="242"/>
      <c r="K188" s="261"/>
    </row>
    <row r="189" spans="2:11" ht="18.75" customHeight="1">
      <c r="B189" s="269"/>
      <c r="C189" s="270"/>
      <c r="D189" s="270"/>
      <c r="E189" s="270"/>
      <c r="F189" s="271"/>
      <c r="G189" s="213"/>
      <c r="H189" s="213"/>
      <c r="I189" s="213"/>
      <c r="J189" s="213"/>
      <c r="K189" s="209"/>
    </row>
    <row r="190" spans="2:11" ht="18.75" customHeight="1">
      <c r="B190" s="209"/>
      <c r="C190" s="213"/>
      <c r="D190" s="213"/>
      <c r="E190" s="213"/>
      <c r="F190" s="232"/>
      <c r="G190" s="213"/>
      <c r="H190" s="213"/>
      <c r="I190" s="213"/>
      <c r="J190" s="213"/>
      <c r="K190" s="209"/>
    </row>
    <row r="191" spans="2:11" ht="18.75" customHeight="1">
      <c r="B191" s="219"/>
      <c r="C191" s="219"/>
      <c r="D191" s="219"/>
      <c r="E191" s="219"/>
      <c r="F191" s="219"/>
      <c r="G191" s="219"/>
      <c r="H191" s="219"/>
      <c r="I191" s="219"/>
      <c r="J191" s="219"/>
      <c r="K191" s="219"/>
    </row>
    <row r="192" spans="2:11" ht="13.5">
      <c r="B192" s="200"/>
      <c r="C192" s="201"/>
      <c r="D192" s="201"/>
      <c r="E192" s="201"/>
      <c r="F192" s="201"/>
      <c r="G192" s="201"/>
      <c r="H192" s="201"/>
      <c r="I192" s="201"/>
      <c r="J192" s="201"/>
      <c r="K192" s="202"/>
    </row>
    <row r="193" spans="2:11" ht="21">
      <c r="B193" s="203"/>
      <c r="C193" s="325" t="s">
        <v>444</v>
      </c>
      <c r="D193" s="325"/>
      <c r="E193" s="325"/>
      <c r="F193" s="325"/>
      <c r="G193" s="325"/>
      <c r="H193" s="325"/>
      <c r="I193" s="325"/>
      <c r="J193" s="325"/>
      <c r="K193" s="204"/>
    </row>
    <row r="194" spans="2:11" ht="25.5" customHeight="1">
      <c r="B194" s="203"/>
      <c r="C194" s="272" t="s">
        <v>445</v>
      </c>
      <c r="D194" s="272"/>
      <c r="E194" s="272"/>
      <c r="F194" s="272" t="s">
        <v>446</v>
      </c>
      <c r="G194" s="273"/>
      <c r="H194" s="326" t="s">
        <v>447</v>
      </c>
      <c r="I194" s="326"/>
      <c r="J194" s="326"/>
      <c r="K194" s="204"/>
    </row>
    <row r="195" spans="2:11" ht="5.25" customHeight="1">
      <c r="B195" s="233"/>
      <c r="C195" s="230"/>
      <c r="D195" s="230"/>
      <c r="E195" s="230"/>
      <c r="F195" s="230"/>
      <c r="G195" s="213"/>
      <c r="H195" s="230"/>
      <c r="I195" s="230"/>
      <c r="J195" s="230"/>
      <c r="K195" s="254"/>
    </row>
    <row r="196" spans="2:11" ht="15" customHeight="1">
      <c r="B196" s="233"/>
      <c r="C196" s="213" t="s">
        <v>448</v>
      </c>
      <c r="D196" s="213"/>
      <c r="E196" s="213"/>
      <c r="F196" s="232" t="s">
        <v>43</v>
      </c>
      <c r="G196" s="213"/>
      <c r="H196" s="324" t="s">
        <v>449</v>
      </c>
      <c r="I196" s="324"/>
      <c r="J196" s="324"/>
      <c r="K196" s="254"/>
    </row>
    <row r="197" spans="2:11" ht="15" customHeight="1">
      <c r="B197" s="233"/>
      <c r="C197" s="239"/>
      <c r="D197" s="213"/>
      <c r="E197" s="213"/>
      <c r="F197" s="232" t="s">
        <v>44</v>
      </c>
      <c r="G197" s="213"/>
      <c r="H197" s="324" t="s">
        <v>450</v>
      </c>
      <c r="I197" s="324"/>
      <c r="J197" s="324"/>
      <c r="K197" s="254"/>
    </row>
    <row r="198" spans="2:11" ht="15" customHeight="1">
      <c r="B198" s="233"/>
      <c r="C198" s="239"/>
      <c r="D198" s="213"/>
      <c r="E198" s="213"/>
      <c r="F198" s="232" t="s">
        <v>47</v>
      </c>
      <c r="G198" s="213"/>
      <c r="H198" s="324" t="s">
        <v>451</v>
      </c>
      <c r="I198" s="324"/>
      <c r="J198" s="324"/>
      <c r="K198" s="254"/>
    </row>
    <row r="199" spans="2:11" ht="15" customHeight="1">
      <c r="B199" s="233"/>
      <c r="C199" s="213"/>
      <c r="D199" s="213"/>
      <c r="E199" s="213"/>
      <c r="F199" s="232" t="s">
        <v>45</v>
      </c>
      <c r="G199" s="213"/>
      <c r="H199" s="324" t="s">
        <v>452</v>
      </c>
      <c r="I199" s="324"/>
      <c r="J199" s="324"/>
      <c r="K199" s="254"/>
    </row>
    <row r="200" spans="2:11" ht="15" customHeight="1">
      <c r="B200" s="233"/>
      <c r="C200" s="213"/>
      <c r="D200" s="213"/>
      <c r="E200" s="213"/>
      <c r="F200" s="232" t="s">
        <v>46</v>
      </c>
      <c r="G200" s="213"/>
      <c r="H200" s="324" t="s">
        <v>453</v>
      </c>
      <c r="I200" s="324"/>
      <c r="J200" s="324"/>
      <c r="K200" s="254"/>
    </row>
    <row r="201" spans="2:11" ht="15" customHeight="1">
      <c r="B201" s="233"/>
      <c r="C201" s="213"/>
      <c r="D201" s="213"/>
      <c r="E201" s="213"/>
      <c r="F201" s="232"/>
      <c r="G201" s="213"/>
      <c r="H201" s="213"/>
      <c r="I201" s="213"/>
      <c r="J201" s="213"/>
      <c r="K201" s="254"/>
    </row>
    <row r="202" spans="2:11" ht="15" customHeight="1">
      <c r="B202" s="233"/>
      <c r="C202" s="213" t="s">
        <v>401</v>
      </c>
      <c r="D202" s="213"/>
      <c r="E202" s="213"/>
      <c r="F202" s="232" t="s">
        <v>78</v>
      </c>
      <c r="G202" s="213"/>
      <c r="H202" s="324" t="s">
        <v>454</v>
      </c>
      <c r="I202" s="324"/>
      <c r="J202" s="324"/>
      <c r="K202" s="254"/>
    </row>
    <row r="203" spans="2:11" ht="15" customHeight="1">
      <c r="B203" s="233"/>
      <c r="C203" s="239"/>
      <c r="D203" s="213"/>
      <c r="E203" s="213"/>
      <c r="F203" s="232" t="s">
        <v>298</v>
      </c>
      <c r="G203" s="213"/>
      <c r="H203" s="324" t="s">
        <v>299</v>
      </c>
      <c r="I203" s="324"/>
      <c r="J203" s="324"/>
      <c r="K203" s="254"/>
    </row>
    <row r="204" spans="2:11" ht="15" customHeight="1">
      <c r="B204" s="233"/>
      <c r="C204" s="213"/>
      <c r="D204" s="213"/>
      <c r="E204" s="213"/>
      <c r="F204" s="232" t="s">
        <v>296</v>
      </c>
      <c r="G204" s="213"/>
      <c r="H204" s="324" t="s">
        <v>455</v>
      </c>
      <c r="I204" s="324"/>
      <c r="J204" s="324"/>
      <c r="K204" s="254"/>
    </row>
    <row r="205" spans="2:11" ht="15" customHeight="1">
      <c r="B205" s="274"/>
      <c r="C205" s="239"/>
      <c r="D205" s="239"/>
      <c r="E205" s="239"/>
      <c r="F205" s="232" t="s">
        <v>300</v>
      </c>
      <c r="G205" s="218"/>
      <c r="H205" s="323" t="s">
        <v>301</v>
      </c>
      <c r="I205" s="323"/>
      <c r="J205" s="323"/>
      <c r="K205" s="275"/>
    </row>
    <row r="206" spans="2:11" ht="15" customHeight="1">
      <c r="B206" s="274"/>
      <c r="C206" s="239"/>
      <c r="D206" s="239"/>
      <c r="E206" s="239"/>
      <c r="F206" s="232" t="s">
        <v>302</v>
      </c>
      <c r="G206" s="218"/>
      <c r="H206" s="323" t="s">
        <v>456</v>
      </c>
      <c r="I206" s="323"/>
      <c r="J206" s="323"/>
      <c r="K206" s="275"/>
    </row>
    <row r="207" spans="2:11" ht="15" customHeight="1">
      <c r="B207" s="274"/>
      <c r="C207" s="239"/>
      <c r="D207" s="239"/>
      <c r="E207" s="239"/>
      <c r="F207" s="276"/>
      <c r="G207" s="218"/>
      <c r="H207" s="277"/>
      <c r="I207" s="277"/>
      <c r="J207" s="277"/>
      <c r="K207" s="275"/>
    </row>
    <row r="208" spans="2:11" ht="15" customHeight="1">
      <c r="B208" s="274"/>
      <c r="C208" s="213" t="s">
        <v>425</v>
      </c>
      <c r="D208" s="239"/>
      <c r="E208" s="239"/>
      <c r="F208" s="232">
        <v>1</v>
      </c>
      <c r="G208" s="218"/>
      <c r="H208" s="323" t="s">
        <v>457</v>
      </c>
      <c r="I208" s="323"/>
      <c r="J208" s="323"/>
      <c r="K208" s="275"/>
    </row>
    <row r="209" spans="2:11" ht="15" customHeight="1">
      <c r="B209" s="274"/>
      <c r="C209" s="239"/>
      <c r="D209" s="239"/>
      <c r="E209" s="239"/>
      <c r="F209" s="232">
        <v>2</v>
      </c>
      <c r="G209" s="218"/>
      <c r="H209" s="323" t="s">
        <v>458</v>
      </c>
      <c r="I209" s="323"/>
      <c r="J209" s="323"/>
      <c r="K209" s="275"/>
    </row>
    <row r="210" spans="2:11" ht="15" customHeight="1">
      <c r="B210" s="274"/>
      <c r="C210" s="239"/>
      <c r="D210" s="239"/>
      <c r="E210" s="239"/>
      <c r="F210" s="232">
        <v>3</v>
      </c>
      <c r="G210" s="218"/>
      <c r="H210" s="323" t="s">
        <v>459</v>
      </c>
      <c r="I210" s="323"/>
      <c r="J210" s="323"/>
      <c r="K210" s="275"/>
    </row>
    <row r="211" spans="2:11" ht="15" customHeight="1">
      <c r="B211" s="274"/>
      <c r="C211" s="239"/>
      <c r="D211" s="239"/>
      <c r="E211" s="239"/>
      <c r="F211" s="232">
        <v>4</v>
      </c>
      <c r="G211" s="218"/>
      <c r="H211" s="323" t="s">
        <v>460</v>
      </c>
      <c r="I211" s="323"/>
      <c r="J211" s="323"/>
      <c r="K211" s="275"/>
    </row>
    <row r="212" spans="2:11" ht="12.75" customHeight="1">
      <c r="B212" s="278"/>
      <c r="C212" s="279"/>
      <c r="D212" s="279"/>
      <c r="E212" s="279"/>
      <c r="F212" s="279"/>
      <c r="G212" s="279"/>
      <c r="H212" s="279"/>
      <c r="I212" s="279"/>
      <c r="J212" s="279"/>
      <c r="K212" s="280"/>
    </row>
  </sheetData>
  <sheetProtection/>
  <mergeCells count="77">
    <mergeCell ref="C3:J3"/>
    <mergeCell ref="C4:J4"/>
    <mergeCell ref="C6:J6"/>
    <mergeCell ref="C7:J7"/>
    <mergeCell ref="C9:J9"/>
    <mergeCell ref="D10:J10"/>
    <mergeCell ref="D11:J11"/>
    <mergeCell ref="D13:J13"/>
    <mergeCell ref="D14:J14"/>
    <mergeCell ref="D15:J15"/>
    <mergeCell ref="F16:J16"/>
    <mergeCell ref="F17:J17"/>
    <mergeCell ref="F18:J18"/>
    <mergeCell ref="F19:J19"/>
    <mergeCell ref="F20:J20"/>
    <mergeCell ref="F21:J21"/>
    <mergeCell ref="C23:J23"/>
    <mergeCell ref="C24:J24"/>
    <mergeCell ref="D25:J25"/>
    <mergeCell ref="D26:J26"/>
    <mergeCell ref="D28:J28"/>
    <mergeCell ref="D29:J29"/>
    <mergeCell ref="D31:J31"/>
    <mergeCell ref="D32:J32"/>
    <mergeCell ref="D33:J33"/>
    <mergeCell ref="G34:J34"/>
    <mergeCell ref="G35:J35"/>
    <mergeCell ref="G36:J36"/>
    <mergeCell ref="G37:J37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E48:J48"/>
    <mergeCell ref="D49:J49"/>
    <mergeCell ref="C50:J50"/>
    <mergeCell ref="C52:J52"/>
    <mergeCell ref="C53:J53"/>
    <mergeCell ref="C55:J55"/>
    <mergeCell ref="D56:J56"/>
    <mergeCell ref="D57:J57"/>
    <mergeCell ref="D58:J58"/>
    <mergeCell ref="D59:J59"/>
    <mergeCell ref="D60:J60"/>
    <mergeCell ref="D61:J61"/>
    <mergeCell ref="D63:J63"/>
    <mergeCell ref="D64:J64"/>
    <mergeCell ref="D65:J65"/>
    <mergeCell ref="D66:J66"/>
    <mergeCell ref="D67:J67"/>
    <mergeCell ref="D68:J68"/>
    <mergeCell ref="C73:J73"/>
    <mergeCell ref="C100:J100"/>
    <mergeCell ref="C120:J120"/>
    <mergeCell ref="C145:J145"/>
    <mergeCell ref="H205:J205"/>
    <mergeCell ref="C163:J163"/>
    <mergeCell ref="C193:J193"/>
    <mergeCell ref="H194:J194"/>
    <mergeCell ref="H196:J196"/>
    <mergeCell ref="H197:J197"/>
    <mergeCell ref="H198:J198"/>
    <mergeCell ref="H206:J206"/>
    <mergeCell ref="H208:J208"/>
    <mergeCell ref="H209:J209"/>
    <mergeCell ref="H210:J210"/>
    <mergeCell ref="H211:J211"/>
    <mergeCell ref="H199:J199"/>
    <mergeCell ref="H200:J200"/>
    <mergeCell ref="H202:J202"/>
    <mergeCell ref="H203:J203"/>
    <mergeCell ref="H204:J204"/>
  </mergeCells>
  <printOptions/>
  <pageMargins left="0.5905511811023623" right="0.5905511811023623" top="0.5905511811023623" bottom="0.5905511811023623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Mira1-HP\Mira1</dc:creator>
  <cp:keywords/>
  <dc:description/>
  <cp:lastModifiedBy>Dohnal Roman</cp:lastModifiedBy>
  <dcterms:created xsi:type="dcterms:W3CDTF">2016-05-17T07:23:43Z</dcterms:created>
  <dcterms:modified xsi:type="dcterms:W3CDTF">2017-04-10T10:24:50Z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