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KU1301 - SO 101 Komunikace" sheetId="2" r:id="rId2"/>
    <sheet name="SKU1302 - SO 101 VON" sheetId="3" r:id="rId3"/>
    <sheet name="SKU1303 - SO 102 Chodníky..." sheetId="4" r:id="rId4"/>
    <sheet name="SKU1304 - SO 102 VON" sheetId="5" r:id="rId5"/>
    <sheet name="Pokyny pro vyplnění" sheetId="6" r:id="rId6"/>
  </sheets>
  <definedNames>
    <definedName name="_xlnm._FilterDatabase" localSheetId="1" hidden="1">'SKU1301 - SO 101 Komunikace'!$C$83:$K$83</definedName>
    <definedName name="_xlnm._FilterDatabase" localSheetId="2" hidden="1">'SKU1302 - SO 101 VON'!$C$79:$K$79</definedName>
    <definedName name="_xlnm._FilterDatabase" localSheetId="3" hidden="1">'SKU1303 - SO 102 Chodníky...'!$C$81:$K$81</definedName>
    <definedName name="_xlnm._FilterDatabase" localSheetId="4" hidden="1">'SKU1304 - SO 102 VON'!$C$79:$K$79</definedName>
    <definedName name="_xlnm.Print_Titles" localSheetId="0">'Rekapitulace stavby'!$49:$49</definedName>
    <definedName name="_xlnm.Print_Titles" localSheetId="1">'SKU1301 - SO 101 Komunikace'!$83:$83</definedName>
    <definedName name="_xlnm.Print_Titles" localSheetId="2">'SKU1302 - SO 101 VON'!$79:$79</definedName>
    <definedName name="_xlnm.Print_Titles" localSheetId="3">'SKU1303 - SO 102 Chodníky...'!$81:$81</definedName>
    <definedName name="_xlnm.Print_Titles" localSheetId="4">'SKU1304 - SO 102 VON'!$79:$79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'SKU1301 - SO 101 Komunikace'!$C$4:$J$36,'SKU1301 - SO 101 Komunikace'!$C$42:$J$65,'SKU1301 - SO 101 Komunikace'!$C$71:$K$211</definedName>
    <definedName name="_xlnm.Print_Area" localSheetId="2">'SKU1302 - SO 101 VON'!$C$4:$J$36,'SKU1302 - SO 101 VON'!$C$42:$J$61,'SKU1302 - SO 101 VON'!$C$67:$K$90</definedName>
    <definedName name="_xlnm.Print_Area" localSheetId="3">'SKU1303 - SO 102 Chodníky...'!$C$4:$J$36,'SKU1303 - SO 102 Chodníky...'!$C$42:$J$63,'SKU1303 - SO 102 Chodníky...'!$C$69:$K$143</definedName>
    <definedName name="_xlnm.Print_Area" localSheetId="4">'SKU1304 - SO 102 VON'!$C$4:$J$36,'SKU1304 - SO 102 VON'!$C$42:$J$61,'SKU1304 - SO 102 VON'!$C$67:$K$89</definedName>
  </definedNames>
  <calcPr fullCalcOnLoad="1"/>
</workbook>
</file>

<file path=xl/sharedStrings.xml><?xml version="1.0" encoding="utf-8"?>
<sst xmlns="http://schemas.openxmlformats.org/spreadsheetml/2006/main" count="3211" uniqueCount="574">
  <si>
    <t>Export VZ</t>
  </si>
  <si>
    <t>List obsahuje:</t>
  </si>
  <si>
    <t>3.0</t>
  </si>
  <si>
    <t>ZAMOK</t>
  </si>
  <si>
    <t>False</t>
  </si>
  <si>
    <t>{873d5097-ea3e-4b6a-8a42-b719e8a7252d}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</si>
  <si>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</si>
  <si>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</si>
  <si>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</si>
  <si>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</si>
  <si>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</si>
  <si>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</si>
  <si>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</si>
  <si>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</si>
  <si>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SKU45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</si>
  <si>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</si>
  <si>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</si>
  <si>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II/203 Vejprnická ulice v Plzni, Autobusové zastávky Waltrova, Dodatek č.1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</si>
  <si>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</si>
  <si>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</si>
  <si>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</si>
  <si>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</si>
  <si>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</si>
  <si>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</si>
  <si>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</si>
  <si>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</si>
  <si>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29.7.2016</t>
  </si>
  <si>
    <t>10</t>
  </si>
  <si>
    <t>100</t>
  </si>
  <si>
    <t>Zadavatel:</t>
  </si>
  <si>
    <t>IČ:</t>
  </si>
  <si>
    <t>Statutární město Plzeň,zast.SVS m.Plzně</t>
  </si>
  <si>
    <t>DIČ:</t>
  </si>
  <si>
    <t>Uchazeč:</t>
  </si>
  <si>
    <t>Vyplň údaj</t>
  </si>
  <si>
    <t>Projektant:</t>
  </si>
  <si>
    <t>Projekční kancelář Ing.Škubalová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</si>
  <si>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</si>
  <si>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</si>
  <si>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</si>
  <si>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</si>
  <si>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</si>
  <si>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</si>
  <si>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</si>
  <si>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</si>
  <si>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</si>
  <si>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</si>
  <si>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</si>
  <si>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</si>
  <si>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</si>
  <si>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</si>
  <si>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</si>
  <si>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</si>
  <si>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</si>
  <si>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</si>
  <si>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</si>
  <si>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</si>
  <si>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</si>
  <si>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</si>
  <si>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</si>
  <si>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</si>
  <si>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</si>
  <si>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</si>
  <si>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</si>
  <si>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</si>
  <si>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</si>
  <si>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</si>
  <si>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</si>
  <si>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</si>
  <si>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</si>
  <si>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</si>
  <si>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</si>
  <si>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</si>
  <si>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</si>
  <si>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</si>
  <si>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</si>
  <si>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</si>
  <si>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SKU1301</t>
  </si>
  <si>
    <t>SO 101 Komunikace</t>
  </si>
  <si>
    <t>STA</t>
  </si>
  <si>
    <t>{190972ab-720d-49cf-b3e0-9101584637f4}</t>
  </si>
  <si>
    <t>2</t>
  </si>
  <si>
    <t>SKU1302</t>
  </si>
  <si>
    <t>SO 101 VON</t>
  </si>
  <si>
    <t>{41d0cc9f-9548-4496-b263-604d339779cf}</t>
  </si>
  <si>
    <t>SKU1303</t>
  </si>
  <si>
    <t>SO 102 Chodníky a ostatní plochy</t>
  </si>
  <si>
    <t>{38282c91-0ab7-4a8f-a317-40d685a1f3f6}</t>
  </si>
  <si>
    <t>SKU1304</t>
  </si>
  <si>
    <t>SO 102 VON</t>
  </si>
  <si>
    <t>{a059df18-af60-4a0e-b5a4-586e24767d96}</t>
  </si>
  <si>
    <t>Zpět na list:</t>
  </si>
  <si>
    <t>KRYCÍ LIST SOUPISU</t>
  </si>
  <si>
    <t>Objekt:</t>
  </si>
  <si>
    <t>SKU1301 - SO 101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</si>
  <si>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</si>
  <si>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</si>
  <si>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</si>
  <si>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</si>
  <si>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</si>
  <si>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</si>
  <si>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</si>
  <si>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</si>
  <si>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</si>
  <si>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</si>
  <si>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</si>
  <si>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</si>
  <si>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</si>
  <si>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</si>
  <si>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</si>
  <si>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</si>
  <si>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</si>
  <si>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</si>
  <si>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</si>
  <si>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</si>
  <si>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</si>
  <si>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</si>
  <si>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</si>
  <si>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</si>
  <si>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</si>
  <si>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</si>
  <si>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</si>
  <si>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</si>
  <si>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</si>
  <si>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</si>
  <si>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</si>
  <si>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</si>
  <si>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113107224</t>
  </si>
  <si>
    <t>Odstranění podkladu pl přes 200 m2 z kameniva drceného tl 360 mm</t>
  </si>
  <si>
    <t>m2</t>
  </si>
  <si>
    <t>CS ÚRS 2016 01</t>
  </si>
  <si>
    <t>4</t>
  </si>
  <si>
    <t>-490357198</t>
  </si>
  <si>
    <t>VV</t>
  </si>
  <si>
    <t>2271</t>
  </si>
  <si>
    <t>dle výpisu hl.výměr</t>
  </si>
  <si>
    <t>Součet</t>
  </si>
  <si>
    <t>113107243</t>
  </si>
  <si>
    <t>Odstranění podkladu pl přes 200 m2 živičných tl 150 mm</t>
  </si>
  <si>
    <t>-87848712</t>
  </si>
  <si>
    <t>sdle výpisu hl.výměr</t>
  </si>
  <si>
    <t>3</t>
  </si>
  <si>
    <t>113154334</t>
  </si>
  <si>
    <t>Frézování živičného krytu tl 60 mm pruh š 2 m pl do 10000 m2 bez překážek v trase</t>
  </si>
  <si>
    <t>-1566942952</t>
  </si>
  <si>
    <t>2376</t>
  </si>
  <si>
    <t>122302202</t>
  </si>
  <si>
    <t>Odkopávky a prokopávky nezapažené pro silnice objemu do 1000 m3 v hornině tř. 4</t>
  </si>
  <si>
    <t>m3</t>
  </si>
  <si>
    <t>1408211728</t>
  </si>
  <si>
    <t>(1606+120+108)*0,5</t>
  </si>
  <si>
    <t>sanace</t>
  </si>
  <si>
    <t>5</t>
  </si>
  <si>
    <t>122302209</t>
  </si>
  <si>
    <t>Příplatek k odkopávkám a prokopávkám pro silnice v hornině tř. 4 za lepivost</t>
  </si>
  <si>
    <t>-874219555</t>
  </si>
  <si>
    <t>917*1/2</t>
  </si>
  <si>
    <t>6</t>
  </si>
  <si>
    <t>132301101</t>
  </si>
  <si>
    <t>Hloubení rýh š do 600 mm v hornině tř. 4 objemu do 100 m3</t>
  </si>
  <si>
    <t>1825912726</t>
  </si>
  <si>
    <t>173*0,4*0,5</t>
  </si>
  <si>
    <t>drenáž</t>
  </si>
  <si>
    <t>7</t>
  </si>
  <si>
    <t>132301109</t>
  </si>
  <si>
    <t>Příplatek za lepivost k hloubení rýh š do 600 mm v hornině tř. 4</t>
  </si>
  <si>
    <t>981258140</t>
  </si>
  <si>
    <t>34,6*1/2</t>
  </si>
  <si>
    <t>8</t>
  </si>
  <si>
    <t>162701105</t>
  </si>
  <si>
    <t>Vodorovné přemístění do 10000 m výkopku/sypaniny z horniny tř. 1 až 4</t>
  </si>
  <si>
    <t>-147669375</t>
  </si>
  <si>
    <t>917+34,6</t>
  </si>
  <si>
    <t>9</t>
  </si>
  <si>
    <t>162701109</t>
  </si>
  <si>
    <t>Příplatek k vodorovnému přemístění výkopku/sypaniny z horniny tř. 1 až 4 ZKD 1000 m přes 10000 m</t>
  </si>
  <si>
    <t>-1154372191</t>
  </si>
  <si>
    <t>951,6*2</t>
  </si>
  <si>
    <t>167101102</t>
  </si>
  <si>
    <t>Nakládání výkopku z hornin tř. 1 až 4 přes 100 m3</t>
  </si>
  <si>
    <t>2065283247</t>
  </si>
  <si>
    <t>951,6</t>
  </si>
  <si>
    <t>11</t>
  </si>
  <si>
    <t>171201201</t>
  </si>
  <si>
    <t>Uložení sypaniny na skládky</t>
  </si>
  <si>
    <t>-801421468</t>
  </si>
  <si>
    <t>12</t>
  </si>
  <si>
    <t>171201211</t>
  </si>
  <si>
    <t>Poplatek za uložení odpadu ze sypaniny na skládce (skládkovné)</t>
  </si>
  <si>
    <t>t</t>
  </si>
  <si>
    <t>-1277524026</t>
  </si>
  <si>
    <t>951,6*1,7</t>
  </si>
  <si>
    <t>13</t>
  </si>
  <si>
    <t>175111101</t>
  </si>
  <si>
    <t>Obsypání potrubí ručně sypaninou bez prohození, uloženou do 3 m</t>
  </si>
  <si>
    <t>1661782536</t>
  </si>
  <si>
    <t>14</t>
  </si>
  <si>
    <t>181102302</t>
  </si>
  <si>
    <t>Úprava pláně v zářezech se zhutněním</t>
  </si>
  <si>
    <t>568999283</t>
  </si>
  <si>
    <t>1606</t>
  </si>
  <si>
    <t>Zakládání</t>
  </si>
  <si>
    <t>212752212</t>
  </si>
  <si>
    <t>Trativod z drenážních trubek plastových flexibilních D do 100 mm včetně lože otevřený výkop</t>
  </si>
  <si>
    <t>m</t>
  </si>
  <si>
    <t>1318883778</t>
  </si>
  <si>
    <t>173</t>
  </si>
  <si>
    <t>16</t>
  </si>
  <si>
    <t>212972112</t>
  </si>
  <si>
    <t>Opláštění drenážních trub filtrační textilií DN 100</t>
  </si>
  <si>
    <t>-1243294103</t>
  </si>
  <si>
    <t>17</t>
  </si>
  <si>
    <t>214500111</t>
  </si>
  <si>
    <t>Zřízení výplně rýh s drenážním potrubím do DN 200 štěrkopískem v do 300 mm</t>
  </si>
  <si>
    <t>381001907</t>
  </si>
  <si>
    <t>dle výpisu hl výměr</t>
  </si>
  <si>
    <t>18</t>
  </si>
  <si>
    <t>M</t>
  </si>
  <si>
    <t>583441970</t>
  </si>
  <si>
    <t>štěrkodrť frakce 0-63</t>
  </si>
  <si>
    <t>-1176375222</t>
  </si>
  <si>
    <t>173*0,4*0,5*1,98</t>
  </si>
  <si>
    <t>Vodorovné konstrukce</t>
  </si>
  <si>
    <t>19</t>
  </si>
  <si>
    <t>451573111</t>
  </si>
  <si>
    <t>Lože pod potrubí otevřený výkop ze štěrkopísku</t>
  </si>
  <si>
    <t>-1429521518</t>
  </si>
  <si>
    <t>173*0,5*0,1</t>
  </si>
  <si>
    <t>20</t>
  </si>
  <si>
    <t>462511111</t>
  </si>
  <si>
    <t>Sanace z  lomového kamene</t>
  </si>
  <si>
    <t>-1803625260</t>
  </si>
  <si>
    <t>1606*0,3</t>
  </si>
  <si>
    <t>Komunikace pozemní</t>
  </si>
  <si>
    <t>5648611111</t>
  </si>
  <si>
    <t>Podklad ze štěrkodrtě ŠD tl 200 mm - sanace</t>
  </si>
  <si>
    <t>1796356097</t>
  </si>
  <si>
    <t xml:space="preserve">dle výpisu hl.výměr </t>
  </si>
  <si>
    <t>22</t>
  </si>
  <si>
    <t>564871111</t>
  </si>
  <si>
    <t>Podklad ze štěrkodrtě ŠD tl 250 mm</t>
  </si>
  <si>
    <t>-1810791103</t>
  </si>
  <si>
    <t>1460</t>
  </si>
  <si>
    <t>23</t>
  </si>
  <si>
    <t>564952113</t>
  </si>
  <si>
    <t>Podklad z mechanicky zpevněného kameniva MZK tl 170 mm</t>
  </si>
  <si>
    <t>1670245760</t>
  </si>
  <si>
    <t>24</t>
  </si>
  <si>
    <t>565135121</t>
  </si>
  <si>
    <t>Asfaltový beton vrstva podkladní ACP 16 +  (obalované kamenivo OKS) tl 50 mm š přes 3 m</t>
  </si>
  <si>
    <t>132521908</t>
  </si>
  <si>
    <t>25</t>
  </si>
  <si>
    <t>5732311111</t>
  </si>
  <si>
    <t>Postřik živičný spojovacímodif.emulzí  v množství do 0,25 kg/m2</t>
  </si>
  <si>
    <t>-806403860</t>
  </si>
  <si>
    <t>26</t>
  </si>
  <si>
    <t>5732311112</t>
  </si>
  <si>
    <t>Postřik živičný spojovacímodif.emulzí  v množství do 0,40 kg/m2</t>
  </si>
  <si>
    <t>-1077707711</t>
  </si>
  <si>
    <t>27</t>
  </si>
  <si>
    <t>577155142</t>
  </si>
  <si>
    <t>Asfaltový beton vrstva ložní ACL 16 +  (ABH) tl 60 mm š přes 3 m z modifikovaného asfaltu</t>
  </si>
  <si>
    <t>-302774771</t>
  </si>
  <si>
    <t>1503</t>
  </si>
  <si>
    <t>Trubní vedení</t>
  </si>
  <si>
    <t>28</t>
  </si>
  <si>
    <t>8959400001</t>
  </si>
  <si>
    <t xml:space="preserve">Odstranění stáv. vpusti kanalizační uliční </t>
  </si>
  <si>
    <t>kus</t>
  </si>
  <si>
    <t>-1450792379</t>
  </si>
  <si>
    <t>997</t>
  </si>
  <si>
    <t>Přesun sutě</t>
  </si>
  <si>
    <t>29</t>
  </si>
  <si>
    <t>997221551</t>
  </si>
  <si>
    <t>Vodorovná doprava suti ze sypkých materiálů do 1 km</t>
  </si>
  <si>
    <t>512347042</t>
  </si>
  <si>
    <t>30</t>
  </si>
  <si>
    <t>997221559</t>
  </si>
  <si>
    <t>Příplatek ZKD 1 km u vodorovné dopravy suti ze sypkých materiálů</t>
  </si>
  <si>
    <t>1289295834</t>
  </si>
  <si>
    <t>2641,927*11</t>
  </si>
  <si>
    <t>31</t>
  </si>
  <si>
    <t>997221611</t>
  </si>
  <si>
    <t>Nakládání suti na dopravní prostředky pro vodorovnou dopravu</t>
  </si>
  <si>
    <t>-842018335</t>
  </si>
  <si>
    <t>2641,927</t>
  </si>
  <si>
    <t>32</t>
  </si>
  <si>
    <t>997221855</t>
  </si>
  <si>
    <t>Poplatek za uložení odpadu z kameniva na skládce (skládkovné)</t>
  </si>
  <si>
    <t>-637136310</t>
  </si>
  <si>
    <t>odpočet živic- bez poplatku</t>
  </si>
  <si>
    <t>-2271,*0,316</t>
  </si>
  <si>
    <t>-2376*0,256</t>
  </si>
  <si>
    <t>998</t>
  </si>
  <si>
    <t>Přesun hmot</t>
  </si>
  <si>
    <t>33</t>
  </si>
  <si>
    <t>998225111</t>
  </si>
  <si>
    <t>Přesun hmot pro pozemní komunikace s krytem z kamene, monolitickým betonovým nebo živičným</t>
  </si>
  <si>
    <t>1022713833</t>
  </si>
  <si>
    <t>SKU1302 - SO 101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</si>
  <si>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</si>
  <si>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</si>
  <si>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</si>
  <si>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</si>
  <si>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</si>
  <si>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</si>
  <si>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</si>
  <si>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</si>
  <si>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</si>
  <si>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práce- zaměření a vytyčení stavby,zaměření skuteč.provedení</t>
  </si>
  <si>
    <t>1024</t>
  </si>
  <si>
    <t>-1783204421</t>
  </si>
  <si>
    <t>012303000</t>
  </si>
  <si>
    <t>Vytyčení inž.sítí</t>
  </si>
  <si>
    <t>695606592</t>
  </si>
  <si>
    <t>013254000</t>
  </si>
  <si>
    <t>Dokumentace skutečného provedení stavby</t>
  </si>
  <si>
    <t>-1885408163</t>
  </si>
  <si>
    <t>VRN3</t>
  </si>
  <si>
    <t>Zařízení staveniště</t>
  </si>
  <si>
    <t>030001000</t>
  </si>
  <si>
    <t>Zařízení staveniště-zřízení,odstranění,zabezpečení,náklady na energie pro ZS,buňky,mobil.WC</t>
  </si>
  <si>
    <t>-425954062</t>
  </si>
  <si>
    <t>034403000</t>
  </si>
  <si>
    <t>Dopravně inženýrská opatření ( příloha č.1)</t>
  </si>
  <si>
    <t>-1717835811</t>
  </si>
  <si>
    <t>VRN4</t>
  </si>
  <si>
    <t>Inženýrská činnost</t>
  </si>
  <si>
    <t>043103000</t>
  </si>
  <si>
    <t>Zkoušení materiálů nezávislou zkušebnou nad rámec KZP, dle požadavku investora</t>
  </si>
  <si>
    <t>1297575436</t>
  </si>
  <si>
    <t>SKU1303 - SO 102 Chodníky a ostatní plochy</t>
  </si>
  <si>
    <t xml:space="preserve">    9 - Ostatní konstrukce a práce, bourání</t>
  </si>
  <si>
    <t>113201112</t>
  </si>
  <si>
    <t>Vytrhání obrub silničních ležatých</t>
  </si>
  <si>
    <t>-797424012</t>
  </si>
  <si>
    <t>-1253646281</t>
  </si>
  <si>
    <t>145,8*(0,16+0,3)</t>
  </si>
  <si>
    <t>park.stání , dle výpisu hl.výměr</t>
  </si>
  <si>
    <t>-2118165700</t>
  </si>
  <si>
    <t>67,068*1/2</t>
  </si>
  <si>
    <t>-428626861</t>
  </si>
  <si>
    <t>67,068</t>
  </si>
  <si>
    <t>-1322157030</t>
  </si>
  <si>
    <t>67,068*2</t>
  </si>
  <si>
    <t>-1585982564</t>
  </si>
  <si>
    <t>-2046545645</t>
  </si>
  <si>
    <t>840354420</t>
  </si>
  <si>
    <t>67,068*1,7</t>
  </si>
  <si>
    <t>750225863</t>
  </si>
  <si>
    <t>145,8</t>
  </si>
  <si>
    <t>564851111</t>
  </si>
  <si>
    <t>Podklad ze štěrkodrtě ŠD tl 150 mm</t>
  </si>
  <si>
    <t>1094879980</t>
  </si>
  <si>
    <t>park.stání -dle výpisu hl výměr</t>
  </si>
  <si>
    <t>5648711161</t>
  </si>
  <si>
    <t xml:space="preserve">Podklad ze štěrkodrtě ŠD tl. 300 mm - sanace </t>
  </si>
  <si>
    <t>1060666423</t>
  </si>
  <si>
    <t>sanace park.stání -dle výpisu hl.výměr</t>
  </si>
  <si>
    <t>596212212</t>
  </si>
  <si>
    <t>Kladení zámkové dlažby pozemních komunikací tl 80 mm skupiny A pl do 300 m2</t>
  </si>
  <si>
    <t>1798845722</t>
  </si>
  <si>
    <t>132,5</t>
  </si>
  <si>
    <t>park.stání - dle výpisu hl.výměr</t>
  </si>
  <si>
    <t>592450070</t>
  </si>
  <si>
    <t>dlažba zámková  20x16,5x8 cm přírodní</t>
  </si>
  <si>
    <t>1786813167</t>
  </si>
  <si>
    <t>P</t>
  </si>
  <si>
    <t>Poznámka k položce:
spotřeba: 36 kus/m2</t>
  </si>
  <si>
    <t>132,5*1,01 'Přepočtené koeficientem množství</t>
  </si>
  <si>
    <t>Ostatní konstrukce a práce, bourání</t>
  </si>
  <si>
    <t>916241113</t>
  </si>
  <si>
    <t>Osazení obrubníku kamenného ležatého s boční opěrou do lože z betonu prostého</t>
  </si>
  <si>
    <t>-973301974</t>
  </si>
  <si>
    <t>979024443</t>
  </si>
  <si>
    <t>Očištění vybouraných obrubníků a krajníků silničních</t>
  </si>
  <si>
    <t>-1385913211</t>
  </si>
  <si>
    <t>998223011</t>
  </si>
  <si>
    <t>Přesun hmot pro pozemní komunikace s krytem dlážděným</t>
  </si>
  <si>
    <t>-782888106</t>
  </si>
  <si>
    <t>SKU1304 - SO 102 VON</t>
  </si>
  <si>
    <t xml:space="preserve">Geodetické práce  -zaměření a vytyčení stavby,zaměř.skuteč.provedení </t>
  </si>
  <si>
    <t>1291669862</t>
  </si>
  <si>
    <t>012303001</t>
  </si>
  <si>
    <t xml:space="preserve">Vytyčení inž.sítí </t>
  </si>
  <si>
    <t>1636486153</t>
  </si>
  <si>
    <t>1326992219</t>
  </si>
  <si>
    <t>Zařízení staveniště-zřízení,odstranění,zabezpečení,níklady na energie pro ZS,buňky,mobil WC</t>
  </si>
  <si>
    <t>-1510272760</t>
  </si>
  <si>
    <t>Zkoušení  materiálů nezávislou zkušebnou nad rámec KZP, dle požadavků investora</t>
  </si>
  <si>
    <t>1521684930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</si>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</sst>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0" xfId="0" applyFont="1" applyAlignment="1">
      <alignment vertical="center" wrapText="1"/>
    </xf>
    <xf numFmtId="0" fontId="82" fillId="0" borderId="0" xfId="0" applyFont="1" applyAlignment="1">
      <alignment horizontal="left"/>
    </xf>
    <xf numFmtId="4" fontId="82" fillId="0" borderId="0" xfId="0" applyNumberFormat="1" applyFont="1" applyAlignment="1">
      <alignment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4" fillId="0" borderId="0" xfId="0" applyFont="1" applyAlignment="1">
      <alignment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105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104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1E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70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1F1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E0B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8AA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F1E0.tmp" descr="C:\KROSplusData\System\Temp\radEF1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A704.tmp" descr="C:\KROSplusData\System\Temp\radAA70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1F13.tmp" descr="C:\KROSplusData\System\Temp\radD1F1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E0B6.tmp" descr="C:\KROSplusData\System\Temp\radBE0B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8AA4.tmp" descr="C:\KROSplusData\System\Temp\rad88AA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0" t="s">
        <v>0</v>
      </c>
      <c r="B1" s="231"/>
      <c r="C1" s="231"/>
      <c r="D1" s="232" t="s">
        <v>1</v>
      </c>
      <c r="E1" s="231"/>
      <c r="F1" s="231"/>
      <c r="G1" s="231"/>
      <c r="H1" s="231"/>
      <c r="I1" s="231"/>
      <c r="J1" s="231"/>
      <c r="K1" s="233" t="s">
        <v>391</v>
      </c>
      <c r="L1" s="233"/>
      <c r="M1" s="233"/>
      <c r="N1" s="233"/>
      <c r="O1" s="233"/>
      <c r="P1" s="233"/>
      <c r="Q1" s="233"/>
      <c r="R1" s="233"/>
      <c r="S1" s="233"/>
      <c r="T1" s="231"/>
      <c r="U1" s="231"/>
      <c r="V1" s="231"/>
      <c r="W1" s="233" t="s">
        <v>392</v>
      </c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2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45" t="s">
        <v>14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2"/>
      <c r="AQ5" s="24"/>
      <c r="BE5" s="343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7" t="s">
        <v>17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2"/>
      <c r="AQ6" s="24"/>
      <c r="BE6" s="317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17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17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17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17"/>
      <c r="BS10" s="17" t="s">
        <v>18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17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17"/>
      <c r="BS12" s="17" t="s">
        <v>18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17"/>
      <c r="BS13" s="17" t="s">
        <v>18</v>
      </c>
    </row>
    <row r="14" spans="2:71" ht="15">
      <c r="B14" s="21"/>
      <c r="C14" s="22"/>
      <c r="D14" s="22"/>
      <c r="E14" s="348" t="s">
        <v>34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17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17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17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17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17"/>
      <c r="BS18" s="17" t="s">
        <v>6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17"/>
      <c r="BS19" s="17" t="s">
        <v>6</v>
      </c>
    </row>
    <row r="20" spans="2:71" ht="22.5" customHeight="1">
      <c r="B20" s="21"/>
      <c r="C20" s="22"/>
      <c r="D20" s="22"/>
      <c r="E20" s="349" t="s">
        <v>20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22"/>
      <c r="AP20" s="22"/>
      <c r="AQ20" s="24"/>
      <c r="BE20" s="317"/>
      <c r="BS20" s="17" t="s">
        <v>37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17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17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0">
        <f>ROUND(AG51,2)</f>
        <v>0</v>
      </c>
      <c r="AL23" s="351"/>
      <c r="AM23" s="351"/>
      <c r="AN23" s="351"/>
      <c r="AO23" s="351"/>
      <c r="AP23" s="35"/>
      <c r="AQ23" s="38"/>
      <c r="BE23" s="334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3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2" t="s">
        <v>40</v>
      </c>
      <c r="M25" s="339"/>
      <c r="N25" s="339"/>
      <c r="O25" s="339"/>
      <c r="P25" s="35"/>
      <c r="Q25" s="35"/>
      <c r="R25" s="35"/>
      <c r="S25" s="35"/>
      <c r="T25" s="35"/>
      <c r="U25" s="35"/>
      <c r="V25" s="35"/>
      <c r="W25" s="352" t="s">
        <v>41</v>
      </c>
      <c r="X25" s="339"/>
      <c r="Y25" s="339"/>
      <c r="Z25" s="339"/>
      <c r="AA25" s="339"/>
      <c r="AB25" s="339"/>
      <c r="AC25" s="339"/>
      <c r="AD25" s="339"/>
      <c r="AE25" s="339"/>
      <c r="AF25" s="35"/>
      <c r="AG25" s="35"/>
      <c r="AH25" s="35"/>
      <c r="AI25" s="35"/>
      <c r="AJ25" s="35"/>
      <c r="AK25" s="352" t="s">
        <v>42</v>
      </c>
      <c r="AL25" s="339"/>
      <c r="AM25" s="339"/>
      <c r="AN25" s="339"/>
      <c r="AO25" s="339"/>
      <c r="AP25" s="35"/>
      <c r="AQ25" s="38"/>
      <c r="BE25" s="334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40">
        <v>0.21</v>
      </c>
      <c r="M26" s="341"/>
      <c r="N26" s="341"/>
      <c r="O26" s="341"/>
      <c r="P26" s="41"/>
      <c r="Q26" s="41"/>
      <c r="R26" s="41"/>
      <c r="S26" s="41"/>
      <c r="T26" s="41"/>
      <c r="U26" s="41"/>
      <c r="V26" s="41"/>
      <c r="W26" s="342">
        <f>ROUND(AZ51,2)</f>
        <v>0</v>
      </c>
      <c r="X26" s="341"/>
      <c r="Y26" s="341"/>
      <c r="Z26" s="341"/>
      <c r="AA26" s="341"/>
      <c r="AB26" s="341"/>
      <c r="AC26" s="341"/>
      <c r="AD26" s="341"/>
      <c r="AE26" s="341"/>
      <c r="AF26" s="41"/>
      <c r="AG26" s="41"/>
      <c r="AH26" s="41"/>
      <c r="AI26" s="41"/>
      <c r="AJ26" s="41"/>
      <c r="AK26" s="342">
        <f>ROUND(AV51,2)</f>
        <v>0</v>
      </c>
      <c r="AL26" s="341"/>
      <c r="AM26" s="341"/>
      <c r="AN26" s="341"/>
      <c r="AO26" s="341"/>
      <c r="AP26" s="41"/>
      <c r="AQ26" s="43"/>
      <c r="BE26" s="344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40">
        <v>0.15</v>
      </c>
      <c r="M27" s="341"/>
      <c r="N27" s="341"/>
      <c r="O27" s="341"/>
      <c r="P27" s="41"/>
      <c r="Q27" s="41"/>
      <c r="R27" s="41"/>
      <c r="S27" s="41"/>
      <c r="T27" s="41"/>
      <c r="U27" s="41"/>
      <c r="V27" s="41"/>
      <c r="W27" s="342">
        <f>ROUND(BA51,2)</f>
        <v>0</v>
      </c>
      <c r="X27" s="341"/>
      <c r="Y27" s="341"/>
      <c r="Z27" s="341"/>
      <c r="AA27" s="341"/>
      <c r="AB27" s="341"/>
      <c r="AC27" s="341"/>
      <c r="AD27" s="341"/>
      <c r="AE27" s="341"/>
      <c r="AF27" s="41"/>
      <c r="AG27" s="41"/>
      <c r="AH27" s="41"/>
      <c r="AI27" s="41"/>
      <c r="AJ27" s="41"/>
      <c r="AK27" s="342">
        <f>ROUND(AW51,2)</f>
        <v>0</v>
      </c>
      <c r="AL27" s="341"/>
      <c r="AM27" s="341"/>
      <c r="AN27" s="341"/>
      <c r="AO27" s="341"/>
      <c r="AP27" s="41"/>
      <c r="AQ27" s="43"/>
      <c r="BE27" s="344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40">
        <v>0.21</v>
      </c>
      <c r="M28" s="341"/>
      <c r="N28" s="341"/>
      <c r="O28" s="341"/>
      <c r="P28" s="41"/>
      <c r="Q28" s="41"/>
      <c r="R28" s="41"/>
      <c r="S28" s="41"/>
      <c r="T28" s="41"/>
      <c r="U28" s="41"/>
      <c r="V28" s="41"/>
      <c r="W28" s="342">
        <f>ROUND(BB51,2)</f>
        <v>0</v>
      </c>
      <c r="X28" s="341"/>
      <c r="Y28" s="341"/>
      <c r="Z28" s="341"/>
      <c r="AA28" s="341"/>
      <c r="AB28" s="341"/>
      <c r="AC28" s="341"/>
      <c r="AD28" s="341"/>
      <c r="AE28" s="341"/>
      <c r="AF28" s="41"/>
      <c r="AG28" s="41"/>
      <c r="AH28" s="41"/>
      <c r="AI28" s="41"/>
      <c r="AJ28" s="41"/>
      <c r="AK28" s="342">
        <v>0</v>
      </c>
      <c r="AL28" s="341"/>
      <c r="AM28" s="341"/>
      <c r="AN28" s="341"/>
      <c r="AO28" s="341"/>
      <c r="AP28" s="41"/>
      <c r="AQ28" s="43"/>
      <c r="BE28" s="344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40">
        <v>0.15</v>
      </c>
      <c r="M29" s="341"/>
      <c r="N29" s="341"/>
      <c r="O29" s="341"/>
      <c r="P29" s="41"/>
      <c r="Q29" s="41"/>
      <c r="R29" s="41"/>
      <c r="S29" s="41"/>
      <c r="T29" s="41"/>
      <c r="U29" s="41"/>
      <c r="V29" s="41"/>
      <c r="W29" s="342">
        <f>ROUND(BC51,2)</f>
        <v>0</v>
      </c>
      <c r="X29" s="341"/>
      <c r="Y29" s="341"/>
      <c r="Z29" s="341"/>
      <c r="AA29" s="341"/>
      <c r="AB29" s="341"/>
      <c r="AC29" s="341"/>
      <c r="AD29" s="341"/>
      <c r="AE29" s="341"/>
      <c r="AF29" s="41"/>
      <c r="AG29" s="41"/>
      <c r="AH29" s="41"/>
      <c r="AI29" s="41"/>
      <c r="AJ29" s="41"/>
      <c r="AK29" s="342">
        <v>0</v>
      </c>
      <c r="AL29" s="341"/>
      <c r="AM29" s="341"/>
      <c r="AN29" s="341"/>
      <c r="AO29" s="341"/>
      <c r="AP29" s="41"/>
      <c r="AQ29" s="43"/>
      <c r="BE29" s="344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40">
        <v>0</v>
      </c>
      <c r="M30" s="341"/>
      <c r="N30" s="341"/>
      <c r="O30" s="341"/>
      <c r="P30" s="41"/>
      <c r="Q30" s="41"/>
      <c r="R30" s="41"/>
      <c r="S30" s="41"/>
      <c r="T30" s="41"/>
      <c r="U30" s="41"/>
      <c r="V30" s="41"/>
      <c r="W30" s="342">
        <f>ROUND(BD51,2)</f>
        <v>0</v>
      </c>
      <c r="X30" s="341"/>
      <c r="Y30" s="341"/>
      <c r="Z30" s="341"/>
      <c r="AA30" s="341"/>
      <c r="AB30" s="341"/>
      <c r="AC30" s="341"/>
      <c r="AD30" s="341"/>
      <c r="AE30" s="341"/>
      <c r="AF30" s="41"/>
      <c r="AG30" s="41"/>
      <c r="AH30" s="41"/>
      <c r="AI30" s="41"/>
      <c r="AJ30" s="41"/>
      <c r="AK30" s="342">
        <v>0</v>
      </c>
      <c r="AL30" s="341"/>
      <c r="AM30" s="341"/>
      <c r="AN30" s="341"/>
      <c r="AO30" s="341"/>
      <c r="AP30" s="41"/>
      <c r="AQ30" s="43"/>
      <c r="BE30" s="344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34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27" t="s">
        <v>51</v>
      </c>
      <c r="Y32" s="328"/>
      <c r="Z32" s="328"/>
      <c r="AA32" s="328"/>
      <c r="AB32" s="328"/>
      <c r="AC32" s="46"/>
      <c r="AD32" s="46"/>
      <c r="AE32" s="46"/>
      <c r="AF32" s="46"/>
      <c r="AG32" s="46"/>
      <c r="AH32" s="46"/>
      <c r="AI32" s="46"/>
      <c r="AJ32" s="46"/>
      <c r="AK32" s="329">
        <f>SUM(AK23:AK30)</f>
        <v>0</v>
      </c>
      <c r="AL32" s="328"/>
      <c r="AM32" s="328"/>
      <c r="AN32" s="328"/>
      <c r="AO32" s="330"/>
      <c r="AP32" s="44"/>
      <c r="AQ32" s="48"/>
      <c r="BE32" s="334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SKU45</v>
      </c>
      <c r="AR41" s="55"/>
    </row>
    <row r="42" spans="2:44" s="4" customFormat="1" ht="36.75" customHeight="1">
      <c r="B42" s="57"/>
      <c r="C42" s="58" t="s">
        <v>16</v>
      </c>
      <c r="L42" s="331" t="str">
        <f>K6</f>
        <v>II/203 Vejprnická ulice v Plzni, Autobusové zastávky Waltrova, Dodatek č.1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 </v>
      </c>
      <c r="AI44" s="56" t="s">
        <v>25</v>
      </c>
      <c r="AM44" s="333" t="str">
        <f>IF(AN8="","",AN8)</f>
        <v>29.7.2016</v>
      </c>
      <c r="AN44" s="334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Statutární město Plzeň,zast.SVS m.Plzně</v>
      </c>
      <c r="AI46" s="56" t="s">
        <v>35</v>
      </c>
      <c r="AM46" s="335" t="str">
        <f>IF(E17="","",E17)</f>
        <v>Projekční kancelář Ing.Škubalová</v>
      </c>
      <c r="AN46" s="334"/>
      <c r="AO46" s="334"/>
      <c r="AP46" s="334"/>
      <c r="AR46" s="34"/>
      <c r="AS46" s="336" t="s">
        <v>53</v>
      </c>
      <c r="AT46" s="337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338"/>
      <c r="AT47" s="339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338"/>
      <c r="AT48" s="339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23" t="s">
        <v>54</v>
      </c>
      <c r="D49" s="324"/>
      <c r="E49" s="324"/>
      <c r="F49" s="324"/>
      <c r="G49" s="324"/>
      <c r="H49" s="65"/>
      <c r="I49" s="325" t="s">
        <v>55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56</v>
      </c>
      <c r="AH49" s="324"/>
      <c r="AI49" s="324"/>
      <c r="AJ49" s="324"/>
      <c r="AK49" s="324"/>
      <c r="AL49" s="324"/>
      <c r="AM49" s="324"/>
      <c r="AN49" s="325" t="s">
        <v>57</v>
      </c>
      <c r="AO49" s="324"/>
      <c r="AP49" s="324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21">
        <f>ROUND(SUM(AG52:AG55),2)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73" t="s">
        <v>20</v>
      </c>
      <c r="AR51" s="57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8" t="s">
        <v>72</v>
      </c>
      <c r="BT51" s="58" t="s">
        <v>73</v>
      </c>
      <c r="BU51" s="78" t="s">
        <v>74</v>
      </c>
      <c r="BV51" s="58" t="s">
        <v>75</v>
      </c>
      <c r="BW51" s="58" t="s">
        <v>5</v>
      </c>
      <c r="BX51" s="58" t="s">
        <v>76</v>
      </c>
      <c r="CL51" s="58" t="s">
        <v>20</v>
      </c>
    </row>
    <row r="52" spans="1:91" s="5" customFormat="1" ht="27" customHeight="1">
      <c r="A52" s="226" t="s">
        <v>393</v>
      </c>
      <c r="B52" s="79"/>
      <c r="C52" s="80"/>
      <c r="D52" s="320" t="s">
        <v>77</v>
      </c>
      <c r="E52" s="319"/>
      <c r="F52" s="319"/>
      <c r="G52" s="319"/>
      <c r="H52" s="319"/>
      <c r="I52" s="81"/>
      <c r="J52" s="320" t="s">
        <v>78</v>
      </c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8">
        <f>'SKU1301 - SO 101 Komunikace'!J27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82" t="s">
        <v>79</v>
      </c>
      <c r="AR52" s="79"/>
      <c r="AS52" s="83">
        <v>0</v>
      </c>
      <c r="AT52" s="84">
        <f>ROUND(SUM(AV52:AW52),2)</f>
        <v>0</v>
      </c>
      <c r="AU52" s="85">
        <f>'SKU1301 - SO 101 Komunikace'!P84</f>
        <v>0</v>
      </c>
      <c r="AV52" s="84">
        <f>'SKU1301 - SO 101 Komunikace'!J30</f>
        <v>0</v>
      </c>
      <c r="AW52" s="84">
        <f>'SKU1301 - SO 101 Komunikace'!J31</f>
        <v>0</v>
      </c>
      <c r="AX52" s="84">
        <f>'SKU1301 - SO 101 Komunikace'!J32</f>
        <v>0</v>
      </c>
      <c r="AY52" s="84">
        <f>'SKU1301 - SO 101 Komunikace'!J33</f>
        <v>0</v>
      </c>
      <c r="AZ52" s="84">
        <f>'SKU1301 - SO 101 Komunikace'!F30</f>
        <v>0</v>
      </c>
      <c r="BA52" s="84">
        <f>'SKU1301 - SO 101 Komunikace'!F31</f>
        <v>0</v>
      </c>
      <c r="BB52" s="84">
        <f>'SKU1301 - SO 101 Komunikace'!F32</f>
        <v>0</v>
      </c>
      <c r="BC52" s="84">
        <f>'SKU1301 - SO 101 Komunikace'!F33</f>
        <v>0</v>
      </c>
      <c r="BD52" s="86">
        <f>'SKU1301 - SO 101 Komunikace'!F34</f>
        <v>0</v>
      </c>
      <c r="BT52" s="87" t="s">
        <v>22</v>
      </c>
      <c r="BV52" s="87" t="s">
        <v>75</v>
      </c>
      <c r="BW52" s="87" t="s">
        <v>80</v>
      </c>
      <c r="BX52" s="87" t="s">
        <v>5</v>
      </c>
      <c r="CL52" s="87" t="s">
        <v>20</v>
      </c>
      <c r="CM52" s="87" t="s">
        <v>81</v>
      </c>
    </row>
    <row r="53" spans="1:91" s="5" customFormat="1" ht="27" customHeight="1">
      <c r="A53" s="226" t="s">
        <v>393</v>
      </c>
      <c r="B53" s="79"/>
      <c r="C53" s="80"/>
      <c r="D53" s="320" t="s">
        <v>82</v>
      </c>
      <c r="E53" s="319"/>
      <c r="F53" s="319"/>
      <c r="G53" s="319"/>
      <c r="H53" s="319"/>
      <c r="I53" s="81"/>
      <c r="J53" s="320" t="s">
        <v>83</v>
      </c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8">
        <f>'SKU1302 - SO 101 VON'!J27</f>
        <v>0</v>
      </c>
      <c r="AH53" s="319"/>
      <c r="AI53" s="319"/>
      <c r="AJ53" s="319"/>
      <c r="AK53" s="319"/>
      <c r="AL53" s="319"/>
      <c r="AM53" s="319"/>
      <c r="AN53" s="318">
        <f>SUM(AG53,AT53)</f>
        <v>0</v>
      </c>
      <c r="AO53" s="319"/>
      <c r="AP53" s="319"/>
      <c r="AQ53" s="82" t="s">
        <v>79</v>
      </c>
      <c r="AR53" s="79"/>
      <c r="AS53" s="83">
        <v>0</v>
      </c>
      <c r="AT53" s="84">
        <f>ROUND(SUM(AV53:AW53),2)</f>
        <v>0</v>
      </c>
      <c r="AU53" s="85">
        <f>'SKU1302 - SO 101 VON'!P80</f>
        <v>0</v>
      </c>
      <c r="AV53" s="84">
        <f>'SKU1302 - SO 101 VON'!J30</f>
        <v>0</v>
      </c>
      <c r="AW53" s="84">
        <f>'SKU1302 - SO 101 VON'!J31</f>
        <v>0</v>
      </c>
      <c r="AX53" s="84">
        <f>'SKU1302 - SO 101 VON'!J32</f>
        <v>0</v>
      </c>
      <c r="AY53" s="84">
        <f>'SKU1302 - SO 101 VON'!J33</f>
        <v>0</v>
      </c>
      <c r="AZ53" s="84">
        <f>'SKU1302 - SO 101 VON'!F30</f>
        <v>0</v>
      </c>
      <c r="BA53" s="84">
        <f>'SKU1302 - SO 101 VON'!F31</f>
        <v>0</v>
      </c>
      <c r="BB53" s="84">
        <f>'SKU1302 - SO 101 VON'!F32</f>
        <v>0</v>
      </c>
      <c r="BC53" s="84">
        <f>'SKU1302 - SO 101 VON'!F33</f>
        <v>0</v>
      </c>
      <c r="BD53" s="86">
        <f>'SKU1302 - SO 101 VON'!F34</f>
        <v>0</v>
      </c>
      <c r="BT53" s="87" t="s">
        <v>22</v>
      </c>
      <c r="BV53" s="87" t="s">
        <v>75</v>
      </c>
      <c r="BW53" s="87" t="s">
        <v>84</v>
      </c>
      <c r="BX53" s="87" t="s">
        <v>5</v>
      </c>
      <c r="CL53" s="87" t="s">
        <v>20</v>
      </c>
      <c r="CM53" s="87" t="s">
        <v>81</v>
      </c>
    </row>
    <row r="54" spans="1:91" s="5" customFormat="1" ht="27" customHeight="1">
      <c r="A54" s="226" t="s">
        <v>393</v>
      </c>
      <c r="B54" s="79"/>
      <c r="C54" s="80"/>
      <c r="D54" s="320" t="s">
        <v>85</v>
      </c>
      <c r="E54" s="319"/>
      <c r="F54" s="319"/>
      <c r="G54" s="319"/>
      <c r="H54" s="319"/>
      <c r="I54" s="81"/>
      <c r="J54" s="320" t="s">
        <v>86</v>
      </c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8">
        <f>'SKU1303 - SO 102 Chodníky...'!J27</f>
        <v>0</v>
      </c>
      <c r="AH54" s="319"/>
      <c r="AI54" s="319"/>
      <c r="AJ54" s="319"/>
      <c r="AK54" s="319"/>
      <c r="AL54" s="319"/>
      <c r="AM54" s="319"/>
      <c r="AN54" s="318">
        <f>SUM(AG54,AT54)</f>
        <v>0</v>
      </c>
      <c r="AO54" s="319"/>
      <c r="AP54" s="319"/>
      <c r="AQ54" s="82" t="s">
        <v>79</v>
      </c>
      <c r="AR54" s="79"/>
      <c r="AS54" s="83">
        <v>0</v>
      </c>
      <c r="AT54" s="84">
        <f>ROUND(SUM(AV54:AW54),2)</f>
        <v>0</v>
      </c>
      <c r="AU54" s="85">
        <f>'SKU1303 - SO 102 Chodníky...'!P82</f>
        <v>0</v>
      </c>
      <c r="AV54" s="84">
        <f>'SKU1303 - SO 102 Chodníky...'!J30</f>
        <v>0</v>
      </c>
      <c r="AW54" s="84">
        <f>'SKU1303 - SO 102 Chodníky...'!J31</f>
        <v>0</v>
      </c>
      <c r="AX54" s="84">
        <f>'SKU1303 - SO 102 Chodníky...'!J32</f>
        <v>0</v>
      </c>
      <c r="AY54" s="84">
        <f>'SKU1303 - SO 102 Chodníky...'!J33</f>
        <v>0</v>
      </c>
      <c r="AZ54" s="84">
        <f>'SKU1303 - SO 102 Chodníky...'!F30</f>
        <v>0</v>
      </c>
      <c r="BA54" s="84">
        <f>'SKU1303 - SO 102 Chodníky...'!F31</f>
        <v>0</v>
      </c>
      <c r="BB54" s="84">
        <f>'SKU1303 - SO 102 Chodníky...'!F32</f>
        <v>0</v>
      </c>
      <c r="BC54" s="84">
        <f>'SKU1303 - SO 102 Chodníky...'!F33</f>
        <v>0</v>
      </c>
      <c r="BD54" s="86">
        <f>'SKU1303 - SO 102 Chodníky...'!F34</f>
        <v>0</v>
      </c>
      <c r="BT54" s="87" t="s">
        <v>22</v>
      </c>
      <c r="BV54" s="87" t="s">
        <v>75</v>
      </c>
      <c r="BW54" s="87" t="s">
        <v>87</v>
      </c>
      <c r="BX54" s="87" t="s">
        <v>5</v>
      </c>
      <c r="CL54" s="87" t="s">
        <v>20</v>
      </c>
      <c r="CM54" s="87" t="s">
        <v>81</v>
      </c>
    </row>
    <row r="55" spans="1:91" s="5" customFormat="1" ht="27" customHeight="1">
      <c r="A55" s="226" t="s">
        <v>393</v>
      </c>
      <c r="B55" s="79"/>
      <c r="C55" s="80"/>
      <c r="D55" s="320" t="s">
        <v>88</v>
      </c>
      <c r="E55" s="319"/>
      <c r="F55" s="319"/>
      <c r="G55" s="319"/>
      <c r="H55" s="319"/>
      <c r="I55" s="81"/>
      <c r="J55" s="320" t="s">
        <v>89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8">
        <f>'SKU1304 - SO 102 VON'!J27</f>
        <v>0</v>
      </c>
      <c r="AH55" s="319"/>
      <c r="AI55" s="319"/>
      <c r="AJ55" s="319"/>
      <c r="AK55" s="319"/>
      <c r="AL55" s="319"/>
      <c r="AM55" s="319"/>
      <c r="AN55" s="318">
        <f>SUM(AG55,AT55)</f>
        <v>0</v>
      </c>
      <c r="AO55" s="319"/>
      <c r="AP55" s="319"/>
      <c r="AQ55" s="82" t="s">
        <v>79</v>
      </c>
      <c r="AR55" s="79"/>
      <c r="AS55" s="88">
        <v>0</v>
      </c>
      <c r="AT55" s="89">
        <f>ROUND(SUM(AV55:AW55),2)</f>
        <v>0</v>
      </c>
      <c r="AU55" s="90">
        <f>'SKU1304 - SO 102 VON'!P80</f>
        <v>0</v>
      </c>
      <c r="AV55" s="89">
        <f>'SKU1304 - SO 102 VON'!J30</f>
        <v>0</v>
      </c>
      <c r="AW55" s="89">
        <f>'SKU1304 - SO 102 VON'!J31</f>
        <v>0</v>
      </c>
      <c r="AX55" s="89">
        <f>'SKU1304 - SO 102 VON'!J32</f>
        <v>0</v>
      </c>
      <c r="AY55" s="89">
        <f>'SKU1304 - SO 102 VON'!J33</f>
        <v>0</v>
      </c>
      <c r="AZ55" s="89">
        <f>'SKU1304 - SO 102 VON'!F30</f>
        <v>0</v>
      </c>
      <c r="BA55" s="89">
        <f>'SKU1304 - SO 102 VON'!F31</f>
        <v>0</v>
      </c>
      <c r="BB55" s="89">
        <f>'SKU1304 - SO 102 VON'!F32</f>
        <v>0</v>
      </c>
      <c r="BC55" s="89">
        <f>'SKU1304 - SO 102 VON'!F33</f>
        <v>0</v>
      </c>
      <c r="BD55" s="91">
        <f>'SKU1304 - SO 102 VON'!F34</f>
        <v>0</v>
      </c>
      <c r="BT55" s="87" t="s">
        <v>22</v>
      </c>
      <c r="BV55" s="87" t="s">
        <v>75</v>
      </c>
      <c r="BW55" s="87" t="s">
        <v>90</v>
      </c>
      <c r="BX55" s="87" t="s">
        <v>5</v>
      </c>
      <c r="CL55" s="87" t="s">
        <v>20</v>
      </c>
      <c r="CM55" s="87" t="s">
        <v>81</v>
      </c>
    </row>
    <row r="56" spans="2:44" s="1" customFormat="1" ht="30" customHeight="1">
      <c r="B56" s="34"/>
      <c r="AR56" s="34"/>
    </row>
    <row r="57" spans="2:44" s="1" customFormat="1" ht="6.75" customHeight="1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34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KU1301 - SO 101 Komunikace'!C2" tooltip="SKU1301 - SO 101 Komunikace" display="/"/>
    <hyperlink ref="A53" location="'SKU1302 - SO 101 VON'!C2" tooltip="SKU1302 - SO 101 VON" display="/"/>
    <hyperlink ref="A54" location="'SKU1303 - SO 102 Chodníky...'!C2" tooltip="SKU1303 - SO 102 Chodníky..." display="/"/>
    <hyperlink ref="A55" location="'SKU1304 - SO 102 VON'!C2" tooltip="SKU1304 - SO 102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28"/>
      <c r="C1" s="228"/>
      <c r="D1" s="227" t="s">
        <v>1</v>
      </c>
      <c r="E1" s="228"/>
      <c r="F1" s="229" t="s">
        <v>394</v>
      </c>
      <c r="G1" s="353" t="s">
        <v>395</v>
      </c>
      <c r="H1" s="353"/>
      <c r="I1" s="234"/>
      <c r="J1" s="229" t="s">
        <v>396</v>
      </c>
      <c r="K1" s="227" t="s">
        <v>91</v>
      </c>
      <c r="L1" s="229" t="s">
        <v>397</v>
      </c>
      <c r="M1" s="229"/>
      <c r="N1" s="229"/>
      <c r="O1" s="229"/>
      <c r="P1" s="229"/>
      <c r="Q1" s="229"/>
      <c r="R1" s="229"/>
      <c r="S1" s="229"/>
      <c r="T1" s="229"/>
      <c r="U1" s="225"/>
      <c r="V1" s="2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4" t="str">
        <f>'Rekapitulace stavby'!K6</f>
        <v>II/203 Vejprnická ulice v Plzni, Autobusové zastávky Waltrova, Dodatek č.1</v>
      </c>
      <c r="F7" s="346"/>
      <c r="G7" s="346"/>
      <c r="H7" s="346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5" t="s">
        <v>94</v>
      </c>
      <c r="F9" s="339"/>
      <c r="G9" s="339"/>
      <c r="H9" s="3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29.7.2016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49" t="s">
        <v>20</v>
      </c>
      <c r="F24" s="356"/>
      <c r="G24" s="356"/>
      <c r="H24" s="35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ROUND(J84,2)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ROUND(SUM(BE84:BE211),2)</f>
        <v>0</v>
      </c>
      <c r="G30" s="35"/>
      <c r="H30" s="35"/>
      <c r="I30" s="108">
        <v>0.21</v>
      </c>
      <c r="J30" s="107">
        <f>ROUND(ROUND((SUM(BE84:BE211)),2)*I30,2)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ROUND(SUM(BF84:BF211),2)</f>
        <v>0</v>
      </c>
      <c r="G31" s="35"/>
      <c r="H31" s="35"/>
      <c r="I31" s="108">
        <v>0.15</v>
      </c>
      <c r="J31" s="107">
        <f>ROUND(ROUND((SUM(BF84:BF211)),2)*I31,2)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ROUND(SUM(BG84:BG211),2)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ROUND(SUM(BH84:BH211),2)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ROUND(SUM(BI84:BI211),2)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4" t="str">
        <f>E7</f>
        <v>II/203 Vejprnická ulice v Plzni, Autobusové zastávky Waltrova, Dodatek č.1</v>
      </c>
      <c r="F45" s="339"/>
      <c r="G45" s="339"/>
      <c r="H45" s="339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5" t="str">
        <f>E9</f>
        <v>SKU1301 - SO 101 Komunikace</v>
      </c>
      <c r="F47" s="339"/>
      <c r="G47" s="339"/>
      <c r="H47" s="3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29.7.2016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Statutární město Plzeň,zast.SVS m.Plzně</v>
      </c>
      <c r="G51" s="35"/>
      <c r="H51" s="35"/>
      <c r="I51" s="96" t="s">
        <v>35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J84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J85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J86</f>
        <v>0</v>
      </c>
      <c r="K58" s="137"/>
    </row>
    <row r="59" spans="2:11" s="8" customFormat="1" ht="19.5" customHeight="1">
      <c r="B59" s="131"/>
      <c r="C59" s="132"/>
      <c r="D59" s="133" t="s">
        <v>102</v>
      </c>
      <c r="E59" s="134"/>
      <c r="F59" s="134"/>
      <c r="G59" s="134"/>
      <c r="H59" s="134"/>
      <c r="I59" s="135"/>
      <c r="J59" s="136">
        <f>J138</f>
        <v>0</v>
      </c>
      <c r="K59" s="137"/>
    </row>
    <row r="60" spans="2:11" s="8" customFormat="1" ht="19.5" customHeight="1">
      <c r="B60" s="131"/>
      <c r="C60" s="132"/>
      <c r="D60" s="133" t="s">
        <v>103</v>
      </c>
      <c r="E60" s="134"/>
      <c r="F60" s="134"/>
      <c r="G60" s="134"/>
      <c r="H60" s="134"/>
      <c r="I60" s="135"/>
      <c r="J60" s="136">
        <f>J154</f>
        <v>0</v>
      </c>
      <c r="K60" s="137"/>
    </row>
    <row r="61" spans="2:11" s="8" customFormat="1" ht="19.5" customHeight="1">
      <c r="B61" s="131"/>
      <c r="C61" s="132"/>
      <c r="D61" s="133" t="s">
        <v>104</v>
      </c>
      <c r="E61" s="134"/>
      <c r="F61" s="134"/>
      <c r="G61" s="134"/>
      <c r="H61" s="134"/>
      <c r="I61" s="135"/>
      <c r="J61" s="136">
        <f>J162</f>
        <v>0</v>
      </c>
      <c r="K61" s="137"/>
    </row>
    <row r="62" spans="2:11" s="8" customFormat="1" ht="19.5" customHeight="1">
      <c r="B62" s="131"/>
      <c r="C62" s="132"/>
      <c r="D62" s="133" t="s">
        <v>105</v>
      </c>
      <c r="E62" s="134"/>
      <c r="F62" s="134"/>
      <c r="G62" s="134"/>
      <c r="H62" s="134"/>
      <c r="I62" s="135"/>
      <c r="J62" s="136">
        <f>J191</f>
        <v>0</v>
      </c>
      <c r="K62" s="137"/>
    </row>
    <row r="63" spans="2:11" s="8" customFormat="1" ht="19.5" customHeight="1">
      <c r="B63" s="131"/>
      <c r="C63" s="132"/>
      <c r="D63" s="133" t="s">
        <v>106</v>
      </c>
      <c r="E63" s="134"/>
      <c r="F63" s="134"/>
      <c r="G63" s="134"/>
      <c r="H63" s="134"/>
      <c r="I63" s="135"/>
      <c r="J63" s="136">
        <f>J196</f>
        <v>0</v>
      </c>
      <c r="K63" s="137"/>
    </row>
    <row r="64" spans="2:11" s="8" customFormat="1" ht="19.5" customHeight="1">
      <c r="B64" s="131"/>
      <c r="C64" s="132"/>
      <c r="D64" s="133" t="s">
        <v>107</v>
      </c>
      <c r="E64" s="134"/>
      <c r="F64" s="134"/>
      <c r="G64" s="134"/>
      <c r="H64" s="134"/>
      <c r="I64" s="135"/>
      <c r="J64" s="136">
        <f>J210</f>
        <v>0</v>
      </c>
      <c r="K64" s="137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95"/>
      <c r="J65" s="35"/>
      <c r="K65" s="38"/>
    </row>
    <row r="66" spans="2:11" s="1" customFormat="1" ht="6.75" customHeight="1">
      <c r="B66" s="49"/>
      <c r="C66" s="50"/>
      <c r="D66" s="50"/>
      <c r="E66" s="50"/>
      <c r="F66" s="50"/>
      <c r="G66" s="50"/>
      <c r="H66" s="50"/>
      <c r="I66" s="116"/>
      <c r="J66" s="50"/>
      <c r="K66" s="51"/>
    </row>
    <row r="70" spans="2:12" s="1" customFormat="1" ht="6.75" customHeight="1">
      <c r="B70" s="52"/>
      <c r="C70" s="53"/>
      <c r="D70" s="53"/>
      <c r="E70" s="53"/>
      <c r="F70" s="53"/>
      <c r="G70" s="53"/>
      <c r="H70" s="53"/>
      <c r="I70" s="117"/>
      <c r="J70" s="53"/>
      <c r="K70" s="53"/>
      <c r="L70" s="34"/>
    </row>
    <row r="71" spans="2:12" s="1" customFormat="1" ht="36.75" customHeight="1">
      <c r="B71" s="34"/>
      <c r="C71" s="54" t="s">
        <v>108</v>
      </c>
      <c r="I71" s="138"/>
      <c r="L71" s="34"/>
    </row>
    <row r="72" spans="2:12" s="1" customFormat="1" ht="6.75" customHeight="1">
      <c r="B72" s="34"/>
      <c r="I72" s="138"/>
      <c r="L72" s="34"/>
    </row>
    <row r="73" spans="2:12" s="1" customFormat="1" ht="14.25" customHeight="1">
      <c r="B73" s="34"/>
      <c r="C73" s="56" t="s">
        <v>16</v>
      </c>
      <c r="I73" s="138"/>
      <c r="L73" s="34"/>
    </row>
    <row r="74" spans="2:12" s="1" customFormat="1" ht="22.5" customHeight="1">
      <c r="B74" s="34"/>
      <c r="E74" s="357" t="str">
        <f>E7</f>
        <v>II/203 Vejprnická ulice v Plzni, Autobusové zastávky Waltrova, Dodatek č.1</v>
      </c>
      <c r="F74" s="334"/>
      <c r="G74" s="334"/>
      <c r="H74" s="334"/>
      <c r="I74" s="138"/>
      <c r="L74" s="34"/>
    </row>
    <row r="75" spans="2:12" s="1" customFormat="1" ht="14.25" customHeight="1">
      <c r="B75" s="34"/>
      <c r="C75" s="56" t="s">
        <v>93</v>
      </c>
      <c r="I75" s="138"/>
      <c r="L75" s="34"/>
    </row>
    <row r="76" spans="2:12" s="1" customFormat="1" ht="23.25" customHeight="1">
      <c r="B76" s="34"/>
      <c r="E76" s="331" t="str">
        <f>E9</f>
        <v>SKU1301 - SO 101 Komunikace</v>
      </c>
      <c r="F76" s="334"/>
      <c r="G76" s="334"/>
      <c r="H76" s="334"/>
      <c r="I76" s="138"/>
      <c r="L76" s="34"/>
    </row>
    <row r="77" spans="2:12" s="1" customFormat="1" ht="6.75" customHeight="1">
      <c r="B77" s="34"/>
      <c r="I77" s="138"/>
      <c r="L77" s="34"/>
    </row>
    <row r="78" spans="2:12" s="1" customFormat="1" ht="18" customHeight="1">
      <c r="B78" s="34"/>
      <c r="C78" s="56" t="s">
        <v>23</v>
      </c>
      <c r="F78" s="139" t="str">
        <f>F12</f>
        <v> </v>
      </c>
      <c r="I78" s="140" t="s">
        <v>25</v>
      </c>
      <c r="J78" s="60" t="str">
        <f>IF(J12="","",J12)</f>
        <v>29.7.2016</v>
      </c>
      <c r="L78" s="34"/>
    </row>
    <row r="79" spans="2:12" s="1" customFormat="1" ht="6.75" customHeight="1">
      <c r="B79" s="34"/>
      <c r="I79" s="138"/>
      <c r="L79" s="34"/>
    </row>
    <row r="80" spans="2:12" s="1" customFormat="1" ht="15">
      <c r="B80" s="34"/>
      <c r="C80" s="56" t="s">
        <v>29</v>
      </c>
      <c r="F80" s="139" t="str">
        <f>E15</f>
        <v>Statutární město Plzeň,zast.SVS m.Plzně</v>
      </c>
      <c r="I80" s="140" t="s">
        <v>35</v>
      </c>
      <c r="J80" s="139" t="str">
        <f>E21</f>
        <v>Projekční kancelář Ing.Škubalová</v>
      </c>
      <c r="L80" s="34"/>
    </row>
    <row r="81" spans="2:12" s="1" customFormat="1" ht="14.25" customHeight="1">
      <c r="B81" s="34"/>
      <c r="C81" s="56" t="s">
        <v>33</v>
      </c>
      <c r="F81" s="139">
        <f>IF(E18="","",E18)</f>
      </c>
      <c r="I81" s="138"/>
      <c r="L81" s="34"/>
    </row>
    <row r="82" spans="2:12" s="1" customFormat="1" ht="9.75" customHeight="1">
      <c r="B82" s="34"/>
      <c r="I82" s="138"/>
      <c r="L82" s="34"/>
    </row>
    <row r="83" spans="2:20" s="9" customFormat="1" ht="29.25" customHeight="1">
      <c r="B83" s="141"/>
      <c r="C83" s="142" t="s">
        <v>109</v>
      </c>
      <c r="D83" s="143" t="s">
        <v>58</v>
      </c>
      <c r="E83" s="143" t="s">
        <v>54</v>
      </c>
      <c r="F83" s="143" t="s">
        <v>110</v>
      </c>
      <c r="G83" s="143" t="s">
        <v>111</v>
      </c>
      <c r="H83" s="143" t="s">
        <v>112</v>
      </c>
      <c r="I83" s="144" t="s">
        <v>113</v>
      </c>
      <c r="J83" s="143" t="s">
        <v>97</v>
      </c>
      <c r="K83" s="145" t="s">
        <v>114</v>
      </c>
      <c r="L83" s="141"/>
      <c r="M83" s="67" t="s">
        <v>115</v>
      </c>
      <c r="N83" s="68" t="s">
        <v>43</v>
      </c>
      <c r="O83" s="68" t="s">
        <v>116</v>
      </c>
      <c r="P83" s="68" t="s">
        <v>117</v>
      </c>
      <c r="Q83" s="68" t="s">
        <v>118</v>
      </c>
      <c r="R83" s="68" t="s">
        <v>119</v>
      </c>
      <c r="S83" s="68" t="s">
        <v>120</v>
      </c>
      <c r="T83" s="69" t="s">
        <v>121</v>
      </c>
    </row>
    <row r="84" spans="2:63" s="1" customFormat="1" ht="29.25" customHeight="1">
      <c r="B84" s="34"/>
      <c r="C84" s="71" t="s">
        <v>98</v>
      </c>
      <c r="I84" s="138"/>
      <c r="J84" s="146">
        <f>BK84</f>
        <v>0</v>
      </c>
      <c r="L84" s="34"/>
      <c r="M84" s="70"/>
      <c r="N84" s="61"/>
      <c r="O84" s="61"/>
      <c r="P84" s="147">
        <f>P85</f>
        <v>0</v>
      </c>
      <c r="Q84" s="61"/>
      <c r="R84" s="147">
        <f>R85</f>
        <v>1281.73898</v>
      </c>
      <c r="S84" s="61"/>
      <c r="T84" s="148">
        <f>T85</f>
        <v>2597.652</v>
      </c>
      <c r="AT84" s="17" t="s">
        <v>72</v>
      </c>
      <c r="AU84" s="17" t="s">
        <v>99</v>
      </c>
      <c r="BK84" s="149">
        <f>BK85</f>
        <v>0</v>
      </c>
    </row>
    <row r="85" spans="2:63" s="10" customFormat="1" ht="36.75" customHeight="1">
      <c r="B85" s="150"/>
      <c r="D85" s="151" t="s">
        <v>72</v>
      </c>
      <c r="E85" s="152" t="s">
        <v>122</v>
      </c>
      <c r="F85" s="152" t="s">
        <v>123</v>
      </c>
      <c r="I85" s="153"/>
      <c r="J85" s="154">
        <f>BK85</f>
        <v>0</v>
      </c>
      <c r="L85" s="150"/>
      <c r="M85" s="155"/>
      <c r="N85" s="156"/>
      <c r="O85" s="156"/>
      <c r="P85" s="157">
        <f>P86+P138+P154+P162+P191+P196+P210</f>
        <v>0</v>
      </c>
      <c r="Q85" s="156"/>
      <c r="R85" s="157">
        <f>R86+R138+R154+R162+R191+R196+R210</f>
        <v>1281.73898</v>
      </c>
      <c r="S85" s="156"/>
      <c r="T85" s="158">
        <f>T86+T138+T154+T162+T191+T196+T210</f>
        <v>2597.652</v>
      </c>
      <c r="AR85" s="151" t="s">
        <v>22</v>
      </c>
      <c r="AT85" s="159" t="s">
        <v>72</v>
      </c>
      <c r="AU85" s="159" t="s">
        <v>73</v>
      </c>
      <c r="AY85" s="151" t="s">
        <v>124</v>
      </c>
      <c r="BK85" s="160">
        <f>BK86+BK138+BK154+BK162+BK191+BK196+BK210</f>
        <v>0</v>
      </c>
    </row>
    <row r="86" spans="2:63" s="10" customFormat="1" ht="19.5" customHeight="1">
      <c r="B86" s="150"/>
      <c r="D86" s="161" t="s">
        <v>72</v>
      </c>
      <c r="E86" s="162" t="s">
        <v>22</v>
      </c>
      <c r="F86" s="162" t="s">
        <v>125</v>
      </c>
      <c r="I86" s="153"/>
      <c r="J86" s="163">
        <f>BK86</f>
        <v>0</v>
      </c>
      <c r="L86" s="150"/>
      <c r="M86" s="155"/>
      <c r="N86" s="156"/>
      <c r="O86" s="156"/>
      <c r="P86" s="157">
        <f>SUM(P87:P137)</f>
        <v>0</v>
      </c>
      <c r="Q86" s="156"/>
      <c r="R86" s="157">
        <f>SUM(R87:R137)</f>
        <v>0.30888</v>
      </c>
      <c r="S86" s="156"/>
      <c r="T86" s="158">
        <f>SUM(T87:T137)</f>
        <v>2597.652</v>
      </c>
      <c r="AR86" s="151" t="s">
        <v>22</v>
      </c>
      <c r="AT86" s="159" t="s">
        <v>72</v>
      </c>
      <c r="AU86" s="159" t="s">
        <v>22</v>
      </c>
      <c r="AY86" s="151" t="s">
        <v>124</v>
      </c>
      <c r="BK86" s="160">
        <f>SUM(BK87:BK137)</f>
        <v>0</v>
      </c>
    </row>
    <row r="87" spans="2:65" s="1" customFormat="1" ht="22.5" customHeight="1">
      <c r="B87" s="164"/>
      <c r="C87" s="165" t="s">
        <v>22</v>
      </c>
      <c r="D87" s="165" t="s">
        <v>126</v>
      </c>
      <c r="E87" s="166" t="s">
        <v>127</v>
      </c>
      <c r="F87" s="167" t="s">
        <v>128</v>
      </c>
      <c r="G87" s="168" t="s">
        <v>129</v>
      </c>
      <c r="H87" s="169">
        <v>2271</v>
      </c>
      <c r="I87" s="170"/>
      <c r="J87" s="171">
        <f>ROUND(I87*H87,2)</f>
        <v>0</v>
      </c>
      <c r="K87" s="167" t="s">
        <v>130</v>
      </c>
      <c r="L87" s="34"/>
      <c r="M87" s="172" t="s">
        <v>20</v>
      </c>
      <c r="N87" s="173" t="s">
        <v>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0.56</v>
      </c>
      <c r="T87" s="175">
        <f>S87*H87</f>
        <v>1271.7600000000002</v>
      </c>
      <c r="AR87" s="17" t="s">
        <v>131</v>
      </c>
      <c r="AT87" s="17" t="s">
        <v>126</v>
      </c>
      <c r="AU87" s="17" t="s">
        <v>81</v>
      </c>
      <c r="AY87" s="17" t="s">
        <v>124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22</v>
      </c>
      <c r="BK87" s="176">
        <f>ROUND(I87*H87,2)</f>
        <v>0</v>
      </c>
      <c r="BL87" s="17" t="s">
        <v>131</v>
      </c>
      <c r="BM87" s="17" t="s">
        <v>132</v>
      </c>
    </row>
    <row r="88" spans="2:51" s="11" customFormat="1" ht="22.5" customHeight="1">
      <c r="B88" s="177"/>
      <c r="D88" s="178" t="s">
        <v>133</v>
      </c>
      <c r="E88" s="179" t="s">
        <v>20</v>
      </c>
      <c r="F88" s="180" t="s">
        <v>134</v>
      </c>
      <c r="H88" s="181">
        <v>2271</v>
      </c>
      <c r="I88" s="182"/>
      <c r="L88" s="177"/>
      <c r="M88" s="183"/>
      <c r="N88" s="184"/>
      <c r="O88" s="184"/>
      <c r="P88" s="184"/>
      <c r="Q88" s="184"/>
      <c r="R88" s="184"/>
      <c r="S88" s="184"/>
      <c r="T88" s="185"/>
      <c r="AT88" s="179" t="s">
        <v>133</v>
      </c>
      <c r="AU88" s="179" t="s">
        <v>81</v>
      </c>
      <c r="AV88" s="11" t="s">
        <v>81</v>
      </c>
      <c r="AW88" s="11" t="s">
        <v>37</v>
      </c>
      <c r="AX88" s="11" t="s">
        <v>73</v>
      </c>
      <c r="AY88" s="179" t="s">
        <v>124</v>
      </c>
    </row>
    <row r="89" spans="2:51" s="12" customFormat="1" ht="22.5" customHeight="1">
      <c r="B89" s="186"/>
      <c r="D89" s="178" t="s">
        <v>133</v>
      </c>
      <c r="E89" s="187" t="s">
        <v>20</v>
      </c>
      <c r="F89" s="188" t="s">
        <v>135</v>
      </c>
      <c r="H89" s="189" t="s">
        <v>20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9" t="s">
        <v>133</v>
      </c>
      <c r="AU89" s="189" t="s">
        <v>81</v>
      </c>
      <c r="AV89" s="12" t="s">
        <v>22</v>
      </c>
      <c r="AW89" s="12" t="s">
        <v>37</v>
      </c>
      <c r="AX89" s="12" t="s">
        <v>73</v>
      </c>
      <c r="AY89" s="189" t="s">
        <v>124</v>
      </c>
    </row>
    <row r="90" spans="2:51" s="13" customFormat="1" ht="22.5" customHeight="1">
      <c r="B90" s="194"/>
      <c r="D90" s="195" t="s">
        <v>133</v>
      </c>
      <c r="E90" s="196" t="s">
        <v>20</v>
      </c>
      <c r="F90" s="197" t="s">
        <v>136</v>
      </c>
      <c r="H90" s="198">
        <v>2271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133</v>
      </c>
      <c r="AU90" s="203" t="s">
        <v>81</v>
      </c>
      <c r="AV90" s="13" t="s">
        <v>131</v>
      </c>
      <c r="AW90" s="13" t="s">
        <v>37</v>
      </c>
      <c r="AX90" s="13" t="s">
        <v>22</v>
      </c>
      <c r="AY90" s="203" t="s">
        <v>124</v>
      </c>
    </row>
    <row r="91" spans="2:65" s="1" customFormat="1" ht="22.5" customHeight="1">
      <c r="B91" s="164"/>
      <c r="C91" s="165" t="s">
        <v>81</v>
      </c>
      <c r="D91" s="165" t="s">
        <v>126</v>
      </c>
      <c r="E91" s="166" t="s">
        <v>137</v>
      </c>
      <c r="F91" s="167" t="s">
        <v>138</v>
      </c>
      <c r="G91" s="168" t="s">
        <v>129</v>
      </c>
      <c r="H91" s="169">
        <v>2271</v>
      </c>
      <c r="I91" s="170"/>
      <c r="J91" s="171">
        <f>ROUND(I91*H91,2)</f>
        <v>0</v>
      </c>
      <c r="K91" s="167" t="s">
        <v>130</v>
      </c>
      <c r="L91" s="34"/>
      <c r="M91" s="172" t="s">
        <v>20</v>
      </c>
      <c r="N91" s="173" t="s">
        <v>44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0.316</v>
      </c>
      <c r="T91" s="175">
        <f>S91*H91</f>
        <v>717.636</v>
      </c>
      <c r="AR91" s="17" t="s">
        <v>131</v>
      </c>
      <c r="AT91" s="17" t="s">
        <v>126</v>
      </c>
      <c r="AU91" s="17" t="s">
        <v>81</v>
      </c>
      <c r="AY91" s="17" t="s">
        <v>124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131</v>
      </c>
      <c r="BM91" s="17" t="s">
        <v>139</v>
      </c>
    </row>
    <row r="92" spans="2:51" s="11" customFormat="1" ht="22.5" customHeight="1">
      <c r="B92" s="177"/>
      <c r="D92" s="178" t="s">
        <v>133</v>
      </c>
      <c r="E92" s="179" t="s">
        <v>20</v>
      </c>
      <c r="F92" s="180" t="s">
        <v>134</v>
      </c>
      <c r="H92" s="181">
        <v>2271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79" t="s">
        <v>133</v>
      </c>
      <c r="AU92" s="179" t="s">
        <v>81</v>
      </c>
      <c r="AV92" s="11" t="s">
        <v>81</v>
      </c>
      <c r="AW92" s="11" t="s">
        <v>37</v>
      </c>
      <c r="AX92" s="11" t="s">
        <v>73</v>
      </c>
      <c r="AY92" s="179" t="s">
        <v>124</v>
      </c>
    </row>
    <row r="93" spans="2:51" s="12" customFormat="1" ht="22.5" customHeight="1">
      <c r="B93" s="186"/>
      <c r="D93" s="178" t="s">
        <v>133</v>
      </c>
      <c r="E93" s="187" t="s">
        <v>20</v>
      </c>
      <c r="F93" s="188" t="s">
        <v>140</v>
      </c>
      <c r="H93" s="189" t="s">
        <v>20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9" t="s">
        <v>133</v>
      </c>
      <c r="AU93" s="189" t="s">
        <v>81</v>
      </c>
      <c r="AV93" s="12" t="s">
        <v>22</v>
      </c>
      <c r="AW93" s="12" t="s">
        <v>37</v>
      </c>
      <c r="AX93" s="12" t="s">
        <v>73</v>
      </c>
      <c r="AY93" s="189" t="s">
        <v>124</v>
      </c>
    </row>
    <row r="94" spans="2:51" s="13" customFormat="1" ht="22.5" customHeight="1">
      <c r="B94" s="194"/>
      <c r="D94" s="195" t="s">
        <v>133</v>
      </c>
      <c r="E94" s="196" t="s">
        <v>20</v>
      </c>
      <c r="F94" s="197" t="s">
        <v>136</v>
      </c>
      <c r="H94" s="198">
        <v>2271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133</v>
      </c>
      <c r="AU94" s="203" t="s">
        <v>81</v>
      </c>
      <c r="AV94" s="13" t="s">
        <v>131</v>
      </c>
      <c r="AW94" s="13" t="s">
        <v>37</v>
      </c>
      <c r="AX94" s="13" t="s">
        <v>22</v>
      </c>
      <c r="AY94" s="203" t="s">
        <v>124</v>
      </c>
    </row>
    <row r="95" spans="2:65" s="1" customFormat="1" ht="22.5" customHeight="1">
      <c r="B95" s="164"/>
      <c r="C95" s="165" t="s">
        <v>141</v>
      </c>
      <c r="D95" s="165" t="s">
        <v>126</v>
      </c>
      <c r="E95" s="166" t="s">
        <v>142</v>
      </c>
      <c r="F95" s="167" t="s">
        <v>143</v>
      </c>
      <c r="G95" s="168" t="s">
        <v>129</v>
      </c>
      <c r="H95" s="169">
        <v>2376</v>
      </c>
      <c r="I95" s="170"/>
      <c r="J95" s="171">
        <f>ROUND(I95*H95,2)</f>
        <v>0</v>
      </c>
      <c r="K95" s="167" t="s">
        <v>130</v>
      </c>
      <c r="L95" s="34"/>
      <c r="M95" s="172" t="s">
        <v>20</v>
      </c>
      <c r="N95" s="173" t="s">
        <v>44</v>
      </c>
      <c r="O95" s="35"/>
      <c r="P95" s="174">
        <f>O95*H95</f>
        <v>0</v>
      </c>
      <c r="Q95" s="174">
        <v>0.00013</v>
      </c>
      <c r="R95" s="174">
        <f>Q95*H95</f>
        <v>0.30888</v>
      </c>
      <c r="S95" s="174">
        <v>0.256</v>
      </c>
      <c r="T95" s="175">
        <f>S95*H95</f>
        <v>608.256</v>
      </c>
      <c r="AR95" s="17" t="s">
        <v>131</v>
      </c>
      <c r="AT95" s="17" t="s">
        <v>126</v>
      </c>
      <c r="AU95" s="17" t="s">
        <v>81</v>
      </c>
      <c r="AY95" s="17" t="s">
        <v>124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131</v>
      </c>
      <c r="BM95" s="17" t="s">
        <v>144</v>
      </c>
    </row>
    <row r="96" spans="2:51" s="11" customFormat="1" ht="22.5" customHeight="1">
      <c r="B96" s="177"/>
      <c r="D96" s="178" t="s">
        <v>133</v>
      </c>
      <c r="E96" s="179" t="s">
        <v>20</v>
      </c>
      <c r="F96" s="180" t="s">
        <v>145</v>
      </c>
      <c r="H96" s="181">
        <v>2376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133</v>
      </c>
      <c r="AU96" s="179" t="s">
        <v>81</v>
      </c>
      <c r="AV96" s="11" t="s">
        <v>81</v>
      </c>
      <c r="AW96" s="11" t="s">
        <v>37</v>
      </c>
      <c r="AX96" s="11" t="s">
        <v>73</v>
      </c>
      <c r="AY96" s="179" t="s">
        <v>124</v>
      </c>
    </row>
    <row r="97" spans="2:51" s="12" customFormat="1" ht="22.5" customHeight="1">
      <c r="B97" s="186"/>
      <c r="D97" s="178" t="s">
        <v>133</v>
      </c>
      <c r="E97" s="187" t="s">
        <v>20</v>
      </c>
      <c r="F97" s="188" t="s">
        <v>135</v>
      </c>
      <c r="H97" s="189" t="s">
        <v>20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9" t="s">
        <v>133</v>
      </c>
      <c r="AU97" s="189" t="s">
        <v>81</v>
      </c>
      <c r="AV97" s="12" t="s">
        <v>22</v>
      </c>
      <c r="AW97" s="12" t="s">
        <v>37</v>
      </c>
      <c r="AX97" s="12" t="s">
        <v>73</v>
      </c>
      <c r="AY97" s="189" t="s">
        <v>124</v>
      </c>
    </row>
    <row r="98" spans="2:51" s="13" customFormat="1" ht="22.5" customHeight="1">
      <c r="B98" s="194"/>
      <c r="D98" s="195" t="s">
        <v>133</v>
      </c>
      <c r="E98" s="196" t="s">
        <v>20</v>
      </c>
      <c r="F98" s="197" t="s">
        <v>136</v>
      </c>
      <c r="H98" s="198">
        <v>2376</v>
      </c>
      <c r="I98" s="199"/>
      <c r="L98" s="194"/>
      <c r="M98" s="200"/>
      <c r="N98" s="201"/>
      <c r="O98" s="201"/>
      <c r="P98" s="201"/>
      <c r="Q98" s="201"/>
      <c r="R98" s="201"/>
      <c r="S98" s="201"/>
      <c r="T98" s="202"/>
      <c r="AT98" s="203" t="s">
        <v>133</v>
      </c>
      <c r="AU98" s="203" t="s">
        <v>81</v>
      </c>
      <c r="AV98" s="13" t="s">
        <v>131</v>
      </c>
      <c r="AW98" s="13" t="s">
        <v>37</v>
      </c>
      <c r="AX98" s="13" t="s">
        <v>22</v>
      </c>
      <c r="AY98" s="203" t="s">
        <v>124</v>
      </c>
    </row>
    <row r="99" spans="2:65" s="1" customFormat="1" ht="22.5" customHeight="1">
      <c r="B99" s="164"/>
      <c r="C99" s="165" t="s">
        <v>131</v>
      </c>
      <c r="D99" s="165" t="s">
        <v>126</v>
      </c>
      <c r="E99" s="166" t="s">
        <v>146</v>
      </c>
      <c r="F99" s="167" t="s">
        <v>147</v>
      </c>
      <c r="G99" s="168" t="s">
        <v>148</v>
      </c>
      <c r="H99" s="169">
        <v>917</v>
      </c>
      <c r="I99" s="170"/>
      <c r="J99" s="171">
        <f>ROUND(I99*H99,2)</f>
        <v>0</v>
      </c>
      <c r="K99" s="167" t="s">
        <v>130</v>
      </c>
      <c r="L99" s="34"/>
      <c r="M99" s="172" t="s">
        <v>20</v>
      </c>
      <c r="N99" s="173" t="s">
        <v>44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131</v>
      </c>
      <c r="AT99" s="17" t="s">
        <v>126</v>
      </c>
      <c r="AU99" s="17" t="s">
        <v>81</v>
      </c>
      <c r="AY99" s="17" t="s">
        <v>124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22</v>
      </c>
      <c r="BK99" s="176">
        <f>ROUND(I99*H99,2)</f>
        <v>0</v>
      </c>
      <c r="BL99" s="17" t="s">
        <v>131</v>
      </c>
      <c r="BM99" s="17" t="s">
        <v>149</v>
      </c>
    </row>
    <row r="100" spans="2:51" s="11" customFormat="1" ht="22.5" customHeight="1">
      <c r="B100" s="177"/>
      <c r="D100" s="178" t="s">
        <v>133</v>
      </c>
      <c r="E100" s="179" t="s">
        <v>20</v>
      </c>
      <c r="F100" s="180" t="s">
        <v>150</v>
      </c>
      <c r="H100" s="181">
        <v>917</v>
      </c>
      <c r="I100" s="182"/>
      <c r="L100" s="177"/>
      <c r="M100" s="183"/>
      <c r="N100" s="184"/>
      <c r="O100" s="184"/>
      <c r="P100" s="184"/>
      <c r="Q100" s="184"/>
      <c r="R100" s="184"/>
      <c r="S100" s="184"/>
      <c r="T100" s="185"/>
      <c r="AT100" s="179" t="s">
        <v>133</v>
      </c>
      <c r="AU100" s="179" t="s">
        <v>81</v>
      </c>
      <c r="AV100" s="11" t="s">
        <v>81</v>
      </c>
      <c r="AW100" s="11" t="s">
        <v>37</v>
      </c>
      <c r="AX100" s="11" t="s">
        <v>73</v>
      </c>
      <c r="AY100" s="179" t="s">
        <v>124</v>
      </c>
    </row>
    <row r="101" spans="2:51" s="12" customFormat="1" ht="22.5" customHeight="1">
      <c r="B101" s="186"/>
      <c r="D101" s="178" t="s">
        <v>133</v>
      </c>
      <c r="E101" s="187" t="s">
        <v>20</v>
      </c>
      <c r="F101" s="188" t="s">
        <v>151</v>
      </c>
      <c r="H101" s="189" t="s">
        <v>20</v>
      </c>
      <c r="I101" s="190"/>
      <c r="L101" s="186"/>
      <c r="M101" s="191"/>
      <c r="N101" s="192"/>
      <c r="O101" s="192"/>
      <c r="P101" s="192"/>
      <c r="Q101" s="192"/>
      <c r="R101" s="192"/>
      <c r="S101" s="192"/>
      <c r="T101" s="193"/>
      <c r="AT101" s="189" t="s">
        <v>133</v>
      </c>
      <c r="AU101" s="189" t="s">
        <v>81</v>
      </c>
      <c r="AV101" s="12" t="s">
        <v>22</v>
      </c>
      <c r="AW101" s="12" t="s">
        <v>37</v>
      </c>
      <c r="AX101" s="12" t="s">
        <v>73</v>
      </c>
      <c r="AY101" s="189" t="s">
        <v>124</v>
      </c>
    </row>
    <row r="102" spans="2:51" s="13" customFormat="1" ht="22.5" customHeight="1">
      <c r="B102" s="194"/>
      <c r="D102" s="195" t="s">
        <v>133</v>
      </c>
      <c r="E102" s="196" t="s">
        <v>20</v>
      </c>
      <c r="F102" s="197" t="s">
        <v>136</v>
      </c>
      <c r="H102" s="198">
        <v>917</v>
      </c>
      <c r="I102" s="199"/>
      <c r="L102" s="194"/>
      <c r="M102" s="200"/>
      <c r="N102" s="201"/>
      <c r="O102" s="201"/>
      <c r="P102" s="201"/>
      <c r="Q102" s="201"/>
      <c r="R102" s="201"/>
      <c r="S102" s="201"/>
      <c r="T102" s="202"/>
      <c r="AT102" s="203" t="s">
        <v>133</v>
      </c>
      <c r="AU102" s="203" t="s">
        <v>81</v>
      </c>
      <c r="AV102" s="13" t="s">
        <v>131</v>
      </c>
      <c r="AW102" s="13" t="s">
        <v>37</v>
      </c>
      <c r="AX102" s="13" t="s">
        <v>22</v>
      </c>
      <c r="AY102" s="203" t="s">
        <v>124</v>
      </c>
    </row>
    <row r="103" spans="2:65" s="1" customFormat="1" ht="22.5" customHeight="1">
      <c r="B103" s="164"/>
      <c r="C103" s="165" t="s">
        <v>152</v>
      </c>
      <c r="D103" s="165" t="s">
        <v>126</v>
      </c>
      <c r="E103" s="166" t="s">
        <v>153</v>
      </c>
      <c r="F103" s="167" t="s">
        <v>154</v>
      </c>
      <c r="G103" s="168" t="s">
        <v>148</v>
      </c>
      <c r="H103" s="169">
        <v>458.5</v>
      </c>
      <c r="I103" s="170"/>
      <c r="J103" s="171">
        <f>ROUND(I103*H103,2)</f>
        <v>0</v>
      </c>
      <c r="K103" s="167" t="s">
        <v>130</v>
      </c>
      <c r="L103" s="34"/>
      <c r="M103" s="172" t="s">
        <v>20</v>
      </c>
      <c r="N103" s="173" t="s">
        <v>44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131</v>
      </c>
      <c r="AT103" s="17" t="s">
        <v>126</v>
      </c>
      <c r="AU103" s="17" t="s">
        <v>81</v>
      </c>
      <c r="AY103" s="17" t="s">
        <v>124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22</v>
      </c>
      <c r="BK103" s="176">
        <f>ROUND(I103*H103,2)</f>
        <v>0</v>
      </c>
      <c r="BL103" s="17" t="s">
        <v>131</v>
      </c>
      <c r="BM103" s="17" t="s">
        <v>155</v>
      </c>
    </row>
    <row r="104" spans="2:51" s="11" customFormat="1" ht="22.5" customHeight="1">
      <c r="B104" s="177"/>
      <c r="D104" s="178" t="s">
        <v>133</v>
      </c>
      <c r="E104" s="179" t="s">
        <v>20</v>
      </c>
      <c r="F104" s="180" t="s">
        <v>156</v>
      </c>
      <c r="H104" s="181">
        <v>458.5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133</v>
      </c>
      <c r="AU104" s="179" t="s">
        <v>81</v>
      </c>
      <c r="AV104" s="11" t="s">
        <v>81</v>
      </c>
      <c r="AW104" s="11" t="s">
        <v>37</v>
      </c>
      <c r="AX104" s="11" t="s">
        <v>73</v>
      </c>
      <c r="AY104" s="179" t="s">
        <v>124</v>
      </c>
    </row>
    <row r="105" spans="2:51" s="13" customFormat="1" ht="22.5" customHeight="1">
      <c r="B105" s="194"/>
      <c r="D105" s="195" t="s">
        <v>133</v>
      </c>
      <c r="E105" s="196" t="s">
        <v>20</v>
      </c>
      <c r="F105" s="197" t="s">
        <v>136</v>
      </c>
      <c r="H105" s="198">
        <v>458.5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133</v>
      </c>
      <c r="AU105" s="203" t="s">
        <v>81</v>
      </c>
      <c r="AV105" s="13" t="s">
        <v>131</v>
      </c>
      <c r="AW105" s="13" t="s">
        <v>37</v>
      </c>
      <c r="AX105" s="13" t="s">
        <v>22</v>
      </c>
      <c r="AY105" s="203" t="s">
        <v>124</v>
      </c>
    </row>
    <row r="106" spans="2:65" s="1" customFormat="1" ht="22.5" customHeight="1">
      <c r="B106" s="164"/>
      <c r="C106" s="165" t="s">
        <v>157</v>
      </c>
      <c r="D106" s="165" t="s">
        <v>126</v>
      </c>
      <c r="E106" s="166" t="s">
        <v>158</v>
      </c>
      <c r="F106" s="167" t="s">
        <v>159</v>
      </c>
      <c r="G106" s="168" t="s">
        <v>148</v>
      </c>
      <c r="H106" s="169">
        <v>34.6</v>
      </c>
      <c r="I106" s="170"/>
      <c r="J106" s="171">
        <f>ROUND(I106*H106,2)</f>
        <v>0</v>
      </c>
      <c r="K106" s="167" t="s">
        <v>130</v>
      </c>
      <c r="L106" s="34"/>
      <c r="M106" s="172" t="s">
        <v>20</v>
      </c>
      <c r="N106" s="173" t="s">
        <v>44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131</v>
      </c>
      <c r="AT106" s="17" t="s">
        <v>126</v>
      </c>
      <c r="AU106" s="17" t="s">
        <v>81</v>
      </c>
      <c r="AY106" s="17" t="s">
        <v>124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22</v>
      </c>
      <c r="BK106" s="176">
        <f>ROUND(I106*H106,2)</f>
        <v>0</v>
      </c>
      <c r="BL106" s="17" t="s">
        <v>131</v>
      </c>
      <c r="BM106" s="17" t="s">
        <v>160</v>
      </c>
    </row>
    <row r="107" spans="2:51" s="11" customFormat="1" ht="22.5" customHeight="1">
      <c r="B107" s="177"/>
      <c r="D107" s="178" t="s">
        <v>133</v>
      </c>
      <c r="E107" s="179" t="s">
        <v>20</v>
      </c>
      <c r="F107" s="180" t="s">
        <v>161</v>
      </c>
      <c r="H107" s="181">
        <v>34.6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133</v>
      </c>
      <c r="AU107" s="179" t="s">
        <v>81</v>
      </c>
      <c r="AV107" s="11" t="s">
        <v>81</v>
      </c>
      <c r="AW107" s="11" t="s">
        <v>37</v>
      </c>
      <c r="AX107" s="11" t="s">
        <v>73</v>
      </c>
      <c r="AY107" s="179" t="s">
        <v>124</v>
      </c>
    </row>
    <row r="108" spans="2:51" s="12" customFormat="1" ht="22.5" customHeight="1">
      <c r="B108" s="186"/>
      <c r="D108" s="178" t="s">
        <v>133</v>
      </c>
      <c r="E108" s="187" t="s">
        <v>20</v>
      </c>
      <c r="F108" s="188" t="s">
        <v>162</v>
      </c>
      <c r="H108" s="189" t="s">
        <v>20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9" t="s">
        <v>133</v>
      </c>
      <c r="AU108" s="189" t="s">
        <v>81</v>
      </c>
      <c r="AV108" s="12" t="s">
        <v>22</v>
      </c>
      <c r="AW108" s="12" t="s">
        <v>37</v>
      </c>
      <c r="AX108" s="12" t="s">
        <v>73</v>
      </c>
      <c r="AY108" s="189" t="s">
        <v>124</v>
      </c>
    </row>
    <row r="109" spans="2:51" s="13" customFormat="1" ht="22.5" customHeight="1">
      <c r="B109" s="194"/>
      <c r="D109" s="195" t="s">
        <v>133</v>
      </c>
      <c r="E109" s="196" t="s">
        <v>20</v>
      </c>
      <c r="F109" s="197" t="s">
        <v>136</v>
      </c>
      <c r="H109" s="198">
        <v>34.6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133</v>
      </c>
      <c r="AU109" s="203" t="s">
        <v>81</v>
      </c>
      <c r="AV109" s="13" t="s">
        <v>131</v>
      </c>
      <c r="AW109" s="13" t="s">
        <v>37</v>
      </c>
      <c r="AX109" s="13" t="s">
        <v>22</v>
      </c>
      <c r="AY109" s="203" t="s">
        <v>124</v>
      </c>
    </row>
    <row r="110" spans="2:65" s="1" customFormat="1" ht="22.5" customHeight="1">
      <c r="B110" s="164"/>
      <c r="C110" s="165" t="s">
        <v>163</v>
      </c>
      <c r="D110" s="165" t="s">
        <v>126</v>
      </c>
      <c r="E110" s="166" t="s">
        <v>164</v>
      </c>
      <c r="F110" s="167" t="s">
        <v>165</v>
      </c>
      <c r="G110" s="168" t="s">
        <v>148</v>
      </c>
      <c r="H110" s="169">
        <v>17.3</v>
      </c>
      <c r="I110" s="170"/>
      <c r="J110" s="171">
        <f>ROUND(I110*H110,2)</f>
        <v>0</v>
      </c>
      <c r="K110" s="167" t="s">
        <v>130</v>
      </c>
      <c r="L110" s="34"/>
      <c r="M110" s="172" t="s">
        <v>20</v>
      </c>
      <c r="N110" s="173" t="s">
        <v>44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7" t="s">
        <v>131</v>
      </c>
      <c r="AT110" s="17" t="s">
        <v>126</v>
      </c>
      <c r="AU110" s="17" t="s">
        <v>81</v>
      </c>
      <c r="AY110" s="17" t="s">
        <v>124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22</v>
      </c>
      <c r="BK110" s="176">
        <f>ROUND(I110*H110,2)</f>
        <v>0</v>
      </c>
      <c r="BL110" s="17" t="s">
        <v>131</v>
      </c>
      <c r="BM110" s="17" t="s">
        <v>166</v>
      </c>
    </row>
    <row r="111" spans="2:51" s="11" customFormat="1" ht="22.5" customHeight="1">
      <c r="B111" s="177"/>
      <c r="D111" s="178" t="s">
        <v>133</v>
      </c>
      <c r="E111" s="179" t="s">
        <v>20</v>
      </c>
      <c r="F111" s="180" t="s">
        <v>167</v>
      </c>
      <c r="H111" s="181">
        <v>17.3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133</v>
      </c>
      <c r="AU111" s="179" t="s">
        <v>81</v>
      </c>
      <c r="AV111" s="11" t="s">
        <v>81</v>
      </c>
      <c r="AW111" s="11" t="s">
        <v>37</v>
      </c>
      <c r="AX111" s="11" t="s">
        <v>73</v>
      </c>
      <c r="AY111" s="179" t="s">
        <v>124</v>
      </c>
    </row>
    <row r="112" spans="2:51" s="13" customFormat="1" ht="22.5" customHeight="1">
      <c r="B112" s="194"/>
      <c r="D112" s="195" t="s">
        <v>133</v>
      </c>
      <c r="E112" s="196" t="s">
        <v>20</v>
      </c>
      <c r="F112" s="197" t="s">
        <v>136</v>
      </c>
      <c r="H112" s="198">
        <v>17.3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133</v>
      </c>
      <c r="AU112" s="203" t="s">
        <v>81</v>
      </c>
      <c r="AV112" s="13" t="s">
        <v>131</v>
      </c>
      <c r="AW112" s="13" t="s">
        <v>37</v>
      </c>
      <c r="AX112" s="13" t="s">
        <v>22</v>
      </c>
      <c r="AY112" s="203" t="s">
        <v>124</v>
      </c>
    </row>
    <row r="113" spans="2:65" s="1" customFormat="1" ht="22.5" customHeight="1">
      <c r="B113" s="164"/>
      <c r="C113" s="165" t="s">
        <v>168</v>
      </c>
      <c r="D113" s="165" t="s">
        <v>126</v>
      </c>
      <c r="E113" s="166" t="s">
        <v>169</v>
      </c>
      <c r="F113" s="167" t="s">
        <v>170</v>
      </c>
      <c r="G113" s="168" t="s">
        <v>148</v>
      </c>
      <c r="H113" s="169">
        <v>951.6</v>
      </c>
      <c r="I113" s="170"/>
      <c r="J113" s="171">
        <f>ROUND(I113*H113,2)</f>
        <v>0</v>
      </c>
      <c r="K113" s="167" t="s">
        <v>130</v>
      </c>
      <c r="L113" s="34"/>
      <c r="M113" s="172" t="s">
        <v>20</v>
      </c>
      <c r="N113" s="173" t="s">
        <v>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131</v>
      </c>
      <c r="AT113" s="17" t="s">
        <v>126</v>
      </c>
      <c r="AU113" s="17" t="s">
        <v>81</v>
      </c>
      <c r="AY113" s="17" t="s">
        <v>124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131</v>
      </c>
      <c r="BM113" s="17" t="s">
        <v>171</v>
      </c>
    </row>
    <row r="114" spans="2:51" s="11" customFormat="1" ht="22.5" customHeight="1">
      <c r="B114" s="177"/>
      <c r="D114" s="178" t="s">
        <v>133</v>
      </c>
      <c r="E114" s="179" t="s">
        <v>20</v>
      </c>
      <c r="F114" s="180" t="s">
        <v>172</v>
      </c>
      <c r="H114" s="181">
        <v>951.6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133</v>
      </c>
      <c r="AU114" s="179" t="s">
        <v>81</v>
      </c>
      <c r="AV114" s="11" t="s">
        <v>81</v>
      </c>
      <c r="AW114" s="11" t="s">
        <v>37</v>
      </c>
      <c r="AX114" s="11" t="s">
        <v>73</v>
      </c>
      <c r="AY114" s="179" t="s">
        <v>124</v>
      </c>
    </row>
    <row r="115" spans="2:51" s="13" customFormat="1" ht="22.5" customHeight="1">
      <c r="B115" s="194"/>
      <c r="D115" s="195" t="s">
        <v>133</v>
      </c>
      <c r="E115" s="196" t="s">
        <v>20</v>
      </c>
      <c r="F115" s="197" t="s">
        <v>136</v>
      </c>
      <c r="H115" s="198">
        <v>951.6</v>
      </c>
      <c r="I115" s="199"/>
      <c r="L115" s="194"/>
      <c r="M115" s="200"/>
      <c r="N115" s="201"/>
      <c r="O115" s="201"/>
      <c r="P115" s="201"/>
      <c r="Q115" s="201"/>
      <c r="R115" s="201"/>
      <c r="S115" s="201"/>
      <c r="T115" s="202"/>
      <c r="AT115" s="203" t="s">
        <v>133</v>
      </c>
      <c r="AU115" s="203" t="s">
        <v>81</v>
      </c>
      <c r="AV115" s="13" t="s">
        <v>131</v>
      </c>
      <c r="AW115" s="13" t="s">
        <v>37</v>
      </c>
      <c r="AX115" s="13" t="s">
        <v>22</v>
      </c>
      <c r="AY115" s="203" t="s">
        <v>124</v>
      </c>
    </row>
    <row r="116" spans="2:65" s="1" customFormat="1" ht="31.5" customHeight="1">
      <c r="B116" s="164"/>
      <c r="C116" s="165" t="s">
        <v>173</v>
      </c>
      <c r="D116" s="165" t="s">
        <v>126</v>
      </c>
      <c r="E116" s="166" t="s">
        <v>174</v>
      </c>
      <c r="F116" s="167" t="s">
        <v>175</v>
      </c>
      <c r="G116" s="168" t="s">
        <v>148</v>
      </c>
      <c r="H116" s="169">
        <v>1903.2</v>
      </c>
      <c r="I116" s="170"/>
      <c r="J116" s="171">
        <f>ROUND(I116*H116,2)</f>
        <v>0</v>
      </c>
      <c r="K116" s="167" t="s">
        <v>130</v>
      </c>
      <c r="L116" s="34"/>
      <c r="M116" s="172" t="s">
        <v>20</v>
      </c>
      <c r="N116" s="173" t="s">
        <v>44</v>
      </c>
      <c r="O116" s="35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AR116" s="17" t="s">
        <v>131</v>
      </c>
      <c r="AT116" s="17" t="s">
        <v>126</v>
      </c>
      <c r="AU116" s="17" t="s">
        <v>81</v>
      </c>
      <c r="AY116" s="17" t="s">
        <v>124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7" t="s">
        <v>22</v>
      </c>
      <c r="BK116" s="176">
        <f>ROUND(I116*H116,2)</f>
        <v>0</v>
      </c>
      <c r="BL116" s="17" t="s">
        <v>131</v>
      </c>
      <c r="BM116" s="17" t="s">
        <v>176</v>
      </c>
    </row>
    <row r="117" spans="2:51" s="11" customFormat="1" ht="22.5" customHeight="1">
      <c r="B117" s="177"/>
      <c r="D117" s="178" t="s">
        <v>133</v>
      </c>
      <c r="E117" s="179" t="s">
        <v>20</v>
      </c>
      <c r="F117" s="180" t="s">
        <v>177</v>
      </c>
      <c r="H117" s="181">
        <v>1903.2</v>
      </c>
      <c r="I117" s="182"/>
      <c r="L117" s="177"/>
      <c r="M117" s="183"/>
      <c r="N117" s="184"/>
      <c r="O117" s="184"/>
      <c r="P117" s="184"/>
      <c r="Q117" s="184"/>
      <c r="R117" s="184"/>
      <c r="S117" s="184"/>
      <c r="T117" s="185"/>
      <c r="AT117" s="179" t="s">
        <v>133</v>
      </c>
      <c r="AU117" s="179" t="s">
        <v>81</v>
      </c>
      <c r="AV117" s="11" t="s">
        <v>81</v>
      </c>
      <c r="AW117" s="11" t="s">
        <v>37</v>
      </c>
      <c r="AX117" s="11" t="s">
        <v>73</v>
      </c>
      <c r="AY117" s="179" t="s">
        <v>124</v>
      </c>
    </row>
    <row r="118" spans="2:51" s="13" customFormat="1" ht="22.5" customHeight="1">
      <c r="B118" s="194"/>
      <c r="D118" s="195" t="s">
        <v>133</v>
      </c>
      <c r="E118" s="196" t="s">
        <v>20</v>
      </c>
      <c r="F118" s="197" t="s">
        <v>136</v>
      </c>
      <c r="H118" s="198">
        <v>1903.2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133</v>
      </c>
      <c r="AU118" s="203" t="s">
        <v>81</v>
      </c>
      <c r="AV118" s="13" t="s">
        <v>131</v>
      </c>
      <c r="AW118" s="13" t="s">
        <v>37</v>
      </c>
      <c r="AX118" s="13" t="s">
        <v>22</v>
      </c>
      <c r="AY118" s="203" t="s">
        <v>124</v>
      </c>
    </row>
    <row r="119" spans="2:65" s="1" customFormat="1" ht="22.5" customHeight="1">
      <c r="B119" s="164"/>
      <c r="C119" s="165" t="s">
        <v>27</v>
      </c>
      <c r="D119" s="165" t="s">
        <v>126</v>
      </c>
      <c r="E119" s="166" t="s">
        <v>178</v>
      </c>
      <c r="F119" s="167" t="s">
        <v>179</v>
      </c>
      <c r="G119" s="168" t="s">
        <v>148</v>
      </c>
      <c r="H119" s="169">
        <v>951.6</v>
      </c>
      <c r="I119" s="170"/>
      <c r="J119" s="171">
        <f>ROUND(I119*H119,2)</f>
        <v>0</v>
      </c>
      <c r="K119" s="167" t="s">
        <v>130</v>
      </c>
      <c r="L119" s="34"/>
      <c r="M119" s="172" t="s">
        <v>20</v>
      </c>
      <c r="N119" s="173" t="s">
        <v>44</v>
      </c>
      <c r="O119" s="35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7" t="s">
        <v>131</v>
      </c>
      <c r="AT119" s="17" t="s">
        <v>126</v>
      </c>
      <c r="AU119" s="17" t="s">
        <v>81</v>
      </c>
      <c r="AY119" s="17" t="s">
        <v>124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22</v>
      </c>
      <c r="BK119" s="176">
        <f>ROUND(I119*H119,2)</f>
        <v>0</v>
      </c>
      <c r="BL119" s="17" t="s">
        <v>131</v>
      </c>
      <c r="BM119" s="17" t="s">
        <v>180</v>
      </c>
    </row>
    <row r="120" spans="2:51" s="11" customFormat="1" ht="22.5" customHeight="1">
      <c r="B120" s="177"/>
      <c r="D120" s="178" t="s">
        <v>133</v>
      </c>
      <c r="E120" s="179" t="s">
        <v>20</v>
      </c>
      <c r="F120" s="180" t="s">
        <v>181</v>
      </c>
      <c r="H120" s="181">
        <v>951.6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133</v>
      </c>
      <c r="AU120" s="179" t="s">
        <v>81</v>
      </c>
      <c r="AV120" s="11" t="s">
        <v>81</v>
      </c>
      <c r="AW120" s="11" t="s">
        <v>37</v>
      </c>
      <c r="AX120" s="11" t="s">
        <v>73</v>
      </c>
      <c r="AY120" s="179" t="s">
        <v>124</v>
      </c>
    </row>
    <row r="121" spans="2:51" s="13" customFormat="1" ht="22.5" customHeight="1">
      <c r="B121" s="194"/>
      <c r="D121" s="195" t="s">
        <v>133</v>
      </c>
      <c r="E121" s="196" t="s">
        <v>20</v>
      </c>
      <c r="F121" s="197" t="s">
        <v>136</v>
      </c>
      <c r="H121" s="198">
        <v>951.6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133</v>
      </c>
      <c r="AU121" s="203" t="s">
        <v>81</v>
      </c>
      <c r="AV121" s="13" t="s">
        <v>131</v>
      </c>
      <c r="AW121" s="13" t="s">
        <v>37</v>
      </c>
      <c r="AX121" s="13" t="s">
        <v>22</v>
      </c>
      <c r="AY121" s="203" t="s">
        <v>124</v>
      </c>
    </row>
    <row r="122" spans="2:65" s="1" customFormat="1" ht="22.5" customHeight="1">
      <c r="B122" s="164"/>
      <c r="C122" s="165" t="s">
        <v>182</v>
      </c>
      <c r="D122" s="165" t="s">
        <v>126</v>
      </c>
      <c r="E122" s="166" t="s">
        <v>183</v>
      </c>
      <c r="F122" s="167" t="s">
        <v>184</v>
      </c>
      <c r="G122" s="168" t="s">
        <v>148</v>
      </c>
      <c r="H122" s="169">
        <v>951.6</v>
      </c>
      <c r="I122" s="170"/>
      <c r="J122" s="171">
        <f>ROUND(I122*H122,2)</f>
        <v>0</v>
      </c>
      <c r="K122" s="167" t="s">
        <v>130</v>
      </c>
      <c r="L122" s="34"/>
      <c r="M122" s="172" t="s">
        <v>20</v>
      </c>
      <c r="N122" s="173" t="s">
        <v>44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7" t="s">
        <v>131</v>
      </c>
      <c r="AT122" s="17" t="s">
        <v>126</v>
      </c>
      <c r="AU122" s="17" t="s">
        <v>81</v>
      </c>
      <c r="AY122" s="17" t="s">
        <v>124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22</v>
      </c>
      <c r="BK122" s="176">
        <f>ROUND(I122*H122,2)</f>
        <v>0</v>
      </c>
      <c r="BL122" s="17" t="s">
        <v>131</v>
      </c>
      <c r="BM122" s="17" t="s">
        <v>185</v>
      </c>
    </row>
    <row r="123" spans="2:51" s="11" customFormat="1" ht="22.5" customHeight="1">
      <c r="B123" s="177"/>
      <c r="D123" s="178" t="s">
        <v>133</v>
      </c>
      <c r="E123" s="179" t="s">
        <v>20</v>
      </c>
      <c r="F123" s="180" t="s">
        <v>181</v>
      </c>
      <c r="H123" s="181">
        <v>951.6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133</v>
      </c>
      <c r="AU123" s="179" t="s">
        <v>81</v>
      </c>
      <c r="AV123" s="11" t="s">
        <v>81</v>
      </c>
      <c r="AW123" s="11" t="s">
        <v>37</v>
      </c>
      <c r="AX123" s="11" t="s">
        <v>73</v>
      </c>
      <c r="AY123" s="179" t="s">
        <v>124</v>
      </c>
    </row>
    <row r="124" spans="2:51" s="13" customFormat="1" ht="22.5" customHeight="1">
      <c r="B124" s="194"/>
      <c r="D124" s="195" t="s">
        <v>133</v>
      </c>
      <c r="E124" s="196" t="s">
        <v>20</v>
      </c>
      <c r="F124" s="197" t="s">
        <v>136</v>
      </c>
      <c r="H124" s="198">
        <v>951.6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133</v>
      </c>
      <c r="AU124" s="203" t="s">
        <v>81</v>
      </c>
      <c r="AV124" s="13" t="s">
        <v>131</v>
      </c>
      <c r="AW124" s="13" t="s">
        <v>37</v>
      </c>
      <c r="AX124" s="13" t="s">
        <v>22</v>
      </c>
      <c r="AY124" s="203" t="s">
        <v>124</v>
      </c>
    </row>
    <row r="125" spans="2:65" s="1" customFormat="1" ht="22.5" customHeight="1">
      <c r="B125" s="164"/>
      <c r="C125" s="165" t="s">
        <v>186</v>
      </c>
      <c r="D125" s="165" t="s">
        <v>126</v>
      </c>
      <c r="E125" s="166" t="s">
        <v>187</v>
      </c>
      <c r="F125" s="167" t="s">
        <v>188</v>
      </c>
      <c r="G125" s="168" t="s">
        <v>189</v>
      </c>
      <c r="H125" s="169">
        <v>1617.72</v>
      </c>
      <c r="I125" s="170"/>
      <c r="J125" s="171">
        <f>ROUND(I125*H125,2)</f>
        <v>0</v>
      </c>
      <c r="K125" s="167" t="s">
        <v>130</v>
      </c>
      <c r="L125" s="34"/>
      <c r="M125" s="172" t="s">
        <v>20</v>
      </c>
      <c r="N125" s="173" t="s">
        <v>44</v>
      </c>
      <c r="O125" s="35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7" t="s">
        <v>131</v>
      </c>
      <c r="AT125" s="17" t="s">
        <v>126</v>
      </c>
      <c r="AU125" s="17" t="s">
        <v>81</v>
      </c>
      <c r="AY125" s="17" t="s">
        <v>124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22</v>
      </c>
      <c r="BK125" s="176">
        <f>ROUND(I125*H125,2)</f>
        <v>0</v>
      </c>
      <c r="BL125" s="17" t="s">
        <v>131</v>
      </c>
      <c r="BM125" s="17" t="s">
        <v>190</v>
      </c>
    </row>
    <row r="126" spans="2:51" s="11" customFormat="1" ht="22.5" customHeight="1">
      <c r="B126" s="177"/>
      <c r="D126" s="178" t="s">
        <v>133</v>
      </c>
      <c r="E126" s="179" t="s">
        <v>20</v>
      </c>
      <c r="F126" s="180" t="s">
        <v>191</v>
      </c>
      <c r="H126" s="181">
        <v>1617.72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133</v>
      </c>
      <c r="AU126" s="179" t="s">
        <v>81</v>
      </c>
      <c r="AV126" s="11" t="s">
        <v>81</v>
      </c>
      <c r="AW126" s="11" t="s">
        <v>37</v>
      </c>
      <c r="AX126" s="11" t="s">
        <v>73</v>
      </c>
      <c r="AY126" s="179" t="s">
        <v>124</v>
      </c>
    </row>
    <row r="127" spans="2:51" s="13" customFormat="1" ht="22.5" customHeight="1">
      <c r="B127" s="194"/>
      <c r="D127" s="195" t="s">
        <v>133</v>
      </c>
      <c r="E127" s="196" t="s">
        <v>20</v>
      </c>
      <c r="F127" s="197" t="s">
        <v>136</v>
      </c>
      <c r="H127" s="198">
        <v>1617.72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133</v>
      </c>
      <c r="AU127" s="203" t="s">
        <v>81</v>
      </c>
      <c r="AV127" s="13" t="s">
        <v>131</v>
      </c>
      <c r="AW127" s="13" t="s">
        <v>37</v>
      </c>
      <c r="AX127" s="13" t="s">
        <v>22</v>
      </c>
      <c r="AY127" s="203" t="s">
        <v>124</v>
      </c>
    </row>
    <row r="128" spans="2:65" s="1" customFormat="1" ht="22.5" customHeight="1">
      <c r="B128" s="164"/>
      <c r="C128" s="165" t="s">
        <v>192</v>
      </c>
      <c r="D128" s="165" t="s">
        <v>126</v>
      </c>
      <c r="E128" s="166" t="s">
        <v>193</v>
      </c>
      <c r="F128" s="167" t="s">
        <v>194</v>
      </c>
      <c r="G128" s="168" t="s">
        <v>148</v>
      </c>
      <c r="H128" s="169">
        <v>34.6</v>
      </c>
      <c r="I128" s="170"/>
      <c r="J128" s="171">
        <f>ROUND(I128*H128,2)</f>
        <v>0</v>
      </c>
      <c r="K128" s="167" t="s">
        <v>130</v>
      </c>
      <c r="L128" s="34"/>
      <c r="M128" s="172" t="s">
        <v>20</v>
      </c>
      <c r="N128" s="173" t="s">
        <v>44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131</v>
      </c>
      <c r="AT128" s="17" t="s">
        <v>126</v>
      </c>
      <c r="AU128" s="17" t="s">
        <v>81</v>
      </c>
      <c r="AY128" s="17" t="s">
        <v>124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22</v>
      </c>
      <c r="BK128" s="176">
        <f>ROUND(I128*H128,2)</f>
        <v>0</v>
      </c>
      <c r="BL128" s="17" t="s">
        <v>131</v>
      </c>
      <c r="BM128" s="17" t="s">
        <v>195</v>
      </c>
    </row>
    <row r="129" spans="2:51" s="11" customFormat="1" ht="22.5" customHeight="1">
      <c r="B129" s="177"/>
      <c r="D129" s="178" t="s">
        <v>133</v>
      </c>
      <c r="E129" s="179" t="s">
        <v>20</v>
      </c>
      <c r="F129" s="180" t="s">
        <v>161</v>
      </c>
      <c r="H129" s="181">
        <v>34.6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133</v>
      </c>
      <c r="AU129" s="179" t="s">
        <v>81</v>
      </c>
      <c r="AV129" s="11" t="s">
        <v>81</v>
      </c>
      <c r="AW129" s="11" t="s">
        <v>37</v>
      </c>
      <c r="AX129" s="11" t="s">
        <v>73</v>
      </c>
      <c r="AY129" s="179" t="s">
        <v>124</v>
      </c>
    </row>
    <row r="130" spans="2:51" s="12" customFormat="1" ht="22.5" customHeight="1">
      <c r="B130" s="186"/>
      <c r="D130" s="178" t="s">
        <v>133</v>
      </c>
      <c r="E130" s="187" t="s">
        <v>20</v>
      </c>
      <c r="F130" s="188" t="s">
        <v>162</v>
      </c>
      <c r="H130" s="189" t="s">
        <v>20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9" t="s">
        <v>133</v>
      </c>
      <c r="AU130" s="189" t="s">
        <v>81</v>
      </c>
      <c r="AV130" s="12" t="s">
        <v>22</v>
      </c>
      <c r="AW130" s="12" t="s">
        <v>37</v>
      </c>
      <c r="AX130" s="12" t="s">
        <v>73</v>
      </c>
      <c r="AY130" s="189" t="s">
        <v>124</v>
      </c>
    </row>
    <row r="131" spans="2:51" s="13" customFormat="1" ht="22.5" customHeight="1">
      <c r="B131" s="194"/>
      <c r="D131" s="195" t="s">
        <v>133</v>
      </c>
      <c r="E131" s="196" t="s">
        <v>20</v>
      </c>
      <c r="F131" s="197" t="s">
        <v>136</v>
      </c>
      <c r="H131" s="198">
        <v>34.6</v>
      </c>
      <c r="I131" s="199"/>
      <c r="L131" s="194"/>
      <c r="M131" s="200"/>
      <c r="N131" s="201"/>
      <c r="O131" s="201"/>
      <c r="P131" s="201"/>
      <c r="Q131" s="201"/>
      <c r="R131" s="201"/>
      <c r="S131" s="201"/>
      <c r="T131" s="202"/>
      <c r="AT131" s="203" t="s">
        <v>133</v>
      </c>
      <c r="AU131" s="203" t="s">
        <v>81</v>
      </c>
      <c r="AV131" s="13" t="s">
        <v>131</v>
      </c>
      <c r="AW131" s="13" t="s">
        <v>37</v>
      </c>
      <c r="AX131" s="13" t="s">
        <v>22</v>
      </c>
      <c r="AY131" s="203" t="s">
        <v>124</v>
      </c>
    </row>
    <row r="132" spans="2:65" s="1" customFormat="1" ht="22.5" customHeight="1">
      <c r="B132" s="164"/>
      <c r="C132" s="165" t="s">
        <v>196</v>
      </c>
      <c r="D132" s="165" t="s">
        <v>126</v>
      </c>
      <c r="E132" s="166" t="s">
        <v>197</v>
      </c>
      <c r="F132" s="167" t="s">
        <v>198</v>
      </c>
      <c r="G132" s="168" t="s">
        <v>129</v>
      </c>
      <c r="H132" s="169">
        <v>1606</v>
      </c>
      <c r="I132" s="170"/>
      <c r="J132" s="171">
        <f>ROUND(I132*H132,2)</f>
        <v>0</v>
      </c>
      <c r="K132" s="167" t="s">
        <v>130</v>
      </c>
      <c r="L132" s="34"/>
      <c r="M132" s="172" t="s">
        <v>20</v>
      </c>
      <c r="N132" s="173" t="s">
        <v>44</v>
      </c>
      <c r="O132" s="35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AR132" s="17" t="s">
        <v>131</v>
      </c>
      <c r="AT132" s="17" t="s">
        <v>126</v>
      </c>
      <c r="AU132" s="17" t="s">
        <v>81</v>
      </c>
      <c r="AY132" s="17" t="s">
        <v>124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22</v>
      </c>
      <c r="BK132" s="176">
        <f>ROUND(I132*H132,2)</f>
        <v>0</v>
      </c>
      <c r="BL132" s="17" t="s">
        <v>131</v>
      </c>
      <c r="BM132" s="17" t="s">
        <v>199</v>
      </c>
    </row>
    <row r="133" spans="2:51" s="11" customFormat="1" ht="22.5" customHeight="1">
      <c r="B133" s="177"/>
      <c r="D133" s="178" t="s">
        <v>133</v>
      </c>
      <c r="E133" s="179" t="s">
        <v>20</v>
      </c>
      <c r="F133" s="180" t="s">
        <v>200</v>
      </c>
      <c r="H133" s="181">
        <v>1606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133</v>
      </c>
      <c r="AU133" s="179" t="s">
        <v>81</v>
      </c>
      <c r="AV133" s="11" t="s">
        <v>81</v>
      </c>
      <c r="AW133" s="11" t="s">
        <v>37</v>
      </c>
      <c r="AX133" s="11" t="s">
        <v>73</v>
      </c>
      <c r="AY133" s="179" t="s">
        <v>124</v>
      </c>
    </row>
    <row r="134" spans="2:51" s="11" customFormat="1" ht="22.5" customHeight="1">
      <c r="B134" s="177"/>
      <c r="D134" s="178" t="s">
        <v>133</v>
      </c>
      <c r="E134" s="179" t="s">
        <v>20</v>
      </c>
      <c r="F134" s="180" t="s">
        <v>20</v>
      </c>
      <c r="H134" s="181">
        <v>0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133</v>
      </c>
      <c r="AU134" s="179" t="s">
        <v>81</v>
      </c>
      <c r="AV134" s="11" t="s">
        <v>81</v>
      </c>
      <c r="AW134" s="11" t="s">
        <v>37</v>
      </c>
      <c r="AX134" s="11" t="s">
        <v>73</v>
      </c>
      <c r="AY134" s="179" t="s">
        <v>124</v>
      </c>
    </row>
    <row r="135" spans="2:51" s="11" customFormat="1" ht="22.5" customHeight="1">
      <c r="B135" s="177"/>
      <c r="D135" s="178" t="s">
        <v>133</v>
      </c>
      <c r="E135" s="179" t="s">
        <v>20</v>
      </c>
      <c r="F135" s="180" t="s">
        <v>20</v>
      </c>
      <c r="H135" s="181">
        <v>0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133</v>
      </c>
      <c r="AU135" s="179" t="s">
        <v>81</v>
      </c>
      <c r="AV135" s="11" t="s">
        <v>81</v>
      </c>
      <c r="AW135" s="11" t="s">
        <v>37</v>
      </c>
      <c r="AX135" s="11" t="s">
        <v>73</v>
      </c>
      <c r="AY135" s="179" t="s">
        <v>124</v>
      </c>
    </row>
    <row r="136" spans="2:51" s="11" customFormat="1" ht="22.5" customHeight="1">
      <c r="B136" s="177"/>
      <c r="D136" s="178" t="s">
        <v>133</v>
      </c>
      <c r="E136" s="179" t="s">
        <v>20</v>
      </c>
      <c r="F136" s="180" t="s">
        <v>20</v>
      </c>
      <c r="H136" s="181">
        <v>0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79" t="s">
        <v>133</v>
      </c>
      <c r="AU136" s="179" t="s">
        <v>81</v>
      </c>
      <c r="AV136" s="11" t="s">
        <v>81</v>
      </c>
      <c r="AW136" s="11" t="s">
        <v>37</v>
      </c>
      <c r="AX136" s="11" t="s">
        <v>73</v>
      </c>
      <c r="AY136" s="179" t="s">
        <v>124</v>
      </c>
    </row>
    <row r="137" spans="2:51" s="13" customFormat="1" ht="22.5" customHeight="1">
      <c r="B137" s="194"/>
      <c r="D137" s="178" t="s">
        <v>133</v>
      </c>
      <c r="E137" s="204" t="s">
        <v>20</v>
      </c>
      <c r="F137" s="205" t="s">
        <v>136</v>
      </c>
      <c r="H137" s="206">
        <v>1606</v>
      </c>
      <c r="I137" s="199"/>
      <c r="L137" s="194"/>
      <c r="M137" s="200"/>
      <c r="N137" s="201"/>
      <c r="O137" s="201"/>
      <c r="P137" s="201"/>
      <c r="Q137" s="201"/>
      <c r="R137" s="201"/>
      <c r="S137" s="201"/>
      <c r="T137" s="202"/>
      <c r="AT137" s="203" t="s">
        <v>133</v>
      </c>
      <c r="AU137" s="203" t="s">
        <v>81</v>
      </c>
      <c r="AV137" s="13" t="s">
        <v>131</v>
      </c>
      <c r="AW137" s="13" t="s">
        <v>37</v>
      </c>
      <c r="AX137" s="13" t="s">
        <v>22</v>
      </c>
      <c r="AY137" s="203" t="s">
        <v>124</v>
      </c>
    </row>
    <row r="138" spans="2:63" s="10" customFormat="1" ht="29.25" customHeight="1">
      <c r="B138" s="150"/>
      <c r="D138" s="161" t="s">
        <v>72</v>
      </c>
      <c r="E138" s="162" t="s">
        <v>81</v>
      </c>
      <c r="F138" s="162" t="s">
        <v>201</v>
      </c>
      <c r="I138" s="153"/>
      <c r="J138" s="163">
        <f>BK138</f>
        <v>0</v>
      </c>
      <c r="L138" s="150"/>
      <c r="M138" s="155"/>
      <c r="N138" s="156"/>
      <c r="O138" s="156"/>
      <c r="P138" s="157">
        <f>SUM(P139:P153)</f>
        <v>0</v>
      </c>
      <c r="Q138" s="156"/>
      <c r="R138" s="157">
        <f>SUM(R139:R153)</f>
        <v>107.71325999999999</v>
      </c>
      <c r="S138" s="156"/>
      <c r="T138" s="158">
        <f>SUM(T139:T153)</f>
        <v>0</v>
      </c>
      <c r="AR138" s="151" t="s">
        <v>22</v>
      </c>
      <c r="AT138" s="159" t="s">
        <v>72</v>
      </c>
      <c r="AU138" s="159" t="s">
        <v>22</v>
      </c>
      <c r="AY138" s="151" t="s">
        <v>124</v>
      </c>
      <c r="BK138" s="160">
        <f>SUM(BK139:BK153)</f>
        <v>0</v>
      </c>
    </row>
    <row r="139" spans="2:65" s="1" customFormat="1" ht="31.5" customHeight="1">
      <c r="B139" s="164"/>
      <c r="C139" s="165" t="s">
        <v>8</v>
      </c>
      <c r="D139" s="165" t="s">
        <v>126</v>
      </c>
      <c r="E139" s="166" t="s">
        <v>202</v>
      </c>
      <c r="F139" s="167" t="s">
        <v>203</v>
      </c>
      <c r="G139" s="168" t="s">
        <v>204</v>
      </c>
      <c r="H139" s="169">
        <v>173</v>
      </c>
      <c r="I139" s="170"/>
      <c r="J139" s="171">
        <f>ROUND(I139*H139,2)</f>
        <v>0</v>
      </c>
      <c r="K139" s="167" t="s">
        <v>130</v>
      </c>
      <c r="L139" s="34"/>
      <c r="M139" s="172" t="s">
        <v>20</v>
      </c>
      <c r="N139" s="173" t="s">
        <v>44</v>
      </c>
      <c r="O139" s="35"/>
      <c r="P139" s="174">
        <f>O139*H139</f>
        <v>0</v>
      </c>
      <c r="Q139" s="174">
        <v>0.22657</v>
      </c>
      <c r="R139" s="174">
        <f>Q139*H139</f>
        <v>39.19661</v>
      </c>
      <c r="S139" s="174">
        <v>0</v>
      </c>
      <c r="T139" s="175">
        <f>S139*H139</f>
        <v>0</v>
      </c>
      <c r="AR139" s="17" t="s">
        <v>131</v>
      </c>
      <c r="AT139" s="17" t="s">
        <v>126</v>
      </c>
      <c r="AU139" s="17" t="s">
        <v>81</v>
      </c>
      <c r="AY139" s="17" t="s">
        <v>124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22</v>
      </c>
      <c r="BK139" s="176">
        <f>ROUND(I139*H139,2)</f>
        <v>0</v>
      </c>
      <c r="BL139" s="17" t="s">
        <v>131</v>
      </c>
      <c r="BM139" s="17" t="s">
        <v>205</v>
      </c>
    </row>
    <row r="140" spans="2:51" s="11" customFormat="1" ht="22.5" customHeight="1">
      <c r="B140" s="177"/>
      <c r="D140" s="178" t="s">
        <v>133</v>
      </c>
      <c r="E140" s="179" t="s">
        <v>20</v>
      </c>
      <c r="F140" s="180" t="s">
        <v>206</v>
      </c>
      <c r="H140" s="181">
        <v>173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133</v>
      </c>
      <c r="AU140" s="179" t="s">
        <v>81</v>
      </c>
      <c r="AV140" s="11" t="s">
        <v>81</v>
      </c>
      <c r="AW140" s="11" t="s">
        <v>37</v>
      </c>
      <c r="AX140" s="11" t="s">
        <v>73</v>
      </c>
      <c r="AY140" s="179" t="s">
        <v>124</v>
      </c>
    </row>
    <row r="141" spans="2:51" s="12" customFormat="1" ht="22.5" customHeight="1">
      <c r="B141" s="186"/>
      <c r="D141" s="178" t="s">
        <v>133</v>
      </c>
      <c r="E141" s="187" t="s">
        <v>20</v>
      </c>
      <c r="F141" s="188" t="s">
        <v>135</v>
      </c>
      <c r="H141" s="189" t="s">
        <v>20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9" t="s">
        <v>133</v>
      </c>
      <c r="AU141" s="189" t="s">
        <v>81</v>
      </c>
      <c r="AV141" s="12" t="s">
        <v>22</v>
      </c>
      <c r="AW141" s="12" t="s">
        <v>37</v>
      </c>
      <c r="AX141" s="12" t="s">
        <v>73</v>
      </c>
      <c r="AY141" s="189" t="s">
        <v>124</v>
      </c>
    </row>
    <row r="142" spans="2:51" s="13" customFormat="1" ht="22.5" customHeight="1">
      <c r="B142" s="194"/>
      <c r="D142" s="195" t="s">
        <v>133</v>
      </c>
      <c r="E142" s="196" t="s">
        <v>20</v>
      </c>
      <c r="F142" s="197" t="s">
        <v>136</v>
      </c>
      <c r="H142" s="198">
        <v>173</v>
      </c>
      <c r="I142" s="199"/>
      <c r="L142" s="194"/>
      <c r="M142" s="200"/>
      <c r="N142" s="201"/>
      <c r="O142" s="201"/>
      <c r="P142" s="201"/>
      <c r="Q142" s="201"/>
      <c r="R142" s="201"/>
      <c r="S142" s="201"/>
      <c r="T142" s="202"/>
      <c r="AT142" s="203" t="s">
        <v>133</v>
      </c>
      <c r="AU142" s="203" t="s">
        <v>81</v>
      </c>
      <c r="AV142" s="13" t="s">
        <v>131</v>
      </c>
      <c r="AW142" s="13" t="s">
        <v>37</v>
      </c>
      <c r="AX142" s="13" t="s">
        <v>22</v>
      </c>
      <c r="AY142" s="203" t="s">
        <v>124</v>
      </c>
    </row>
    <row r="143" spans="2:65" s="1" customFormat="1" ht="22.5" customHeight="1">
      <c r="B143" s="164"/>
      <c r="C143" s="165" t="s">
        <v>207</v>
      </c>
      <c r="D143" s="165" t="s">
        <v>126</v>
      </c>
      <c r="E143" s="166" t="s">
        <v>208</v>
      </c>
      <c r="F143" s="167" t="s">
        <v>209</v>
      </c>
      <c r="G143" s="168" t="s">
        <v>204</v>
      </c>
      <c r="H143" s="169">
        <v>173</v>
      </c>
      <c r="I143" s="170"/>
      <c r="J143" s="171">
        <f>ROUND(I143*H143,2)</f>
        <v>0</v>
      </c>
      <c r="K143" s="167" t="s">
        <v>130</v>
      </c>
      <c r="L143" s="34"/>
      <c r="M143" s="172" t="s">
        <v>20</v>
      </c>
      <c r="N143" s="173" t="s">
        <v>44</v>
      </c>
      <c r="O143" s="35"/>
      <c r="P143" s="174">
        <f>O143*H143</f>
        <v>0</v>
      </c>
      <c r="Q143" s="174">
        <v>5E-05</v>
      </c>
      <c r="R143" s="174">
        <f>Q143*H143</f>
        <v>0.00865</v>
      </c>
      <c r="S143" s="174">
        <v>0</v>
      </c>
      <c r="T143" s="175">
        <f>S143*H143</f>
        <v>0</v>
      </c>
      <c r="AR143" s="17" t="s">
        <v>131</v>
      </c>
      <c r="AT143" s="17" t="s">
        <v>126</v>
      </c>
      <c r="AU143" s="17" t="s">
        <v>81</v>
      </c>
      <c r="AY143" s="17" t="s">
        <v>124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22</v>
      </c>
      <c r="BK143" s="176">
        <f>ROUND(I143*H143,2)</f>
        <v>0</v>
      </c>
      <c r="BL143" s="17" t="s">
        <v>131</v>
      </c>
      <c r="BM143" s="17" t="s">
        <v>210</v>
      </c>
    </row>
    <row r="144" spans="2:51" s="11" customFormat="1" ht="22.5" customHeight="1">
      <c r="B144" s="177"/>
      <c r="D144" s="178" t="s">
        <v>133</v>
      </c>
      <c r="E144" s="179" t="s">
        <v>20</v>
      </c>
      <c r="F144" s="180" t="s">
        <v>206</v>
      </c>
      <c r="H144" s="181">
        <v>173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133</v>
      </c>
      <c r="AU144" s="179" t="s">
        <v>81</v>
      </c>
      <c r="AV144" s="11" t="s">
        <v>81</v>
      </c>
      <c r="AW144" s="11" t="s">
        <v>37</v>
      </c>
      <c r="AX144" s="11" t="s">
        <v>73</v>
      </c>
      <c r="AY144" s="179" t="s">
        <v>124</v>
      </c>
    </row>
    <row r="145" spans="2:51" s="12" customFormat="1" ht="22.5" customHeight="1">
      <c r="B145" s="186"/>
      <c r="D145" s="178" t="s">
        <v>133</v>
      </c>
      <c r="E145" s="187" t="s">
        <v>20</v>
      </c>
      <c r="F145" s="188" t="s">
        <v>135</v>
      </c>
      <c r="H145" s="189" t="s">
        <v>20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9" t="s">
        <v>133</v>
      </c>
      <c r="AU145" s="189" t="s">
        <v>81</v>
      </c>
      <c r="AV145" s="12" t="s">
        <v>22</v>
      </c>
      <c r="AW145" s="12" t="s">
        <v>37</v>
      </c>
      <c r="AX145" s="12" t="s">
        <v>73</v>
      </c>
      <c r="AY145" s="189" t="s">
        <v>124</v>
      </c>
    </row>
    <row r="146" spans="2:51" s="13" customFormat="1" ht="22.5" customHeight="1">
      <c r="B146" s="194"/>
      <c r="D146" s="195" t="s">
        <v>133</v>
      </c>
      <c r="E146" s="196" t="s">
        <v>20</v>
      </c>
      <c r="F146" s="197" t="s">
        <v>136</v>
      </c>
      <c r="H146" s="198">
        <v>173</v>
      </c>
      <c r="I146" s="199"/>
      <c r="L146" s="194"/>
      <c r="M146" s="200"/>
      <c r="N146" s="201"/>
      <c r="O146" s="201"/>
      <c r="P146" s="201"/>
      <c r="Q146" s="201"/>
      <c r="R146" s="201"/>
      <c r="S146" s="201"/>
      <c r="T146" s="202"/>
      <c r="AT146" s="203" t="s">
        <v>133</v>
      </c>
      <c r="AU146" s="203" t="s">
        <v>81</v>
      </c>
      <c r="AV146" s="13" t="s">
        <v>131</v>
      </c>
      <c r="AW146" s="13" t="s">
        <v>37</v>
      </c>
      <c r="AX146" s="13" t="s">
        <v>22</v>
      </c>
      <c r="AY146" s="203" t="s">
        <v>124</v>
      </c>
    </row>
    <row r="147" spans="2:65" s="1" customFormat="1" ht="22.5" customHeight="1">
      <c r="B147" s="164"/>
      <c r="C147" s="165" t="s">
        <v>211</v>
      </c>
      <c r="D147" s="165" t="s">
        <v>126</v>
      </c>
      <c r="E147" s="166" t="s">
        <v>212</v>
      </c>
      <c r="F147" s="167" t="s">
        <v>213</v>
      </c>
      <c r="G147" s="168" t="s">
        <v>204</v>
      </c>
      <c r="H147" s="169">
        <v>173</v>
      </c>
      <c r="I147" s="170"/>
      <c r="J147" s="171">
        <f>ROUND(I147*H147,2)</f>
        <v>0</v>
      </c>
      <c r="K147" s="167" t="s">
        <v>130</v>
      </c>
      <c r="L147" s="34"/>
      <c r="M147" s="172" t="s">
        <v>20</v>
      </c>
      <c r="N147" s="173" t="s">
        <v>44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131</v>
      </c>
      <c r="AT147" s="17" t="s">
        <v>126</v>
      </c>
      <c r="AU147" s="17" t="s">
        <v>81</v>
      </c>
      <c r="AY147" s="17" t="s">
        <v>124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22</v>
      </c>
      <c r="BK147" s="176">
        <f>ROUND(I147*H147,2)</f>
        <v>0</v>
      </c>
      <c r="BL147" s="17" t="s">
        <v>131</v>
      </c>
      <c r="BM147" s="17" t="s">
        <v>214</v>
      </c>
    </row>
    <row r="148" spans="2:51" s="11" customFormat="1" ht="22.5" customHeight="1">
      <c r="B148" s="177"/>
      <c r="D148" s="178" t="s">
        <v>133</v>
      </c>
      <c r="E148" s="179" t="s">
        <v>20</v>
      </c>
      <c r="F148" s="180" t="s">
        <v>206</v>
      </c>
      <c r="H148" s="181">
        <v>173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133</v>
      </c>
      <c r="AU148" s="179" t="s">
        <v>81</v>
      </c>
      <c r="AV148" s="11" t="s">
        <v>81</v>
      </c>
      <c r="AW148" s="11" t="s">
        <v>37</v>
      </c>
      <c r="AX148" s="11" t="s">
        <v>73</v>
      </c>
      <c r="AY148" s="179" t="s">
        <v>124</v>
      </c>
    </row>
    <row r="149" spans="2:51" s="12" customFormat="1" ht="22.5" customHeight="1">
      <c r="B149" s="186"/>
      <c r="D149" s="178" t="s">
        <v>133</v>
      </c>
      <c r="E149" s="187" t="s">
        <v>20</v>
      </c>
      <c r="F149" s="188" t="s">
        <v>215</v>
      </c>
      <c r="H149" s="189" t="s">
        <v>20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9" t="s">
        <v>133</v>
      </c>
      <c r="AU149" s="189" t="s">
        <v>81</v>
      </c>
      <c r="AV149" s="12" t="s">
        <v>22</v>
      </c>
      <c r="AW149" s="12" t="s">
        <v>37</v>
      </c>
      <c r="AX149" s="12" t="s">
        <v>73</v>
      </c>
      <c r="AY149" s="189" t="s">
        <v>124</v>
      </c>
    </row>
    <row r="150" spans="2:51" s="13" customFormat="1" ht="22.5" customHeight="1">
      <c r="B150" s="194"/>
      <c r="D150" s="195" t="s">
        <v>133</v>
      </c>
      <c r="E150" s="196" t="s">
        <v>20</v>
      </c>
      <c r="F150" s="197" t="s">
        <v>136</v>
      </c>
      <c r="H150" s="198">
        <v>173</v>
      </c>
      <c r="I150" s="199"/>
      <c r="L150" s="194"/>
      <c r="M150" s="200"/>
      <c r="N150" s="201"/>
      <c r="O150" s="201"/>
      <c r="P150" s="201"/>
      <c r="Q150" s="201"/>
      <c r="R150" s="201"/>
      <c r="S150" s="201"/>
      <c r="T150" s="202"/>
      <c r="AT150" s="203" t="s">
        <v>133</v>
      </c>
      <c r="AU150" s="203" t="s">
        <v>81</v>
      </c>
      <c r="AV150" s="13" t="s">
        <v>131</v>
      </c>
      <c r="AW150" s="13" t="s">
        <v>37</v>
      </c>
      <c r="AX150" s="13" t="s">
        <v>22</v>
      </c>
      <c r="AY150" s="203" t="s">
        <v>124</v>
      </c>
    </row>
    <row r="151" spans="2:65" s="1" customFormat="1" ht="22.5" customHeight="1">
      <c r="B151" s="164"/>
      <c r="C151" s="207" t="s">
        <v>216</v>
      </c>
      <c r="D151" s="207" t="s">
        <v>217</v>
      </c>
      <c r="E151" s="208" t="s">
        <v>218</v>
      </c>
      <c r="F151" s="209" t="s">
        <v>219</v>
      </c>
      <c r="G151" s="210" t="s">
        <v>189</v>
      </c>
      <c r="H151" s="211">
        <v>68.508</v>
      </c>
      <c r="I151" s="212"/>
      <c r="J151" s="213">
        <f>ROUND(I151*H151,2)</f>
        <v>0</v>
      </c>
      <c r="K151" s="209" t="s">
        <v>130</v>
      </c>
      <c r="L151" s="214"/>
      <c r="M151" s="215" t="s">
        <v>20</v>
      </c>
      <c r="N151" s="216" t="s">
        <v>44</v>
      </c>
      <c r="O151" s="35"/>
      <c r="P151" s="174">
        <f>O151*H151</f>
        <v>0</v>
      </c>
      <c r="Q151" s="174">
        <v>1</v>
      </c>
      <c r="R151" s="174">
        <f>Q151*H151</f>
        <v>68.508</v>
      </c>
      <c r="S151" s="174">
        <v>0</v>
      </c>
      <c r="T151" s="175">
        <f>S151*H151</f>
        <v>0</v>
      </c>
      <c r="AR151" s="17" t="s">
        <v>168</v>
      </c>
      <c r="AT151" s="17" t="s">
        <v>217</v>
      </c>
      <c r="AU151" s="17" t="s">
        <v>81</v>
      </c>
      <c r="AY151" s="17" t="s">
        <v>124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7" t="s">
        <v>22</v>
      </c>
      <c r="BK151" s="176">
        <f>ROUND(I151*H151,2)</f>
        <v>0</v>
      </c>
      <c r="BL151" s="17" t="s">
        <v>131</v>
      </c>
      <c r="BM151" s="17" t="s">
        <v>220</v>
      </c>
    </row>
    <row r="152" spans="2:51" s="11" customFormat="1" ht="22.5" customHeight="1">
      <c r="B152" s="177"/>
      <c r="D152" s="178" t="s">
        <v>133</v>
      </c>
      <c r="E152" s="179" t="s">
        <v>20</v>
      </c>
      <c r="F152" s="180" t="s">
        <v>221</v>
      </c>
      <c r="H152" s="181">
        <v>68.508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79" t="s">
        <v>133</v>
      </c>
      <c r="AU152" s="179" t="s">
        <v>81</v>
      </c>
      <c r="AV152" s="11" t="s">
        <v>81</v>
      </c>
      <c r="AW152" s="11" t="s">
        <v>37</v>
      </c>
      <c r="AX152" s="11" t="s">
        <v>73</v>
      </c>
      <c r="AY152" s="179" t="s">
        <v>124</v>
      </c>
    </row>
    <row r="153" spans="2:51" s="13" customFormat="1" ht="22.5" customHeight="1">
      <c r="B153" s="194"/>
      <c r="D153" s="178" t="s">
        <v>133</v>
      </c>
      <c r="E153" s="204" t="s">
        <v>20</v>
      </c>
      <c r="F153" s="205" t="s">
        <v>136</v>
      </c>
      <c r="H153" s="206">
        <v>68.508</v>
      </c>
      <c r="I153" s="199"/>
      <c r="L153" s="194"/>
      <c r="M153" s="200"/>
      <c r="N153" s="201"/>
      <c r="O153" s="201"/>
      <c r="P153" s="201"/>
      <c r="Q153" s="201"/>
      <c r="R153" s="201"/>
      <c r="S153" s="201"/>
      <c r="T153" s="202"/>
      <c r="AT153" s="203" t="s">
        <v>133</v>
      </c>
      <c r="AU153" s="203" t="s">
        <v>81</v>
      </c>
      <c r="AV153" s="13" t="s">
        <v>131</v>
      </c>
      <c r="AW153" s="13" t="s">
        <v>37</v>
      </c>
      <c r="AX153" s="13" t="s">
        <v>22</v>
      </c>
      <c r="AY153" s="203" t="s">
        <v>124</v>
      </c>
    </row>
    <row r="154" spans="2:63" s="10" customFormat="1" ht="29.25" customHeight="1">
      <c r="B154" s="150"/>
      <c r="D154" s="161" t="s">
        <v>72</v>
      </c>
      <c r="E154" s="162" t="s">
        <v>131</v>
      </c>
      <c r="F154" s="162" t="s">
        <v>222</v>
      </c>
      <c r="I154" s="153"/>
      <c r="J154" s="163">
        <f>BK154</f>
        <v>0</v>
      </c>
      <c r="L154" s="150"/>
      <c r="M154" s="155"/>
      <c r="N154" s="156"/>
      <c r="O154" s="156"/>
      <c r="P154" s="157">
        <f>SUM(P155:P161)</f>
        <v>0</v>
      </c>
      <c r="Q154" s="156"/>
      <c r="R154" s="157">
        <f>SUM(R155:R161)</f>
        <v>1170.7740000000001</v>
      </c>
      <c r="S154" s="156"/>
      <c r="T154" s="158">
        <f>SUM(T155:T161)</f>
        <v>0</v>
      </c>
      <c r="AR154" s="151" t="s">
        <v>22</v>
      </c>
      <c r="AT154" s="159" t="s">
        <v>72</v>
      </c>
      <c r="AU154" s="159" t="s">
        <v>22</v>
      </c>
      <c r="AY154" s="151" t="s">
        <v>124</v>
      </c>
      <c r="BK154" s="160">
        <f>SUM(BK155:BK161)</f>
        <v>0</v>
      </c>
    </row>
    <row r="155" spans="2:65" s="1" customFormat="1" ht="22.5" customHeight="1">
      <c r="B155" s="164"/>
      <c r="C155" s="165" t="s">
        <v>223</v>
      </c>
      <c r="D155" s="165" t="s">
        <v>126</v>
      </c>
      <c r="E155" s="166" t="s">
        <v>224</v>
      </c>
      <c r="F155" s="167" t="s">
        <v>225</v>
      </c>
      <c r="G155" s="168" t="s">
        <v>148</v>
      </c>
      <c r="H155" s="169">
        <v>8.65</v>
      </c>
      <c r="I155" s="170"/>
      <c r="J155" s="171">
        <f>ROUND(I155*H155,2)</f>
        <v>0</v>
      </c>
      <c r="K155" s="167" t="s">
        <v>130</v>
      </c>
      <c r="L155" s="34"/>
      <c r="M155" s="172" t="s">
        <v>20</v>
      </c>
      <c r="N155" s="173" t="s">
        <v>44</v>
      </c>
      <c r="O155" s="35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AR155" s="17" t="s">
        <v>131</v>
      </c>
      <c r="AT155" s="17" t="s">
        <v>126</v>
      </c>
      <c r="AU155" s="17" t="s">
        <v>81</v>
      </c>
      <c r="AY155" s="17" t="s">
        <v>124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22</v>
      </c>
      <c r="BK155" s="176">
        <f>ROUND(I155*H155,2)</f>
        <v>0</v>
      </c>
      <c r="BL155" s="17" t="s">
        <v>131</v>
      </c>
      <c r="BM155" s="17" t="s">
        <v>226</v>
      </c>
    </row>
    <row r="156" spans="2:51" s="11" customFormat="1" ht="22.5" customHeight="1">
      <c r="B156" s="177"/>
      <c r="D156" s="178" t="s">
        <v>133</v>
      </c>
      <c r="E156" s="179" t="s">
        <v>20</v>
      </c>
      <c r="F156" s="180" t="s">
        <v>227</v>
      </c>
      <c r="H156" s="181">
        <v>8.65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79" t="s">
        <v>133</v>
      </c>
      <c r="AU156" s="179" t="s">
        <v>81</v>
      </c>
      <c r="AV156" s="11" t="s">
        <v>81</v>
      </c>
      <c r="AW156" s="11" t="s">
        <v>37</v>
      </c>
      <c r="AX156" s="11" t="s">
        <v>73</v>
      </c>
      <c r="AY156" s="179" t="s">
        <v>124</v>
      </c>
    </row>
    <row r="157" spans="2:51" s="13" customFormat="1" ht="22.5" customHeight="1">
      <c r="B157" s="194"/>
      <c r="D157" s="195" t="s">
        <v>133</v>
      </c>
      <c r="E157" s="196" t="s">
        <v>20</v>
      </c>
      <c r="F157" s="197" t="s">
        <v>136</v>
      </c>
      <c r="H157" s="198">
        <v>8.65</v>
      </c>
      <c r="I157" s="199"/>
      <c r="L157" s="194"/>
      <c r="M157" s="200"/>
      <c r="N157" s="201"/>
      <c r="O157" s="201"/>
      <c r="P157" s="201"/>
      <c r="Q157" s="201"/>
      <c r="R157" s="201"/>
      <c r="S157" s="201"/>
      <c r="T157" s="202"/>
      <c r="AT157" s="203" t="s">
        <v>133</v>
      </c>
      <c r="AU157" s="203" t="s">
        <v>81</v>
      </c>
      <c r="AV157" s="13" t="s">
        <v>131</v>
      </c>
      <c r="AW157" s="13" t="s">
        <v>37</v>
      </c>
      <c r="AX157" s="13" t="s">
        <v>22</v>
      </c>
      <c r="AY157" s="203" t="s">
        <v>124</v>
      </c>
    </row>
    <row r="158" spans="2:65" s="1" customFormat="1" ht="22.5" customHeight="1">
      <c r="B158" s="164"/>
      <c r="C158" s="165" t="s">
        <v>228</v>
      </c>
      <c r="D158" s="165" t="s">
        <v>126</v>
      </c>
      <c r="E158" s="166" t="s">
        <v>229</v>
      </c>
      <c r="F158" s="167" t="s">
        <v>230</v>
      </c>
      <c r="G158" s="168" t="s">
        <v>148</v>
      </c>
      <c r="H158" s="169">
        <v>481.8</v>
      </c>
      <c r="I158" s="170"/>
      <c r="J158" s="171">
        <f>ROUND(I158*H158,2)</f>
        <v>0</v>
      </c>
      <c r="K158" s="167" t="s">
        <v>130</v>
      </c>
      <c r="L158" s="34"/>
      <c r="M158" s="172" t="s">
        <v>20</v>
      </c>
      <c r="N158" s="173" t="s">
        <v>44</v>
      </c>
      <c r="O158" s="35"/>
      <c r="P158" s="174">
        <f>O158*H158</f>
        <v>0</v>
      </c>
      <c r="Q158" s="174">
        <v>2.43</v>
      </c>
      <c r="R158" s="174">
        <f>Q158*H158</f>
        <v>1170.7740000000001</v>
      </c>
      <c r="S158" s="174">
        <v>0</v>
      </c>
      <c r="T158" s="175">
        <f>S158*H158</f>
        <v>0</v>
      </c>
      <c r="AR158" s="17" t="s">
        <v>131</v>
      </c>
      <c r="AT158" s="17" t="s">
        <v>126</v>
      </c>
      <c r="AU158" s="17" t="s">
        <v>81</v>
      </c>
      <c r="AY158" s="17" t="s">
        <v>124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22</v>
      </c>
      <c r="BK158" s="176">
        <f>ROUND(I158*H158,2)</f>
        <v>0</v>
      </c>
      <c r="BL158" s="17" t="s">
        <v>131</v>
      </c>
      <c r="BM158" s="17" t="s">
        <v>231</v>
      </c>
    </row>
    <row r="159" spans="2:51" s="11" customFormat="1" ht="22.5" customHeight="1">
      <c r="B159" s="177"/>
      <c r="D159" s="178" t="s">
        <v>133</v>
      </c>
      <c r="E159" s="179" t="s">
        <v>20</v>
      </c>
      <c r="F159" s="180" t="s">
        <v>232</v>
      </c>
      <c r="H159" s="181">
        <v>481.8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79" t="s">
        <v>133</v>
      </c>
      <c r="AU159" s="179" t="s">
        <v>81</v>
      </c>
      <c r="AV159" s="11" t="s">
        <v>81</v>
      </c>
      <c r="AW159" s="11" t="s">
        <v>37</v>
      </c>
      <c r="AX159" s="11" t="s">
        <v>73</v>
      </c>
      <c r="AY159" s="179" t="s">
        <v>124</v>
      </c>
    </row>
    <row r="160" spans="2:51" s="12" customFormat="1" ht="22.5" customHeight="1">
      <c r="B160" s="186"/>
      <c r="D160" s="178" t="s">
        <v>133</v>
      </c>
      <c r="E160" s="187" t="s">
        <v>20</v>
      </c>
      <c r="F160" s="188" t="s">
        <v>135</v>
      </c>
      <c r="H160" s="189" t="s">
        <v>20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9" t="s">
        <v>133</v>
      </c>
      <c r="AU160" s="189" t="s">
        <v>81</v>
      </c>
      <c r="AV160" s="12" t="s">
        <v>22</v>
      </c>
      <c r="AW160" s="12" t="s">
        <v>37</v>
      </c>
      <c r="AX160" s="12" t="s">
        <v>73</v>
      </c>
      <c r="AY160" s="189" t="s">
        <v>124</v>
      </c>
    </row>
    <row r="161" spans="2:51" s="13" customFormat="1" ht="22.5" customHeight="1">
      <c r="B161" s="194"/>
      <c r="D161" s="178" t="s">
        <v>133</v>
      </c>
      <c r="E161" s="204" t="s">
        <v>20</v>
      </c>
      <c r="F161" s="205" t="s">
        <v>136</v>
      </c>
      <c r="H161" s="206">
        <v>481.8</v>
      </c>
      <c r="I161" s="199"/>
      <c r="L161" s="194"/>
      <c r="M161" s="200"/>
      <c r="N161" s="201"/>
      <c r="O161" s="201"/>
      <c r="P161" s="201"/>
      <c r="Q161" s="201"/>
      <c r="R161" s="201"/>
      <c r="S161" s="201"/>
      <c r="T161" s="202"/>
      <c r="AT161" s="203" t="s">
        <v>133</v>
      </c>
      <c r="AU161" s="203" t="s">
        <v>81</v>
      </c>
      <c r="AV161" s="13" t="s">
        <v>131</v>
      </c>
      <c r="AW161" s="13" t="s">
        <v>37</v>
      </c>
      <c r="AX161" s="13" t="s">
        <v>22</v>
      </c>
      <c r="AY161" s="203" t="s">
        <v>124</v>
      </c>
    </row>
    <row r="162" spans="2:63" s="10" customFormat="1" ht="29.25" customHeight="1">
      <c r="B162" s="150"/>
      <c r="D162" s="161" t="s">
        <v>72</v>
      </c>
      <c r="E162" s="162" t="s">
        <v>152</v>
      </c>
      <c r="F162" s="162" t="s">
        <v>233</v>
      </c>
      <c r="I162" s="153"/>
      <c r="J162" s="163">
        <f>BK162</f>
        <v>0</v>
      </c>
      <c r="L162" s="150"/>
      <c r="M162" s="155"/>
      <c r="N162" s="156"/>
      <c r="O162" s="156"/>
      <c r="P162" s="157">
        <f>SUM(P163:P190)</f>
        <v>0</v>
      </c>
      <c r="Q162" s="156"/>
      <c r="R162" s="157">
        <f>SUM(R163:R190)</f>
        <v>2.0732</v>
      </c>
      <c r="S162" s="156"/>
      <c r="T162" s="158">
        <f>SUM(T163:T190)</f>
        <v>0</v>
      </c>
      <c r="AR162" s="151" t="s">
        <v>22</v>
      </c>
      <c r="AT162" s="159" t="s">
        <v>72</v>
      </c>
      <c r="AU162" s="159" t="s">
        <v>22</v>
      </c>
      <c r="AY162" s="151" t="s">
        <v>124</v>
      </c>
      <c r="BK162" s="160">
        <f>SUM(BK163:BK190)</f>
        <v>0</v>
      </c>
    </row>
    <row r="163" spans="2:65" s="1" customFormat="1" ht="22.5" customHeight="1">
      <c r="B163" s="164"/>
      <c r="C163" s="165" t="s">
        <v>7</v>
      </c>
      <c r="D163" s="165" t="s">
        <v>126</v>
      </c>
      <c r="E163" s="166" t="s">
        <v>234</v>
      </c>
      <c r="F163" s="167" t="s">
        <v>235</v>
      </c>
      <c r="G163" s="168" t="s">
        <v>129</v>
      </c>
      <c r="H163" s="169">
        <v>1606</v>
      </c>
      <c r="I163" s="170"/>
      <c r="J163" s="171">
        <f>ROUND(I163*H163,2)</f>
        <v>0</v>
      </c>
      <c r="K163" s="167" t="s">
        <v>20</v>
      </c>
      <c r="L163" s="34"/>
      <c r="M163" s="172" t="s">
        <v>20</v>
      </c>
      <c r="N163" s="173" t="s">
        <v>44</v>
      </c>
      <c r="O163" s="35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AR163" s="17" t="s">
        <v>131</v>
      </c>
      <c r="AT163" s="17" t="s">
        <v>126</v>
      </c>
      <c r="AU163" s="17" t="s">
        <v>81</v>
      </c>
      <c r="AY163" s="17" t="s">
        <v>124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7" t="s">
        <v>22</v>
      </c>
      <c r="BK163" s="176">
        <f>ROUND(I163*H163,2)</f>
        <v>0</v>
      </c>
      <c r="BL163" s="17" t="s">
        <v>131</v>
      </c>
      <c r="BM163" s="17" t="s">
        <v>236</v>
      </c>
    </row>
    <row r="164" spans="2:51" s="11" customFormat="1" ht="22.5" customHeight="1">
      <c r="B164" s="177"/>
      <c r="D164" s="178" t="s">
        <v>133</v>
      </c>
      <c r="E164" s="179" t="s">
        <v>20</v>
      </c>
      <c r="F164" s="180" t="s">
        <v>200</v>
      </c>
      <c r="H164" s="181">
        <v>1606</v>
      </c>
      <c r="I164" s="182"/>
      <c r="L164" s="177"/>
      <c r="M164" s="183"/>
      <c r="N164" s="184"/>
      <c r="O164" s="184"/>
      <c r="P164" s="184"/>
      <c r="Q164" s="184"/>
      <c r="R164" s="184"/>
      <c r="S164" s="184"/>
      <c r="T164" s="185"/>
      <c r="AT164" s="179" t="s">
        <v>133</v>
      </c>
      <c r="AU164" s="179" t="s">
        <v>81</v>
      </c>
      <c r="AV164" s="11" t="s">
        <v>81</v>
      </c>
      <c r="AW164" s="11" t="s">
        <v>37</v>
      </c>
      <c r="AX164" s="11" t="s">
        <v>73</v>
      </c>
      <c r="AY164" s="179" t="s">
        <v>124</v>
      </c>
    </row>
    <row r="165" spans="2:51" s="12" customFormat="1" ht="22.5" customHeight="1">
      <c r="B165" s="186"/>
      <c r="D165" s="178" t="s">
        <v>133</v>
      </c>
      <c r="E165" s="187" t="s">
        <v>20</v>
      </c>
      <c r="F165" s="188" t="s">
        <v>237</v>
      </c>
      <c r="H165" s="189" t="s">
        <v>20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9" t="s">
        <v>133</v>
      </c>
      <c r="AU165" s="189" t="s">
        <v>81</v>
      </c>
      <c r="AV165" s="12" t="s">
        <v>22</v>
      </c>
      <c r="AW165" s="12" t="s">
        <v>37</v>
      </c>
      <c r="AX165" s="12" t="s">
        <v>73</v>
      </c>
      <c r="AY165" s="189" t="s">
        <v>124</v>
      </c>
    </row>
    <row r="166" spans="2:51" s="13" customFormat="1" ht="22.5" customHeight="1">
      <c r="B166" s="194"/>
      <c r="D166" s="195" t="s">
        <v>133</v>
      </c>
      <c r="E166" s="196" t="s">
        <v>20</v>
      </c>
      <c r="F166" s="197" t="s">
        <v>136</v>
      </c>
      <c r="H166" s="198">
        <v>1606</v>
      </c>
      <c r="I166" s="199"/>
      <c r="L166" s="194"/>
      <c r="M166" s="200"/>
      <c r="N166" s="201"/>
      <c r="O166" s="201"/>
      <c r="P166" s="201"/>
      <c r="Q166" s="201"/>
      <c r="R166" s="201"/>
      <c r="S166" s="201"/>
      <c r="T166" s="202"/>
      <c r="AT166" s="203" t="s">
        <v>133</v>
      </c>
      <c r="AU166" s="203" t="s">
        <v>81</v>
      </c>
      <c r="AV166" s="13" t="s">
        <v>131</v>
      </c>
      <c r="AW166" s="13" t="s">
        <v>37</v>
      </c>
      <c r="AX166" s="13" t="s">
        <v>22</v>
      </c>
      <c r="AY166" s="203" t="s">
        <v>124</v>
      </c>
    </row>
    <row r="167" spans="2:65" s="1" customFormat="1" ht="22.5" customHeight="1">
      <c r="B167" s="164"/>
      <c r="C167" s="165" t="s">
        <v>238</v>
      </c>
      <c r="D167" s="165" t="s">
        <v>126</v>
      </c>
      <c r="E167" s="166" t="s">
        <v>239</v>
      </c>
      <c r="F167" s="167" t="s">
        <v>240</v>
      </c>
      <c r="G167" s="168" t="s">
        <v>129</v>
      </c>
      <c r="H167" s="169">
        <v>1460</v>
      </c>
      <c r="I167" s="170"/>
      <c r="J167" s="171">
        <f>ROUND(I167*H167,2)</f>
        <v>0</v>
      </c>
      <c r="K167" s="167" t="s">
        <v>130</v>
      </c>
      <c r="L167" s="34"/>
      <c r="M167" s="172" t="s">
        <v>20</v>
      </c>
      <c r="N167" s="173" t="s">
        <v>44</v>
      </c>
      <c r="O167" s="35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AR167" s="17" t="s">
        <v>131</v>
      </c>
      <c r="AT167" s="17" t="s">
        <v>126</v>
      </c>
      <c r="AU167" s="17" t="s">
        <v>81</v>
      </c>
      <c r="AY167" s="17" t="s">
        <v>124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22</v>
      </c>
      <c r="BK167" s="176">
        <f>ROUND(I167*H167,2)</f>
        <v>0</v>
      </c>
      <c r="BL167" s="17" t="s">
        <v>131</v>
      </c>
      <c r="BM167" s="17" t="s">
        <v>241</v>
      </c>
    </row>
    <row r="168" spans="2:51" s="11" customFormat="1" ht="22.5" customHeight="1">
      <c r="B168" s="177"/>
      <c r="D168" s="178" t="s">
        <v>133</v>
      </c>
      <c r="E168" s="179" t="s">
        <v>20</v>
      </c>
      <c r="F168" s="180" t="s">
        <v>242</v>
      </c>
      <c r="H168" s="181">
        <v>1460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133</v>
      </c>
      <c r="AU168" s="179" t="s">
        <v>81</v>
      </c>
      <c r="AV168" s="11" t="s">
        <v>81</v>
      </c>
      <c r="AW168" s="11" t="s">
        <v>37</v>
      </c>
      <c r="AX168" s="11" t="s">
        <v>73</v>
      </c>
      <c r="AY168" s="179" t="s">
        <v>124</v>
      </c>
    </row>
    <row r="169" spans="2:51" s="12" customFormat="1" ht="22.5" customHeight="1">
      <c r="B169" s="186"/>
      <c r="D169" s="178" t="s">
        <v>133</v>
      </c>
      <c r="E169" s="187" t="s">
        <v>20</v>
      </c>
      <c r="F169" s="188" t="s">
        <v>135</v>
      </c>
      <c r="H169" s="189" t="s">
        <v>20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9" t="s">
        <v>133</v>
      </c>
      <c r="AU169" s="189" t="s">
        <v>81</v>
      </c>
      <c r="AV169" s="12" t="s">
        <v>22</v>
      </c>
      <c r="AW169" s="12" t="s">
        <v>37</v>
      </c>
      <c r="AX169" s="12" t="s">
        <v>73</v>
      </c>
      <c r="AY169" s="189" t="s">
        <v>124</v>
      </c>
    </row>
    <row r="170" spans="2:51" s="13" customFormat="1" ht="22.5" customHeight="1">
      <c r="B170" s="194"/>
      <c r="D170" s="195" t="s">
        <v>133</v>
      </c>
      <c r="E170" s="196" t="s">
        <v>20</v>
      </c>
      <c r="F170" s="197" t="s">
        <v>136</v>
      </c>
      <c r="H170" s="198">
        <v>1460</v>
      </c>
      <c r="I170" s="199"/>
      <c r="L170" s="194"/>
      <c r="M170" s="200"/>
      <c r="N170" s="201"/>
      <c r="O170" s="201"/>
      <c r="P170" s="201"/>
      <c r="Q170" s="201"/>
      <c r="R170" s="201"/>
      <c r="S170" s="201"/>
      <c r="T170" s="202"/>
      <c r="AT170" s="203" t="s">
        <v>133</v>
      </c>
      <c r="AU170" s="203" t="s">
        <v>81</v>
      </c>
      <c r="AV170" s="13" t="s">
        <v>131</v>
      </c>
      <c r="AW170" s="13" t="s">
        <v>37</v>
      </c>
      <c r="AX170" s="13" t="s">
        <v>22</v>
      </c>
      <c r="AY170" s="203" t="s">
        <v>124</v>
      </c>
    </row>
    <row r="171" spans="2:65" s="1" customFormat="1" ht="22.5" customHeight="1">
      <c r="B171" s="164"/>
      <c r="C171" s="165" t="s">
        <v>243</v>
      </c>
      <c r="D171" s="165" t="s">
        <v>126</v>
      </c>
      <c r="E171" s="166" t="s">
        <v>244</v>
      </c>
      <c r="F171" s="167" t="s">
        <v>245</v>
      </c>
      <c r="G171" s="168" t="s">
        <v>129</v>
      </c>
      <c r="H171" s="169">
        <v>1460</v>
      </c>
      <c r="I171" s="170"/>
      <c r="J171" s="171">
        <f>ROUND(I171*H171,2)</f>
        <v>0</v>
      </c>
      <c r="K171" s="167" t="s">
        <v>130</v>
      </c>
      <c r="L171" s="34"/>
      <c r="M171" s="172" t="s">
        <v>20</v>
      </c>
      <c r="N171" s="173" t="s">
        <v>44</v>
      </c>
      <c r="O171" s="35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7" t="s">
        <v>131</v>
      </c>
      <c r="AT171" s="17" t="s">
        <v>126</v>
      </c>
      <c r="AU171" s="17" t="s">
        <v>81</v>
      </c>
      <c r="AY171" s="17" t="s">
        <v>124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7" t="s">
        <v>22</v>
      </c>
      <c r="BK171" s="176">
        <f>ROUND(I171*H171,2)</f>
        <v>0</v>
      </c>
      <c r="BL171" s="17" t="s">
        <v>131</v>
      </c>
      <c r="BM171" s="17" t="s">
        <v>246</v>
      </c>
    </row>
    <row r="172" spans="2:51" s="11" customFormat="1" ht="22.5" customHeight="1">
      <c r="B172" s="177"/>
      <c r="D172" s="178" t="s">
        <v>133</v>
      </c>
      <c r="E172" s="179" t="s">
        <v>20</v>
      </c>
      <c r="F172" s="180" t="s">
        <v>242</v>
      </c>
      <c r="H172" s="181">
        <v>1460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133</v>
      </c>
      <c r="AU172" s="179" t="s">
        <v>81</v>
      </c>
      <c r="AV172" s="11" t="s">
        <v>81</v>
      </c>
      <c r="AW172" s="11" t="s">
        <v>37</v>
      </c>
      <c r="AX172" s="11" t="s">
        <v>73</v>
      </c>
      <c r="AY172" s="179" t="s">
        <v>124</v>
      </c>
    </row>
    <row r="173" spans="2:51" s="12" customFormat="1" ht="22.5" customHeight="1">
      <c r="B173" s="186"/>
      <c r="D173" s="178" t="s">
        <v>133</v>
      </c>
      <c r="E173" s="187" t="s">
        <v>20</v>
      </c>
      <c r="F173" s="188" t="s">
        <v>135</v>
      </c>
      <c r="H173" s="189" t="s">
        <v>20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9" t="s">
        <v>133</v>
      </c>
      <c r="AU173" s="189" t="s">
        <v>81</v>
      </c>
      <c r="AV173" s="12" t="s">
        <v>22</v>
      </c>
      <c r="AW173" s="12" t="s">
        <v>37</v>
      </c>
      <c r="AX173" s="12" t="s">
        <v>73</v>
      </c>
      <c r="AY173" s="189" t="s">
        <v>124</v>
      </c>
    </row>
    <row r="174" spans="2:51" s="13" customFormat="1" ht="22.5" customHeight="1">
      <c r="B174" s="194"/>
      <c r="D174" s="195" t="s">
        <v>133</v>
      </c>
      <c r="E174" s="196" t="s">
        <v>20</v>
      </c>
      <c r="F174" s="197" t="s">
        <v>136</v>
      </c>
      <c r="H174" s="198">
        <v>1460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203" t="s">
        <v>133</v>
      </c>
      <c r="AU174" s="203" t="s">
        <v>81</v>
      </c>
      <c r="AV174" s="13" t="s">
        <v>131</v>
      </c>
      <c r="AW174" s="13" t="s">
        <v>37</v>
      </c>
      <c r="AX174" s="13" t="s">
        <v>22</v>
      </c>
      <c r="AY174" s="203" t="s">
        <v>124</v>
      </c>
    </row>
    <row r="175" spans="2:65" s="1" customFormat="1" ht="22.5" customHeight="1">
      <c r="B175" s="164"/>
      <c r="C175" s="165" t="s">
        <v>247</v>
      </c>
      <c r="D175" s="165" t="s">
        <v>126</v>
      </c>
      <c r="E175" s="166" t="s">
        <v>248</v>
      </c>
      <c r="F175" s="167" t="s">
        <v>249</v>
      </c>
      <c r="G175" s="168" t="s">
        <v>129</v>
      </c>
      <c r="H175" s="169">
        <v>1460</v>
      </c>
      <c r="I175" s="170"/>
      <c r="J175" s="171">
        <f>ROUND(I175*H175,2)</f>
        <v>0</v>
      </c>
      <c r="K175" s="167" t="s">
        <v>130</v>
      </c>
      <c r="L175" s="34"/>
      <c r="M175" s="172" t="s">
        <v>20</v>
      </c>
      <c r="N175" s="173" t="s">
        <v>44</v>
      </c>
      <c r="O175" s="35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AR175" s="17" t="s">
        <v>131</v>
      </c>
      <c r="AT175" s="17" t="s">
        <v>126</v>
      </c>
      <c r="AU175" s="17" t="s">
        <v>81</v>
      </c>
      <c r="AY175" s="17" t="s">
        <v>124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7" t="s">
        <v>22</v>
      </c>
      <c r="BK175" s="176">
        <f>ROUND(I175*H175,2)</f>
        <v>0</v>
      </c>
      <c r="BL175" s="17" t="s">
        <v>131</v>
      </c>
      <c r="BM175" s="17" t="s">
        <v>250</v>
      </c>
    </row>
    <row r="176" spans="2:51" s="11" customFormat="1" ht="22.5" customHeight="1">
      <c r="B176" s="177"/>
      <c r="D176" s="178" t="s">
        <v>133</v>
      </c>
      <c r="E176" s="179" t="s">
        <v>20</v>
      </c>
      <c r="F176" s="180" t="s">
        <v>242</v>
      </c>
      <c r="H176" s="181">
        <v>1460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133</v>
      </c>
      <c r="AU176" s="179" t="s">
        <v>81</v>
      </c>
      <c r="AV176" s="11" t="s">
        <v>81</v>
      </c>
      <c r="AW176" s="11" t="s">
        <v>37</v>
      </c>
      <c r="AX176" s="11" t="s">
        <v>73</v>
      </c>
      <c r="AY176" s="179" t="s">
        <v>124</v>
      </c>
    </row>
    <row r="177" spans="2:51" s="12" customFormat="1" ht="22.5" customHeight="1">
      <c r="B177" s="186"/>
      <c r="D177" s="178" t="s">
        <v>133</v>
      </c>
      <c r="E177" s="187" t="s">
        <v>20</v>
      </c>
      <c r="F177" s="188" t="s">
        <v>135</v>
      </c>
      <c r="H177" s="189" t="s">
        <v>20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9" t="s">
        <v>133</v>
      </c>
      <c r="AU177" s="189" t="s">
        <v>81</v>
      </c>
      <c r="AV177" s="12" t="s">
        <v>22</v>
      </c>
      <c r="AW177" s="12" t="s">
        <v>37</v>
      </c>
      <c r="AX177" s="12" t="s">
        <v>73</v>
      </c>
      <c r="AY177" s="189" t="s">
        <v>124</v>
      </c>
    </row>
    <row r="178" spans="2:51" s="13" customFormat="1" ht="22.5" customHeight="1">
      <c r="B178" s="194"/>
      <c r="D178" s="195" t="s">
        <v>133</v>
      </c>
      <c r="E178" s="196" t="s">
        <v>20</v>
      </c>
      <c r="F178" s="197" t="s">
        <v>136</v>
      </c>
      <c r="H178" s="198">
        <v>1460</v>
      </c>
      <c r="I178" s="199"/>
      <c r="L178" s="194"/>
      <c r="M178" s="200"/>
      <c r="N178" s="201"/>
      <c r="O178" s="201"/>
      <c r="P178" s="201"/>
      <c r="Q178" s="201"/>
      <c r="R178" s="201"/>
      <c r="S178" s="201"/>
      <c r="T178" s="202"/>
      <c r="AT178" s="203" t="s">
        <v>133</v>
      </c>
      <c r="AU178" s="203" t="s">
        <v>81</v>
      </c>
      <c r="AV178" s="13" t="s">
        <v>131</v>
      </c>
      <c r="AW178" s="13" t="s">
        <v>37</v>
      </c>
      <c r="AX178" s="13" t="s">
        <v>22</v>
      </c>
      <c r="AY178" s="203" t="s">
        <v>124</v>
      </c>
    </row>
    <row r="179" spans="2:65" s="1" customFormat="1" ht="22.5" customHeight="1">
      <c r="B179" s="164"/>
      <c r="C179" s="165" t="s">
        <v>251</v>
      </c>
      <c r="D179" s="165" t="s">
        <v>126</v>
      </c>
      <c r="E179" s="166" t="s">
        <v>252</v>
      </c>
      <c r="F179" s="167" t="s">
        <v>253</v>
      </c>
      <c r="G179" s="168" t="s">
        <v>129</v>
      </c>
      <c r="H179" s="169">
        <v>1460</v>
      </c>
      <c r="I179" s="170"/>
      <c r="J179" s="171">
        <f>ROUND(I179*H179,2)</f>
        <v>0</v>
      </c>
      <c r="K179" s="167" t="s">
        <v>20</v>
      </c>
      <c r="L179" s="34"/>
      <c r="M179" s="172" t="s">
        <v>20</v>
      </c>
      <c r="N179" s="173" t="s">
        <v>44</v>
      </c>
      <c r="O179" s="35"/>
      <c r="P179" s="174">
        <f>O179*H179</f>
        <v>0</v>
      </c>
      <c r="Q179" s="174">
        <v>0.00071</v>
      </c>
      <c r="R179" s="174">
        <f>Q179*H179</f>
        <v>1.0366</v>
      </c>
      <c r="S179" s="174">
        <v>0</v>
      </c>
      <c r="T179" s="175">
        <f>S179*H179</f>
        <v>0</v>
      </c>
      <c r="AR179" s="17" t="s">
        <v>131</v>
      </c>
      <c r="AT179" s="17" t="s">
        <v>126</v>
      </c>
      <c r="AU179" s="17" t="s">
        <v>81</v>
      </c>
      <c r="AY179" s="17" t="s">
        <v>124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22</v>
      </c>
      <c r="BK179" s="176">
        <f>ROUND(I179*H179,2)</f>
        <v>0</v>
      </c>
      <c r="BL179" s="17" t="s">
        <v>131</v>
      </c>
      <c r="BM179" s="17" t="s">
        <v>254</v>
      </c>
    </row>
    <row r="180" spans="2:51" s="11" customFormat="1" ht="22.5" customHeight="1">
      <c r="B180" s="177"/>
      <c r="D180" s="178" t="s">
        <v>133</v>
      </c>
      <c r="E180" s="179" t="s">
        <v>20</v>
      </c>
      <c r="F180" s="180" t="s">
        <v>242</v>
      </c>
      <c r="H180" s="181">
        <v>1460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133</v>
      </c>
      <c r="AU180" s="179" t="s">
        <v>81</v>
      </c>
      <c r="AV180" s="11" t="s">
        <v>81</v>
      </c>
      <c r="AW180" s="11" t="s">
        <v>37</v>
      </c>
      <c r="AX180" s="11" t="s">
        <v>73</v>
      </c>
      <c r="AY180" s="179" t="s">
        <v>124</v>
      </c>
    </row>
    <row r="181" spans="2:51" s="12" customFormat="1" ht="22.5" customHeight="1">
      <c r="B181" s="186"/>
      <c r="D181" s="178" t="s">
        <v>133</v>
      </c>
      <c r="E181" s="187" t="s">
        <v>20</v>
      </c>
      <c r="F181" s="188" t="s">
        <v>135</v>
      </c>
      <c r="H181" s="189" t="s">
        <v>20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9" t="s">
        <v>133</v>
      </c>
      <c r="AU181" s="189" t="s">
        <v>81</v>
      </c>
      <c r="AV181" s="12" t="s">
        <v>22</v>
      </c>
      <c r="AW181" s="12" t="s">
        <v>37</v>
      </c>
      <c r="AX181" s="12" t="s">
        <v>73</v>
      </c>
      <c r="AY181" s="189" t="s">
        <v>124</v>
      </c>
    </row>
    <row r="182" spans="2:51" s="13" customFormat="1" ht="22.5" customHeight="1">
      <c r="B182" s="194"/>
      <c r="D182" s="195" t="s">
        <v>133</v>
      </c>
      <c r="E182" s="196" t="s">
        <v>20</v>
      </c>
      <c r="F182" s="197" t="s">
        <v>136</v>
      </c>
      <c r="H182" s="198">
        <v>1460</v>
      </c>
      <c r="I182" s="199"/>
      <c r="L182" s="194"/>
      <c r="M182" s="200"/>
      <c r="N182" s="201"/>
      <c r="O182" s="201"/>
      <c r="P182" s="201"/>
      <c r="Q182" s="201"/>
      <c r="R182" s="201"/>
      <c r="S182" s="201"/>
      <c r="T182" s="202"/>
      <c r="AT182" s="203" t="s">
        <v>133</v>
      </c>
      <c r="AU182" s="203" t="s">
        <v>81</v>
      </c>
      <c r="AV182" s="13" t="s">
        <v>131</v>
      </c>
      <c r="AW182" s="13" t="s">
        <v>37</v>
      </c>
      <c r="AX182" s="13" t="s">
        <v>22</v>
      </c>
      <c r="AY182" s="203" t="s">
        <v>124</v>
      </c>
    </row>
    <row r="183" spans="2:65" s="1" customFormat="1" ht="22.5" customHeight="1">
      <c r="B183" s="164"/>
      <c r="C183" s="165" t="s">
        <v>255</v>
      </c>
      <c r="D183" s="165" t="s">
        <v>126</v>
      </c>
      <c r="E183" s="166" t="s">
        <v>256</v>
      </c>
      <c r="F183" s="167" t="s">
        <v>257</v>
      </c>
      <c r="G183" s="168" t="s">
        <v>129</v>
      </c>
      <c r="H183" s="169">
        <v>1460</v>
      </c>
      <c r="I183" s="170"/>
      <c r="J183" s="171">
        <f>ROUND(I183*H183,2)</f>
        <v>0</v>
      </c>
      <c r="K183" s="167" t="s">
        <v>20</v>
      </c>
      <c r="L183" s="34"/>
      <c r="M183" s="172" t="s">
        <v>20</v>
      </c>
      <c r="N183" s="173" t="s">
        <v>44</v>
      </c>
      <c r="O183" s="35"/>
      <c r="P183" s="174">
        <f>O183*H183</f>
        <v>0</v>
      </c>
      <c r="Q183" s="174">
        <v>0.00071</v>
      </c>
      <c r="R183" s="174">
        <f>Q183*H183</f>
        <v>1.0366</v>
      </c>
      <c r="S183" s="174">
        <v>0</v>
      </c>
      <c r="T183" s="175">
        <f>S183*H183</f>
        <v>0</v>
      </c>
      <c r="AR183" s="17" t="s">
        <v>131</v>
      </c>
      <c r="AT183" s="17" t="s">
        <v>126</v>
      </c>
      <c r="AU183" s="17" t="s">
        <v>81</v>
      </c>
      <c r="AY183" s="17" t="s">
        <v>124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22</v>
      </c>
      <c r="BK183" s="176">
        <f>ROUND(I183*H183,2)</f>
        <v>0</v>
      </c>
      <c r="BL183" s="17" t="s">
        <v>131</v>
      </c>
      <c r="BM183" s="17" t="s">
        <v>258</v>
      </c>
    </row>
    <row r="184" spans="2:51" s="11" customFormat="1" ht="22.5" customHeight="1">
      <c r="B184" s="177"/>
      <c r="D184" s="178" t="s">
        <v>133</v>
      </c>
      <c r="E184" s="179" t="s">
        <v>20</v>
      </c>
      <c r="F184" s="180" t="s">
        <v>242</v>
      </c>
      <c r="H184" s="181">
        <v>1460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133</v>
      </c>
      <c r="AU184" s="179" t="s">
        <v>81</v>
      </c>
      <c r="AV184" s="11" t="s">
        <v>81</v>
      </c>
      <c r="AW184" s="11" t="s">
        <v>37</v>
      </c>
      <c r="AX184" s="11" t="s">
        <v>73</v>
      </c>
      <c r="AY184" s="179" t="s">
        <v>124</v>
      </c>
    </row>
    <row r="185" spans="2:51" s="12" customFormat="1" ht="22.5" customHeight="1">
      <c r="B185" s="186"/>
      <c r="D185" s="178" t="s">
        <v>133</v>
      </c>
      <c r="E185" s="187" t="s">
        <v>20</v>
      </c>
      <c r="F185" s="188" t="s">
        <v>135</v>
      </c>
      <c r="H185" s="189" t="s">
        <v>20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9" t="s">
        <v>133</v>
      </c>
      <c r="AU185" s="189" t="s">
        <v>81</v>
      </c>
      <c r="AV185" s="12" t="s">
        <v>22</v>
      </c>
      <c r="AW185" s="12" t="s">
        <v>37</v>
      </c>
      <c r="AX185" s="12" t="s">
        <v>73</v>
      </c>
      <c r="AY185" s="189" t="s">
        <v>124</v>
      </c>
    </row>
    <row r="186" spans="2:51" s="13" customFormat="1" ht="22.5" customHeight="1">
      <c r="B186" s="194"/>
      <c r="D186" s="195" t="s">
        <v>133</v>
      </c>
      <c r="E186" s="196" t="s">
        <v>20</v>
      </c>
      <c r="F186" s="197" t="s">
        <v>136</v>
      </c>
      <c r="H186" s="198">
        <v>1460</v>
      </c>
      <c r="I186" s="199"/>
      <c r="L186" s="194"/>
      <c r="M186" s="200"/>
      <c r="N186" s="201"/>
      <c r="O186" s="201"/>
      <c r="P186" s="201"/>
      <c r="Q186" s="201"/>
      <c r="R186" s="201"/>
      <c r="S186" s="201"/>
      <c r="T186" s="202"/>
      <c r="AT186" s="203" t="s">
        <v>133</v>
      </c>
      <c r="AU186" s="203" t="s">
        <v>81</v>
      </c>
      <c r="AV186" s="13" t="s">
        <v>131</v>
      </c>
      <c r="AW186" s="13" t="s">
        <v>37</v>
      </c>
      <c r="AX186" s="13" t="s">
        <v>22</v>
      </c>
      <c r="AY186" s="203" t="s">
        <v>124</v>
      </c>
    </row>
    <row r="187" spans="2:65" s="1" customFormat="1" ht="22.5" customHeight="1">
      <c r="B187" s="164"/>
      <c r="C187" s="165" t="s">
        <v>259</v>
      </c>
      <c r="D187" s="165" t="s">
        <v>126</v>
      </c>
      <c r="E187" s="166" t="s">
        <v>260</v>
      </c>
      <c r="F187" s="167" t="s">
        <v>261</v>
      </c>
      <c r="G187" s="168" t="s">
        <v>129</v>
      </c>
      <c r="H187" s="169">
        <v>1503</v>
      </c>
      <c r="I187" s="170"/>
      <c r="J187" s="171">
        <f>ROUND(I187*H187,2)</f>
        <v>0</v>
      </c>
      <c r="K187" s="167" t="s">
        <v>130</v>
      </c>
      <c r="L187" s="34"/>
      <c r="M187" s="172" t="s">
        <v>20</v>
      </c>
      <c r="N187" s="173" t="s">
        <v>44</v>
      </c>
      <c r="O187" s="35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AR187" s="17" t="s">
        <v>131</v>
      </c>
      <c r="AT187" s="17" t="s">
        <v>126</v>
      </c>
      <c r="AU187" s="17" t="s">
        <v>81</v>
      </c>
      <c r="AY187" s="17" t="s">
        <v>124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22</v>
      </c>
      <c r="BK187" s="176">
        <f>ROUND(I187*H187,2)</f>
        <v>0</v>
      </c>
      <c r="BL187" s="17" t="s">
        <v>131</v>
      </c>
      <c r="BM187" s="17" t="s">
        <v>262</v>
      </c>
    </row>
    <row r="188" spans="2:51" s="11" customFormat="1" ht="22.5" customHeight="1">
      <c r="B188" s="177"/>
      <c r="D188" s="178" t="s">
        <v>133</v>
      </c>
      <c r="E188" s="179" t="s">
        <v>20</v>
      </c>
      <c r="F188" s="180" t="s">
        <v>263</v>
      </c>
      <c r="H188" s="181">
        <v>1503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133</v>
      </c>
      <c r="AU188" s="179" t="s">
        <v>81</v>
      </c>
      <c r="AV188" s="11" t="s">
        <v>81</v>
      </c>
      <c r="AW188" s="11" t="s">
        <v>37</v>
      </c>
      <c r="AX188" s="11" t="s">
        <v>73</v>
      </c>
      <c r="AY188" s="179" t="s">
        <v>124</v>
      </c>
    </row>
    <row r="189" spans="2:51" s="12" customFormat="1" ht="22.5" customHeight="1">
      <c r="B189" s="186"/>
      <c r="D189" s="178" t="s">
        <v>133</v>
      </c>
      <c r="E189" s="187" t="s">
        <v>20</v>
      </c>
      <c r="F189" s="188" t="s">
        <v>135</v>
      </c>
      <c r="H189" s="189" t="s">
        <v>20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9" t="s">
        <v>133</v>
      </c>
      <c r="AU189" s="189" t="s">
        <v>81</v>
      </c>
      <c r="AV189" s="12" t="s">
        <v>22</v>
      </c>
      <c r="AW189" s="12" t="s">
        <v>37</v>
      </c>
      <c r="AX189" s="12" t="s">
        <v>73</v>
      </c>
      <c r="AY189" s="189" t="s">
        <v>124</v>
      </c>
    </row>
    <row r="190" spans="2:51" s="13" customFormat="1" ht="22.5" customHeight="1">
      <c r="B190" s="194"/>
      <c r="D190" s="178" t="s">
        <v>133</v>
      </c>
      <c r="E190" s="204" t="s">
        <v>20</v>
      </c>
      <c r="F190" s="205" t="s">
        <v>136</v>
      </c>
      <c r="H190" s="206">
        <v>1503</v>
      </c>
      <c r="I190" s="199"/>
      <c r="L190" s="194"/>
      <c r="M190" s="200"/>
      <c r="N190" s="201"/>
      <c r="O190" s="201"/>
      <c r="P190" s="201"/>
      <c r="Q190" s="201"/>
      <c r="R190" s="201"/>
      <c r="S190" s="201"/>
      <c r="T190" s="202"/>
      <c r="AT190" s="203" t="s">
        <v>133</v>
      </c>
      <c r="AU190" s="203" t="s">
        <v>81</v>
      </c>
      <c r="AV190" s="13" t="s">
        <v>131</v>
      </c>
      <c r="AW190" s="13" t="s">
        <v>37</v>
      </c>
      <c r="AX190" s="13" t="s">
        <v>22</v>
      </c>
      <c r="AY190" s="203" t="s">
        <v>124</v>
      </c>
    </row>
    <row r="191" spans="2:63" s="10" customFormat="1" ht="29.25" customHeight="1">
      <c r="B191" s="150"/>
      <c r="D191" s="161" t="s">
        <v>72</v>
      </c>
      <c r="E191" s="162" t="s">
        <v>168</v>
      </c>
      <c r="F191" s="162" t="s">
        <v>264</v>
      </c>
      <c r="I191" s="153"/>
      <c r="J191" s="163">
        <f>BK191</f>
        <v>0</v>
      </c>
      <c r="L191" s="150"/>
      <c r="M191" s="155"/>
      <c r="N191" s="156"/>
      <c r="O191" s="156"/>
      <c r="P191" s="157">
        <f>SUM(P192:P195)</f>
        <v>0</v>
      </c>
      <c r="Q191" s="156"/>
      <c r="R191" s="157">
        <f>SUM(R192:R195)</f>
        <v>0.8696400000000001</v>
      </c>
      <c r="S191" s="156"/>
      <c r="T191" s="158">
        <f>SUM(T192:T195)</f>
        <v>0</v>
      </c>
      <c r="AR191" s="151" t="s">
        <v>22</v>
      </c>
      <c r="AT191" s="159" t="s">
        <v>72</v>
      </c>
      <c r="AU191" s="159" t="s">
        <v>22</v>
      </c>
      <c r="AY191" s="151" t="s">
        <v>124</v>
      </c>
      <c r="BK191" s="160">
        <f>SUM(BK192:BK195)</f>
        <v>0</v>
      </c>
    </row>
    <row r="192" spans="2:65" s="1" customFormat="1" ht="22.5" customHeight="1">
      <c r="B192" s="164"/>
      <c r="C192" s="165" t="s">
        <v>265</v>
      </c>
      <c r="D192" s="165" t="s">
        <v>126</v>
      </c>
      <c r="E192" s="166" t="s">
        <v>266</v>
      </c>
      <c r="F192" s="167" t="s">
        <v>267</v>
      </c>
      <c r="G192" s="168" t="s">
        <v>268</v>
      </c>
      <c r="H192" s="169">
        <v>6</v>
      </c>
      <c r="I192" s="170"/>
      <c r="J192" s="171">
        <f>ROUND(I192*H192,2)</f>
        <v>0</v>
      </c>
      <c r="K192" s="167" t="s">
        <v>20</v>
      </c>
      <c r="L192" s="34"/>
      <c r="M192" s="172" t="s">
        <v>20</v>
      </c>
      <c r="N192" s="173" t="s">
        <v>44</v>
      </c>
      <c r="O192" s="35"/>
      <c r="P192" s="174">
        <f>O192*H192</f>
        <v>0</v>
      </c>
      <c r="Q192" s="174">
        <v>0.14494</v>
      </c>
      <c r="R192" s="174">
        <f>Q192*H192</f>
        <v>0.8696400000000001</v>
      </c>
      <c r="S192" s="174">
        <v>0</v>
      </c>
      <c r="T192" s="175">
        <f>S192*H192</f>
        <v>0</v>
      </c>
      <c r="AR192" s="17" t="s">
        <v>131</v>
      </c>
      <c r="AT192" s="17" t="s">
        <v>126</v>
      </c>
      <c r="AU192" s="17" t="s">
        <v>81</v>
      </c>
      <c r="AY192" s="17" t="s">
        <v>124</v>
      </c>
      <c r="BE192" s="176">
        <f>IF(N192="základní",J192,0)</f>
        <v>0</v>
      </c>
      <c r="BF192" s="176">
        <f>IF(N192="snížená",J192,0)</f>
        <v>0</v>
      </c>
      <c r="BG192" s="176">
        <f>IF(N192="zákl. přenesená",J192,0)</f>
        <v>0</v>
      </c>
      <c r="BH192" s="176">
        <f>IF(N192="sníž. přenesená",J192,0)</f>
        <v>0</v>
      </c>
      <c r="BI192" s="176">
        <f>IF(N192="nulová",J192,0)</f>
        <v>0</v>
      </c>
      <c r="BJ192" s="17" t="s">
        <v>22</v>
      </c>
      <c r="BK192" s="176">
        <f>ROUND(I192*H192,2)</f>
        <v>0</v>
      </c>
      <c r="BL192" s="17" t="s">
        <v>131</v>
      </c>
      <c r="BM192" s="17" t="s">
        <v>269</v>
      </c>
    </row>
    <row r="193" spans="2:51" s="11" customFormat="1" ht="22.5" customHeight="1">
      <c r="B193" s="177"/>
      <c r="D193" s="178" t="s">
        <v>133</v>
      </c>
      <c r="E193" s="179" t="s">
        <v>20</v>
      </c>
      <c r="F193" s="180" t="s">
        <v>157</v>
      </c>
      <c r="H193" s="181">
        <v>6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133</v>
      </c>
      <c r="AU193" s="179" t="s">
        <v>81</v>
      </c>
      <c r="AV193" s="11" t="s">
        <v>81</v>
      </c>
      <c r="AW193" s="11" t="s">
        <v>37</v>
      </c>
      <c r="AX193" s="11" t="s">
        <v>73</v>
      </c>
      <c r="AY193" s="179" t="s">
        <v>124</v>
      </c>
    </row>
    <row r="194" spans="2:51" s="12" customFormat="1" ht="22.5" customHeight="1">
      <c r="B194" s="186"/>
      <c r="D194" s="178" t="s">
        <v>133</v>
      </c>
      <c r="E194" s="187" t="s">
        <v>20</v>
      </c>
      <c r="F194" s="188" t="s">
        <v>135</v>
      </c>
      <c r="H194" s="189" t="s">
        <v>20</v>
      </c>
      <c r="I194" s="190"/>
      <c r="L194" s="186"/>
      <c r="M194" s="191"/>
      <c r="N194" s="192"/>
      <c r="O194" s="192"/>
      <c r="P194" s="192"/>
      <c r="Q194" s="192"/>
      <c r="R194" s="192"/>
      <c r="S194" s="192"/>
      <c r="T194" s="193"/>
      <c r="AT194" s="189" t="s">
        <v>133</v>
      </c>
      <c r="AU194" s="189" t="s">
        <v>81</v>
      </c>
      <c r="AV194" s="12" t="s">
        <v>22</v>
      </c>
      <c r="AW194" s="12" t="s">
        <v>37</v>
      </c>
      <c r="AX194" s="12" t="s">
        <v>73</v>
      </c>
      <c r="AY194" s="189" t="s">
        <v>124</v>
      </c>
    </row>
    <row r="195" spans="2:51" s="13" customFormat="1" ht="22.5" customHeight="1">
      <c r="B195" s="194"/>
      <c r="D195" s="178" t="s">
        <v>133</v>
      </c>
      <c r="E195" s="204" t="s">
        <v>20</v>
      </c>
      <c r="F195" s="205" t="s">
        <v>136</v>
      </c>
      <c r="H195" s="206">
        <v>6</v>
      </c>
      <c r="I195" s="199"/>
      <c r="L195" s="194"/>
      <c r="M195" s="200"/>
      <c r="N195" s="201"/>
      <c r="O195" s="201"/>
      <c r="P195" s="201"/>
      <c r="Q195" s="201"/>
      <c r="R195" s="201"/>
      <c r="S195" s="201"/>
      <c r="T195" s="202"/>
      <c r="AT195" s="203" t="s">
        <v>133</v>
      </c>
      <c r="AU195" s="203" t="s">
        <v>81</v>
      </c>
      <c r="AV195" s="13" t="s">
        <v>131</v>
      </c>
      <c r="AW195" s="13" t="s">
        <v>37</v>
      </c>
      <c r="AX195" s="13" t="s">
        <v>22</v>
      </c>
      <c r="AY195" s="203" t="s">
        <v>124</v>
      </c>
    </row>
    <row r="196" spans="2:63" s="10" customFormat="1" ht="29.25" customHeight="1">
      <c r="B196" s="150"/>
      <c r="D196" s="161" t="s">
        <v>72</v>
      </c>
      <c r="E196" s="162" t="s">
        <v>270</v>
      </c>
      <c r="F196" s="162" t="s">
        <v>271</v>
      </c>
      <c r="I196" s="153"/>
      <c r="J196" s="163">
        <f>BK196</f>
        <v>0</v>
      </c>
      <c r="L196" s="150"/>
      <c r="M196" s="155"/>
      <c r="N196" s="156"/>
      <c r="O196" s="156"/>
      <c r="P196" s="157">
        <f>SUM(P197:P209)</f>
        <v>0</v>
      </c>
      <c r="Q196" s="156"/>
      <c r="R196" s="157">
        <f>SUM(R197:R209)</f>
        <v>0</v>
      </c>
      <c r="S196" s="156"/>
      <c r="T196" s="158">
        <f>SUM(T197:T209)</f>
        <v>0</v>
      </c>
      <c r="AR196" s="151" t="s">
        <v>22</v>
      </c>
      <c r="AT196" s="159" t="s">
        <v>72</v>
      </c>
      <c r="AU196" s="159" t="s">
        <v>22</v>
      </c>
      <c r="AY196" s="151" t="s">
        <v>124</v>
      </c>
      <c r="BK196" s="160">
        <f>SUM(BK197:BK209)</f>
        <v>0</v>
      </c>
    </row>
    <row r="197" spans="2:65" s="1" customFormat="1" ht="22.5" customHeight="1">
      <c r="B197" s="164"/>
      <c r="C197" s="165" t="s">
        <v>272</v>
      </c>
      <c r="D197" s="165" t="s">
        <v>126</v>
      </c>
      <c r="E197" s="166" t="s">
        <v>273</v>
      </c>
      <c r="F197" s="167" t="s">
        <v>274</v>
      </c>
      <c r="G197" s="168" t="s">
        <v>189</v>
      </c>
      <c r="H197" s="169">
        <v>2597.652</v>
      </c>
      <c r="I197" s="170"/>
      <c r="J197" s="171">
        <f>ROUND(I197*H197,2)</f>
        <v>0</v>
      </c>
      <c r="K197" s="167" t="s">
        <v>130</v>
      </c>
      <c r="L197" s="34"/>
      <c r="M197" s="172" t="s">
        <v>20</v>
      </c>
      <c r="N197" s="173" t="s">
        <v>44</v>
      </c>
      <c r="O197" s="35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AR197" s="17" t="s">
        <v>131</v>
      </c>
      <c r="AT197" s="17" t="s">
        <v>126</v>
      </c>
      <c r="AU197" s="17" t="s">
        <v>81</v>
      </c>
      <c r="AY197" s="17" t="s">
        <v>124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22</v>
      </c>
      <c r="BK197" s="176">
        <f>ROUND(I197*H197,2)</f>
        <v>0</v>
      </c>
      <c r="BL197" s="17" t="s">
        <v>131</v>
      </c>
      <c r="BM197" s="17" t="s">
        <v>275</v>
      </c>
    </row>
    <row r="198" spans="2:65" s="1" customFormat="1" ht="22.5" customHeight="1">
      <c r="B198" s="164"/>
      <c r="C198" s="165" t="s">
        <v>276</v>
      </c>
      <c r="D198" s="165" t="s">
        <v>126</v>
      </c>
      <c r="E198" s="166" t="s">
        <v>277</v>
      </c>
      <c r="F198" s="167" t="s">
        <v>278</v>
      </c>
      <c r="G198" s="168" t="s">
        <v>189</v>
      </c>
      <c r="H198" s="169">
        <v>29061.197</v>
      </c>
      <c r="I198" s="170"/>
      <c r="J198" s="171">
        <f>ROUND(I198*H198,2)</f>
        <v>0</v>
      </c>
      <c r="K198" s="167" t="s">
        <v>130</v>
      </c>
      <c r="L198" s="34"/>
      <c r="M198" s="172" t="s">
        <v>20</v>
      </c>
      <c r="N198" s="173" t="s">
        <v>44</v>
      </c>
      <c r="O198" s="35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AR198" s="17" t="s">
        <v>131</v>
      </c>
      <c r="AT198" s="17" t="s">
        <v>126</v>
      </c>
      <c r="AU198" s="17" t="s">
        <v>81</v>
      </c>
      <c r="AY198" s="17" t="s">
        <v>124</v>
      </c>
      <c r="BE198" s="176">
        <f>IF(N198="základní",J198,0)</f>
        <v>0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7" t="s">
        <v>22</v>
      </c>
      <c r="BK198" s="176">
        <f>ROUND(I198*H198,2)</f>
        <v>0</v>
      </c>
      <c r="BL198" s="17" t="s">
        <v>131</v>
      </c>
      <c r="BM198" s="17" t="s">
        <v>279</v>
      </c>
    </row>
    <row r="199" spans="2:51" s="11" customFormat="1" ht="22.5" customHeight="1">
      <c r="B199" s="177"/>
      <c r="D199" s="178" t="s">
        <v>133</v>
      </c>
      <c r="E199" s="179" t="s">
        <v>20</v>
      </c>
      <c r="F199" s="180" t="s">
        <v>280</v>
      </c>
      <c r="H199" s="181">
        <v>29061.197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133</v>
      </c>
      <c r="AU199" s="179" t="s">
        <v>81</v>
      </c>
      <c r="AV199" s="11" t="s">
        <v>81</v>
      </c>
      <c r="AW199" s="11" t="s">
        <v>37</v>
      </c>
      <c r="AX199" s="11" t="s">
        <v>73</v>
      </c>
      <c r="AY199" s="179" t="s">
        <v>124</v>
      </c>
    </row>
    <row r="200" spans="2:51" s="13" customFormat="1" ht="22.5" customHeight="1">
      <c r="B200" s="194"/>
      <c r="D200" s="195" t="s">
        <v>133</v>
      </c>
      <c r="E200" s="196" t="s">
        <v>20</v>
      </c>
      <c r="F200" s="197" t="s">
        <v>136</v>
      </c>
      <c r="H200" s="198">
        <v>29061.197</v>
      </c>
      <c r="I200" s="199"/>
      <c r="L200" s="194"/>
      <c r="M200" s="200"/>
      <c r="N200" s="201"/>
      <c r="O200" s="201"/>
      <c r="P200" s="201"/>
      <c r="Q200" s="201"/>
      <c r="R200" s="201"/>
      <c r="S200" s="201"/>
      <c r="T200" s="202"/>
      <c r="AT200" s="203" t="s">
        <v>133</v>
      </c>
      <c r="AU200" s="203" t="s">
        <v>81</v>
      </c>
      <c r="AV200" s="13" t="s">
        <v>131</v>
      </c>
      <c r="AW200" s="13" t="s">
        <v>37</v>
      </c>
      <c r="AX200" s="13" t="s">
        <v>22</v>
      </c>
      <c r="AY200" s="203" t="s">
        <v>124</v>
      </c>
    </row>
    <row r="201" spans="2:65" s="1" customFormat="1" ht="22.5" customHeight="1">
      <c r="B201" s="164"/>
      <c r="C201" s="165" t="s">
        <v>281</v>
      </c>
      <c r="D201" s="165" t="s">
        <v>126</v>
      </c>
      <c r="E201" s="166" t="s">
        <v>282</v>
      </c>
      <c r="F201" s="167" t="s">
        <v>283</v>
      </c>
      <c r="G201" s="168" t="s">
        <v>189</v>
      </c>
      <c r="H201" s="169">
        <v>2641.927</v>
      </c>
      <c r="I201" s="170"/>
      <c r="J201" s="171">
        <f>ROUND(I201*H201,2)</f>
        <v>0</v>
      </c>
      <c r="K201" s="167" t="s">
        <v>130</v>
      </c>
      <c r="L201" s="34"/>
      <c r="M201" s="172" t="s">
        <v>20</v>
      </c>
      <c r="N201" s="173" t="s">
        <v>44</v>
      </c>
      <c r="O201" s="35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AR201" s="17" t="s">
        <v>131</v>
      </c>
      <c r="AT201" s="17" t="s">
        <v>126</v>
      </c>
      <c r="AU201" s="17" t="s">
        <v>81</v>
      </c>
      <c r="AY201" s="17" t="s">
        <v>124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22</v>
      </c>
      <c r="BK201" s="176">
        <f>ROUND(I201*H201,2)</f>
        <v>0</v>
      </c>
      <c r="BL201" s="17" t="s">
        <v>131</v>
      </c>
      <c r="BM201" s="17" t="s">
        <v>284</v>
      </c>
    </row>
    <row r="202" spans="2:51" s="11" customFormat="1" ht="22.5" customHeight="1">
      <c r="B202" s="177"/>
      <c r="D202" s="178" t="s">
        <v>133</v>
      </c>
      <c r="E202" s="179" t="s">
        <v>20</v>
      </c>
      <c r="F202" s="180" t="s">
        <v>285</v>
      </c>
      <c r="H202" s="181">
        <v>2641.927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133</v>
      </c>
      <c r="AU202" s="179" t="s">
        <v>81</v>
      </c>
      <c r="AV202" s="11" t="s">
        <v>81</v>
      </c>
      <c r="AW202" s="11" t="s">
        <v>37</v>
      </c>
      <c r="AX202" s="11" t="s">
        <v>73</v>
      </c>
      <c r="AY202" s="179" t="s">
        <v>124</v>
      </c>
    </row>
    <row r="203" spans="2:51" s="13" customFormat="1" ht="22.5" customHeight="1">
      <c r="B203" s="194"/>
      <c r="D203" s="195" t="s">
        <v>133</v>
      </c>
      <c r="E203" s="196" t="s">
        <v>20</v>
      </c>
      <c r="F203" s="197" t="s">
        <v>136</v>
      </c>
      <c r="H203" s="198">
        <v>2641.927</v>
      </c>
      <c r="I203" s="199"/>
      <c r="L203" s="194"/>
      <c r="M203" s="200"/>
      <c r="N203" s="201"/>
      <c r="O203" s="201"/>
      <c r="P203" s="201"/>
      <c r="Q203" s="201"/>
      <c r="R203" s="201"/>
      <c r="S203" s="201"/>
      <c r="T203" s="202"/>
      <c r="AT203" s="203" t="s">
        <v>133</v>
      </c>
      <c r="AU203" s="203" t="s">
        <v>81</v>
      </c>
      <c r="AV203" s="13" t="s">
        <v>131</v>
      </c>
      <c r="AW203" s="13" t="s">
        <v>37</v>
      </c>
      <c r="AX203" s="13" t="s">
        <v>22</v>
      </c>
      <c r="AY203" s="203" t="s">
        <v>124</v>
      </c>
    </row>
    <row r="204" spans="2:65" s="1" customFormat="1" ht="22.5" customHeight="1">
      <c r="B204" s="164"/>
      <c r="C204" s="165" t="s">
        <v>286</v>
      </c>
      <c r="D204" s="165" t="s">
        <v>126</v>
      </c>
      <c r="E204" s="166" t="s">
        <v>287</v>
      </c>
      <c r="F204" s="167" t="s">
        <v>288</v>
      </c>
      <c r="G204" s="168" t="s">
        <v>189</v>
      </c>
      <c r="H204" s="169">
        <v>1316.035</v>
      </c>
      <c r="I204" s="170"/>
      <c r="J204" s="171">
        <f>ROUND(I204*H204,2)</f>
        <v>0</v>
      </c>
      <c r="K204" s="167" t="s">
        <v>130</v>
      </c>
      <c r="L204" s="34"/>
      <c r="M204" s="172" t="s">
        <v>20</v>
      </c>
      <c r="N204" s="173" t="s">
        <v>44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131</v>
      </c>
      <c r="AT204" s="17" t="s">
        <v>126</v>
      </c>
      <c r="AU204" s="17" t="s">
        <v>81</v>
      </c>
      <c r="AY204" s="17" t="s">
        <v>124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22</v>
      </c>
      <c r="BK204" s="176">
        <f>ROUND(I204*H204,2)</f>
        <v>0</v>
      </c>
      <c r="BL204" s="17" t="s">
        <v>131</v>
      </c>
      <c r="BM204" s="17" t="s">
        <v>289</v>
      </c>
    </row>
    <row r="205" spans="2:51" s="11" customFormat="1" ht="22.5" customHeight="1">
      <c r="B205" s="177"/>
      <c r="D205" s="178" t="s">
        <v>133</v>
      </c>
      <c r="E205" s="179" t="s">
        <v>20</v>
      </c>
      <c r="F205" s="180" t="s">
        <v>285</v>
      </c>
      <c r="H205" s="181">
        <v>2641.927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133</v>
      </c>
      <c r="AU205" s="179" t="s">
        <v>81</v>
      </c>
      <c r="AV205" s="11" t="s">
        <v>81</v>
      </c>
      <c r="AW205" s="11" t="s">
        <v>37</v>
      </c>
      <c r="AX205" s="11" t="s">
        <v>73</v>
      </c>
      <c r="AY205" s="179" t="s">
        <v>124</v>
      </c>
    </row>
    <row r="206" spans="2:51" s="12" customFormat="1" ht="22.5" customHeight="1">
      <c r="B206" s="186"/>
      <c r="D206" s="178" t="s">
        <v>133</v>
      </c>
      <c r="E206" s="187" t="s">
        <v>20</v>
      </c>
      <c r="F206" s="188" t="s">
        <v>290</v>
      </c>
      <c r="H206" s="189" t="s">
        <v>20</v>
      </c>
      <c r="I206" s="190"/>
      <c r="L206" s="186"/>
      <c r="M206" s="191"/>
      <c r="N206" s="192"/>
      <c r="O206" s="192"/>
      <c r="P206" s="192"/>
      <c r="Q206" s="192"/>
      <c r="R206" s="192"/>
      <c r="S206" s="192"/>
      <c r="T206" s="193"/>
      <c r="AT206" s="189" t="s">
        <v>133</v>
      </c>
      <c r="AU206" s="189" t="s">
        <v>81</v>
      </c>
      <c r="AV206" s="12" t="s">
        <v>22</v>
      </c>
      <c r="AW206" s="12" t="s">
        <v>37</v>
      </c>
      <c r="AX206" s="12" t="s">
        <v>73</v>
      </c>
      <c r="AY206" s="189" t="s">
        <v>124</v>
      </c>
    </row>
    <row r="207" spans="2:51" s="11" customFormat="1" ht="22.5" customHeight="1">
      <c r="B207" s="177"/>
      <c r="D207" s="178" t="s">
        <v>133</v>
      </c>
      <c r="E207" s="179" t="s">
        <v>20</v>
      </c>
      <c r="F207" s="180" t="s">
        <v>291</v>
      </c>
      <c r="H207" s="181">
        <v>-717.636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133</v>
      </c>
      <c r="AU207" s="179" t="s">
        <v>81</v>
      </c>
      <c r="AV207" s="11" t="s">
        <v>81</v>
      </c>
      <c r="AW207" s="11" t="s">
        <v>37</v>
      </c>
      <c r="AX207" s="11" t="s">
        <v>73</v>
      </c>
      <c r="AY207" s="179" t="s">
        <v>124</v>
      </c>
    </row>
    <row r="208" spans="2:51" s="11" customFormat="1" ht="22.5" customHeight="1">
      <c r="B208" s="177"/>
      <c r="D208" s="178" t="s">
        <v>133</v>
      </c>
      <c r="E208" s="179" t="s">
        <v>20</v>
      </c>
      <c r="F208" s="180" t="s">
        <v>292</v>
      </c>
      <c r="H208" s="181">
        <v>-608.256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133</v>
      </c>
      <c r="AU208" s="179" t="s">
        <v>81</v>
      </c>
      <c r="AV208" s="11" t="s">
        <v>81</v>
      </c>
      <c r="AW208" s="11" t="s">
        <v>37</v>
      </c>
      <c r="AX208" s="11" t="s">
        <v>73</v>
      </c>
      <c r="AY208" s="179" t="s">
        <v>124</v>
      </c>
    </row>
    <row r="209" spans="2:51" s="13" customFormat="1" ht="22.5" customHeight="1">
      <c r="B209" s="194"/>
      <c r="D209" s="178" t="s">
        <v>133</v>
      </c>
      <c r="E209" s="204" t="s">
        <v>20</v>
      </c>
      <c r="F209" s="205" t="s">
        <v>136</v>
      </c>
      <c r="H209" s="206">
        <v>1316.035</v>
      </c>
      <c r="I209" s="199"/>
      <c r="L209" s="194"/>
      <c r="M209" s="200"/>
      <c r="N209" s="201"/>
      <c r="O209" s="201"/>
      <c r="P209" s="201"/>
      <c r="Q209" s="201"/>
      <c r="R209" s="201"/>
      <c r="S209" s="201"/>
      <c r="T209" s="202"/>
      <c r="AT209" s="203" t="s">
        <v>133</v>
      </c>
      <c r="AU209" s="203" t="s">
        <v>81</v>
      </c>
      <c r="AV209" s="13" t="s">
        <v>131</v>
      </c>
      <c r="AW209" s="13" t="s">
        <v>37</v>
      </c>
      <c r="AX209" s="13" t="s">
        <v>22</v>
      </c>
      <c r="AY209" s="203" t="s">
        <v>124</v>
      </c>
    </row>
    <row r="210" spans="2:63" s="10" customFormat="1" ht="29.25" customHeight="1">
      <c r="B210" s="150"/>
      <c r="D210" s="161" t="s">
        <v>72</v>
      </c>
      <c r="E210" s="162" t="s">
        <v>293</v>
      </c>
      <c r="F210" s="162" t="s">
        <v>294</v>
      </c>
      <c r="I210" s="153"/>
      <c r="J210" s="163">
        <f>BK210</f>
        <v>0</v>
      </c>
      <c r="L210" s="150"/>
      <c r="M210" s="155"/>
      <c r="N210" s="156"/>
      <c r="O210" s="156"/>
      <c r="P210" s="157">
        <f>P211</f>
        <v>0</v>
      </c>
      <c r="Q210" s="156"/>
      <c r="R210" s="157">
        <f>R211</f>
        <v>0</v>
      </c>
      <c r="S210" s="156"/>
      <c r="T210" s="158">
        <f>T211</f>
        <v>0</v>
      </c>
      <c r="AR210" s="151" t="s">
        <v>22</v>
      </c>
      <c r="AT210" s="159" t="s">
        <v>72</v>
      </c>
      <c r="AU210" s="159" t="s">
        <v>22</v>
      </c>
      <c r="AY210" s="151" t="s">
        <v>124</v>
      </c>
      <c r="BK210" s="160">
        <f>BK211</f>
        <v>0</v>
      </c>
    </row>
    <row r="211" spans="2:65" s="1" customFormat="1" ht="31.5" customHeight="1">
      <c r="B211" s="164"/>
      <c r="C211" s="165" t="s">
        <v>295</v>
      </c>
      <c r="D211" s="165" t="s">
        <v>126</v>
      </c>
      <c r="E211" s="166" t="s">
        <v>296</v>
      </c>
      <c r="F211" s="167" t="s">
        <v>297</v>
      </c>
      <c r="G211" s="168" t="s">
        <v>189</v>
      </c>
      <c r="H211" s="169">
        <v>1281.739</v>
      </c>
      <c r="I211" s="170"/>
      <c r="J211" s="171">
        <f>ROUND(I211*H211,2)</f>
        <v>0</v>
      </c>
      <c r="K211" s="167" t="s">
        <v>130</v>
      </c>
      <c r="L211" s="34"/>
      <c r="M211" s="172" t="s">
        <v>20</v>
      </c>
      <c r="N211" s="217" t="s">
        <v>44</v>
      </c>
      <c r="O211" s="218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AR211" s="17" t="s">
        <v>131</v>
      </c>
      <c r="AT211" s="17" t="s">
        <v>126</v>
      </c>
      <c r="AU211" s="17" t="s">
        <v>81</v>
      </c>
      <c r="AY211" s="17" t="s">
        <v>124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7" t="s">
        <v>22</v>
      </c>
      <c r="BK211" s="176">
        <f>ROUND(I211*H211,2)</f>
        <v>0</v>
      </c>
      <c r="BL211" s="17" t="s">
        <v>131</v>
      </c>
      <c r="BM211" s="17" t="s">
        <v>298</v>
      </c>
    </row>
    <row r="212" spans="2:12" s="1" customFormat="1" ht="6.75" customHeight="1">
      <c r="B212" s="49"/>
      <c r="C212" s="50"/>
      <c r="D212" s="50"/>
      <c r="E212" s="50"/>
      <c r="F212" s="50"/>
      <c r="G212" s="50"/>
      <c r="H212" s="50"/>
      <c r="I212" s="116"/>
      <c r="J212" s="50"/>
      <c r="K212" s="50"/>
      <c r="L212" s="34"/>
    </row>
    <row r="213" ht="13.5">
      <c r="AT213" s="221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28"/>
      <c r="C1" s="228"/>
      <c r="D1" s="227" t="s">
        <v>1</v>
      </c>
      <c r="E1" s="228"/>
      <c r="F1" s="229" t="s">
        <v>394</v>
      </c>
      <c r="G1" s="353" t="s">
        <v>395</v>
      </c>
      <c r="H1" s="353"/>
      <c r="I1" s="234"/>
      <c r="J1" s="229" t="s">
        <v>396</v>
      </c>
      <c r="K1" s="227" t="s">
        <v>91</v>
      </c>
      <c r="L1" s="229" t="s">
        <v>397</v>
      </c>
      <c r="M1" s="229"/>
      <c r="N1" s="229"/>
      <c r="O1" s="229"/>
      <c r="P1" s="229"/>
      <c r="Q1" s="229"/>
      <c r="R1" s="229"/>
      <c r="S1" s="229"/>
      <c r="T1" s="229"/>
      <c r="U1" s="225"/>
      <c r="V1" s="2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4" t="str">
        <f>'Rekapitulace stavby'!K6</f>
        <v>II/203 Vejprnická ulice v Plzni, Autobusové zastávky Waltrova, Dodatek č.1</v>
      </c>
      <c r="F7" s="346"/>
      <c r="G7" s="346"/>
      <c r="H7" s="346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5" t="s">
        <v>299</v>
      </c>
      <c r="F9" s="339"/>
      <c r="G9" s="339"/>
      <c r="H9" s="3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29.7.2016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49" t="s">
        <v>20</v>
      </c>
      <c r="F24" s="356"/>
      <c r="G24" s="356"/>
      <c r="H24" s="35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ROUND(SUM(BE80:BE90),2)</f>
        <v>0</v>
      </c>
      <c r="G30" s="35"/>
      <c r="H30" s="35"/>
      <c r="I30" s="108">
        <v>0.21</v>
      </c>
      <c r="J30" s="107">
        <f>ROUND(ROUND((SUM(BE80:BE90)),2)*I30,2)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ROUND(SUM(BF80:BF90),2)</f>
        <v>0</v>
      </c>
      <c r="G31" s="35"/>
      <c r="H31" s="35"/>
      <c r="I31" s="108">
        <v>0.15</v>
      </c>
      <c r="J31" s="107">
        <f>ROUND(ROUND((SUM(BF80:BF90)),2)*I31,2)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ROUND(SUM(BG80:BG90),2)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ROUND(SUM(BH80:BH90),2)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ROUND(SUM(BI80:BI90),2)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4" t="str">
        <f>E7</f>
        <v>II/203 Vejprnická ulice v Plzni, Autobusové zastávky Waltrova, Dodatek č.1</v>
      </c>
      <c r="F45" s="339"/>
      <c r="G45" s="339"/>
      <c r="H45" s="339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5" t="str">
        <f>E9</f>
        <v>SKU1302 - SO 101 VON</v>
      </c>
      <c r="F47" s="339"/>
      <c r="G47" s="339"/>
      <c r="H47" s="3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29.7.2016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Statutární město Plzeň,zast.SVS m.Plzně</v>
      </c>
      <c r="G51" s="35"/>
      <c r="H51" s="35"/>
      <c r="I51" s="96" t="s">
        <v>35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300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301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8" customFormat="1" ht="19.5" customHeight="1">
      <c r="B59" s="131"/>
      <c r="C59" s="132"/>
      <c r="D59" s="133" t="s">
        <v>302</v>
      </c>
      <c r="E59" s="134"/>
      <c r="F59" s="134"/>
      <c r="G59" s="134"/>
      <c r="H59" s="134"/>
      <c r="I59" s="135"/>
      <c r="J59" s="136">
        <f>J86</f>
        <v>0</v>
      </c>
      <c r="K59" s="137"/>
    </row>
    <row r="60" spans="2:11" s="8" customFormat="1" ht="19.5" customHeight="1">
      <c r="B60" s="131"/>
      <c r="C60" s="132"/>
      <c r="D60" s="133" t="s">
        <v>303</v>
      </c>
      <c r="E60" s="134"/>
      <c r="F60" s="134"/>
      <c r="G60" s="134"/>
      <c r="H60" s="134"/>
      <c r="I60" s="135"/>
      <c r="J60" s="136">
        <f>J89</f>
        <v>0</v>
      </c>
      <c r="K60" s="137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6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7"/>
      <c r="J66" s="53"/>
      <c r="K66" s="53"/>
      <c r="L66" s="34"/>
    </row>
    <row r="67" spans="2:12" s="1" customFormat="1" ht="36.75" customHeight="1">
      <c r="B67" s="34"/>
      <c r="C67" s="54" t="s">
        <v>108</v>
      </c>
      <c r="I67" s="138"/>
      <c r="L67" s="34"/>
    </row>
    <row r="68" spans="2:12" s="1" customFormat="1" ht="6.75" customHeight="1">
      <c r="B68" s="34"/>
      <c r="I68" s="138"/>
      <c r="L68" s="34"/>
    </row>
    <row r="69" spans="2:12" s="1" customFormat="1" ht="14.25" customHeight="1">
      <c r="B69" s="34"/>
      <c r="C69" s="56" t="s">
        <v>16</v>
      </c>
      <c r="I69" s="138"/>
      <c r="L69" s="34"/>
    </row>
    <row r="70" spans="2:12" s="1" customFormat="1" ht="22.5" customHeight="1">
      <c r="B70" s="34"/>
      <c r="E70" s="357" t="str">
        <f>E7</f>
        <v>II/203 Vejprnická ulice v Plzni, Autobusové zastávky Waltrova, Dodatek č.1</v>
      </c>
      <c r="F70" s="334"/>
      <c r="G70" s="334"/>
      <c r="H70" s="334"/>
      <c r="I70" s="138"/>
      <c r="L70" s="34"/>
    </row>
    <row r="71" spans="2:12" s="1" customFormat="1" ht="14.25" customHeight="1">
      <c r="B71" s="34"/>
      <c r="C71" s="56" t="s">
        <v>93</v>
      </c>
      <c r="I71" s="138"/>
      <c r="L71" s="34"/>
    </row>
    <row r="72" spans="2:12" s="1" customFormat="1" ht="23.25" customHeight="1">
      <c r="B72" s="34"/>
      <c r="E72" s="331" t="str">
        <f>E9</f>
        <v>SKU1302 - SO 101 VON</v>
      </c>
      <c r="F72" s="334"/>
      <c r="G72" s="334"/>
      <c r="H72" s="334"/>
      <c r="I72" s="138"/>
      <c r="L72" s="34"/>
    </row>
    <row r="73" spans="2:12" s="1" customFormat="1" ht="6.75" customHeight="1">
      <c r="B73" s="34"/>
      <c r="I73" s="138"/>
      <c r="L73" s="34"/>
    </row>
    <row r="74" spans="2:12" s="1" customFormat="1" ht="18" customHeight="1">
      <c r="B74" s="34"/>
      <c r="C74" s="56" t="s">
        <v>23</v>
      </c>
      <c r="F74" s="139" t="str">
        <f>F12</f>
        <v> </v>
      </c>
      <c r="I74" s="140" t="s">
        <v>25</v>
      </c>
      <c r="J74" s="60" t="str">
        <f>IF(J12="","",J12)</f>
        <v>29.7.2016</v>
      </c>
      <c r="L74" s="34"/>
    </row>
    <row r="75" spans="2:12" s="1" customFormat="1" ht="6.75" customHeight="1">
      <c r="B75" s="34"/>
      <c r="I75" s="138"/>
      <c r="L75" s="34"/>
    </row>
    <row r="76" spans="2:12" s="1" customFormat="1" ht="15">
      <c r="B76" s="34"/>
      <c r="C76" s="56" t="s">
        <v>29</v>
      </c>
      <c r="F76" s="139" t="str">
        <f>E15</f>
        <v>Statutární město Plzeň,zast.SVS m.Plzně</v>
      </c>
      <c r="I76" s="140" t="s">
        <v>35</v>
      </c>
      <c r="J76" s="139" t="str">
        <f>E21</f>
        <v>Projekční kancelář Ing.Škubalová</v>
      </c>
      <c r="L76" s="34"/>
    </row>
    <row r="77" spans="2:12" s="1" customFormat="1" ht="14.25" customHeight="1">
      <c r="B77" s="34"/>
      <c r="C77" s="56" t="s">
        <v>33</v>
      </c>
      <c r="F77" s="139">
        <f>IF(E18="","",E18)</f>
      </c>
      <c r="I77" s="138"/>
      <c r="L77" s="34"/>
    </row>
    <row r="78" spans="2:12" s="1" customFormat="1" ht="9.75" customHeight="1">
      <c r="B78" s="34"/>
      <c r="I78" s="138"/>
      <c r="L78" s="34"/>
    </row>
    <row r="79" spans="2:20" s="9" customFormat="1" ht="29.25" customHeight="1">
      <c r="B79" s="141"/>
      <c r="C79" s="142" t="s">
        <v>109</v>
      </c>
      <c r="D79" s="143" t="s">
        <v>58</v>
      </c>
      <c r="E79" s="143" t="s">
        <v>54</v>
      </c>
      <c r="F79" s="143" t="s">
        <v>110</v>
      </c>
      <c r="G79" s="143" t="s">
        <v>111</v>
      </c>
      <c r="H79" s="143" t="s">
        <v>112</v>
      </c>
      <c r="I79" s="144" t="s">
        <v>113</v>
      </c>
      <c r="J79" s="143" t="s">
        <v>97</v>
      </c>
      <c r="K79" s="145" t="s">
        <v>114</v>
      </c>
      <c r="L79" s="141"/>
      <c r="M79" s="67" t="s">
        <v>115</v>
      </c>
      <c r="N79" s="68" t="s">
        <v>43</v>
      </c>
      <c r="O79" s="68" t="s">
        <v>116</v>
      </c>
      <c r="P79" s="68" t="s">
        <v>117</v>
      </c>
      <c r="Q79" s="68" t="s">
        <v>118</v>
      </c>
      <c r="R79" s="68" t="s">
        <v>119</v>
      </c>
      <c r="S79" s="68" t="s">
        <v>120</v>
      </c>
      <c r="T79" s="69" t="s">
        <v>121</v>
      </c>
    </row>
    <row r="80" spans="2:63" s="1" customFormat="1" ht="29.25" customHeight="1">
      <c r="B80" s="34"/>
      <c r="C80" s="71" t="s">
        <v>98</v>
      </c>
      <c r="I80" s="138"/>
      <c r="J80" s="146">
        <f>BK80</f>
        <v>0</v>
      </c>
      <c r="L80" s="34"/>
      <c r="M80" s="70"/>
      <c r="N80" s="61"/>
      <c r="O80" s="61"/>
      <c r="P80" s="147">
        <f>P81</f>
        <v>0</v>
      </c>
      <c r="Q80" s="61"/>
      <c r="R80" s="147">
        <f>R81</f>
        <v>0</v>
      </c>
      <c r="S80" s="61"/>
      <c r="T80" s="148">
        <f>T81</f>
        <v>0</v>
      </c>
      <c r="AT80" s="17" t="s">
        <v>72</v>
      </c>
      <c r="AU80" s="17" t="s">
        <v>99</v>
      </c>
      <c r="BK80" s="149">
        <f>BK81</f>
        <v>0</v>
      </c>
    </row>
    <row r="81" spans="2:63" s="10" customFormat="1" ht="36.75" customHeight="1">
      <c r="B81" s="150"/>
      <c r="D81" s="151" t="s">
        <v>72</v>
      </c>
      <c r="E81" s="152" t="s">
        <v>304</v>
      </c>
      <c r="F81" s="152" t="s">
        <v>305</v>
      </c>
      <c r="I81" s="153"/>
      <c r="J81" s="154">
        <f>BK81</f>
        <v>0</v>
      </c>
      <c r="L81" s="150"/>
      <c r="M81" s="155"/>
      <c r="N81" s="156"/>
      <c r="O81" s="156"/>
      <c r="P81" s="157">
        <f>P82+P86+P89</f>
        <v>0</v>
      </c>
      <c r="Q81" s="156"/>
      <c r="R81" s="157">
        <f>R82+R86+R89</f>
        <v>0</v>
      </c>
      <c r="S81" s="156"/>
      <c r="T81" s="158">
        <f>T82+T86+T89</f>
        <v>0</v>
      </c>
      <c r="AR81" s="151" t="s">
        <v>152</v>
      </c>
      <c r="AT81" s="159" t="s">
        <v>72</v>
      </c>
      <c r="AU81" s="159" t="s">
        <v>73</v>
      </c>
      <c r="AY81" s="151" t="s">
        <v>124</v>
      </c>
      <c r="BK81" s="160">
        <f>BK82+BK86+BK89</f>
        <v>0</v>
      </c>
    </row>
    <row r="82" spans="2:63" s="10" customFormat="1" ht="19.5" customHeight="1">
      <c r="B82" s="150"/>
      <c r="D82" s="161" t="s">
        <v>72</v>
      </c>
      <c r="E82" s="162" t="s">
        <v>306</v>
      </c>
      <c r="F82" s="162" t="s">
        <v>307</v>
      </c>
      <c r="I82" s="153"/>
      <c r="J82" s="163">
        <f>BK82</f>
        <v>0</v>
      </c>
      <c r="L82" s="150"/>
      <c r="M82" s="155"/>
      <c r="N82" s="156"/>
      <c r="O82" s="156"/>
      <c r="P82" s="157">
        <f>SUM(P83:P85)</f>
        <v>0</v>
      </c>
      <c r="Q82" s="156"/>
      <c r="R82" s="157">
        <f>SUM(R83:R85)</f>
        <v>0</v>
      </c>
      <c r="S82" s="156"/>
      <c r="T82" s="158">
        <f>SUM(T83:T85)</f>
        <v>0</v>
      </c>
      <c r="AR82" s="151" t="s">
        <v>152</v>
      </c>
      <c r="AT82" s="159" t="s">
        <v>72</v>
      </c>
      <c r="AU82" s="159" t="s">
        <v>22</v>
      </c>
      <c r="AY82" s="151" t="s">
        <v>124</v>
      </c>
      <c r="BK82" s="160">
        <f>SUM(BK83:BK85)</f>
        <v>0</v>
      </c>
    </row>
    <row r="83" spans="2:65" s="1" customFormat="1" ht="22.5" customHeight="1">
      <c r="B83" s="164"/>
      <c r="C83" s="165" t="s">
        <v>22</v>
      </c>
      <c r="D83" s="165" t="s">
        <v>126</v>
      </c>
      <c r="E83" s="166" t="s">
        <v>308</v>
      </c>
      <c r="F83" s="167" t="s">
        <v>309</v>
      </c>
      <c r="G83" s="168" t="s">
        <v>268</v>
      </c>
      <c r="H83" s="169">
        <v>1</v>
      </c>
      <c r="I83" s="170"/>
      <c r="J83" s="171">
        <f>ROUND(I83*H83,2)</f>
        <v>0</v>
      </c>
      <c r="K83" s="167" t="s">
        <v>130</v>
      </c>
      <c r="L83" s="34"/>
      <c r="M83" s="172" t="s">
        <v>20</v>
      </c>
      <c r="N83" s="173" t="s">
        <v>44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310</v>
      </c>
      <c r="AT83" s="17" t="s">
        <v>126</v>
      </c>
      <c r="AU83" s="17" t="s">
        <v>81</v>
      </c>
      <c r="AY83" s="17" t="s">
        <v>124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310</v>
      </c>
      <c r="BM83" s="17" t="s">
        <v>311</v>
      </c>
    </row>
    <row r="84" spans="2:65" s="1" customFormat="1" ht="22.5" customHeight="1">
      <c r="B84" s="164"/>
      <c r="C84" s="165" t="s">
        <v>81</v>
      </c>
      <c r="D84" s="165" t="s">
        <v>126</v>
      </c>
      <c r="E84" s="166" t="s">
        <v>312</v>
      </c>
      <c r="F84" s="167" t="s">
        <v>313</v>
      </c>
      <c r="G84" s="168" t="s">
        <v>268</v>
      </c>
      <c r="H84" s="169">
        <v>1</v>
      </c>
      <c r="I84" s="170"/>
      <c r="J84" s="171">
        <f>ROUND(I84*H84,2)</f>
        <v>0</v>
      </c>
      <c r="K84" s="167" t="s">
        <v>130</v>
      </c>
      <c r="L84" s="34"/>
      <c r="M84" s="172" t="s">
        <v>20</v>
      </c>
      <c r="N84" s="173" t="s">
        <v>44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310</v>
      </c>
      <c r="AT84" s="17" t="s">
        <v>126</v>
      </c>
      <c r="AU84" s="17" t="s">
        <v>81</v>
      </c>
      <c r="AY84" s="17" t="s">
        <v>124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22</v>
      </c>
      <c r="BK84" s="176">
        <f>ROUND(I84*H84,2)</f>
        <v>0</v>
      </c>
      <c r="BL84" s="17" t="s">
        <v>310</v>
      </c>
      <c r="BM84" s="17" t="s">
        <v>314</v>
      </c>
    </row>
    <row r="85" spans="2:65" s="1" customFormat="1" ht="22.5" customHeight="1">
      <c r="B85" s="164"/>
      <c r="C85" s="165" t="s">
        <v>141</v>
      </c>
      <c r="D85" s="165" t="s">
        <v>126</v>
      </c>
      <c r="E85" s="166" t="s">
        <v>315</v>
      </c>
      <c r="F85" s="167" t="s">
        <v>316</v>
      </c>
      <c r="G85" s="168" t="s">
        <v>268</v>
      </c>
      <c r="H85" s="169">
        <v>1</v>
      </c>
      <c r="I85" s="170"/>
      <c r="J85" s="171">
        <f>ROUND(I85*H85,2)</f>
        <v>0</v>
      </c>
      <c r="K85" s="167" t="s">
        <v>130</v>
      </c>
      <c r="L85" s="34"/>
      <c r="M85" s="172" t="s">
        <v>20</v>
      </c>
      <c r="N85" s="173" t="s">
        <v>44</v>
      </c>
      <c r="O85" s="35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AR85" s="17" t="s">
        <v>310</v>
      </c>
      <c r="AT85" s="17" t="s">
        <v>126</v>
      </c>
      <c r="AU85" s="17" t="s">
        <v>81</v>
      </c>
      <c r="AY85" s="17" t="s">
        <v>124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22</v>
      </c>
      <c r="BK85" s="176">
        <f>ROUND(I85*H85,2)</f>
        <v>0</v>
      </c>
      <c r="BL85" s="17" t="s">
        <v>310</v>
      </c>
      <c r="BM85" s="17" t="s">
        <v>317</v>
      </c>
    </row>
    <row r="86" spans="2:63" s="10" customFormat="1" ht="29.25" customHeight="1">
      <c r="B86" s="150"/>
      <c r="D86" s="161" t="s">
        <v>72</v>
      </c>
      <c r="E86" s="162" t="s">
        <v>318</v>
      </c>
      <c r="F86" s="162" t="s">
        <v>319</v>
      </c>
      <c r="I86" s="153"/>
      <c r="J86" s="163">
        <f>BK86</f>
        <v>0</v>
      </c>
      <c r="L86" s="150"/>
      <c r="M86" s="155"/>
      <c r="N86" s="156"/>
      <c r="O86" s="156"/>
      <c r="P86" s="157">
        <f>SUM(P87:P88)</f>
        <v>0</v>
      </c>
      <c r="Q86" s="156"/>
      <c r="R86" s="157">
        <f>SUM(R87:R88)</f>
        <v>0</v>
      </c>
      <c r="S86" s="156"/>
      <c r="T86" s="158">
        <f>SUM(T87:T88)</f>
        <v>0</v>
      </c>
      <c r="AR86" s="151" t="s">
        <v>152</v>
      </c>
      <c r="AT86" s="159" t="s">
        <v>72</v>
      </c>
      <c r="AU86" s="159" t="s">
        <v>22</v>
      </c>
      <c r="AY86" s="151" t="s">
        <v>124</v>
      </c>
      <c r="BK86" s="160">
        <f>SUM(BK87:BK88)</f>
        <v>0</v>
      </c>
    </row>
    <row r="87" spans="2:65" s="1" customFormat="1" ht="31.5" customHeight="1">
      <c r="B87" s="164"/>
      <c r="C87" s="165" t="s">
        <v>131</v>
      </c>
      <c r="D87" s="165" t="s">
        <v>126</v>
      </c>
      <c r="E87" s="166" t="s">
        <v>320</v>
      </c>
      <c r="F87" s="167" t="s">
        <v>321</v>
      </c>
      <c r="G87" s="168" t="s">
        <v>268</v>
      </c>
      <c r="H87" s="169">
        <v>1</v>
      </c>
      <c r="I87" s="170"/>
      <c r="J87" s="171">
        <f>ROUND(I87*H87,2)</f>
        <v>0</v>
      </c>
      <c r="K87" s="167" t="s">
        <v>130</v>
      </c>
      <c r="L87" s="34"/>
      <c r="M87" s="172" t="s">
        <v>20</v>
      </c>
      <c r="N87" s="173" t="s">
        <v>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310</v>
      </c>
      <c r="AT87" s="17" t="s">
        <v>126</v>
      </c>
      <c r="AU87" s="17" t="s">
        <v>81</v>
      </c>
      <c r="AY87" s="17" t="s">
        <v>124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22</v>
      </c>
      <c r="BK87" s="176">
        <f>ROUND(I87*H87,2)</f>
        <v>0</v>
      </c>
      <c r="BL87" s="17" t="s">
        <v>310</v>
      </c>
      <c r="BM87" s="17" t="s">
        <v>322</v>
      </c>
    </row>
    <row r="88" spans="2:65" s="1" customFormat="1" ht="22.5" customHeight="1">
      <c r="B88" s="164"/>
      <c r="C88" s="165" t="s">
        <v>152</v>
      </c>
      <c r="D88" s="165" t="s">
        <v>126</v>
      </c>
      <c r="E88" s="166" t="s">
        <v>323</v>
      </c>
      <c r="F88" s="167" t="s">
        <v>324</v>
      </c>
      <c r="G88" s="168" t="s">
        <v>268</v>
      </c>
      <c r="H88" s="169">
        <v>1</v>
      </c>
      <c r="I88" s="170"/>
      <c r="J88" s="171">
        <f>ROUND(I88*H88,2)</f>
        <v>0</v>
      </c>
      <c r="K88" s="167" t="s">
        <v>130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310</v>
      </c>
      <c r="AT88" s="17" t="s">
        <v>126</v>
      </c>
      <c r="AU88" s="17" t="s">
        <v>81</v>
      </c>
      <c r="AY88" s="17" t="s">
        <v>124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310</v>
      </c>
      <c r="BM88" s="17" t="s">
        <v>325</v>
      </c>
    </row>
    <row r="89" spans="2:63" s="10" customFormat="1" ht="29.25" customHeight="1">
      <c r="B89" s="150"/>
      <c r="D89" s="161" t="s">
        <v>72</v>
      </c>
      <c r="E89" s="162" t="s">
        <v>326</v>
      </c>
      <c r="F89" s="162" t="s">
        <v>327</v>
      </c>
      <c r="I89" s="153"/>
      <c r="J89" s="163">
        <f>BK89</f>
        <v>0</v>
      </c>
      <c r="L89" s="150"/>
      <c r="M89" s="155"/>
      <c r="N89" s="156"/>
      <c r="O89" s="156"/>
      <c r="P89" s="157">
        <f>P90</f>
        <v>0</v>
      </c>
      <c r="Q89" s="156"/>
      <c r="R89" s="157">
        <f>R90</f>
        <v>0</v>
      </c>
      <c r="S89" s="156"/>
      <c r="T89" s="158">
        <f>T90</f>
        <v>0</v>
      </c>
      <c r="AR89" s="151" t="s">
        <v>152</v>
      </c>
      <c r="AT89" s="159" t="s">
        <v>72</v>
      </c>
      <c r="AU89" s="159" t="s">
        <v>22</v>
      </c>
      <c r="AY89" s="151" t="s">
        <v>124</v>
      </c>
      <c r="BK89" s="160">
        <f>BK90</f>
        <v>0</v>
      </c>
    </row>
    <row r="90" spans="2:65" s="1" customFormat="1" ht="22.5" customHeight="1">
      <c r="B90" s="164"/>
      <c r="C90" s="165" t="s">
        <v>157</v>
      </c>
      <c r="D90" s="165" t="s">
        <v>126</v>
      </c>
      <c r="E90" s="166" t="s">
        <v>328</v>
      </c>
      <c r="F90" s="167" t="s">
        <v>329</v>
      </c>
      <c r="G90" s="168" t="s">
        <v>268</v>
      </c>
      <c r="H90" s="169">
        <v>1</v>
      </c>
      <c r="I90" s="170"/>
      <c r="J90" s="171">
        <f>ROUND(I90*H90,2)</f>
        <v>0</v>
      </c>
      <c r="K90" s="167" t="s">
        <v>130</v>
      </c>
      <c r="L90" s="34"/>
      <c r="M90" s="172" t="s">
        <v>20</v>
      </c>
      <c r="N90" s="217" t="s">
        <v>44</v>
      </c>
      <c r="O90" s="218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17" t="s">
        <v>310</v>
      </c>
      <c r="AT90" s="17" t="s">
        <v>126</v>
      </c>
      <c r="AU90" s="17" t="s">
        <v>81</v>
      </c>
      <c r="AY90" s="17" t="s">
        <v>124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22</v>
      </c>
      <c r="BK90" s="176">
        <f>ROUND(I90*H90,2)</f>
        <v>0</v>
      </c>
      <c r="BL90" s="17" t="s">
        <v>310</v>
      </c>
      <c r="BM90" s="17" t="s">
        <v>330</v>
      </c>
    </row>
    <row r="91" spans="2:12" s="1" customFormat="1" ht="6.75" customHeight="1">
      <c r="B91" s="49"/>
      <c r="C91" s="50"/>
      <c r="D91" s="50"/>
      <c r="E91" s="50"/>
      <c r="F91" s="50"/>
      <c r="G91" s="50"/>
      <c r="H91" s="50"/>
      <c r="I91" s="116"/>
      <c r="J91" s="50"/>
      <c r="K91" s="50"/>
      <c r="L91" s="34"/>
    </row>
    <row r="213" ht="13.5">
      <c r="AT213" s="22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28"/>
      <c r="C1" s="228"/>
      <c r="D1" s="227" t="s">
        <v>1</v>
      </c>
      <c r="E1" s="228"/>
      <c r="F1" s="229" t="s">
        <v>394</v>
      </c>
      <c r="G1" s="353" t="s">
        <v>395</v>
      </c>
      <c r="H1" s="353"/>
      <c r="I1" s="234"/>
      <c r="J1" s="229" t="s">
        <v>396</v>
      </c>
      <c r="K1" s="227" t="s">
        <v>91</v>
      </c>
      <c r="L1" s="229" t="s">
        <v>397</v>
      </c>
      <c r="M1" s="229"/>
      <c r="N1" s="229"/>
      <c r="O1" s="229"/>
      <c r="P1" s="229"/>
      <c r="Q1" s="229"/>
      <c r="R1" s="229"/>
      <c r="S1" s="229"/>
      <c r="T1" s="229"/>
      <c r="U1" s="225"/>
      <c r="V1" s="2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4" t="str">
        <f>'Rekapitulace stavby'!K6</f>
        <v>II/203 Vejprnická ulice v Plzni, Autobusové zastávky Waltrova, Dodatek č.1</v>
      </c>
      <c r="F7" s="346"/>
      <c r="G7" s="346"/>
      <c r="H7" s="346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5" t="s">
        <v>331</v>
      </c>
      <c r="F9" s="339"/>
      <c r="G9" s="339"/>
      <c r="H9" s="3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29.7.2016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49" t="s">
        <v>20</v>
      </c>
      <c r="F24" s="356"/>
      <c r="G24" s="356"/>
      <c r="H24" s="35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ROUND(J82,2)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ROUND(SUM(BE82:BE143),2)</f>
        <v>0</v>
      </c>
      <c r="G30" s="35"/>
      <c r="H30" s="35"/>
      <c r="I30" s="108">
        <v>0.21</v>
      </c>
      <c r="J30" s="107">
        <f>ROUND(ROUND((SUM(BE82:BE143)),2)*I30,2)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ROUND(SUM(BF82:BF143),2)</f>
        <v>0</v>
      </c>
      <c r="G31" s="35"/>
      <c r="H31" s="35"/>
      <c r="I31" s="108">
        <v>0.15</v>
      </c>
      <c r="J31" s="107">
        <f>ROUND(ROUND((SUM(BF82:BF143)),2)*I31,2)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ROUND(SUM(BG82:BG143),2)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ROUND(SUM(BH82:BH143),2)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ROUND(SUM(BI82:BI143),2)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4" t="str">
        <f>E7</f>
        <v>II/203 Vejprnická ulice v Plzni, Autobusové zastávky Waltrova, Dodatek č.1</v>
      </c>
      <c r="F45" s="339"/>
      <c r="G45" s="339"/>
      <c r="H45" s="339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5" t="str">
        <f>E9</f>
        <v>SKU1303 - SO 102 Chodníky a ostatní plochy</v>
      </c>
      <c r="F47" s="339"/>
      <c r="G47" s="339"/>
      <c r="H47" s="3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29.7.2016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Statutární město Plzeň,zast.SVS m.Plzně</v>
      </c>
      <c r="G51" s="35"/>
      <c r="H51" s="35"/>
      <c r="I51" s="96" t="s">
        <v>35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J82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11" s="8" customFormat="1" ht="19.5" customHeight="1">
      <c r="B59" s="131"/>
      <c r="C59" s="132"/>
      <c r="D59" s="133" t="s">
        <v>104</v>
      </c>
      <c r="E59" s="134"/>
      <c r="F59" s="134"/>
      <c r="G59" s="134"/>
      <c r="H59" s="134"/>
      <c r="I59" s="135"/>
      <c r="J59" s="136">
        <f>J116</f>
        <v>0</v>
      </c>
      <c r="K59" s="137"/>
    </row>
    <row r="60" spans="2:11" s="8" customFormat="1" ht="19.5" customHeight="1">
      <c r="B60" s="131"/>
      <c r="C60" s="132"/>
      <c r="D60" s="133" t="s">
        <v>332</v>
      </c>
      <c r="E60" s="134"/>
      <c r="F60" s="134"/>
      <c r="G60" s="134"/>
      <c r="H60" s="134"/>
      <c r="I60" s="135"/>
      <c r="J60" s="136">
        <f>J132</f>
        <v>0</v>
      </c>
      <c r="K60" s="137"/>
    </row>
    <row r="61" spans="2:11" s="8" customFormat="1" ht="19.5" customHeight="1">
      <c r="B61" s="131"/>
      <c r="C61" s="132"/>
      <c r="D61" s="133" t="s">
        <v>106</v>
      </c>
      <c r="E61" s="134"/>
      <c r="F61" s="134"/>
      <c r="G61" s="134"/>
      <c r="H61" s="134"/>
      <c r="I61" s="135"/>
      <c r="J61" s="136">
        <f>J141</f>
        <v>0</v>
      </c>
      <c r="K61" s="137"/>
    </row>
    <row r="62" spans="2:11" s="8" customFormat="1" ht="19.5" customHeight="1">
      <c r="B62" s="131"/>
      <c r="C62" s="132"/>
      <c r="D62" s="133" t="s">
        <v>107</v>
      </c>
      <c r="E62" s="134"/>
      <c r="F62" s="134"/>
      <c r="G62" s="134"/>
      <c r="H62" s="134"/>
      <c r="I62" s="135"/>
      <c r="J62" s="136">
        <f>J142</f>
        <v>0</v>
      </c>
      <c r="K62" s="137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95"/>
      <c r="J63" s="35"/>
      <c r="K63" s="38"/>
    </row>
    <row r="64" spans="2:11" s="1" customFormat="1" ht="6.75" customHeight="1">
      <c r="B64" s="49"/>
      <c r="C64" s="50"/>
      <c r="D64" s="50"/>
      <c r="E64" s="50"/>
      <c r="F64" s="50"/>
      <c r="G64" s="50"/>
      <c r="H64" s="50"/>
      <c r="I64" s="116"/>
      <c r="J64" s="50"/>
      <c r="K64" s="5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17"/>
      <c r="J68" s="53"/>
      <c r="K68" s="53"/>
      <c r="L68" s="34"/>
    </row>
    <row r="69" spans="2:12" s="1" customFormat="1" ht="36.75" customHeight="1">
      <c r="B69" s="34"/>
      <c r="C69" s="54" t="s">
        <v>108</v>
      </c>
      <c r="I69" s="138"/>
      <c r="L69" s="34"/>
    </row>
    <row r="70" spans="2:12" s="1" customFormat="1" ht="6.75" customHeight="1">
      <c r="B70" s="34"/>
      <c r="I70" s="138"/>
      <c r="L70" s="34"/>
    </row>
    <row r="71" spans="2:12" s="1" customFormat="1" ht="14.25" customHeight="1">
      <c r="B71" s="34"/>
      <c r="C71" s="56" t="s">
        <v>16</v>
      </c>
      <c r="I71" s="138"/>
      <c r="L71" s="34"/>
    </row>
    <row r="72" spans="2:12" s="1" customFormat="1" ht="22.5" customHeight="1">
      <c r="B72" s="34"/>
      <c r="E72" s="357" t="str">
        <f>E7</f>
        <v>II/203 Vejprnická ulice v Plzni, Autobusové zastávky Waltrova, Dodatek č.1</v>
      </c>
      <c r="F72" s="334"/>
      <c r="G72" s="334"/>
      <c r="H72" s="334"/>
      <c r="I72" s="138"/>
      <c r="L72" s="34"/>
    </row>
    <row r="73" spans="2:12" s="1" customFormat="1" ht="14.25" customHeight="1">
      <c r="B73" s="34"/>
      <c r="C73" s="56" t="s">
        <v>93</v>
      </c>
      <c r="I73" s="138"/>
      <c r="L73" s="34"/>
    </row>
    <row r="74" spans="2:12" s="1" customFormat="1" ht="23.25" customHeight="1">
      <c r="B74" s="34"/>
      <c r="E74" s="331" t="str">
        <f>E9</f>
        <v>SKU1303 - SO 102 Chodníky a ostatní plochy</v>
      </c>
      <c r="F74" s="334"/>
      <c r="G74" s="334"/>
      <c r="H74" s="334"/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8" customHeight="1">
      <c r="B76" s="34"/>
      <c r="C76" s="56" t="s">
        <v>23</v>
      </c>
      <c r="F76" s="139" t="str">
        <f>F12</f>
        <v> </v>
      </c>
      <c r="I76" s="140" t="s">
        <v>25</v>
      </c>
      <c r="J76" s="60" t="str">
        <f>IF(J12="","",J12)</f>
        <v>29.7.2016</v>
      </c>
      <c r="L76" s="34"/>
    </row>
    <row r="77" spans="2:12" s="1" customFormat="1" ht="6.75" customHeight="1">
      <c r="B77" s="34"/>
      <c r="I77" s="138"/>
      <c r="L77" s="34"/>
    </row>
    <row r="78" spans="2:12" s="1" customFormat="1" ht="15">
      <c r="B78" s="34"/>
      <c r="C78" s="56" t="s">
        <v>29</v>
      </c>
      <c r="F78" s="139" t="str">
        <f>E15</f>
        <v>Statutární město Plzeň,zast.SVS m.Plzně</v>
      </c>
      <c r="I78" s="140" t="s">
        <v>35</v>
      </c>
      <c r="J78" s="139" t="str">
        <f>E21</f>
        <v>Projekční kancelář Ing.Škubalová</v>
      </c>
      <c r="L78" s="34"/>
    </row>
    <row r="79" spans="2:12" s="1" customFormat="1" ht="14.25" customHeight="1">
      <c r="B79" s="34"/>
      <c r="C79" s="56" t="s">
        <v>33</v>
      </c>
      <c r="F79" s="139">
        <f>IF(E18="","",E18)</f>
      </c>
      <c r="I79" s="138"/>
      <c r="L79" s="34"/>
    </row>
    <row r="80" spans="2:12" s="1" customFormat="1" ht="9.75" customHeight="1">
      <c r="B80" s="34"/>
      <c r="I80" s="138"/>
      <c r="L80" s="34"/>
    </row>
    <row r="81" spans="2:20" s="9" customFormat="1" ht="29.25" customHeight="1">
      <c r="B81" s="141"/>
      <c r="C81" s="142" t="s">
        <v>109</v>
      </c>
      <c r="D81" s="143" t="s">
        <v>58</v>
      </c>
      <c r="E81" s="143" t="s">
        <v>54</v>
      </c>
      <c r="F81" s="143" t="s">
        <v>110</v>
      </c>
      <c r="G81" s="143" t="s">
        <v>111</v>
      </c>
      <c r="H81" s="143" t="s">
        <v>112</v>
      </c>
      <c r="I81" s="144" t="s">
        <v>113</v>
      </c>
      <c r="J81" s="143" t="s">
        <v>97</v>
      </c>
      <c r="K81" s="145" t="s">
        <v>114</v>
      </c>
      <c r="L81" s="141"/>
      <c r="M81" s="67" t="s">
        <v>115</v>
      </c>
      <c r="N81" s="68" t="s">
        <v>43</v>
      </c>
      <c r="O81" s="68" t="s">
        <v>116</v>
      </c>
      <c r="P81" s="68" t="s">
        <v>117</v>
      </c>
      <c r="Q81" s="68" t="s">
        <v>118</v>
      </c>
      <c r="R81" s="68" t="s">
        <v>119</v>
      </c>
      <c r="S81" s="68" t="s">
        <v>120</v>
      </c>
      <c r="T81" s="69" t="s">
        <v>121</v>
      </c>
    </row>
    <row r="82" spans="2:63" s="1" customFormat="1" ht="29.25" customHeight="1">
      <c r="B82" s="34"/>
      <c r="C82" s="71" t="s">
        <v>98</v>
      </c>
      <c r="I82" s="138"/>
      <c r="J82" s="146">
        <f>BK82</f>
        <v>0</v>
      </c>
      <c r="L82" s="34"/>
      <c r="M82" s="70"/>
      <c r="N82" s="61"/>
      <c r="O82" s="61"/>
      <c r="P82" s="147">
        <f>P83</f>
        <v>0</v>
      </c>
      <c r="Q82" s="61"/>
      <c r="R82" s="147">
        <f>R83</f>
        <v>43.20983</v>
      </c>
      <c r="S82" s="61"/>
      <c r="T82" s="148">
        <f>T83</f>
        <v>9.28</v>
      </c>
      <c r="AT82" s="17" t="s">
        <v>72</v>
      </c>
      <c r="AU82" s="17" t="s">
        <v>99</v>
      </c>
      <c r="BK82" s="149">
        <f>BK83</f>
        <v>0</v>
      </c>
    </row>
    <row r="83" spans="2:63" s="10" customFormat="1" ht="36.75" customHeight="1">
      <c r="B83" s="150"/>
      <c r="D83" s="151" t="s">
        <v>72</v>
      </c>
      <c r="E83" s="152" t="s">
        <v>122</v>
      </c>
      <c r="F83" s="152" t="s">
        <v>123</v>
      </c>
      <c r="I83" s="153"/>
      <c r="J83" s="154">
        <f>BK83</f>
        <v>0</v>
      </c>
      <c r="L83" s="150"/>
      <c r="M83" s="155"/>
      <c r="N83" s="156"/>
      <c r="O83" s="156"/>
      <c r="P83" s="157">
        <f>P84+P116+P132+P141+P142</f>
        <v>0</v>
      </c>
      <c r="Q83" s="156"/>
      <c r="R83" s="157">
        <f>R84+R116+R132+R141+R142</f>
        <v>43.20983</v>
      </c>
      <c r="S83" s="156"/>
      <c r="T83" s="158">
        <f>T84+T116+T132+T141+T142</f>
        <v>9.28</v>
      </c>
      <c r="AR83" s="151" t="s">
        <v>22</v>
      </c>
      <c r="AT83" s="159" t="s">
        <v>72</v>
      </c>
      <c r="AU83" s="159" t="s">
        <v>73</v>
      </c>
      <c r="AY83" s="151" t="s">
        <v>124</v>
      </c>
      <c r="BK83" s="160">
        <f>BK84+BK116+BK132+BK141+BK142</f>
        <v>0</v>
      </c>
    </row>
    <row r="84" spans="2:63" s="10" customFormat="1" ht="19.5" customHeight="1">
      <c r="B84" s="150"/>
      <c r="D84" s="161" t="s">
        <v>72</v>
      </c>
      <c r="E84" s="162" t="s">
        <v>22</v>
      </c>
      <c r="F84" s="162" t="s">
        <v>125</v>
      </c>
      <c r="I84" s="153"/>
      <c r="J84" s="163">
        <f>BK84</f>
        <v>0</v>
      </c>
      <c r="L84" s="150"/>
      <c r="M84" s="155"/>
      <c r="N84" s="156"/>
      <c r="O84" s="156"/>
      <c r="P84" s="157">
        <f>SUM(P85:P115)</f>
        <v>0</v>
      </c>
      <c r="Q84" s="156"/>
      <c r="R84" s="157">
        <f>SUM(R85:R115)</f>
        <v>0</v>
      </c>
      <c r="S84" s="156"/>
      <c r="T84" s="158">
        <f>SUM(T85:T115)</f>
        <v>9.28</v>
      </c>
      <c r="AR84" s="151" t="s">
        <v>22</v>
      </c>
      <c r="AT84" s="159" t="s">
        <v>72</v>
      </c>
      <c r="AU84" s="159" t="s">
        <v>22</v>
      </c>
      <c r="AY84" s="151" t="s">
        <v>124</v>
      </c>
      <c r="BK84" s="160">
        <f>SUM(BK85:BK115)</f>
        <v>0</v>
      </c>
    </row>
    <row r="85" spans="2:65" s="1" customFormat="1" ht="22.5" customHeight="1">
      <c r="B85" s="164"/>
      <c r="C85" s="165" t="s">
        <v>22</v>
      </c>
      <c r="D85" s="165" t="s">
        <v>126</v>
      </c>
      <c r="E85" s="166" t="s">
        <v>333</v>
      </c>
      <c r="F85" s="167" t="s">
        <v>334</v>
      </c>
      <c r="G85" s="168" t="s">
        <v>204</v>
      </c>
      <c r="H85" s="169">
        <v>32</v>
      </c>
      <c r="I85" s="170"/>
      <c r="J85" s="171">
        <f>ROUND(I85*H85,2)</f>
        <v>0</v>
      </c>
      <c r="K85" s="167" t="s">
        <v>130</v>
      </c>
      <c r="L85" s="34"/>
      <c r="M85" s="172" t="s">
        <v>20</v>
      </c>
      <c r="N85" s="173" t="s">
        <v>44</v>
      </c>
      <c r="O85" s="35"/>
      <c r="P85" s="174">
        <f>O85*H85</f>
        <v>0</v>
      </c>
      <c r="Q85" s="174">
        <v>0</v>
      </c>
      <c r="R85" s="174">
        <f>Q85*H85</f>
        <v>0</v>
      </c>
      <c r="S85" s="174">
        <v>0.29</v>
      </c>
      <c r="T85" s="175">
        <f>S85*H85</f>
        <v>9.28</v>
      </c>
      <c r="AR85" s="17" t="s">
        <v>131</v>
      </c>
      <c r="AT85" s="17" t="s">
        <v>126</v>
      </c>
      <c r="AU85" s="17" t="s">
        <v>81</v>
      </c>
      <c r="AY85" s="17" t="s">
        <v>124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22</v>
      </c>
      <c r="BK85" s="176">
        <f>ROUND(I85*H85,2)</f>
        <v>0</v>
      </c>
      <c r="BL85" s="17" t="s">
        <v>131</v>
      </c>
      <c r="BM85" s="17" t="s">
        <v>335</v>
      </c>
    </row>
    <row r="86" spans="2:51" s="11" customFormat="1" ht="22.5" customHeight="1">
      <c r="B86" s="177"/>
      <c r="D86" s="178" t="s">
        <v>133</v>
      </c>
      <c r="E86" s="179" t="s">
        <v>20</v>
      </c>
      <c r="F86" s="180" t="s">
        <v>286</v>
      </c>
      <c r="H86" s="181">
        <v>32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133</v>
      </c>
      <c r="AU86" s="179" t="s">
        <v>81</v>
      </c>
      <c r="AV86" s="11" t="s">
        <v>81</v>
      </c>
      <c r="AW86" s="11" t="s">
        <v>37</v>
      </c>
      <c r="AX86" s="11" t="s">
        <v>73</v>
      </c>
      <c r="AY86" s="179" t="s">
        <v>124</v>
      </c>
    </row>
    <row r="87" spans="2:51" s="12" customFormat="1" ht="22.5" customHeight="1">
      <c r="B87" s="186"/>
      <c r="D87" s="178" t="s">
        <v>133</v>
      </c>
      <c r="E87" s="187" t="s">
        <v>20</v>
      </c>
      <c r="F87" s="188" t="s">
        <v>135</v>
      </c>
      <c r="H87" s="189" t="s">
        <v>20</v>
      </c>
      <c r="I87" s="190"/>
      <c r="L87" s="186"/>
      <c r="M87" s="191"/>
      <c r="N87" s="192"/>
      <c r="O87" s="192"/>
      <c r="P87" s="192"/>
      <c r="Q87" s="192"/>
      <c r="R87" s="192"/>
      <c r="S87" s="192"/>
      <c r="T87" s="193"/>
      <c r="AT87" s="189" t="s">
        <v>133</v>
      </c>
      <c r="AU87" s="189" t="s">
        <v>81</v>
      </c>
      <c r="AV87" s="12" t="s">
        <v>22</v>
      </c>
      <c r="AW87" s="12" t="s">
        <v>37</v>
      </c>
      <c r="AX87" s="12" t="s">
        <v>73</v>
      </c>
      <c r="AY87" s="189" t="s">
        <v>124</v>
      </c>
    </row>
    <row r="88" spans="2:51" s="13" customFormat="1" ht="22.5" customHeight="1">
      <c r="B88" s="194"/>
      <c r="D88" s="195" t="s">
        <v>133</v>
      </c>
      <c r="E88" s="196" t="s">
        <v>20</v>
      </c>
      <c r="F88" s="197" t="s">
        <v>136</v>
      </c>
      <c r="H88" s="198">
        <v>32</v>
      </c>
      <c r="I88" s="199"/>
      <c r="L88" s="194"/>
      <c r="M88" s="200"/>
      <c r="N88" s="201"/>
      <c r="O88" s="201"/>
      <c r="P88" s="201"/>
      <c r="Q88" s="201"/>
      <c r="R88" s="201"/>
      <c r="S88" s="201"/>
      <c r="T88" s="202"/>
      <c r="AT88" s="203" t="s">
        <v>133</v>
      </c>
      <c r="AU88" s="203" t="s">
        <v>81</v>
      </c>
      <c r="AV88" s="13" t="s">
        <v>131</v>
      </c>
      <c r="AW88" s="13" t="s">
        <v>37</v>
      </c>
      <c r="AX88" s="13" t="s">
        <v>22</v>
      </c>
      <c r="AY88" s="203" t="s">
        <v>124</v>
      </c>
    </row>
    <row r="89" spans="2:65" s="1" customFormat="1" ht="22.5" customHeight="1">
      <c r="B89" s="164"/>
      <c r="C89" s="165" t="s">
        <v>81</v>
      </c>
      <c r="D89" s="165" t="s">
        <v>126</v>
      </c>
      <c r="E89" s="166" t="s">
        <v>146</v>
      </c>
      <c r="F89" s="167" t="s">
        <v>147</v>
      </c>
      <c r="G89" s="168" t="s">
        <v>148</v>
      </c>
      <c r="H89" s="169">
        <v>67.068</v>
      </c>
      <c r="I89" s="170"/>
      <c r="J89" s="171">
        <f>ROUND(I89*H89,2)</f>
        <v>0</v>
      </c>
      <c r="K89" s="167" t="s">
        <v>130</v>
      </c>
      <c r="L89" s="34"/>
      <c r="M89" s="172" t="s">
        <v>20</v>
      </c>
      <c r="N89" s="173" t="s">
        <v>44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131</v>
      </c>
      <c r="AT89" s="17" t="s">
        <v>126</v>
      </c>
      <c r="AU89" s="17" t="s">
        <v>81</v>
      </c>
      <c r="AY89" s="17" t="s">
        <v>124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22</v>
      </c>
      <c r="BK89" s="176">
        <f>ROUND(I89*H89,2)</f>
        <v>0</v>
      </c>
      <c r="BL89" s="17" t="s">
        <v>131</v>
      </c>
      <c r="BM89" s="17" t="s">
        <v>336</v>
      </c>
    </row>
    <row r="90" spans="2:51" s="11" customFormat="1" ht="22.5" customHeight="1">
      <c r="B90" s="177"/>
      <c r="D90" s="178" t="s">
        <v>133</v>
      </c>
      <c r="E90" s="179" t="s">
        <v>20</v>
      </c>
      <c r="F90" s="180" t="s">
        <v>337</v>
      </c>
      <c r="H90" s="181">
        <v>67.068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79" t="s">
        <v>133</v>
      </c>
      <c r="AU90" s="179" t="s">
        <v>81</v>
      </c>
      <c r="AV90" s="11" t="s">
        <v>81</v>
      </c>
      <c r="AW90" s="11" t="s">
        <v>37</v>
      </c>
      <c r="AX90" s="11" t="s">
        <v>73</v>
      </c>
      <c r="AY90" s="179" t="s">
        <v>124</v>
      </c>
    </row>
    <row r="91" spans="2:51" s="11" customFormat="1" ht="22.5" customHeight="1">
      <c r="B91" s="177"/>
      <c r="D91" s="178" t="s">
        <v>133</v>
      </c>
      <c r="E91" s="179" t="s">
        <v>20</v>
      </c>
      <c r="F91" s="180" t="s">
        <v>20</v>
      </c>
      <c r="H91" s="181">
        <v>0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79" t="s">
        <v>133</v>
      </c>
      <c r="AU91" s="179" t="s">
        <v>81</v>
      </c>
      <c r="AV91" s="11" t="s">
        <v>81</v>
      </c>
      <c r="AW91" s="11" t="s">
        <v>37</v>
      </c>
      <c r="AX91" s="11" t="s">
        <v>73</v>
      </c>
      <c r="AY91" s="179" t="s">
        <v>124</v>
      </c>
    </row>
    <row r="92" spans="2:51" s="12" customFormat="1" ht="22.5" customHeight="1">
      <c r="B92" s="186"/>
      <c r="D92" s="178" t="s">
        <v>133</v>
      </c>
      <c r="E92" s="187" t="s">
        <v>20</v>
      </c>
      <c r="F92" s="188" t="s">
        <v>338</v>
      </c>
      <c r="H92" s="189" t="s">
        <v>20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9" t="s">
        <v>133</v>
      </c>
      <c r="AU92" s="189" t="s">
        <v>81</v>
      </c>
      <c r="AV92" s="12" t="s">
        <v>22</v>
      </c>
      <c r="AW92" s="12" t="s">
        <v>37</v>
      </c>
      <c r="AX92" s="12" t="s">
        <v>73</v>
      </c>
      <c r="AY92" s="189" t="s">
        <v>124</v>
      </c>
    </row>
    <row r="93" spans="2:51" s="13" customFormat="1" ht="22.5" customHeight="1">
      <c r="B93" s="194"/>
      <c r="D93" s="195" t="s">
        <v>133</v>
      </c>
      <c r="E93" s="196" t="s">
        <v>20</v>
      </c>
      <c r="F93" s="197" t="s">
        <v>136</v>
      </c>
      <c r="H93" s="198">
        <v>67.068</v>
      </c>
      <c r="I93" s="199"/>
      <c r="L93" s="194"/>
      <c r="M93" s="200"/>
      <c r="N93" s="201"/>
      <c r="O93" s="201"/>
      <c r="P93" s="201"/>
      <c r="Q93" s="201"/>
      <c r="R93" s="201"/>
      <c r="S93" s="201"/>
      <c r="T93" s="202"/>
      <c r="AT93" s="203" t="s">
        <v>133</v>
      </c>
      <c r="AU93" s="203" t="s">
        <v>81</v>
      </c>
      <c r="AV93" s="13" t="s">
        <v>131</v>
      </c>
      <c r="AW93" s="13" t="s">
        <v>37</v>
      </c>
      <c r="AX93" s="13" t="s">
        <v>22</v>
      </c>
      <c r="AY93" s="203" t="s">
        <v>124</v>
      </c>
    </row>
    <row r="94" spans="2:65" s="1" customFormat="1" ht="22.5" customHeight="1">
      <c r="B94" s="164"/>
      <c r="C94" s="165" t="s">
        <v>141</v>
      </c>
      <c r="D94" s="165" t="s">
        <v>126</v>
      </c>
      <c r="E94" s="166" t="s">
        <v>153</v>
      </c>
      <c r="F94" s="167" t="s">
        <v>154</v>
      </c>
      <c r="G94" s="168" t="s">
        <v>148</v>
      </c>
      <c r="H94" s="169">
        <v>33.534</v>
      </c>
      <c r="I94" s="170"/>
      <c r="J94" s="171">
        <f>ROUND(I94*H94,2)</f>
        <v>0</v>
      </c>
      <c r="K94" s="167" t="s">
        <v>130</v>
      </c>
      <c r="L94" s="34"/>
      <c r="M94" s="172" t="s">
        <v>20</v>
      </c>
      <c r="N94" s="173" t="s">
        <v>44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7" t="s">
        <v>131</v>
      </c>
      <c r="AT94" s="17" t="s">
        <v>126</v>
      </c>
      <c r="AU94" s="17" t="s">
        <v>81</v>
      </c>
      <c r="AY94" s="17" t="s">
        <v>124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22</v>
      </c>
      <c r="BK94" s="176">
        <f>ROUND(I94*H94,2)</f>
        <v>0</v>
      </c>
      <c r="BL94" s="17" t="s">
        <v>131</v>
      </c>
      <c r="BM94" s="17" t="s">
        <v>339</v>
      </c>
    </row>
    <row r="95" spans="2:51" s="11" customFormat="1" ht="22.5" customHeight="1">
      <c r="B95" s="177"/>
      <c r="D95" s="178" t="s">
        <v>133</v>
      </c>
      <c r="E95" s="179" t="s">
        <v>20</v>
      </c>
      <c r="F95" s="180" t="s">
        <v>340</v>
      </c>
      <c r="H95" s="181">
        <v>33.534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133</v>
      </c>
      <c r="AU95" s="179" t="s">
        <v>81</v>
      </c>
      <c r="AV95" s="11" t="s">
        <v>81</v>
      </c>
      <c r="AW95" s="11" t="s">
        <v>37</v>
      </c>
      <c r="AX95" s="11" t="s">
        <v>73</v>
      </c>
      <c r="AY95" s="179" t="s">
        <v>124</v>
      </c>
    </row>
    <row r="96" spans="2:51" s="13" customFormat="1" ht="22.5" customHeight="1">
      <c r="B96" s="194"/>
      <c r="D96" s="195" t="s">
        <v>133</v>
      </c>
      <c r="E96" s="196" t="s">
        <v>20</v>
      </c>
      <c r="F96" s="197" t="s">
        <v>136</v>
      </c>
      <c r="H96" s="198">
        <v>33.534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133</v>
      </c>
      <c r="AU96" s="203" t="s">
        <v>81</v>
      </c>
      <c r="AV96" s="13" t="s">
        <v>131</v>
      </c>
      <c r="AW96" s="13" t="s">
        <v>37</v>
      </c>
      <c r="AX96" s="13" t="s">
        <v>22</v>
      </c>
      <c r="AY96" s="203" t="s">
        <v>124</v>
      </c>
    </row>
    <row r="97" spans="2:65" s="1" customFormat="1" ht="22.5" customHeight="1">
      <c r="B97" s="164"/>
      <c r="C97" s="165" t="s">
        <v>131</v>
      </c>
      <c r="D97" s="165" t="s">
        <v>126</v>
      </c>
      <c r="E97" s="166" t="s">
        <v>169</v>
      </c>
      <c r="F97" s="167" t="s">
        <v>170</v>
      </c>
      <c r="G97" s="168" t="s">
        <v>148</v>
      </c>
      <c r="H97" s="169">
        <v>67.068</v>
      </c>
      <c r="I97" s="170"/>
      <c r="J97" s="171">
        <f>ROUND(I97*H97,2)</f>
        <v>0</v>
      </c>
      <c r="K97" s="167" t="s">
        <v>130</v>
      </c>
      <c r="L97" s="34"/>
      <c r="M97" s="172" t="s">
        <v>20</v>
      </c>
      <c r="N97" s="173" t="s">
        <v>44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7" t="s">
        <v>131</v>
      </c>
      <c r="AT97" s="17" t="s">
        <v>126</v>
      </c>
      <c r="AU97" s="17" t="s">
        <v>81</v>
      </c>
      <c r="AY97" s="17" t="s">
        <v>124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22</v>
      </c>
      <c r="BK97" s="176">
        <f>ROUND(I97*H97,2)</f>
        <v>0</v>
      </c>
      <c r="BL97" s="17" t="s">
        <v>131</v>
      </c>
      <c r="BM97" s="17" t="s">
        <v>341</v>
      </c>
    </row>
    <row r="98" spans="2:51" s="11" customFormat="1" ht="22.5" customHeight="1">
      <c r="B98" s="177"/>
      <c r="D98" s="178" t="s">
        <v>133</v>
      </c>
      <c r="E98" s="179" t="s">
        <v>20</v>
      </c>
      <c r="F98" s="180" t="s">
        <v>342</v>
      </c>
      <c r="H98" s="181">
        <v>67.068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133</v>
      </c>
      <c r="AU98" s="179" t="s">
        <v>81</v>
      </c>
      <c r="AV98" s="11" t="s">
        <v>81</v>
      </c>
      <c r="AW98" s="11" t="s">
        <v>37</v>
      </c>
      <c r="AX98" s="11" t="s">
        <v>73</v>
      </c>
      <c r="AY98" s="179" t="s">
        <v>124</v>
      </c>
    </row>
    <row r="99" spans="2:51" s="12" customFormat="1" ht="22.5" customHeight="1">
      <c r="B99" s="186"/>
      <c r="D99" s="178" t="s">
        <v>133</v>
      </c>
      <c r="E99" s="187" t="s">
        <v>20</v>
      </c>
      <c r="F99" s="188" t="s">
        <v>135</v>
      </c>
      <c r="H99" s="189" t="s">
        <v>20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9" t="s">
        <v>133</v>
      </c>
      <c r="AU99" s="189" t="s">
        <v>81</v>
      </c>
      <c r="AV99" s="12" t="s">
        <v>22</v>
      </c>
      <c r="AW99" s="12" t="s">
        <v>37</v>
      </c>
      <c r="AX99" s="12" t="s">
        <v>73</v>
      </c>
      <c r="AY99" s="189" t="s">
        <v>124</v>
      </c>
    </row>
    <row r="100" spans="2:51" s="13" customFormat="1" ht="22.5" customHeight="1">
      <c r="B100" s="194"/>
      <c r="D100" s="195" t="s">
        <v>133</v>
      </c>
      <c r="E100" s="196" t="s">
        <v>20</v>
      </c>
      <c r="F100" s="197" t="s">
        <v>136</v>
      </c>
      <c r="H100" s="198">
        <v>67.068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133</v>
      </c>
      <c r="AU100" s="203" t="s">
        <v>81</v>
      </c>
      <c r="AV100" s="13" t="s">
        <v>131</v>
      </c>
      <c r="AW100" s="13" t="s">
        <v>37</v>
      </c>
      <c r="AX100" s="13" t="s">
        <v>22</v>
      </c>
      <c r="AY100" s="203" t="s">
        <v>124</v>
      </c>
    </row>
    <row r="101" spans="2:65" s="1" customFormat="1" ht="31.5" customHeight="1">
      <c r="B101" s="164"/>
      <c r="C101" s="165" t="s">
        <v>152</v>
      </c>
      <c r="D101" s="165" t="s">
        <v>126</v>
      </c>
      <c r="E101" s="166" t="s">
        <v>174</v>
      </c>
      <c r="F101" s="167" t="s">
        <v>175</v>
      </c>
      <c r="G101" s="168" t="s">
        <v>148</v>
      </c>
      <c r="H101" s="169">
        <v>134.136</v>
      </c>
      <c r="I101" s="170"/>
      <c r="J101" s="171">
        <f>ROUND(I101*H101,2)</f>
        <v>0</v>
      </c>
      <c r="K101" s="167" t="s">
        <v>130</v>
      </c>
      <c r="L101" s="34"/>
      <c r="M101" s="172" t="s">
        <v>20</v>
      </c>
      <c r="N101" s="173" t="s">
        <v>44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131</v>
      </c>
      <c r="AT101" s="17" t="s">
        <v>126</v>
      </c>
      <c r="AU101" s="17" t="s">
        <v>81</v>
      </c>
      <c r="AY101" s="17" t="s">
        <v>124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22</v>
      </c>
      <c r="BK101" s="176">
        <f>ROUND(I101*H101,2)</f>
        <v>0</v>
      </c>
      <c r="BL101" s="17" t="s">
        <v>131</v>
      </c>
      <c r="BM101" s="17" t="s">
        <v>343</v>
      </c>
    </row>
    <row r="102" spans="2:51" s="11" customFormat="1" ht="22.5" customHeight="1">
      <c r="B102" s="177"/>
      <c r="D102" s="178" t="s">
        <v>133</v>
      </c>
      <c r="E102" s="179" t="s">
        <v>20</v>
      </c>
      <c r="F102" s="180" t="s">
        <v>344</v>
      </c>
      <c r="H102" s="181">
        <v>134.136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133</v>
      </c>
      <c r="AU102" s="179" t="s">
        <v>81</v>
      </c>
      <c r="AV102" s="11" t="s">
        <v>81</v>
      </c>
      <c r="AW102" s="11" t="s">
        <v>37</v>
      </c>
      <c r="AX102" s="11" t="s">
        <v>73</v>
      </c>
      <c r="AY102" s="179" t="s">
        <v>124</v>
      </c>
    </row>
    <row r="103" spans="2:51" s="13" customFormat="1" ht="22.5" customHeight="1">
      <c r="B103" s="194"/>
      <c r="D103" s="195" t="s">
        <v>133</v>
      </c>
      <c r="E103" s="196" t="s">
        <v>20</v>
      </c>
      <c r="F103" s="197" t="s">
        <v>136</v>
      </c>
      <c r="H103" s="198">
        <v>134.136</v>
      </c>
      <c r="I103" s="199"/>
      <c r="L103" s="194"/>
      <c r="M103" s="200"/>
      <c r="N103" s="201"/>
      <c r="O103" s="201"/>
      <c r="P103" s="201"/>
      <c r="Q103" s="201"/>
      <c r="R103" s="201"/>
      <c r="S103" s="201"/>
      <c r="T103" s="202"/>
      <c r="AT103" s="203" t="s">
        <v>133</v>
      </c>
      <c r="AU103" s="203" t="s">
        <v>81</v>
      </c>
      <c r="AV103" s="13" t="s">
        <v>131</v>
      </c>
      <c r="AW103" s="13" t="s">
        <v>37</v>
      </c>
      <c r="AX103" s="13" t="s">
        <v>22</v>
      </c>
      <c r="AY103" s="203" t="s">
        <v>124</v>
      </c>
    </row>
    <row r="104" spans="2:65" s="1" customFormat="1" ht="22.5" customHeight="1">
      <c r="B104" s="164"/>
      <c r="C104" s="165" t="s">
        <v>157</v>
      </c>
      <c r="D104" s="165" t="s">
        <v>126</v>
      </c>
      <c r="E104" s="166" t="s">
        <v>178</v>
      </c>
      <c r="F104" s="167" t="s">
        <v>179</v>
      </c>
      <c r="G104" s="168" t="s">
        <v>148</v>
      </c>
      <c r="H104" s="169">
        <v>67.068</v>
      </c>
      <c r="I104" s="170"/>
      <c r="J104" s="171">
        <f>ROUND(I104*H104,2)</f>
        <v>0</v>
      </c>
      <c r="K104" s="167" t="s">
        <v>130</v>
      </c>
      <c r="L104" s="34"/>
      <c r="M104" s="172" t="s">
        <v>20</v>
      </c>
      <c r="N104" s="173" t="s">
        <v>44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131</v>
      </c>
      <c r="AT104" s="17" t="s">
        <v>126</v>
      </c>
      <c r="AU104" s="17" t="s">
        <v>81</v>
      </c>
      <c r="AY104" s="17" t="s">
        <v>124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22</v>
      </c>
      <c r="BK104" s="176">
        <f>ROUND(I104*H104,2)</f>
        <v>0</v>
      </c>
      <c r="BL104" s="17" t="s">
        <v>131</v>
      </c>
      <c r="BM104" s="17" t="s">
        <v>345</v>
      </c>
    </row>
    <row r="105" spans="2:51" s="11" customFormat="1" ht="22.5" customHeight="1">
      <c r="B105" s="177"/>
      <c r="D105" s="178" t="s">
        <v>133</v>
      </c>
      <c r="E105" s="179" t="s">
        <v>20</v>
      </c>
      <c r="F105" s="180" t="s">
        <v>342</v>
      </c>
      <c r="H105" s="181">
        <v>67.068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133</v>
      </c>
      <c r="AU105" s="179" t="s">
        <v>81</v>
      </c>
      <c r="AV105" s="11" t="s">
        <v>81</v>
      </c>
      <c r="AW105" s="11" t="s">
        <v>37</v>
      </c>
      <c r="AX105" s="11" t="s">
        <v>73</v>
      </c>
      <c r="AY105" s="179" t="s">
        <v>124</v>
      </c>
    </row>
    <row r="106" spans="2:51" s="13" customFormat="1" ht="22.5" customHeight="1">
      <c r="B106" s="194"/>
      <c r="D106" s="195" t="s">
        <v>133</v>
      </c>
      <c r="E106" s="196" t="s">
        <v>20</v>
      </c>
      <c r="F106" s="197" t="s">
        <v>136</v>
      </c>
      <c r="H106" s="198">
        <v>67.068</v>
      </c>
      <c r="I106" s="199"/>
      <c r="L106" s="194"/>
      <c r="M106" s="200"/>
      <c r="N106" s="201"/>
      <c r="O106" s="201"/>
      <c r="P106" s="201"/>
      <c r="Q106" s="201"/>
      <c r="R106" s="201"/>
      <c r="S106" s="201"/>
      <c r="T106" s="202"/>
      <c r="AT106" s="203" t="s">
        <v>133</v>
      </c>
      <c r="AU106" s="203" t="s">
        <v>81</v>
      </c>
      <c r="AV106" s="13" t="s">
        <v>131</v>
      </c>
      <c r="AW106" s="13" t="s">
        <v>37</v>
      </c>
      <c r="AX106" s="13" t="s">
        <v>22</v>
      </c>
      <c r="AY106" s="203" t="s">
        <v>124</v>
      </c>
    </row>
    <row r="107" spans="2:65" s="1" customFormat="1" ht="22.5" customHeight="1">
      <c r="B107" s="164"/>
      <c r="C107" s="165" t="s">
        <v>163</v>
      </c>
      <c r="D107" s="165" t="s">
        <v>126</v>
      </c>
      <c r="E107" s="166" t="s">
        <v>183</v>
      </c>
      <c r="F107" s="167" t="s">
        <v>184</v>
      </c>
      <c r="G107" s="168" t="s">
        <v>148</v>
      </c>
      <c r="H107" s="169">
        <v>67.068</v>
      </c>
      <c r="I107" s="170"/>
      <c r="J107" s="171">
        <f>ROUND(I107*H107,2)</f>
        <v>0</v>
      </c>
      <c r="K107" s="167" t="s">
        <v>130</v>
      </c>
      <c r="L107" s="34"/>
      <c r="M107" s="172" t="s">
        <v>20</v>
      </c>
      <c r="N107" s="173" t="s">
        <v>44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131</v>
      </c>
      <c r="AT107" s="17" t="s">
        <v>126</v>
      </c>
      <c r="AU107" s="17" t="s">
        <v>81</v>
      </c>
      <c r="AY107" s="17" t="s">
        <v>124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22</v>
      </c>
      <c r="BK107" s="176">
        <f>ROUND(I107*H107,2)</f>
        <v>0</v>
      </c>
      <c r="BL107" s="17" t="s">
        <v>131</v>
      </c>
      <c r="BM107" s="17" t="s">
        <v>346</v>
      </c>
    </row>
    <row r="108" spans="2:51" s="11" customFormat="1" ht="22.5" customHeight="1">
      <c r="B108" s="177"/>
      <c r="D108" s="178" t="s">
        <v>133</v>
      </c>
      <c r="E108" s="179" t="s">
        <v>20</v>
      </c>
      <c r="F108" s="180" t="s">
        <v>342</v>
      </c>
      <c r="H108" s="181">
        <v>67.068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133</v>
      </c>
      <c r="AU108" s="179" t="s">
        <v>81</v>
      </c>
      <c r="AV108" s="11" t="s">
        <v>81</v>
      </c>
      <c r="AW108" s="11" t="s">
        <v>37</v>
      </c>
      <c r="AX108" s="11" t="s">
        <v>73</v>
      </c>
      <c r="AY108" s="179" t="s">
        <v>124</v>
      </c>
    </row>
    <row r="109" spans="2:51" s="13" customFormat="1" ht="22.5" customHeight="1">
      <c r="B109" s="194"/>
      <c r="D109" s="195" t="s">
        <v>133</v>
      </c>
      <c r="E109" s="196" t="s">
        <v>20</v>
      </c>
      <c r="F109" s="197" t="s">
        <v>136</v>
      </c>
      <c r="H109" s="198">
        <v>67.068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133</v>
      </c>
      <c r="AU109" s="203" t="s">
        <v>81</v>
      </c>
      <c r="AV109" s="13" t="s">
        <v>131</v>
      </c>
      <c r="AW109" s="13" t="s">
        <v>37</v>
      </c>
      <c r="AX109" s="13" t="s">
        <v>22</v>
      </c>
      <c r="AY109" s="203" t="s">
        <v>124</v>
      </c>
    </row>
    <row r="110" spans="2:65" s="1" customFormat="1" ht="22.5" customHeight="1">
      <c r="B110" s="164"/>
      <c r="C110" s="165" t="s">
        <v>168</v>
      </c>
      <c r="D110" s="165" t="s">
        <v>126</v>
      </c>
      <c r="E110" s="166" t="s">
        <v>187</v>
      </c>
      <c r="F110" s="167" t="s">
        <v>188</v>
      </c>
      <c r="G110" s="168" t="s">
        <v>189</v>
      </c>
      <c r="H110" s="169">
        <v>114.016</v>
      </c>
      <c r="I110" s="170"/>
      <c r="J110" s="171">
        <f>ROUND(I110*H110,2)</f>
        <v>0</v>
      </c>
      <c r="K110" s="167" t="s">
        <v>130</v>
      </c>
      <c r="L110" s="34"/>
      <c r="M110" s="172" t="s">
        <v>20</v>
      </c>
      <c r="N110" s="173" t="s">
        <v>44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7" t="s">
        <v>131</v>
      </c>
      <c r="AT110" s="17" t="s">
        <v>126</v>
      </c>
      <c r="AU110" s="17" t="s">
        <v>81</v>
      </c>
      <c r="AY110" s="17" t="s">
        <v>124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22</v>
      </c>
      <c r="BK110" s="176">
        <f>ROUND(I110*H110,2)</f>
        <v>0</v>
      </c>
      <c r="BL110" s="17" t="s">
        <v>131</v>
      </c>
      <c r="BM110" s="17" t="s">
        <v>347</v>
      </c>
    </row>
    <row r="111" spans="2:51" s="11" customFormat="1" ht="22.5" customHeight="1">
      <c r="B111" s="177"/>
      <c r="D111" s="178" t="s">
        <v>133</v>
      </c>
      <c r="E111" s="179" t="s">
        <v>20</v>
      </c>
      <c r="F111" s="180" t="s">
        <v>348</v>
      </c>
      <c r="H111" s="181">
        <v>114.016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133</v>
      </c>
      <c r="AU111" s="179" t="s">
        <v>81</v>
      </c>
      <c r="AV111" s="11" t="s">
        <v>81</v>
      </c>
      <c r="AW111" s="11" t="s">
        <v>37</v>
      </c>
      <c r="AX111" s="11" t="s">
        <v>73</v>
      </c>
      <c r="AY111" s="179" t="s">
        <v>124</v>
      </c>
    </row>
    <row r="112" spans="2:51" s="13" customFormat="1" ht="22.5" customHeight="1">
      <c r="B112" s="194"/>
      <c r="D112" s="195" t="s">
        <v>133</v>
      </c>
      <c r="E112" s="196" t="s">
        <v>20</v>
      </c>
      <c r="F112" s="197" t="s">
        <v>136</v>
      </c>
      <c r="H112" s="198">
        <v>114.016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133</v>
      </c>
      <c r="AU112" s="203" t="s">
        <v>81</v>
      </c>
      <c r="AV112" s="13" t="s">
        <v>131</v>
      </c>
      <c r="AW112" s="13" t="s">
        <v>37</v>
      </c>
      <c r="AX112" s="13" t="s">
        <v>22</v>
      </c>
      <c r="AY112" s="203" t="s">
        <v>124</v>
      </c>
    </row>
    <row r="113" spans="2:65" s="1" customFormat="1" ht="22.5" customHeight="1">
      <c r="B113" s="164"/>
      <c r="C113" s="165" t="s">
        <v>173</v>
      </c>
      <c r="D113" s="165" t="s">
        <v>126</v>
      </c>
      <c r="E113" s="166" t="s">
        <v>197</v>
      </c>
      <c r="F113" s="167" t="s">
        <v>198</v>
      </c>
      <c r="G113" s="168" t="s">
        <v>129</v>
      </c>
      <c r="H113" s="169">
        <v>145.8</v>
      </c>
      <c r="I113" s="170"/>
      <c r="J113" s="171">
        <f>ROUND(I113*H113,2)</f>
        <v>0</v>
      </c>
      <c r="K113" s="167" t="s">
        <v>130</v>
      </c>
      <c r="L113" s="34"/>
      <c r="M113" s="172" t="s">
        <v>20</v>
      </c>
      <c r="N113" s="173" t="s">
        <v>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131</v>
      </c>
      <c r="AT113" s="17" t="s">
        <v>126</v>
      </c>
      <c r="AU113" s="17" t="s">
        <v>81</v>
      </c>
      <c r="AY113" s="17" t="s">
        <v>124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131</v>
      </c>
      <c r="BM113" s="17" t="s">
        <v>349</v>
      </c>
    </row>
    <row r="114" spans="2:51" s="11" customFormat="1" ht="22.5" customHeight="1">
      <c r="B114" s="177"/>
      <c r="D114" s="178" t="s">
        <v>133</v>
      </c>
      <c r="E114" s="179" t="s">
        <v>20</v>
      </c>
      <c r="F114" s="180" t="s">
        <v>350</v>
      </c>
      <c r="H114" s="181">
        <v>145.8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133</v>
      </c>
      <c r="AU114" s="179" t="s">
        <v>81</v>
      </c>
      <c r="AV114" s="11" t="s">
        <v>81</v>
      </c>
      <c r="AW114" s="11" t="s">
        <v>37</v>
      </c>
      <c r="AX114" s="11" t="s">
        <v>73</v>
      </c>
      <c r="AY114" s="179" t="s">
        <v>124</v>
      </c>
    </row>
    <row r="115" spans="2:51" s="13" customFormat="1" ht="22.5" customHeight="1">
      <c r="B115" s="194"/>
      <c r="D115" s="178" t="s">
        <v>133</v>
      </c>
      <c r="E115" s="204" t="s">
        <v>20</v>
      </c>
      <c r="F115" s="205" t="s">
        <v>136</v>
      </c>
      <c r="H115" s="206">
        <v>145.8</v>
      </c>
      <c r="I115" s="199"/>
      <c r="L115" s="194"/>
      <c r="M115" s="200"/>
      <c r="N115" s="201"/>
      <c r="O115" s="201"/>
      <c r="P115" s="201"/>
      <c r="Q115" s="201"/>
      <c r="R115" s="201"/>
      <c r="S115" s="201"/>
      <c r="T115" s="202"/>
      <c r="AT115" s="203" t="s">
        <v>133</v>
      </c>
      <c r="AU115" s="203" t="s">
        <v>81</v>
      </c>
      <c r="AV115" s="13" t="s">
        <v>131</v>
      </c>
      <c r="AW115" s="13" t="s">
        <v>37</v>
      </c>
      <c r="AX115" s="13" t="s">
        <v>22</v>
      </c>
      <c r="AY115" s="203" t="s">
        <v>124</v>
      </c>
    </row>
    <row r="116" spans="2:63" s="10" customFormat="1" ht="29.25" customHeight="1">
      <c r="B116" s="150"/>
      <c r="D116" s="161" t="s">
        <v>72</v>
      </c>
      <c r="E116" s="162" t="s">
        <v>152</v>
      </c>
      <c r="F116" s="162" t="s">
        <v>233</v>
      </c>
      <c r="I116" s="153"/>
      <c r="J116" s="163">
        <f>BK116</f>
        <v>0</v>
      </c>
      <c r="L116" s="150"/>
      <c r="M116" s="155"/>
      <c r="N116" s="156"/>
      <c r="O116" s="156"/>
      <c r="P116" s="157">
        <f>SUM(P117:P131)</f>
        <v>0</v>
      </c>
      <c r="Q116" s="156"/>
      <c r="R116" s="157">
        <f>SUM(R117:R131)</f>
        <v>37.818149999999996</v>
      </c>
      <c r="S116" s="156"/>
      <c r="T116" s="158">
        <f>SUM(T117:T131)</f>
        <v>0</v>
      </c>
      <c r="AR116" s="151" t="s">
        <v>22</v>
      </c>
      <c r="AT116" s="159" t="s">
        <v>72</v>
      </c>
      <c r="AU116" s="159" t="s">
        <v>22</v>
      </c>
      <c r="AY116" s="151" t="s">
        <v>124</v>
      </c>
      <c r="BK116" s="160">
        <f>SUM(BK117:BK131)</f>
        <v>0</v>
      </c>
    </row>
    <row r="117" spans="2:65" s="1" customFormat="1" ht="22.5" customHeight="1">
      <c r="B117" s="164"/>
      <c r="C117" s="165" t="s">
        <v>27</v>
      </c>
      <c r="D117" s="165" t="s">
        <v>126</v>
      </c>
      <c r="E117" s="166" t="s">
        <v>351</v>
      </c>
      <c r="F117" s="167" t="s">
        <v>352</v>
      </c>
      <c r="G117" s="168" t="s">
        <v>129</v>
      </c>
      <c r="H117" s="169">
        <v>145.8</v>
      </c>
      <c r="I117" s="170"/>
      <c r="J117" s="171">
        <f>ROUND(I117*H117,2)</f>
        <v>0</v>
      </c>
      <c r="K117" s="167" t="s">
        <v>130</v>
      </c>
      <c r="L117" s="34"/>
      <c r="M117" s="172" t="s">
        <v>20</v>
      </c>
      <c r="N117" s="173" t="s">
        <v>44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7" t="s">
        <v>131</v>
      </c>
      <c r="AT117" s="17" t="s">
        <v>126</v>
      </c>
      <c r="AU117" s="17" t="s">
        <v>81</v>
      </c>
      <c r="AY117" s="17" t="s">
        <v>124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22</v>
      </c>
      <c r="BK117" s="176">
        <f>ROUND(I117*H117,2)</f>
        <v>0</v>
      </c>
      <c r="BL117" s="17" t="s">
        <v>131</v>
      </c>
      <c r="BM117" s="17" t="s">
        <v>353</v>
      </c>
    </row>
    <row r="118" spans="2:51" s="11" customFormat="1" ht="22.5" customHeight="1">
      <c r="B118" s="177"/>
      <c r="D118" s="178" t="s">
        <v>133</v>
      </c>
      <c r="E118" s="179" t="s">
        <v>20</v>
      </c>
      <c r="F118" s="180" t="s">
        <v>350</v>
      </c>
      <c r="H118" s="181">
        <v>145.8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133</v>
      </c>
      <c r="AU118" s="179" t="s">
        <v>81</v>
      </c>
      <c r="AV118" s="11" t="s">
        <v>81</v>
      </c>
      <c r="AW118" s="11" t="s">
        <v>37</v>
      </c>
      <c r="AX118" s="11" t="s">
        <v>73</v>
      </c>
      <c r="AY118" s="179" t="s">
        <v>124</v>
      </c>
    </row>
    <row r="119" spans="2:51" s="12" customFormat="1" ht="22.5" customHeight="1">
      <c r="B119" s="186"/>
      <c r="D119" s="178" t="s">
        <v>133</v>
      </c>
      <c r="E119" s="187" t="s">
        <v>20</v>
      </c>
      <c r="F119" s="188" t="s">
        <v>354</v>
      </c>
      <c r="H119" s="189" t="s">
        <v>20</v>
      </c>
      <c r="I119" s="190"/>
      <c r="L119" s="186"/>
      <c r="M119" s="191"/>
      <c r="N119" s="192"/>
      <c r="O119" s="192"/>
      <c r="P119" s="192"/>
      <c r="Q119" s="192"/>
      <c r="R119" s="192"/>
      <c r="S119" s="192"/>
      <c r="T119" s="193"/>
      <c r="AT119" s="189" t="s">
        <v>133</v>
      </c>
      <c r="AU119" s="189" t="s">
        <v>81</v>
      </c>
      <c r="AV119" s="12" t="s">
        <v>22</v>
      </c>
      <c r="AW119" s="12" t="s">
        <v>37</v>
      </c>
      <c r="AX119" s="12" t="s">
        <v>73</v>
      </c>
      <c r="AY119" s="189" t="s">
        <v>124</v>
      </c>
    </row>
    <row r="120" spans="2:51" s="13" customFormat="1" ht="22.5" customHeight="1">
      <c r="B120" s="194"/>
      <c r="D120" s="195" t="s">
        <v>133</v>
      </c>
      <c r="E120" s="196" t="s">
        <v>20</v>
      </c>
      <c r="F120" s="197" t="s">
        <v>136</v>
      </c>
      <c r="H120" s="198">
        <v>145.8</v>
      </c>
      <c r="I120" s="199"/>
      <c r="L120" s="194"/>
      <c r="M120" s="200"/>
      <c r="N120" s="201"/>
      <c r="O120" s="201"/>
      <c r="P120" s="201"/>
      <c r="Q120" s="201"/>
      <c r="R120" s="201"/>
      <c r="S120" s="201"/>
      <c r="T120" s="202"/>
      <c r="AT120" s="203" t="s">
        <v>133</v>
      </c>
      <c r="AU120" s="203" t="s">
        <v>81</v>
      </c>
      <c r="AV120" s="13" t="s">
        <v>131</v>
      </c>
      <c r="AW120" s="13" t="s">
        <v>37</v>
      </c>
      <c r="AX120" s="13" t="s">
        <v>22</v>
      </c>
      <c r="AY120" s="203" t="s">
        <v>124</v>
      </c>
    </row>
    <row r="121" spans="2:65" s="1" customFormat="1" ht="22.5" customHeight="1">
      <c r="B121" s="164"/>
      <c r="C121" s="165" t="s">
        <v>182</v>
      </c>
      <c r="D121" s="165" t="s">
        <v>126</v>
      </c>
      <c r="E121" s="166" t="s">
        <v>355</v>
      </c>
      <c r="F121" s="167" t="s">
        <v>356</v>
      </c>
      <c r="G121" s="168" t="s">
        <v>129</v>
      </c>
      <c r="H121" s="169">
        <v>145.8</v>
      </c>
      <c r="I121" s="170"/>
      <c r="J121" s="171">
        <f>ROUND(I121*H121,2)</f>
        <v>0</v>
      </c>
      <c r="K121" s="167" t="s">
        <v>20</v>
      </c>
      <c r="L121" s="34"/>
      <c r="M121" s="172" t="s">
        <v>20</v>
      </c>
      <c r="N121" s="173" t="s">
        <v>44</v>
      </c>
      <c r="O121" s="35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7" t="s">
        <v>131</v>
      </c>
      <c r="AT121" s="17" t="s">
        <v>126</v>
      </c>
      <c r="AU121" s="17" t="s">
        <v>81</v>
      </c>
      <c r="AY121" s="17" t="s">
        <v>124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7" t="s">
        <v>22</v>
      </c>
      <c r="BK121" s="176">
        <f>ROUND(I121*H121,2)</f>
        <v>0</v>
      </c>
      <c r="BL121" s="17" t="s">
        <v>131</v>
      </c>
      <c r="BM121" s="17" t="s">
        <v>357</v>
      </c>
    </row>
    <row r="122" spans="2:51" s="11" customFormat="1" ht="22.5" customHeight="1">
      <c r="B122" s="177"/>
      <c r="D122" s="178" t="s">
        <v>133</v>
      </c>
      <c r="E122" s="179" t="s">
        <v>20</v>
      </c>
      <c r="F122" s="180" t="s">
        <v>350</v>
      </c>
      <c r="H122" s="181">
        <v>145.8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79" t="s">
        <v>133</v>
      </c>
      <c r="AU122" s="179" t="s">
        <v>81</v>
      </c>
      <c r="AV122" s="11" t="s">
        <v>81</v>
      </c>
      <c r="AW122" s="11" t="s">
        <v>37</v>
      </c>
      <c r="AX122" s="11" t="s">
        <v>73</v>
      </c>
      <c r="AY122" s="179" t="s">
        <v>124</v>
      </c>
    </row>
    <row r="123" spans="2:51" s="12" customFormat="1" ht="22.5" customHeight="1">
      <c r="B123" s="186"/>
      <c r="D123" s="178" t="s">
        <v>133</v>
      </c>
      <c r="E123" s="187" t="s">
        <v>20</v>
      </c>
      <c r="F123" s="188" t="s">
        <v>358</v>
      </c>
      <c r="H123" s="189" t="s">
        <v>20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9" t="s">
        <v>133</v>
      </c>
      <c r="AU123" s="189" t="s">
        <v>81</v>
      </c>
      <c r="AV123" s="12" t="s">
        <v>22</v>
      </c>
      <c r="AW123" s="12" t="s">
        <v>37</v>
      </c>
      <c r="AX123" s="12" t="s">
        <v>73</v>
      </c>
      <c r="AY123" s="189" t="s">
        <v>124</v>
      </c>
    </row>
    <row r="124" spans="2:51" s="13" customFormat="1" ht="22.5" customHeight="1">
      <c r="B124" s="194"/>
      <c r="D124" s="195" t="s">
        <v>133</v>
      </c>
      <c r="E124" s="196" t="s">
        <v>20</v>
      </c>
      <c r="F124" s="197" t="s">
        <v>136</v>
      </c>
      <c r="H124" s="198">
        <v>145.8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133</v>
      </c>
      <c r="AU124" s="203" t="s">
        <v>81</v>
      </c>
      <c r="AV124" s="13" t="s">
        <v>131</v>
      </c>
      <c r="AW124" s="13" t="s">
        <v>37</v>
      </c>
      <c r="AX124" s="13" t="s">
        <v>22</v>
      </c>
      <c r="AY124" s="203" t="s">
        <v>124</v>
      </c>
    </row>
    <row r="125" spans="2:65" s="1" customFormat="1" ht="22.5" customHeight="1">
      <c r="B125" s="164"/>
      <c r="C125" s="165" t="s">
        <v>186</v>
      </c>
      <c r="D125" s="165" t="s">
        <v>126</v>
      </c>
      <c r="E125" s="166" t="s">
        <v>359</v>
      </c>
      <c r="F125" s="167" t="s">
        <v>360</v>
      </c>
      <c r="G125" s="168" t="s">
        <v>129</v>
      </c>
      <c r="H125" s="169">
        <v>132.5</v>
      </c>
      <c r="I125" s="170"/>
      <c r="J125" s="171">
        <f>ROUND(I125*H125,2)</f>
        <v>0</v>
      </c>
      <c r="K125" s="167" t="s">
        <v>130</v>
      </c>
      <c r="L125" s="34"/>
      <c r="M125" s="172" t="s">
        <v>20</v>
      </c>
      <c r="N125" s="173" t="s">
        <v>44</v>
      </c>
      <c r="O125" s="35"/>
      <c r="P125" s="174">
        <f>O125*H125</f>
        <v>0</v>
      </c>
      <c r="Q125" s="174">
        <v>0.10362</v>
      </c>
      <c r="R125" s="174">
        <f>Q125*H125</f>
        <v>13.729650000000001</v>
      </c>
      <c r="S125" s="174">
        <v>0</v>
      </c>
      <c r="T125" s="175">
        <f>S125*H125</f>
        <v>0</v>
      </c>
      <c r="AR125" s="17" t="s">
        <v>131</v>
      </c>
      <c r="AT125" s="17" t="s">
        <v>126</v>
      </c>
      <c r="AU125" s="17" t="s">
        <v>81</v>
      </c>
      <c r="AY125" s="17" t="s">
        <v>124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22</v>
      </c>
      <c r="BK125" s="176">
        <f>ROUND(I125*H125,2)</f>
        <v>0</v>
      </c>
      <c r="BL125" s="17" t="s">
        <v>131</v>
      </c>
      <c r="BM125" s="17" t="s">
        <v>361</v>
      </c>
    </row>
    <row r="126" spans="2:51" s="11" customFormat="1" ht="22.5" customHeight="1">
      <c r="B126" s="177"/>
      <c r="D126" s="178" t="s">
        <v>133</v>
      </c>
      <c r="E126" s="179" t="s">
        <v>20</v>
      </c>
      <c r="F126" s="180" t="s">
        <v>362</v>
      </c>
      <c r="H126" s="181">
        <v>132.5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133</v>
      </c>
      <c r="AU126" s="179" t="s">
        <v>81</v>
      </c>
      <c r="AV126" s="11" t="s">
        <v>81</v>
      </c>
      <c r="AW126" s="11" t="s">
        <v>37</v>
      </c>
      <c r="AX126" s="11" t="s">
        <v>73</v>
      </c>
      <c r="AY126" s="179" t="s">
        <v>124</v>
      </c>
    </row>
    <row r="127" spans="2:51" s="12" customFormat="1" ht="22.5" customHeight="1">
      <c r="B127" s="186"/>
      <c r="D127" s="178" t="s">
        <v>133</v>
      </c>
      <c r="E127" s="187" t="s">
        <v>20</v>
      </c>
      <c r="F127" s="188" t="s">
        <v>363</v>
      </c>
      <c r="H127" s="189" t="s">
        <v>20</v>
      </c>
      <c r="I127" s="190"/>
      <c r="L127" s="186"/>
      <c r="M127" s="191"/>
      <c r="N127" s="192"/>
      <c r="O127" s="192"/>
      <c r="P127" s="192"/>
      <c r="Q127" s="192"/>
      <c r="R127" s="192"/>
      <c r="S127" s="192"/>
      <c r="T127" s="193"/>
      <c r="AT127" s="189" t="s">
        <v>133</v>
      </c>
      <c r="AU127" s="189" t="s">
        <v>81</v>
      </c>
      <c r="AV127" s="12" t="s">
        <v>22</v>
      </c>
      <c r="AW127" s="12" t="s">
        <v>37</v>
      </c>
      <c r="AX127" s="12" t="s">
        <v>73</v>
      </c>
      <c r="AY127" s="189" t="s">
        <v>124</v>
      </c>
    </row>
    <row r="128" spans="2:51" s="13" customFormat="1" ht="22.5" customHeight="1">
      <c r="B128" s="194"/>
      <c r="D128" s="195" t="s">
        <v>133</v>
      </c>
      <c r="E128" s="196" t="s">
        <v>20</v>
      </c>
      <c r="F128" s="197" t="s">
        <v>136</v>
      </c>
      <c r="H128" s="198">
        <v>132.5</v>
      </c>
      <c r="I128" s="199"/>
      <c r="L128" s="194"/>
      <c r="M128" s="200"/>
      <c r="N128" s="201"/>
      <c r="O128" s="201"/>
      <c r="P128" s="201"/>
      <c r="Q128" s="201"/>
      <c r="R128" s="201"/>
      <c r="S128" s="201"/>
      <c r="T128" s="202"/>
      <c r="AT128" s="203" t="s">
        <v>133</v>
      </c>
      <c r="AU128" s="203" t="s">
        <v>81</v>
      </c>
      <c r="AV128" s="13" t="s">
        <v>131</v>
      </c>
      <c r="AW128" s="13" t="s">
        <v>37</v>
      </c>
      <c r="AX128" s="13" t="s">
        <v>22</v>
      </c>
      <c r="AY128" s="203" t="s">
        <v>124</v>
      </c>
    </row>
    <row r="129" spans="2:65" s="1" customFormat="1" ht="22.5" customHeight="1">
      <c r="B129" s="164"/>
      <c r="C129" s="207" t="s">
        <v>192</v>
      </c>
      <c r="D129" s="207" t="s">
        <v>217</v>
      </c>
      <c r="E129" s="208" t="s">
        <v>364</v>
      </c>
      <c r="F129" s="209" t="s">
        <v>365</v>
      </c>
      <c r="G129" s="210" t="s">
        <v>129</v>
      </c>
      <c r="H129" s="211">
        <v>133.825</v>
      </c>
      <c r="I129" s="212"/>
      <c r="J129" s="213">
        <f>ROUND(I129*H129,2)</f>
        <v>0</v>
      </c>
      <c r="K129" s="209" t="s">
        <v>130</v>
      </c>
      <c r="L129" s="214"/>
      <c r="M129" s="215" t="s">
        <v>20</v>
      </c>
      <c r="N129" s="216" t="s">
        <v>44</v>
      </c>
      <c r="O129" s="35"/>
      <c r="P129" s="174">
        <f>O129*H129</f>
        <v>0</v>
      </c>
      <c r="Q129" s="174">
        <v>0.18</v>
      </c>
      <c r="R129" s="174">
        <f>Q129*H129</f>
        <v>24.088499999999996</v>
      </c>
      <c r="S129" s="174">
        <v>0</v>
      </c>
      <c r="T129" s="175">
        <f>S129*H129</f>
        <v>0</v>
      </c>
      <c r="AR129" s="17" t="s">
        <v>168</v>
      </c>
      <c r="AT129" s="17" t="s">
        <v>217</v>
      </c>
      <c r="AU129" s="17" t="s">
        <v>81</v>
      </c>
      <c r="AY129" s="17" t="s">
        <v>124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22</v>
      </c>
      <c r="BK129" s="176">
        <f>ROUND(I129*H129,2)</f>
        <v>0</v>
      </c>
      <c r="BL129" s="17" t="s">
        <v>131</v>
      </c>
      <c r="BM129" s="17" t="s">
        <v>366</v>
      </c>
    </row>
    <row r="130" spans="2:47" s="1" customFormat="1" ht="30" customHeight="1">
      <c r="B130" s="34"/>
      <c r="D130" s="178" t="s">
        <v>367</v>
      </c>
      <c r="F130" s="222" t="s">
        <v>368</v>
      </c>
      <c r="I130" s="138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367</v>
      </c>
      <c r="AU130" s="17" t="s">
        <v>81</v>
      </c>
    </row>
    <row r="131" spans="2:51" s="11" customFormat="1" ht="22.5" customHeight="1">
      <c r="B131" s="177"/>
      <c r="D131" s="178" t="s">
        <v>133</v>
      </c>
      <c r="F131" s="180" t="s">
        <v>369</v>
      </c>
      <c r="H131" s="181">
        <v>133.825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133</v>
      </c>
      <c r="AU131" s="179" t="s">
        <v>81</v>
      </c>
      <c r="AV131" s="11" t="s">
        <v>81</v>
      </c>
      <c r="AW131" s="11" t="s">
        <v>4</v>
      </c>
      <c r="AX131" s="11" t="s">
        <v>22</v>
      </c>
      <c r="AY131" s="179" t="s">
        <v>124</v>
      </c>
    </row>
    <row r="132" spans="2:63" s="10" customFormat="1" ht="29.25" customHeight="1">
      <c r="B132" s="150"/>
      <c r="D132" s="161" t="s">
        <v>72</v>
      </c>
      <c r="E132" s="162" t="s">
        <v>173</v>
      </c>
      <c r="F132" s="162" t="s">
        <v>370</v>
      </c>
      <c r="I132" s="153"/>
      <c r="J132" s="163">
        <f>BK132</f>
        <v>0</v>
      </c>
      <c r="L132" s="150"/>
      <c r="M132" s="155"/>
      <c r="N132" s="156"/>
      <c r="O132" s="156"/>
      <c r="P132" s="157">
        <f>SUM(P133:P140)</f>
        <v>0</v>
      </c>
      <c r="Q132" s="156"/>
      <c r="R132" s="157">
        <f>SUM(R133:R140)</f>
        <v>5.39168</v>
      </c>
      <c r="S132" s="156"/>
      <c r="T132" s="158">
        <f>SUM(T133:T140)</f>
        <v>0</v>
      </c>
      <c r="AR132" s="151" t="s">
        <v>22</v>
      </c>
      <c r="AT132" s="159" t="s">
        <v>72</v>
      </c>
      <c r="AU132" s="159" t="s">
        <v>22</v>
      </c>
      <c r="AY132" s="151" t="s">
        <v>124</v>
      </c>
      <c r="BK132" s="160">
        <f>SUM(BK133:BK140)</f>
        <v>0</v>
      </c>
    </row>
    <row r="133" spans="2:65" s="1" customFormat="1" ht="22.5" customHeight="1">
      <c r="B133" s="164"/>
      <c r="C133" s="165" t="s">
        <v>196</v>
      </c>
      <c r="D133" s="165" t="s">
        <v>126</v>
      </c>
      <c r="E133" s="166" t="s">
        <v>371</v>
      </c>
      <c r="F133" s="167" t="s">
        <v>372</v>
      </c>
      <c r="G133" s="168" t="s">
        <v>204</v>
      </c>
      <c r="H133" s="169">
        <v>32</v>
      </c>
      <c r="I133" s="170"/>
      <c r="J133" s="171">
        <f>ROUND(I133*H133,2)</f>
        <v>0</v>
      </c>
      <c r="K133" s="167" t="s">
        <v>130</v>
      </c>
      <c r="L133" s="34"/>
      <c r="M133" s="172" t="s">
        <v>20</v>
      </c>
      <c r="N133" s="173" t="s">
        <v>44</v>
      </c>
      <c r="O133" s="35"/>
      <c r="P133" s="174">
        <f>O133*H133</f>
        <v>0</v>
      </c>
      <c r="Q133" s="174">
        <v>0.16849</v>
      </c>
      <c r="R133" s="174">
        <f>Q133*H133</f>
        <v>5.39168</v>
      </c>
      <c r="S133" s="174">
        <v>0</v>
      </c>
      <c r="T133" s="175">
        <f>S133*H133</f>
        <v>0</v>
      </c>
      <c r="AR133" s="17" t="s">
        <v>131</v>
      </c>
      <c r="AT133" s="17" t="s">
        <v>126</v>
      </c>
      <c r="AU133" s="17" t="s">
        <v>81</v>
      </c>
      <c r="AY133" s="17" t="s">
        <v>124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22</v>
      </c>
      <c r="BK133" s="176">
        <f>ROUND(I133*H133,2)</f>
        <v>0</v>
      </c>
      <c r="BL133" s="17" t="s">
        <v>131</v>
      </c>
      <c r="BM133" s="17" t="s">
        <v>373</v>
      </c>
    </row>
    <row r="134" spans="2:51" s="11" customFormat="1" ht="22.5" customHeight="1">
      <c r="B134" s="177"/>
      <c r="D134" s="178" t="s">
        <v>133</v>
      </c>
      <c r="E134" s="179" t="s">
        <v>20</v>
      </c>
      <c r="F134" s="180" t="s">
        <v>286</v>
      </c>
      <c r="H134" s="181">
        <v>32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133</v>
      </c>
      <c r="AU134" s="179" t="s">
        <v>81</v>
      </c>
      <c r="AV134" s="11" t="s">
        <v>81</v>
      </c>
      <c r="AW134" s="11" t="s">
        <v>37</v>
      </c>
      <c r="AX134" s="11" t="s">
        <v>73</v>
      </c>
      <c r="AY134" s="179" t="s">
        <v>124</v>
      </c>
    </row>
    <row r="135" spans="2:51" s="12" customFormat="1" ht="22.5" customHeight="1">
      <c r="B135" s="186"/>
      <c r="D135" s="178" t="s">
        <v>133</v>
      </c>
      <c r="E135" s="187" t="s">
        <v>20</v>
      </c>
      <c r="F135" s="188" t="s">
        <v>135</v>
      </c>
      <c r="H135" s="189" t="s">
        <v>20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9" t="s">
        <v>133</v>
      </c>
      <c r="AU135" s="189" t="s">
        <v>81</v>
      </c>
      <c r="AV135" s="12" t="s">
        <v>22</v>
      </c>
      <c r="AW135" s="12" t="s">
        <v>37</v>
      </c>
      <c r="AX135" s="12" t="s">
        <v>73</v>
      </c>
      <c r="AY135" s="189" t="s">
        <v>124</v>
      </c>
    </row>
    <row r="136" spans="2:51" s="13" customFormat="1" ht="22.5" customHeight="1">
      <c r="B136" s="194"/>
      <c r="D136" s="195" t="s">
        <v>133</v>
      </c>
      <c r="E136" s="196" t="s">
        <v>20</v>
      </c>
      <c r="F136" s="197" t="s">
        <v>136</v>
      </c>
      <c r="H136" s="198">
        <v>32</v>
      </c>
      <c r="I136" s="199"/>
      <c r="L136" s="194"/>
      <c r="M136" s="200"/>
      <c r="N136" s="201"/>
      <c r="O136" s="201"/>
      <c r="P136" s="201"/>
      <c r="Q136" s="201"/>
      <c r="R136" s="201"/>
      <c r="S136" s="201"/>
      <c r="T136" s="202"/>
      <c r="AT136" s="203" t="s">
        <v>133</v>
      </c>
      <c r="AU136" s="203" t="s">
        <v>81</v>
      </c>
      <c r="AV136" s="13" t="s">
        <v>131</v>
      </c>
      <c r="AW136" s="13" t="s">
        <v>37</v>
      </c>
      <c r="AX136" s="13" t="s">
        <v>22</v>
      </c>
      <c r="AY136" s="203" t="s">
        <v>124</v>
      </c>
    </row>
    <row r="137" spans="2:65" s="1" customFormat="1" ht="22.5" customHeight="1">
      <c r="B137" s="164"/>
      <c r="C137" s="165" t="s">
        <v>8</v>
      </c>
      <c r="D137" s="165" t="s">
        <v>126</v>
      </c>
      <c r="E137" s="166" t="s">
        <v>374</v>
      </c>
      <c r="F137" s="167" t="s">
        <v>375</v>
      </c>
      <c r="G137" s="168" t="s">
        <v>204</v>
      </c>
      <c r="H137" s="169">
        <v>32</v>
      </c>
      <c r="I137" s="170"/>
      <c r="J137" s="171">
        <f>ROUND(I137*H137,2)</f>
        <v>0</v>
      </c>
      <c r="K137" s="167" t="s">
        <v>130</v>
      </c>
      <c r="L137" s="34"/>
      <c r="M137" s="172" t="s">
        <v>20</v>
      </c>
      <c r="N137" s="173" t="s">
        <v>44</v>
      </c>
      <c r="O137" s="35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AR137" s="17" t="s">
        <v>131</v>
      </c>
      <c r="AT137" s="17" t="s">
        <v>126</v>
      </c>
      <c r="AU137" s="17" t="s">
        <v>81</v>
      </c>
      <c r="AY137" s="17" t="s">
        <v>124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22</v>
      </c>
      <c r="BK137" s="176">
        <f>ROUND(I137*H137,2)</f>
        <v>0</v>
      </c>
      <c r="BL137" s="17" t="s">
        <v>131</v>
      </c>
      <c r="BM137" s="17" t="s">
        <v>376</v>
      </c>
    </row>
    <row r="138" spans="2:51" s="11" customFormat="1" ht="22.5" customHeight="1">
      <c r="B138" s="177"/>
      <c r="D138" s="178" t="s">
        <v>133</v>
      </c>
      <c r="E138" s="179" t="s">
        <v>20</v>
      </c>
      <c r="F138" s="180" t="s">
        <v>286</v>
      </c>
      <c r="H138" s="181">
        <v>32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133</v>
      </c>
      <c r="AU138" s="179" t="s">
        <v>81</v>
      </c>
      <c r="AV138" s="11" t="s">
        <v>81</v>
      </c>
      <c r="AW138" s="11" t="s">
        <v>37</v>
      </c>
      <c r="AX138" s="11" t="s">
        <v>73</v>
      </c>
      <c r="AY138" s="179" t="s">
        <v>124</v>
      </c>
    </row>
    <row r="139" spans="2:51" s="12" customFormat="1" ht="22.5" customHeight="1">
      <c r="B139" s="186"/>
      <c r="D139" s="178" t="s">
        <v>133</v>
      </c>
      <c r="E139" s="187" t="s">
        <v>20</v>
      </c>
      <c r="F139" s="188" t="s">
        <v>135</v>
      </c>
      <c r="H139" s="189" t="s">
        <v>20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9" t="s">
        <v>133</v>
      </c>
      <c r="AU139" s="189" t="s">
        <v>81</v>
      </c>
      <c r="AV139" s="12" t="s">
        <v>22</v>
      </c>
      <c r="AW139" s="12" t="s">
        <v>37</v>
      </c>
      <c r="AX139" s="12" t="s">
        <v>73</v>
      </c>
      <c r="AY139" s="189" t="s">
        <v>124</v>
      </c>
    </row>
    <row r="140" spans="2:51" s="13" customFormat="1" ht="22.5" customHeight="1">
      <c r="B140" s="194"/>
      <c r="D140" s="178" t="s">
        <v>133</v>
      </c>
      <c r="E140" s="204" t="s">
        <v>20</v>
      </c>
      <c r="F140" s="205" t="s">
        <v>136</v>
      </c>
      <c r="H140" s="206">
        <v>32</v>
      </c>
      <c r="I140" s="199"/>
      <c r="L140" s="194"/>
      <c r="M140" s="200"/>
      <c r="N140" s="201"/>
      <c r="O140" s="201"/>
      <c r="P140" s="201"/>
      <c r="Q140" s="201"/>
      <c r="R140" s="201"/>
      <c r="S140" s="201"/>
      <c r="T140" s="202"/>
      <c r="AT140" s="203" t="s">
        <v>133</v>
      </c>
      <c r="AU140" s="203" t="s">
        <v>81</v>
      </c>
      <c r="AV140" s="13" t="s">
        <v>131</v>
      </c>
      <c r="AW140" s="13" t="s">
        <v>37</v>
      </c>
      <c r="AX140" s="13" t="s">
        <v>22</v>
      </c>
      <c r="AY140" s="203" t="s">
        <v>124</v>
      </c>
    </row>
    <row r="141" spans="2:63" s="10" customFormat="1" ht="29.25" customHeight="1">
      <c r="B141" s="150"/>
      <c r="D141" s="151" t="s">
        <v>72</v>
      </c>
      <c r="E141" s="223" t="s">
        <v>270</v>
      </c>
      <c r="F141" s="223" t="s">
        <v>271</v>
      </c>
      <c r="I141" s="153"/>
      <c r="J141" s="224">
        <f>BK141</f>
        <v>0</v>
      </c>
      <c r="L141" s="150"/>
      <c r="M141" s="155"/>
      <c r="N141" s="156"/>
      <c r="O141" s="156"/>
      <c r="P141" s="157">
        <v>0</v>
      </c>
      <c r="Q141" s="156"/>
      <c r="R141" s="157">
        <v>0</v>
      </c>
      <c r="S141" s="156"/>
      <c r="T141" s="158">
        <v>0</v>
      </c>
      <c r="AR141" s="151" t="s">
        <v>22</v>
      </c>
      <c r="AT141" s="159" t="s">
        <v>72</v>
      </c>
      <c r="AU141" s="159" t="s">
        <v>22</v>
      </c>
      <c r="AY141" s="151" t="s">
        <v>124</v>
      </c>
      <c r="BK141" s="160">
        <v>0</v>
      </c>
    </row>
    <row r="142" spans="2:63" s="10" customFormat="1" ht="19.5" customHeight="1">
      <c r="B142" s="150"/>
      <c r="D142" s="161" t="s">
        <v>72</v>
      </c>
      <c r="E142" s="162" t="s">
        <v>293</v>
      </c>
      <c r="F142" s="162" t="s">
        <v>294</v>
      </c>
      <c r="I142" s="153"/>
      <c r="J142" s="163">
        <f>BK142</f>
        <v>0</v>
      </c>
      <c r="L142" s="150"/>
      <c r="M142" s="155"/>
      <c r="N142" s="156"/>
      <c r="O142" s="156"/>
      <c r="P142" s="157">
        <f>P143</f>
        <v>0</v>
      </c>
      <c r="Q142" s="156"/>
      <c r="R142" s="157">
        <f>R143</f>
        <v>0</v>
      </c>
      <c r="S142" s="156"/>
      <c r="T142" s="158">
        <f>T143</f>
        <v>0</v>
      </c>
      <c r="AR142" s="151" t="s">
        <v>22</v>
      </c>
      <c r="AT142" s="159" t="s">
        <v>72</v>
      </c>
      <c r="AU142" s="159" t="s">
        <v>22</v>
      </c>
      <c r="AY142" s="151" t="s">
        <v>124</v>
      </c>
      <c r="BK142" s="160">
        <f>BK143</f>
        <v>0</v>
      </c>
    </row>
    <row r="143" spans="2:65" s="1" customFormat="1" ht="22.5" customHeight="1">
      <c r="B143" s="164"/>
      <c r="C143" s="165" t="s">
        <v>207</v>
      </c>
      <c r="D143" s="165" t="s">
        <v>126</v>
      </c>
      <c r="E143" s="166" t="s">
        <v>377</v>
      </c>
      <c r="F143" s="167" t="s">
        <v>378</v>
      </c>
      <c r="G143" s="168" t="s">
        <v>189</v>
      </c>
      <c r="H143" s="169">
        <v>43.21</v>
      </c>
      <c r="I143" s="170"/>
      <c r="J143" s="171">
        <f>ROUND(I143*H143,2)</f>
        <v>0</v>
      </c>
      <c r="K143" s="167" t="s">
        <v>130</v>
      </c>
      <c r="L143" s="34"/>
      <c r="M143" s="172" t="s">
        <v>20</v>
      </c>
      <c r="N143" s="217" t="s">
        <v>44</v>
      </c>
      <c r="O143" s="218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AR143" s="17" t="s">
        <v>131</v>
      </c>
      <c r="AT143" s="17" t="s">
        <v>126</v>
      </c>
      <c r="AU143" s="17" t="s">
        <v>81</v>
      </c>
      <c r="AY143" s="17" t="s">
        <v>124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22</v>
      </c>
      <c r="BK143" s="176">
        <f>ROUND(I143*H143,2)</f>
        <v>0</v>
      </c>
      <c r="BL143" s="17" t="s">
        <v>131</v>
      </c>
      <c r="BM143" s="17" t="s">
        <v>379</v>
      </c>
    </row>
    <row r="144" spans="2:12" s="1" customFormat="1" ht="6.75" customHeight="1">
      <c r="B144" s="49"/>
      <c r="C144" s="50"/>
      <c r="D144" s="50"/>
      <c r="E144" s="50"/>
      <c r="F144" s="50"/>
      <c r="G144" s="50"/>
      <c r="H144" s="50"/>
      <c r="I144" s="116"/>
      <c r="J144" s="50"/>
      <c r="K144" s="50"/>
      <c r="L144" s="34"/>
    </row>
    <row r="213" ht="13.5">
      <c r="AT213" s="221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28"/>
      <c r="C1" s="228"/>
      <c r="D1" s="227" t="s">
        <v>1</v>
      </c>
      <c r="E1" s="228"/>
      <c r="F1" s="229" t="s">
        <v>394</v>
      </c>
      <c r="G1" s="353" t="s">
        <v>395</v>
      </c>
      <c r="H1" s="353"/>
      <c r="I1" s="234"/>
      <c r="J1" s="229" t="s">
        <v>396</v>
      </c>
      <c r="K1" s="227" t="s">
        <v>91</v>
      </c>
      <c r="L1" s="229" t="s">
        <v>397</v>
      </c>
      <c r="M1" s="229"/>
      <c r="N1" s="229"/>
      <c r="O1" s="229"/>
      <c r="P1" s="229"/>
      <c r="Q1" s="229"/>
      <c r="R1" s="229"/>
      <c r="S1" s="229"/>
      <c r="T1" s="229"/>
      <c r="U1" s="225"/>
      <c r="V1" s="2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4" t="str">
        <f>'Rekapitulace stavby'!K6</f>
        <v>II/203 Vejprnická ulice v Plzni, Autobusové zastávky Waltrova, Dodatek č.1</v>
      </c>
      <c r="F7" s="346"/>
      <c r="G7" s="346"/>
      <c r="H7" s="346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55" t="s">
        <v>380</v>
      </c>
      <c r="F9" s="339"/>
      <c r="G9" s="339"/>
      <c r="H9" s="3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29.7.2016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49" t="s">
        <v>20</v>
      </c>
      <c r="F24" s="356"/>
      <c r="G24" s="356"/>
      <c r="H24" s="35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ROUND(SUM(BE80:BE89),2)</f>
        <v>0</v>
      </c>
      <c r="G30" s="35"/>
      <c r="H30" s="35"/>
      <c r="I30" s="108">
        <v>0.21</v>
      </c>
      <c r="J30" s="107">
        <f>ROUND(ROUND((SUM(BE80:BE89)),2)*I30,2)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ROUND(SUM(BF80:BF89),2)</f>
        <v>0</v>
      </c>
      <c r="G31" s="35"/>
      <c r="H31" s="35"/>
      <c r="I31" s="108">
        <v>0.15</v>
      </c>
      <c r="J31" s="107">
        <f>ROUND(ROUND((SUM(BF80:BF89)),2)*I31,2)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ROUND(SUM(BG80:BG89),2)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ROUND(SUM(BH80:BH89),2)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ROUND(SUM(BI80:BI89),2)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4" t="str">
        <f>E7</f>
        <v>II/203 Vejprnická ulice v Plzni, Autobusové zastávky Waltrova, Dodatek č.1</v>
      </c>
      <c r="F45" s="339"/>
      <c r="G45" s="339"/>
      <c r="H45" s="339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5" t="str">
        <f>E9</f>
        <v>SKU1304 - SO 102 VON</v>
      </c>
      <c r="F47" s="339"/>
      <c r="G47" s="339"/>
      <c r="H47" s="3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29.7.2016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Statutární město Plzeň,zast.SVS m.Plzně</v>
      </c>
      <c r="G51" s="35"/>
      <c r="H51" s="35"/>
      <c r="I51" s="96" t="s">
        <v>35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300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301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8" customFormat="1" ht="19.5" customHeight="1">
      <c r="B59" s="131"/>
      <c r="C59" s="132"/>
      <c r="D59" s="133" t="s">
        <v>302</v>
      </c>
      <c r="E59" s="134"/>
      <c r="F59" s="134"/>
      <c r="G59" s="134"/>
      <c r="H59" s="134"/>
      <c r="I59" s="135"/>
      <c r="J59" s="136">
        <f>J86</f>
        <v>0</v>
      </c>
      <c r="K59" s="137"/>
    </row>
    <row r="60" spans="2:11" s="8" customFormat="1" ht="19.5" customHeight="1">
      <c r="B60" s="131"/>
      <c r="C60" s="132"/>
      <c r="D60" s="133" t="s">
        <v>303</v>
      </c>
      <c r="E60" s="134"/>
      <c r="F60" s="134"/>
      <c r="G60" s="134"/>
      <c r="H60" s="134"/>
      <c r="I60" s="135"/>
      <c r="J60" s="136">
        <f>J88</f>
        <v>0</v>
      </c>
      <c r="K60" s="137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6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7"/>
      <c r="J66" s="53"/>
      <c r="K66" s="53"/>
      <c r="L66" s="34"/>
    </row>
    <row r="67" spans="2:12" s="1" customFormat="1" ht="36.75" customHeight="1">
      <c r="B67" s="34"/>
      <c r="C67" s="54" t="s">
        <v>108</v>
      </c>
      <c r="I67" s="138"/>
      <c r="L67" s="34"/>
    </row>
    <row r="68" spans="2:12" s="1" customFormat="1" ht="6.75" customHeight="1">
      <c r="B68" s="34"/>
      <c r="I68" s="138"/>
      <c r="L68" s="34"/>
    </row>
    <row r="69" spans="2:12" s="1" customFormat="1" ht="14.25" customHeight="1">
      <c r="B69" s="34"/>
      <c r="C69" s="56" t="s">
        <v>16</v>
      </c>
      <c r="I69" s="138"/>
      <c r="L69" s="34"/>
    </row>
    <row r="70" spans="2:12" s="1" customFormat="1" ht="22.5" customHeight="1">
      <c r="B70" s="34"/>
      <c r="E70" s="357" t="str">
        <f>E7</f>
        <v>II/203 Vejprnická ulice v Plzni, Autobusové zastávky Waltrova, Dodatek č.1</v>
      </c>
      <c r="F70" s="334"/>
      <c r="G70" s="334"/>
      <c r="H70" s="334"/>
      <c r="I70" s="138"/>
      <c r="L70" s="34"/>
    </row>
    <row r="71" spans="2:12" s="1" customFormat="1" ht="14.25" customHeight="1">
      <c r="B71" s="34"/>
      <c r="C71" s="56" t="s">
        <v>93</v>
      </c>
      <c r="I71" s="138"/>
      <c r="L71" s="34"/>
    </row>
    <row r="72" spans="2:12" s="1" customFormat="1" ht="23.25" customHeight="1">
      <c r="B72" s="34"/>
      <c r="E72" s="331" t="str">
        <f>E9</f>
        <v>SKU1304 - SO 102 VON</v>
      </c>
      <c r="F72" s="334"/>
      <c r="G72" s="334"/>
      <c r="H72" s="334"/>
      <c r="I72" s="138"/>
      <c r="L72" s="34"/>
    </row>
    <row r="73" spans="2:12" s="1" customFormat="1" ht="6.75" customHeight="1">
      <c r="B73" s="34"/>
      <c r="I73" s="138"/>
      <c r="L73" s="34"/>
    </row>
    <row r="74" spans="2:12" s="1" customFormat="1" ht="18" customHeight="1">
      <c r="B74" s="34"/>
      <c r="C74" s="56" t="s">
        <v>23</v>
      </c>
      <c r="F74" s="139" t="str">
        <f>F12</f>
        <v> </v>
      </c>
      <c r="I74" s="140" t="s">
        <v>25</v>
      </c>
      <c r="J74" s="60" t="str">
        <f>IF(J12="","",J12)</f>
        <v>29.7.2016</v>
      </c>
      <c r="L74" s="34"/>
    </row>
    <row r="75" spans="2:12" s="1" customFormat="1" ht="6.75" customHeight="1">
      <c r="B75" s="34"/>
      <c r="I75" s="138"/>
      <c r="L75" s="34"/>
    </row>
    <row r="76" spans="2:12" s="1" customFormat="1" ht="15">
      <c r="B76" s="34"/>
      <c r="C76" s="56" t="s">
        <v>29</v>
      </c>
      <c r="F76" s="139" t="str">
        <f>E15</f>
        <v>Statutární město Plzeň,zast.SVS m.Plzně</v>
      </c>
      <c r="I76" s="140" t="s">
        <v>35</v>
      </c>
      <c r="J76" s="139" t="str">
        <f>E21</f>
        <v>Projekční kancelář Ing.Škubalová</v>
      </c>
      <c r="L76" s="34"/>
    </row>
    <row r="77" spans="2:12" s="1" customFormat="1" ht="14.25" customHeight="1">
      <c r="B77" s="34"/>
      <c r="C77" s="56" t="s">
        <v>33</v>
      </c>
      <c r="F77" s="139">
        <f>IF(E18="","",E18)</f>
      </c>
      <c r="I77" s="138"/>
      <c r="L77" s="34"/>
    </row>
    <row r="78" spans="2:12" s="1" customFormat="1" ht="9.75" customHeight="1">
      <c r="B78" s="34"/>
      <c r="I78" s="138"/>
      <c r="L78" s="34"/>
    </row>
    <row r="79" spans="2:20" s="9" customFormat="1" ht="29.25" customHeight="1">
      <c r="B79" s="141"/>
      <c r="C79" s="142" t="s">
        <v>109</v>
      </c>
      <c r="D79" s="143" t="s">
        <v>58</v>
      </c>
      <c r="E79" s="143" t="s">
        <v>54</v>
      </c>
      <c r="F79" s="143" t="s">
        <v>110</v>
      </c>
      <c r="G79" s="143" t="s">
        <v>111</v>
      </c>
      <c r="H79" s="143" t="s">
        <v>112</v>
      </c>
      <c r="I79" s="144" t="s">
        <v>113</v>
      </c>
      <c r="J79" s="143" t="s">
        <v>97</v>
      </c>
      <c r="K79" s="145" t="s">
        <v>114</v>
      </c>
      <c r="L79" s="141"/>
      <c r="M79" s="67" t="s">
        <v>115</v>
      </c>
      <c r="N79" s="68" t="s">
        <v>43</v>
      </c>
      <c r="O79" s="68" t="s">
        <v>116</v>
      </c>
      <c r="P79" s="68" t="s">
        <v>117</v>
      </c>
      <c r="Q79" s="68" t="s">
        <v>118</v>
      </c>
      <c r="R79" s="68" t="s">
        <v>119</v>
      </c>
      <c r="S79" s="68" t="s">
        <v>120</v>
      </c>
      <c r="T79" s="69" t="s">
        <v>121</v>
      </c>
    </row>
    <row r="80" spans="2:63" s="1" customFormat="1" ht="29.25" customHeight="1">
      <c r="B80" s="34"/>
      <c r="C80" s="71" t="s">
        <v>98</v>
      </c>
      <c r="I80" s="138"/>
      <c r="J80" s="146">
        <f>BK80</f>
        <v>0</v>
      </c>
      <c r="L80" s="34"/>
      <c r="M80" s="70"/>
      <c r="N80" s="61"/>
      <c r="O80" s="61"/>
      <c r="P80" s="147">
        <f>P81</f>
        <v>0</v>
      </c>
      <c r="Q80" s="61"/>
      <c r="R80" s="147">
        <f>R81</f>
        <v>0</v>
      </c>
      <c r="S80" s="61"/>
      <c r="T80" s="148">
        <f>T81</f>
        <v>0</v>
      </c>
      <c r="AT80" s="17" t="s">
        <v>72</v>
      </c>
      <c r="AU80" s="17" t="s">
        <v>99</v>
      </c>
      <c r="BK80" s="149">
        <f>BK81</f>
        <v>0</v>
      </c>
    </row>
    <row r="81" spans="2:63" s="10" customFormat="1" ht="36.75" customHeight="1">
      <c r="B81" s="150"/>
      <c r="D81" s="151" t="s">
        <v>72</v>
      </c>
      <c r="E81" s="152" t="s">
        <v>304</v>
      </c>
      <c r="F81" s="152" t="s">
        <v>305</v>
      </c>
      <c r="I81" s="153"/>
      <c r="J81" s="154">
        <f>BK81</f>
        <v>0</v>
      </c>
      <c r="L81" s="150"/>
      <c r="M81" s="155"/>
      <c r="N81" s="156"/>
      <c r="O81" s="156"/>
      <c r="P81" s="157">
        <f>P82+P86+P88</f>
        <v>0</v>
      </c>
      <c r="Q81" s="156"/>
      <c r="R81" s="157">
        <f>R82+R86+R88</f>
        <v>0</v>
      </c>
      <c r="S81" s="156"/>
      <c r="T81" s="158">
        <f>T82+T86+T88</f>
        <v>0</v>
      </c>
      <c r="AR81" s="151" t="s">
        <v>152</v>
      </c>
      <c r="AT81" s="159" t="s">
        <v>72</v>
      </c>
      <c r="AU81" s="159" t="s">
        <v>73</v>
      </c>
      <c r="AY81" s="151" t="s">
        <v>124</v>
      </c>
      <c r="BK81" s="160">
        <f>BK82+BK86+BK88</f>
        <v>0</v>
      </c>
    </row>
    <row r="82" spans="2:63" s="10" customFormat="1" ht="19.5" customHeight="1">
      <c r="B82" s="150"/>
      <c r="D82" s="161" t="s">
        <v>72</v>
      </c>
      <c r="E82" s="162" t="s">
        <v>306</v>
      </c>
      <c r="F82" s="162" t="s">
        <v>307</v>
      </c>
      <c r="I82" s="153"/>
      <c r="J82" s="163">
        <f>BK82</f>
        <v>0</v>
      </c>
      <c r="L82" s="150"/>
      <c r="M82" s="155"/>
      <c r="N82" s="156"/>
      <c r="O82" s="156"/>
      <c r="P82" s="157">
        <f>SUM(P83:P85)</f>
        <v>0</v>
      </c>
      <c r="Q82" s="156"/>
      <c r="R82" s="157">
        <f>SUM(R83:R85)</f>
        <v>0</v>
      </c>
      <c r="S82" s="156"/>
      <c r="T82" s="158">
        <f>SUM(T83:T85)</f>
        <v>0</v>
      </c>
      <c r="AR82" s="151" t="s">
        <v>152</v>
      </c>
      <c r="AT82" s="159" t="s">
        <v>72</v>
      </c>
      <c r="AU82" s="159" t="s">
        <v>22</v>
      </c>
      <c r="AY82" s="151" t="s">
        <v>124</v>
      </c>
      <c r="BK82" s="160">
        <f>SUM(BK83:BK85)</f>
        <v>0</v>
      </c>
    </row>
    <row r="83" spans="2:65" s="1" customFormat="1" ht="22.5" customHeight="1">
      <c r="B83" s="164"/>
      <c r="C83" s="165" t="s">
        <v>22</v>
      </c>
      <c r="D83" s="165" t="s">
        <v>126</v>
      </c>
      <c r="E83" s="166" t="s">
        <v>308</v>
      </c>
      <c r="F83" s="167" t="s">
        <v>381</v>
      </c>
      <c r="G83" s="168" t="s">
        <v>268</v>
      </c>
      <c r="H83" s="169">
        <v>1</v>
      </c>
      <c r="I83" s="170"/>
      <c r="J83" s="171">
        <f>ROUND(I83*H83,2)</f>
        <v>0</v>
      </c>
      <c r="K83" s="167" t="s">
        <v>130</v>
      </c>
      <c r="L83" s="34"/>
      <c r="M83" s="172" t="s">
        <v>20</v>
      </c>
      <c r="N83" s="173" t="s">
        <v>44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310</v>
      </c>
      <c r="AT83" s="17" t="s">
        <v>126</v>
      </c>
      <c r="AU83" s="17" t="s">
        <v>81</v>
      </c>
      <c r="AY83" s="17" t="s">
        <v>124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310</v>
      </c>
      <c r="BM83" s="17" t="s">
        <v>382</v>
      </c>
    </row>
    <row r="84" spans="2:65" s="1" customFormat="1" ht="22.5" customHeight="1">
      <c r="B84" s="164"/>
      <c r="C84" s="165" t="s">
        <v>81</v>
      </c>
      <c r="D84" s="165" t="s">
        <v>126</v>
      </c>
      <c r="E84" s="166" t="s">
        <v>383</v>
      </c>
      <c r="F84" s="167" t="s">
        <v>384</v>
      </c>
      <c r="G84" s="168" t="s">
        <v>268</v>
      </c>
      <c r="H84" s="169">
        <v>1</v>
      </c>
      <c r="I84" s="170"/>
      <c r="J84" s="171">
        <f>ROUND(I84*H84,2)</f>
        <v>0</v>
      </c>
      <c r="K84" s="167" t="s">
        <v>20</v>
      </c>
      <c r="L84" s="34"/>
      <c r="M84" s="172" t="s">
        <v>20</v>
      </c>
      <c r="N84" s="173" t="s">
        <v>44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310</v>
      </c>
      <c r="AT84" s="17" t="s">
        <v>126</v>
      </c>
      <c r="AU84" s="17" t="s">
        <v>81</v>
      </c>
      <c r="AY84" s="17" t="s">
        <v>124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22</v>
      </c>
      <c r="BK84" s="176">
        <f>ROUND(I84*H84,2)</f>
        <v>0</v>
      </c>
      <c r="BL84" s="17" t="s">
        <v>310</v>
      </c>
      <c r="BM84" s="17" t="s">
        <v>385</v>
      </c>
    </row>
    <row r="85" spans="2:65" s="1" customFormat="1" ht="22.5" customHeight="1">
      <c r="B85" s="164"/>
      <c r="C85" s="165" t="s">
        <v>141</v>
      </c>
      <c r="D85" s="165" t="s">
        <v>126</v>
      </c>
      <c r="E85" s="166" t="s">
        <v>315</v>
      </c>
      <c r="F85" s="167" t="s">
        <v>316</v>
      </c>
      <c r="G85" s="168" t="s">
        <v>268</v>
      </c>
      <c r="H85" s="169">
        <v>1</v>
      </c>
      <c r="I85" s="170"/>
      <c r="J85" s="171">
        <f>ROUND(I85*H85,2)</f>
        <v>0</v>
      </c>
      <c r="K85" s="167" t="s">
        <v>130</v>
      </c>
      <c r="L85" s="34"/>
      <c r="M85" s="172" t="s">
        <v>20</v>
      </c>
      <c r="N85" s="173" t="s">
        <v>44</v>
      </c>
      <c r="O85" s="35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AR85" s="17" t="s">
        <v>310</v>
      </c>
      <c r="AT85" s="17" t="s">
        <v>126</v>
      </c>
      <c r="AU85" s="17" t="s">
        <v>81</v>
      </c>
      <c r="AY85" s="17" t="s">
        <v>124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22</v>
      </c>
      <c r="BK85" s="176">
        <f>ROUND(I85*H85,2)</f>
        <v>0</v>
      </c>
      <c r="BL85" s="17" t="s">
        <v>310</v>
      </c>
      <c r="BM85" s="17" t="s">
        <v>386</v>
      </c>
    </row>
    <row r="86" spans="2:63" s="10" customFormat="1" ht="29.25" customHeight="1">
      <c r="B86" s="150"/>
      <c r="D86" s="161" t="s">
        <v>72</v>
      </c>
      <c r="E86" s="162" t="s">
        <v>318</v>
      </c>
      <c r="F86" s="162" t="s">
        <v>319</v>
      </c>
      <c r="I86" s="153"/>
      <c r="J86" s="163">
        <f>BK86</f>
        <v>0</v>
      </c>
      <c r="L86" s="150"/>
      <c r="M86" s="155"/>
      <c r="N86" s="156"/>
      <c r="O86" s="156"/>
      <c r="P86" s="157">
        <f>P87</f>
        <v>0</v>
      </c>
      <c r="Q86" s="156"/>
      <c r="R86" s="157">
        <f>R87</f>
        <v>0</v>
      </c>
      <c r="S86" s="156"/>
      <c r="T86" s="158">
        <f>T87</f>
        <v>0</v>
      </c>
      <c r="AR86" s="151" t="s">
        <v>152</v>
      </c>
      <c r="AT86" s="159" t="s">
        <v>72</v>
      </c>
      <c r="AU86" s="159" t="s">
        <v>22</v>
      </c>
      <c r="AY86" s="151" t="s">
        <v>124</v>
      </c>
      <c r="BK86" s="160">
        <f>BK87</f>
        <v>0</v>
      </c>
    </row>
    <row r="87" spans="2:65" s="1" customFormat="1" ht="31.5" customHeight="1">
      <c r="B87" s="164"/>
      <c r="C87" s="165" t="s">
        <v>131</v>
      </c>
      <c r="D87" s="165" t="s">
        <v>126</v>
      </c>
      <c r="E87" s="166" t="s">
        <v>320</v>
      </c>
      <c r="F87" s="167" t="s">
        <v>387</v>
      </c>
      <c r="G87" s="168" t="s">
        <v>268</v>
      </c>
      <c r="H87" s="169">
        <v>1</v>
      </c>
      <c r="I87" s="170"/>
      <c r="J87" s="171">
        <f>ROUND(I87*H87,2)</f>
        <v>0</v>
      </c>
      <c r="K87" s="167" t="s">
        <v>130</v>
      </c>
      <c r="L87" s="34"/>
      <c r="M87" s="172" t="s">
        <v>20</v>
      </c>
      <c r="N87" s="173" t="s">
        <v>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310</v>
      </c>
      <c r="AT87" s="17" t="s">
        <v>126</v>
      </c>
      <c r="AU87" s="17" t="s">
        <v>81</v>
      </c>
      <c r="AY87" s="17" t="s">
        <v>124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22</v>
      </c>
      <c r="BK87" s="176">
        <f>ROUND(I87*H87,2)</f>
        <v>0</v>
      </c>
      <c r="BL87" s="17" t="s">
        <v>310</v>
      </c>
      <c r="BM87" s="17" t="s">
        <v>388</v>
      </c>
    </row>
    <row r="88" spans="2:63" s="10" customFormat="1" ht="29.25" customHeight="1">
      <c r="B88" s="150"/>
      <c r="D88" s="161" t="s">
        <v>72</v>
      </c>
      <c r="E88" s="162" t="s">
        <v>326</v>
      </c>
      <c r="F88" s="162" t="s">
        <v>327</v>
      </c>
      <c r="I88" s="153"/>
      <c r="J88" s="163">
        <f>BK88</f>
        <v>0</v>
      </c>
      <c r="L88" s="150"/>
      <c r="M88" s="155"/>
      <c r="N88" s="156"/>
      <c r="O88" s="156"/>
      <c r="P88" s="157">
        <f>P89</f>
        <v>0</v>
      </c>
      <c r="Q88" s="156"/>
      <c r="R88" s="157">
        <f>R89</f>
        <v>0</v>
      </c>
      <c r="S88" s="156"/>
      <c r="T88" s="158">
        <f>T89</f>
        <v>0</v>
      </c>
      <c r="AR88" s="151" t="s">
        <v>152</v>
      </c>
      <c r="AT88" s="159" t="s">
        <v>72</v>
      </c>
      <c r="AU88" s="159" t="s">
        <v>22</v>
      </c>
      <c r="AY88" s="151" t="s">
        <v>124</v>
      </c>
      <c r="BK88" s="160">
        <f>BK89</f>
        <v>0</v>
      </c>
    </row>
    <row r="89" spans="2:65" s="1" customFormat="1" ht="22.5" customHeight="1">
      <c r="B89" s="164"/>
      <c r="C89" s="165" t="s">
        <v>152</v>
      </c>
      <c r="D89" s="165" t="s">
        <v>126</v>
      </c>
      <c r="E89" s="166" t="s">
        <v>328</v>
      </c>
      <c r="F89" s="167" t="s">
        <v>389</v>
      </c>
      <c r="G89" s="168" t="s">
        <v>268</v>
      </c>
      <c r="H89" s="169">
        <v>1</v>
      </c>
      <c r="I89" s="170"/>
      <c r="J89" s="171">
        <f>ROUND(I89*H89,2)</f>
        <v>0</v>
      </c>
      <c r="K89" s="167" t="s">
        <v>130</v>
      </c>
      <c r="L89" s="34"/>
      <c r="M89" s="172" t="s">
        <v>20</v>
      </c>
      <c r="N89" s="217" t="s">
        <v>44</v>
      </c>
      <c r="O89" s="218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AR89" s="17" t="s">
        <v>310</v>
      </c>
      <c r="AT89" s="17" t="s">
        <v>126</v>
      </c>
      <c r="AU89" s="17" t="s">
        <v>81</v>
      </c>
      <c r="AY89" s="17" t="s">
        <v>124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22</v>
      </c>
      <c r="BK89" s="176">
        <f>ROUND(I89*H89,2)</f>
        <v>0</v>
      </c>
      <c r="BL89" s="17" t="s">
        <v>310</v>
      </c>
      <c r="BM89" s="17" t="s">
        <v>390</v>
      </c>
    </row>
    <row r="90" spans="2:12" s="1" customFormat="1" ht="6.75" customHeight="1">
      <c r="B90" s="49"/>
      <c r="C90" s="50"/>
      <c r="D90" s="50"/>
      <c r="E90" s="50"/>
      <c r="F90" s="50"/>
      <c r="G90" s="50"/>
      <c r="H90" s="50"/>
      <c r="I90" s="116"/>
      <c r="J90" s="50"/>
      <c r="K90" s="50"/>
      <c r="L90" s="34"/>
    </row>
    <row r="213" ht="13.5">
      <c r="AT213" s="22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35" customWidth="1"/>
    <col min="2" max="2" width="1.421875" style="235" customWidth="1"/>
    <col min="3" max="4" width="4.28125" style="235" customWidth="1"/>
    <col min="5" max="5" width="10.00390625" style="235" customWidth="1"/>
    <col min="6" max="6" width="7.8515625" style="235" customWidth="1"/>
    <col min="7" max="7" width="4.28125" style="235" customWidth="1"/>
    <col min="8" max="8" width="66.7109375" style="235" customWidth="1"/>
    <col min="9" max="10" width="17.140625" style="235" customWidth="1"/>
    <col min="11" max="11" width="1.421875" style="235" customWidth="1"/>
    <col min="12" max="16384" width="9.14062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241" customFormat="1" ht="45" customHeight="1">
      <c r="B3" s="239"/>
      <c r="C3" s="360" t="s">
        <v>398</v>
      </c>
      <c r="D3" s="360"/>
      <c r="E3" s="360"/>
      <c r="F3" s="360"/>
      <c r="G3" s="360"/>
      <c r="H3" s="360"/>
      <c r="I3" s="360"/>
      <c r="J3" s="360"/>
      <c r="K3" s="240"/>
    </row>
    <row r="4" spans="2:11" ht="25.5" customHeight="1">
      <c r="B4" s="242"/>
      <c r="C4" s="365" t="s">
        <v>399</v>
      </c>
      <c r="D4" s="365"/>
      <c r="E4" s="365"/>
      <c r="F4" s="365"/>
      <c r="G4" s="365"/>
      <c r="H4" s="365"/>
      <c r="I4" s="365"/>
      <c r="J4" s="365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2" t="s">
        <v>400</v>
      </c>
      <c r="D6" s="362"/>
      <c r="E6" s="362"/>
      <c r="F6" s="362"/>
      <c r="G6" s="362"/>
      <c r="H6" s="362"/>
      <c r="I6" s="362"/>
      <c r="J6" s="362"/>
      <c r="K6" s="243"/>
    </row>
    <row r="7" spans="2:11" ht="15" customHeight="1">
      <c r="B7" s="246"/>
      <c r="C7" s="362" t="s">
        <v>401</v>
      </c>
      <c r="D7" s="362"/>
      <c r="E7" s="362"/>
      <c r="F7" s="362"/>
      <c r="G7" s="362"/>
      <c r="H7" s="362"/>
      <c r="I7" s="362"/>
      <c r="J7" s="362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2" t="s">
        <v>402</v>
      </c>
      <c r="D9" s="362"/>
      <c r="E9" s="362"/>
      <c r="F9" s="362"/>
      <c r="G9" s="362"/>
      <c r="H9" s="362"/>
      <c r="I9" s="362"/>
      <c r="J9" s="362"/>
      <c r="K9" s="243"/>
    </row>
    <row r="10" spans="2:11" ht="15" customHeight="1">
      <c r="B10" s="246"/>
      <c r="C10" s="245"/>
      <c r="D10" s="362" t="s">
        <v>403</v>
      </c>
      <c r="E10" s="362"/>
      <c r="F10" s="362"/>
      <c r="G10" s="362"/>
      <c r="H10" s="362"/>
      <c r="I10" s="362"/>
      <c r="J10" s="362"/>
      <c r="K10" s="243"/>
    </row>
    <row r="11" spans="2:11" ht="15" customHeight="1">
      <c r="B11" s="246"/>
      <c r="C11" s="247"/>
      <c r="D11" s="362" t="s">
        <v>404</v>
      </c>
      <c r="E11" s="362"/>
      <c r="F11" s="362"/>
      <c r="G11" s="362"/>
      <c r="H11" s="362"/>
      <c r="I11" s="362"/>
      <c r="J11" s="362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2" t="s">
        <v>405</v>
      </c>
      <c r="E13" s="362"/>
      <c r="F13" s="362"/>
      <c r="G13" s="362"/>
      <c r="H13" s="362"/>
      <c r="I13" s="362"/>
      <c r="J13" s="362"/>
      <c r="K13" s="243"/>
    </row>
    <row r="14" spans="2:11" ht="15" customHeight="1">
      <c r="B14" s="246"/>
      <c r="C14" s="247"/>
      <c r="D14" s="362" t="s">
        <v>406</v>
      </c>
      <c r="E14" s="362"/>
      <c r="F14" s="362"/>
      <c r="G14" s="362"/>
      <c r="H14" s="362"/>
      <c r="I14" s="362"/>
      <c r="J14" s="362"/>
      <c r="K14" s="243"/>
    </row>
    <row r="15" spans="2:11" ht="15" customHeight="1">
      <c r="B15" s="246"/>
      <c r="C15" s="247"/>
      <c r="D15" s="362" t="s">
        <v>407</v>
      </c>
      <c r="E15" s="362"/>
      <c r="F15" s="362"/>
      <c r="G15" s="362"/>
      <c r="H15" s="362"/>
      <c r="I15" s="362"/>
      <c r="J15" s="362"/>
      <c r="K15" s="243"/>
    </row>
    <row r="16" spans="2:11" ht="15" customHeight="1">
      <c r="B16" s="246"/>
      <c r="C16" s="247"/>
      <c r="D16" s="247"/>
      <c r="E16" s="248" t="s">
        <v>79</v>
      </c>
      <c r="F16" s="362" t="s">
        <v>408</v>
      </c>
      <c r="G16" s="362"/>
      <c r="H16" s="362"/>
      <c r="I16" s="362"/>
      <c r="J16" s="362"/>
      <c r="K16" s="243"/>
    </row>
    <row r="17" spans="2:11" ht="15" customHeight="1">
      <c r="B17" s="246"/>
      <c r="C17" s="247"/>
      <c r="D17" s="247"/>
      <c r="E17" s="248" t="s">
        <v>409</v>
      </c>
      <c r="F17" s="362" t="s">
        <v>410</v>
      </c>
      <c r="G17" s="362"/>
      <c r="H17" s="362"/>
      <c r="I17" s="362"/>
      <c r="J17" s="362"/>
      <c r="K17" s="243"/>
    </row>
    <row r="18" spans="2:11" ht="15" customHeight="1">
      <c r="B18" s="246"/>
      <c r="C18" s="247"/>
      <c r="D18" s="247"/>
      <c r="E18" s="248" t="s">
        <v>411</v>
      </c>
      <c r="F18" s="362" t="s">
        <v>412</v>
      </c>
      <c r="G18" s="362"/>
      <c r="H18" s="362"/>
      <c r="I18" s="362"/>
      <c r="J18" s="362"/>
      <c r="K18" s="243"/>
    </row>
    <row r="19" spans="2:11" ht="15" customHeight="1">
      <c r="B19" s="246"/>
      <c r="C19" s="247"/>
      <c r="D19" s="247"/>
      <c r="E19" s="248" t="s">
        <v>413</v>
      </c>
      <c r="F19" s="362" t="s">
        <v>414</v>
      </c>
      <c r="G19" s="362"/>
      <c r="H19" s="362"/>
      <c r="I19" s="362"/>
      <c r="J19" s="362"/>
      <c r="K19" s="243"/>
    </row>
    <row r="20" spans="2:11" ht="15" customHeight="1">
      <c r="B20" s="246"/>
      <c r="C20" s="247"/>
      <c r="D20" s="247"/>
      <c r="E20" s="248" t="s">
        <v>415</v>
      </c>
      <c r="F20" s="362" t="s">
        <v>416</v>
      </c>
      <c r="G20" s="362"/>
      <c r="H20" s="362"/>
      <c r="I20" s="362"/>
      <c r="J20" s="362"/>
      <c r="K20" s="243"/>
    </row>
    <row r="21" spans="2:11" ht="15" customHeight="1">
      <c r="B21" s="246"/>
      <c r="C21" s="247"/>
      <c r="D21" s="247"/>
      <c r="E21" s="248" t="s">
        <v>417</v>
      </c>
      <c r="F21" s="362" t="s">
        <v>418</v>
      </c>
      <c r="G21" s="362"/>
      <c r="H21" s="362"/>
      <c r="I21" s="362"/>
      <c r="J21" s="362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2" t="s">
        <v>419</v>
      </c>
      <c r="D23" s="362"/>
      <c r="E23" s="362"/>
      <c r="F23" s="362"/>
      <c r="G23" s="362"/>
      <c r="H23" s="362"/>
      <c r="I23" s="362"/>
      <c r="J23" s="362"/>
      <c r="K23" s="243"/>
    </row>
    <row r="24" spans="2:11" ht="15" customHeight="1">
      <c r="B24" s="246"/>
      <c r="C24" s="362" t="s">
        <v>420</v>
      </c>
      <c r="D24" s="362"/>
      <c r="E24" s="362"/>
      <c r="F24" s="362"/>
      <c r="G24" s="362"/>
      <c r="H24" s="362"/>
      <c r="I24" s="362"/>
      <c r="J24" s="362"/>
      <c r="K24" s="243"/>
    </row>
    <row r="25" spans="2:11" ht="15" customHeight="1">
      <c r="B25" s="246"/>
      <c r="C25" s="245"/>
      <c r="D25" s="362" t="s">
        <v>421</v>
      </c>
      <c r="E25" s="362"/>
      <c r="F25" s="362"/>
      <c r="G25" s="362"/>
      <c r="H25" s="362"/>
      <c r="I25" s="362"/>
      <c r="J25" s="362"/>
      <c r="K25" s="243"/>
    </row>
    <row r="26" spans="2:11" ht="15" customHeight="1">
      <c r="B26" s="246"/>
      <c r="C26" s="247"/>
      <c r="D26" s="362" t="s">
        <v>422</v>
      </c>
      <c r="E26" s="362"/>
      <c r="F26" s="362"/>
      <c r="G26" s="362"/>
      <c r="H26" s="362"/>
      <c r="I26" s="362"/>
      <c r="J26" s="362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2" t="s">
        <v>423</v>
      </c>
      <c r="E28" s="362"/>
      <c r="F28" s="362"/>
      <c r="G28" s="362"/>
      <c r="H28" s="362"/>
      <c r="I28" s="362"/>
      <c r="J28" s="362"/>
      <c r="K28" s="243"/>
    </row>
    <row r="29" spans="2:11" ht="15" customHeight="1">
      <c r="B29" s="246"/>
      <c r="C29" s="247"/>
      <c r="D29" s="362" t="s">
        <v>424</v>
      </c>
      <c r="E29" s="362"/>
      <c r="F29" s="362"/>
      <c r="G29" s="362"/>
      <c r="H29" s="362"/>
      <c r="I29" s="362"/>
      <c r="J29" s="362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2" t="s">
        <v>425</v>
      </c>
      <c r="E31" s="362"/>
      <c r="F31" s="362"/>
      <c r="G31" s="362"/>
      <c r="H31" s="362"/>
      <c r="I31" s="362"/>
      <c r="J31" s="362"/>
      <c r="K31" s="243"/>
    </row>
    <row r="32" spans="2:11" ht="15" customHeight="1">
      <c r="B32" s="246"/>
      <c r="C32" s="247"/>
      <c r="D32" s="362" t="s">
        <v>426</v>
      </c>
      <c r="E32" s="362"/>
      <c r="F32" s="362"/>
      <c r="G32" s="362"/>
      <c r="H32" s="362"/>
      <c r="I32" s="362"/>
      <c r="J32" s="362"/>
      <c r="K32" s="243"/>
    </row>
    <row r="33" spans="2:11" ht="15" customHeight="1">
      <c r="B33" s="246"/>
      <c r="C33" s="247"/>
      <c r="D33" s="362" t="s">
        <v>427</v>
      </c>
      <c r="E33" s="362"/>
      <c r="F33" s="362"/>
      <c r="G33" s="362"/>
      <c r="H33" s="362"/>
      <c r="I33" s="362"/>
      <c r="J33" s="362"/>
      <c r="K33" s="243"/>
    </row>
    <row r="34" spans="2:11" ht="15" customHeight="1">
      <c r="B34" s="246"/>
      <c r="C34" s="247"/>
      <c r="D34" s="245"/>
      <c r="E34" s="249" t="s">
        <v>109</v>
      </c>
      <c r="F34" s="245"/>
      <c r="G34" s="362" t="s">
        <v>428</v>
      </c>
      <c r="H34" s="362"/>
      <c r="I34" s="362"/>
      <c r="J34" s="362"/>
      <c r="K34" s="243"/>
    </row>
    <row r="35" spans="2:11" ht="30.75" customHeight="1">
      <c r="B35" s="246"/>
      <c r="C35" s="247"/>
      <c r="D35" s="245"/>
      <c r="E35" s="249" t="s">
        <v>429</v>
      </c>
      <c r="F35" s="245"/>
      <c r="G35" s="362" t="s">
        <v>430</v>
      </c>
      <c r="H35" s="362"/>
      <c r="I35" s="362"/>
      <c r="J35" s="362"/>
      <c r="K35" s="243"/>
    </row>
    <row r="36" spans="2:11" ht="15" customHeight="1">
      <c r="B36" s="246"/>
      <c r="C36" s="247"/>
      <c r="D36" s="245"/>
      <c r="E36" s="249" t="s">
        <v>54</v>
      </c>
      <c r="F36" s="245"/>
      <c r="G36" s="362" t="s">
        <v>431</v>
      </c>
      <c r="H36" s="362"/>
      <c r="I36" s="362"/>
      <c r="J36" s="362"/>
      <c r="K36" s="243"/>
    </row>
    <row r="37" spans="2:11" ht="15" customHeight="1">
      <c r="B37" s="246"/>
      <c r="C37" s="247"/>
      <c r="D37" s="245"/>
      <c r="E37" s="249" t="s">
        <v>110</v>
      </c>
      <c r="F37" s="245"/>
      <c r="G37" s="362" t="s">
        <v>432</v>
      </c>
      <c r="H37" s="362"/>
      <c r="I37" s="362"/>
      <c r="J37" s="362"/>
      <c r="K37" s="243"/>
    </row>
    <row r="38" spans="2:11" ht="15" customHeight="1">
      <c r="B38" s="246"/>
      <c r="C38" s="247"/>
      <c r="D38" s="245"/>
      <c r="E38" s="249" t="s">
        <v>111</v>
      </c>
      <c r="F38" s="245"/>
      <c r="G38" s="362" t="s">
        <v>433</v>
      </c>
      <c r="H38" s="362"/>
      <c r="I38" s="362"/>
      <c r="J38" s="362"/>
      <c r="K38" s="243"/>
    </row>
    <row r="39" spans="2:11" ht="15" customHeight="1">
      <c r="B39" s="246"/>
      <c r="C39" s="247"/>
      <c r="D39" s="245"/>
      <c r="E39" s="249" t="s">
        <v>112</v>
      </c>
      <c r="F39" s="245"/>
      <c r="G39" s="362" t="s">
        <v>434</v>
      </c>
      <c r="H39" s="362"/>
      <c r="I39" s="362"/>
      <c r="J39" s="362"/>
      <c r="K39" s="243"/>
    </row>
    <row r="40" spans="2:11" ht="15" customHeight="1">
      <c r="B40" s="246"/>
      <c r="C40" s="247"/>
      <c r="D40" s="245"/>
      <c r="E40" s="249" t="s">
        <v>435</v>
      </c>
      <c r="F40" s="245"/>
      <c r="G40" s="362" t="s">
        <v>436</v>
      </c>
      <c r="H40" s="362"/>
      <c r="I40" s="362"/>
      <c r="J40" s="362"/>
      <c r="K40" s="243"/>
    </row>
    <row r="41" spans="2:11" ht="15" customHeight="1">
      <c r="B41" s="246"/>
      <c r="C41" s="247"/>
      <c r="D41" s="245"/>
      <c r="E41" s="249"/>
      <c r="F41" s="245"/>
      <c r="G41" s="362" t="s">
        <v>437</v>
      </c>
      <c r="H41" s="362"/>
      <c r="I41" s="362"/>
      <c r="J41" s="362"/>
      <c r="K41" s="243"/>
    </row>
    <row r="42" spans="2:11" ht="15" customHeight="1">
      <c r="B42" s="246"/>
      <c r="C42" s="247"/>
      <c r="D42" s="245"/>
      <c r="E42" s="249" t="s">
        <v>438</v>
      </c>
      <c r="F42" s="245"/>
      <c r="G42" s="362" t="s">
        <v>439</v>
      </c>
      <c r="H42" s="362"/>
      <c r="I42" s="362"/>
      <c r="J42" s="362"/>
      <c r="K42" s="243"/>
    </row>
    <row r="43" spans="2:11" ht="15" customHeight="1">
      <c r="B43" s="246"/>
      <c r="C43" s="247"/>
      <c r="D43" s="245"/>
      <c r="E43" s="249" t="s">
        <v>114</v>
      </c>
      <c r="F43" s="245"/>
      <c r="G43" s="362" t="s">
        <v>440</v>
      </c>
      <c r="H43" s="362"/>
      <c r="I43" s="362"/>
      <c r="J43" s="362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2" t="s">
        <v>441</v>
      </c>
      <c r="E45" s="362"/>
      <c r="F45" s="362"/>
      <c r="G45" s="362"/>
      <c r="H45" s="362"/>
      <c r="I45" s="362"/>
      <c r="J45" s="362"/>
      <c r="K45" s="243"/>
    </row>
    <row r="46" spans="2:11" ht="15" customHeight="1">
      <c r="B46" s="246"/>
      <c r="C46" s="247"/>
      <c r="D46" s="247"/>
      <c r="E46" s="362" t="s">
        <v>442</v>
      </c>
      <c r="F46" s="362"/>
      <c r="G46" s="362"/>
      <c r="H46" s="362"/>
      <c r="I46" s="362"/>
      <c r="J46" s="362"/>
      <c r="K46" s="243"/>
    </row>
    <row r="47" spans="2:11" ht="15" customHeight="1">
      <c r="B47" s="246"/>
      <c r="C47" s="247"/>
      <c r="D47" s="247"/>
      <c r="E47" s="362" t="s">
        <v>443</v>
      </c>
      <c r="F47" s="362"/>
      <c r="G47" s="362"/>
      <c r="H47" s="362"/>
      <c r="I47" s="362"/>
      <c r="J47" s="362"/>
      <c r="K47" s="243"/>
    </row>
    <row r="48" spans="2:11" ht="15" customHeight="1">
      <c r="B48" s="246"/>
      <c r="C48" s="247"/>
      <c r="D48" s="247"/>
      <c r="E48" s="362" t="s">
        <v>444</v>
      </c>
      <c r="F48" s="362"/>
      <c r="G48" s="362"/>
      <c r="H48" s="362"/>
      <c r="I48" s="362"/>
      <c r="J48" s="362"/>
      <c r="K48" s="243"/>
    </row>
    <row r="49" spans="2:11" ht="15" customHeight="1">
      <c r="B49" s="246"/>
      <c r="C49" s="247"/>
      <c r="D49" s="362" t="s">
        <v>445</v>
      </c>
      <c r="E49" s="362"/>
      <c r="F49" s="362"/>
      <c r="G49" s="362"/>
      <c r="H49" s="362"/>
      <c r="I49" s="362"/>
      <c r="J49" s="362"/>
      <c r="K49" s="243"/>
    </row>
    <row r="50" spans="2:11" ht="25.5" customHeight="1">
      <c r="B50" s="242"/>
      <c r="C50" s="365" t="s">
        <v>446</v>
      </c>
      <c r="D50" s="365"/>
      <c r="E50" s="365"/>
      <c r="F50" s="365"/>
      <c r="G50" s="365"/>
      <c r="H50" s="365"/>
      <c r="I50" s="365"/>
      <c r="J50" s="365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2" t="s">
        <v>447</v>
      </c>
      <c r="D52" s="362"/>
      <c r="E52" s="362"/>
      <c r="F52" s="362"/>
      <c r="G52" s="362"/>
      <c r="H52" s="362"/>
      <c r="I52" s="362"/>
      <c r="J52" s="362"/>
      <c r="K52" s="243"/>
    </row>
    <row r="53" spans="2:11" ht="15" customHeight="1">
      <c r="B53" s="242"/>
      <c r="C53" s="362" t="s">
        <v>448</v>
      </c>
      <c r="D53" s="362"/>
      <c r="E53" s="362"/>
      <c r="F53" s="362"/>
      <c r="G53" s="362"/>
      <c r="H53" s="362"/>
      <c r="I53" s="362"/>
      <c r="J53" s="362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2" t="s">
        <v>449</v>
      </c>
      <c r="D55" s="362"/>
      <c r="E55" s="362"/>
      <c r="F55" s="362"/>
      <c r="G55" s="362"/>
      <c r="H55" s="362"/>
      <c r="I55" s="362"/>
      <c r="J55" s="362"/>
      <c r="K55" s="243"/>
    </row>
    <row r="56" spans="2:11" ht="15" customHeight="1">
      <c r="B56" s="242"/>
      <c r="C56" s="247"/>
      <c r="D56" s="362" t="s">
        <v>450</v>
      </c>
      <c r="E56" s="362"/>
      <c r="F56" s="362"/>
      <c r="G56" s="362"/>
      <c r="H56" s="362"/>
      <c r="I56" s="362"/>
      <c r="J56" s="362"/>
      <c r="K56" s="243"/>
    </row>
    <row r="57" spans="2:11" ht="15" customHeight="1">
      <c r="B57" s="242"/>
      <c r="C57" s="247"/>
      <c r="D57" s="362" t="s">
        <v>451</v>
      </c>
      <c r="E57" s="362"/>
      <c r="F57" s="362"/>
      <c r="G57" s="362"/>
      <c r="H57" s="362"/>
      <c r="I57" s="362"/>
      <c r="J57" s="362"/>
      <c r="K57" s="243"/>
    </row>
    <row r="58" spans="2:11" ht="15" customHeight="1">
      <c r="B58" s="242"/>
      <c r="C58" s="247"/>
      <c r="D58" s="362" t="s">
        <v>452</v>
      </c>
      <c r="E58" s="362"/>
      <c r="F58" s="362"/>
      <c r="G58" s="362"/>
      <c r="H58" s="362"/>
      <c r="I58" s="362"/>
      <c r="J58" s="362"/>
      <c r="K58" s="243"/>
    </row>
    <row r="59" spans="2:11" ht="15" customHeight="1">
      <c r="B59" s="242"/>
      <c r="C59" s="247"/>
      <c r="D59" s="362" t="s">
        <v>453</v>
      </c>
      <c r="E59" s="362"/>
      <c r="F59" s="362"/>
      <c r="G59" s="362"/>
      <c r="H59" s="362"/>
      <c r="I59" s="362"/>
      <c r="J59" s="362"/>
      <c r="K59" s="243"/>
    </row>
    <row r="60" spans="2:11" ht="15" customHeight="1">
      <c r="B60" s="242"/>
      <c r="C60" s="247"/>
      <c r="D60" s="364" t="s">
        <v>454</v>
      </c>
      <c r="E60" s="364"/>
      <c r="F60" s="364"/>
      <c r="G60" s="364"/>
      <c r="H60" s="364"/>
      <c r="I60" s="364"/>
      <c r="J60" s="364"/>
      <c r="K60" s="243"/>
    </row>
    <row r="61" spans="2:11" ht="15" customHeight="1">
      <c r="B61" s="242"/>
      <c r="C61" s="247"/>
      <c r="D61" s="362" t="s">
        <v>455</v>
      </c>
      <c r="E61" s="362"/>
      <c r="F61" s="362"/>
      <c r="G61" s="362"/>
      <c r="H61" s="362"/>
      <c r="I61" s="362"/>
      <c r="J61" s="362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2" t="s">
        <v>456</v>
      </c>
      <c r="E63" s="362"/>
      <c r="F63" s="362"/>
      <c r="G63" s="362"/>
      <c r="H63" s="362"/>
      <c r="I63" s="362"/>
      <c r="J63" s="362"/>
      <c r="K63" s="243"/>
    </row>
    <row r="64" spans="2:11" ht="15" customHeight="1">
      <c r="B64" s="242"/>
      <c r="C64" s="247"/>
      <c r="D64" s="364" t="s">
        <v>457</v>
      </c>
      <c r="E64" s="364"/>
      <c r="F64" s="364"/>
      <c r="G64" s="364"/>
      <c r="H64" s="364"/>
      <c r="I64" s="364"/>
      <c r="J64" s="364"/>
      <c r="K64" s="243"/>
    </row>
    <row r="65" spans="2:11" ht="15" customHeight="1">
      <c r="B65" s="242"/>
      <c r="C65" s="247"/>
      <c r="D65" s="362" t="s">
        <v>458</v>
      </c>
      <c r="E65" s="362"/>
      <c r="F65" s="362"/>
      <c r="G65" s="362"/>
      <c r="H65" s="362"/>
      <c r="I65" s="362"/>
      <c r="J65" s="362"/>
      <c r="K65" s="243"/>
    </row>
    <row r="66" spans="2:11" ht="15" customHeight="1">
      <c r="B66" s="242"/>
      <c r="C66" s="247"/>
      <c r="D66" s="362" t="s">
        <v>459</v>
      </c>
      <c r="E66" s="362"/>
      <c r="F66" s="362"/>
      <c r="G66" s="362"/>
      <c r="H66" s="362"/>
      <c r="I66" s="362"/>
      <c r="J66" s="362"/>
      <c r="K66" s="243"/>
    </row>
    <row r="67" spans="2:11" ht="15" customHeight="1">
      <c r="B67" s="242"/>
      <c r="C67" s="247"/>
      <c r="D67" s="362" t="s">
        <v>460</v>
      </c>
      <c r="E67" s="362"/>
      <c r="F67" s="362"/>
      <c r="G67" s="362"/>
      <c r="H67" s="362"/>
      <c r="I67" s="362"/>
      <c r="J67" s="362"/>
      <c r="K67" s="243"/>
    </row>
    <row r="68" spans="2:11" ht="15" customHeight="1">
      <c r="B68" s="242"/>
      <c r="C68" s="247"/>
      <c r="D68" s="362" t="s">
        <v>461</v>
      </c>
      <c r="E68" s="362"/>
      <c r="F68" s="362"/>
      <c r="G68" s="362"/>
      <c r="H68" s="362"/>
      <c r="I68" s="362"/>
      <c r="J68" s="362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3" t="s">
        <v>397</v>
      </c>
      <c r="D73" s="363"/>
      <c r="E73" s="363"/>
      <c r="F73" s="363"/>
      <c r="G73" s="363"/>
      <c r="H73" s="363"/>
      <c r="I73" s="363"/>
      <c r="J73" s="363"/>
      <c r="K73" s="260"/>
    </row>
    <row r="74" spans="2:11" ht="17.25" customHeight="1">
      <c r="B74" s="259"/>
      <c r="C74" s="261" t="s">
        <v>462</v>
      </c>
      <c r="D74" s="261"/>
      <c r="E74" s="261"/>
      <c r="F74" s="261" t="s">
        <v>463</v>
      </c>
      <c r="G74" s="262"/>
      <c r="H74" s="261" t="s">
        <v>110</v>
      </c>
      <c r="I74" s="261" t="s">
        <v>58</v>
      </c>
      <c r="J74" s="261" t="s">
        <v>464</v>
      </c>
      <c r="K74" s="260"/>
    </row>
    <row r="75" spans="2:11" ht="17.25" customHeight="1">
      <c r="B75" s="259"/>
      <c r="C75" s="263" t="s">
        <v>465</v>
      </c>
      <c r="D75" s="263"/>
      <c r="E75" s="263"/>
      <c r="F75" s="264" t="s">
        <v>466</v>
      </c>
      <c r="G75" s="265"/>
      <c r="H75" s="263"/>
      <c r="I75" s="263"/>
      <c r="J75" s="263" t="s">
        <v>467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54</v>
      </c>
      <c r="D77" s="266"/>
      <c r="E77" s="266"/>
      <c r="F77" s="268" t="s">
        <v>468</v>
      </c>
      <c r="G77" s="267"/>
      <c r="H77" s="249" t="s">
        <v>469</v>
      </c>
      <c r="I77" s="249" t="s">
        <v>470</v>
      </c>
      <c r="J77" s="249">
        <v>20</v>
      </c>
      <c r="K77" s="260"/>
    </row>
    <row r="78" spans="2:11" ht="15" customHeight="1">
      <c r="B78" s="259"/>
      <c r="C78" s="249" t="s">
        <v>471</v>
      </c>
      <c r="D78" s="249"/>
      <c r="E78" s="249"/>
      <c r="F78" s="268" t="s">
        <v>468</v>
      </c>
      <c r="G78" s="267"/>
      <c r="H78" s="249" t="s">
        <v>472</v>
      </c>
      <c r="I78" s="249" t="s">
        <v>470</v>
      </c>
      <c r="J78" s="249">
        <v>120</v>
      </c>
      <c r="K78" s="260"/>
    </row>
    <row r="79" spans="2:11" ht="15" customHeight="1">
      <c r="B79" s="269"/>
      <c r="C79" s="249" t="s">
        <v>473</v>
      </c>
      <c r="D79" s="249"/>
      <c r="E79" s="249"/>
      <c r="F79" s="268" t="s">
        <v>474</v>
      </c>
      <c r="G79" s="267"/>
      <c r="H79" s="249" t="s">
        <v>475</v>
      </c>
      <c r="I79" s="249" t="s">
        <v>470</v>
      </c>
      <c r="J79" s="249">
        <v>50</v>
      </c>
      <c r="K79" s="260"/>
    </row>
    <row r="80" spans="2:11" ht="15" customHeight="1">
      <c r="B80" s="269"/>
      <c r="C80" s="249" t="s">
        <v>476</v>
      </c>
      <c r="D80" s="249"/>
      <c r="E80" s="249"/>
      <c r="F80" s="268" t="s">
        <v>468</v>
      </c>
      <c r="G80" s="267"/>
      <c r="H80" s="249" t="s">
        <v>477</v>
      </c>
      <c r="I80" s="249" t="s">
        <v>478</v>
      </c>
      <c r="J80" s="249"/>
      <c r="K80" s="260"/>
    </row>
    <row r="81" spans="2:11" ht="15" customHeight="1">
      <c r="B81" s="269"/>
      <c r="C81" s="270" t="s">
        <v>479</v>
      </c>
      <c r="D81" s="270"/>
      <c r="E81" s="270"/>
      <c r="F81" s="271" t="s">
        <v>474</v>
      </c>
      <c r="G81" s="270"/>
      <c r="H81" s="270" t="s">
        <v>480</v>
      </c>
      <c r="I81" s="270" t="s">
        <v>470</v>
      </c>
      <c r="J81" s="270">
        <v>15</v>
      </c>
      <c r="K81" s="260"/>
    </row>
    <row r="82" spans="2:11" ht="15" customHeight="1">
      <c r="B82" s="269"/>
      <c r="C82" s="270" t="s">
        <v>481</v>
      </c>
      <c r="D82" s="270"/>
      <c r="E82" s="270"/>
      <c r="F82" s="271" t="s">
        <v>474</v>
      </c>
      <c r="G82" s="270"/>
      <c r="H82" s="270" t="s">
        <v>482</v>
      </c>
      <c r="I82" s="270" t="s">
        <v>470</v>
      </c>
      <c r="J82" s="270">
        <v>15</v>
      </c>
      <c r="K82" s="260"/>
    </row>
    <row r="83" spans="2:11" ht="15" customHeight="1">
      <c r="B83" s="269"/>
      <c r="C83" s="270" t="s">
        <v>483</v>
      </c>
      <c r="D83" s="270"/>
      <c r="E83" s="270"/>
      <c r="F83" s="271" t="s">
        <v>474</v>
      </c>
      <c r="G83" s="270"/>
      <c r="H83" s="270" t="s">
        <v>484</v>
      </c>
      <c r="I83" s="270" t="s">
        <v>470</v>
      </c>
      <c r="J83" s="270">
        <v>20</v>
      </c>
      <c r="K83" s="260"/>
    </row>
    <row r="84" spans="2:11" ht="15" customHeight="1">
      <c r="B84" s="269"/>
      <c r="C84" s="270" t="s">
        <v>485</v>
      </c>
      <c r="D84" s="270"/>
      <c r="E84" s="270"/>
      <c r="F84" s="271" t="s">
        <v>474</v>
      </c>
      <c r="G84" s="270"/>
      <c r="H84" s="270" t="s">
        <v>486</v>
      </c>
      <c r="I84" s="270" t="s">
        <v>470</v>
      </c>
      <c r="J84" s="270">
        <v>20</v>
      </c>
      <c r="K84" s="260"/>
    </row>
    <row r="85" spans="2:11" ht="15" customHeight="1">
      <c r="B85" s="269"/>
      <c r="C85" s="249" t="s">
        <v>487</v>
      </c>
      <c r="D85" s="249"/>
      <c r="E85" s="249"/>
      <c r="F85" s="268" t="s">
        <v>474</v>
      </c>
      <c r="G85" s="267"/>
      <c r="H85" s="249" t="s">
        <v>488</v>
      </c>
      <c r="I85" s="249" t="s">
        <v>470</v>
      </c>
      <c r="J85" s="249">
        <v>50</v>
      </c>
      <c r="K85" s="260"/>
    </row>
    <row r="86" spans="2:11" ht="15" customHeight="1">
      <c r="B86" s="269"/>
      <c r="C86" s="249" t="s">
        <v>489</v>
      </c>
      <c r="D86" s="249"/>
      <c r="E86" s="249"/>
      <c r="F86" s="268" t="s">
        <v>474</v>
      </c>
      <c r="G86" s="267"/>
      <c r="H86" s="249" t="s">
        <v>490</v>
      </c>
      <c r="I86" s="249" t="s">
        <v>470</v>
      </c>
      <c r="J86" s="249">
        <v>20</v>
      </c>
      <c r="K86" s="260"/>
    </row>
    <row r="87" spans="2:11" ht="15" customHeight="1">
      <c r="B87" s="269"/>
      <c r="C87" s="249" t="s">
        <v>491</v>
      </c>
      <c r="D87" s="249"/>
      <c r="E87" s="249"/>
      <c r="F87" s="268" t="s">
        <v>474</v>
      </c>
      <c r="G87" s="267"/>
      <c r="H87" s="249" t="s">
        <v>492</v>
      </c>
      <c r="I87" s="249" t="s">
        <v>470</v>
      </c>
      <c r="J87" s="249">
        <v>20</v>
      </c>
      <c r="K87" s="260"/>
    </row>
    <row r="88" spans="2:11" ht="15" customHeight="1">
      <c r="B88" s="269"/>
      <c r="C88" s="249" t="s">
        <v>493</v>
      </c>
      <c r="D88" s="249"/>
      <c r="E88" s="249"/>
      <c r="F88" s="268" t="s">
        <v>474</v>
      </c>
      <c r="G88" s="267"/>
      <c r="H88" s="249" t="s">
        <v>494</v>
      </c>
      <c r="I88" s="249" t="s">
        <v>470</v>
      </c>
      <c r="J88" s="249">
        <v>50</v>
      </c>
      <c r="K88" s="260"/>
    </row>
    <row r="89" spans="2:11" ht="15" customHeight="1">
      <c r="B89" s="269"/>
      <c r="C89" s="249" t="s">
        <v>495</v>
      </c>
      <c r="D89" s="249"/>
      <c r="E89" s="249"/>
      <c r="F89" s="268" t="s">
        <v>474</v>
      </c>
      <c r="G89" s="267"/>
      <c r="H89" s="249" t="s">
        <v>495</v>
      </c>
      <c r="I89" s="249" t="s">
        <v>470</v>
      </c>
      <c r="J89" s="249">
        <v>50</v>
      </c>
      <c r="K89" s="260"/>
    </row>
    <row r="90" spans="2:11" ht="15" customHeight="1">
      <c r="B90" s="269"/>
      <c r="C90" s="249" t="s">
        <v>115</v>
      </c>
      <c r="D90" s="249"/>
      <c r="E90" s="249"/>
      <c r="F90" s="268" t="s">
        <v>474</v>
      </c>
      <c r="G90" s="267"/>
      <c r="H90" s="249" t="s">
        <v>496</v>
      </c>
      <c r="I90" s="249" t="s">
        <v>470</v>
      </c>
      <c r="J90" s="249">
        <v>255</v>
      </c>
      <c r="K90" s="260"/>
    </row>
    <row r="91" spans="2:11" ht="15" customHeight="1">
      <c r="B91" s="269"/>
      <c r="C91" s="249" t="s">
        <v>497</v>
      </c>
      <c r="D91" s="249"/>
      <c r="E91" s="249"/>
      <c r="F91" s="268" t="s">
        <v>468</v>
      </c>
      <c r="G91" s="267"/>
      <c r="H91" s="249" t="s">
        <v>498</v>
      </c>
      <c r="I91" s="249" t="s">
        <v>499</v>
      </c>
      <c r="J91" s="249"/>
      <c r="K91" s="260"/>
    </row>
    <row r="92" spans="2:11" ht="15" customHeight="1">
      <c r="B92" s="269"/>
      <c r="C92" s="249" t="s">
        <v>500</v>
      </c>
      <c r="D92" s="249"/>
      <c r="E92" s="249"/>
      <c r="F92" s="268" t="s">
        <v>468</v>
      </c>
      <c r="G92" s="267"/>
      <c r="H92" s="249" t="s">
        <v>501</v>
      </c>
      <c r="I92" s="249" t="s">
        <v>502</v>
      </c>
      <c r="J92" s="249"/>
      <c r="K92" s="260"/>
    </row>
    <row r="93" spans="2:11" ht="15" customHeight="1">
      <c r="B93" s="269"/>
      <c r="C93" s="249" t="s">
        <v>503</v>
      </c>
      <c r="D93" s="249"/>
      <c r="E93" s="249"/>
      <c r="F93" s="268" t="s">
        <v>468</v>
      </c>
      <c r="G93" s="267"/>
      <c r="H93" s="249" t="s">
        <v>503</v>
      </c>
      <c r="I93" s="249" t="s">
        <v>502</v>
      </c>
      <c r="J93" s="249"/>
      <c r="K93" s="260"/>
    </row>
    <row r="94" spans="2:11" ht="15" customHeight="1">
      <c r="B94" s="269"/>
      <c r="C94" s="249" t="s">
        <v>39</v>
      </c>
      <c r="D94" s="249"/>
      <c r="E94" s="249"/>
      <c r="F94" s="268" t="s">
        <v>468</v>
      </c>
      <c r="G94" s="267"/>
      <c r="H94" s="249" t="s">
        <v>504</v>
      </c>
      <c r="I94" s="249" t="s">
        <v>502</v>
      </c>
      <c r="J94" s="249"/>
      <c r="K94" s="260"/>
    </row>
    <row r="95" spans="2:11" ht="15" customHeight="1">
      <c r="B95" s="269"/>
      <c r="C95" s="249" t="s">
        <v>49</v>
      </c>
      <c r="D95" s="249"/>
      <c r="E95" s="249"/>
      <c r="F95" s="268" t="s">
        <v>468</v>
      </c>
      <c r="G95" s="267"/>
      <c r="H95" s="249" t="s">
        <v>505</v>
      </c>
      <c r="I95" s="249" t="s">
        <v>502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3" t="s">
        <v>506</v>
      </c>
      <c r="D100" s="363"/>
      <c r="E100" s="363"/>
      <c r="F100" s="363"/>
      <c r="G100" s="363"/>
      <c r="H100" s="363"/>
      <c r="I100" s="363"/>
      <c r="J100" s="363"/>
      <c r="K100" s="260"/>
    </row>
    <row r="101" spans="2:11" ht="17.25" customHeight="1">
      <c r="B101" s="259"/>
      <c r="C101" s="261" t="s">
        <v>462</v>
      </c>
      <c r="D101" s="261"/>
      <c r="E101" s="261"/>
      <c r="F101" s="261" t="s">
        <v>463</v>
      </c>
      <c r="G101" s="262"/>
      <c r="H101" s="261" t="s">
        <v>110</v>
      </c>
      <c r="I101" s="261" t="s">
        <v>58</v>
      </c>
      <c r="J101" s="261" t="s">
        <v>464</v>
      </c>
      <c r="K101" s="260"/>
    </row>
    <row r="102" spans="2:11" ht="17.25" customHeight="1">
      <c r="B102" s="259"/>
      <c r="C102" s="263" t="s">
        <v>465</v>
      </c>
      <c r="D102" s="263"/>
      <c r="E102" s="263"/>
      <c r="F102" s="264" t="s">
        <v>466</v>
      </c>
      <c r="G102" s="265"/>
      <c r="H102" s="263"/>
      <c r="I102" s="263"/>
      <c r="J102" s="263" t="s">
        <v>467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54</v>
      </c>
      <c r="D104" s="266"/>
      <c r="E104" s="266"/>
      <c r="F104" s="268" t="s">
        <v>468</v>
      </c>
      <c r="G104" s="277"/>
      <c r="H104" s="249" t="s">
        <v>507</v>
      </c>
      <c r="I104" s="249" t="s">
        <v>470</v>
      </c>
      <c r="J104" s="249">
        <v>20</v>
      </c>
      <c r="K104" s="260"/>
    </row>
    <row r="105" spans="2:11" ht="15" customHeight="1">
      <c r="B105" s="259"/>
      <c r="C105" s="249" t="s">
        <v>471</v>
      </c>
      <c r="D105" s="249"/>
      <c r="E105" s="249"/>
      <c r="F105" s="268" t="s">
        <v>468</v>
      </c>
      <c r="G105" s="249"/>
      <c r="H105" s="249" t="s">
        <v>507</v>
      </c>
      <c r="I105" s="249" t="s">
        <v>470</v>
      </c>
      <c r="J105" s="249">
        <v>120</v>
      </c>
      <c r="K105" s="260"/>
    </row>
    <row r="106" spans="2:11" ht="15" customHeight="1">
      <c r="B106" s="269"/>
      <c r="C106" s="249" t="s">
        <v>473</v>
      </c>
      <c r="D106" s="249"/>
      <c r="E106" s="249"/>
      <c r="F106" s="268" t="s">
        <v>474</v>
      </c>
      <c r="G106" s="249"/>
      <c r="H106" s="249" t="s">
        <v>507</v>
      </c>
      <c r="I106" s="249" t="s">
        <v>470</v>
      </c>
      <c r="J106" s="249">
        <v>50</v>
      </c>
      <c r="K106" s="260"/>
    </row>
    <row r="107" spans="2:11" ht="15" customHeight="1">
      <c r="B107" s="269"/>
      <c r="C107" s="249" t="s">
        <v>476</v>
      </c>
      <c r="D107" s="249"/>
      <c r="E107" s="249"/>
      <c r="F107" s="268" t="s">
        <v>468</v>
      </c>
      <c r="G107" s="249"/>
      <c r="H107" s="249" t="s">
        <v>507</v>
      </c>
      <c r="I107" s="249" t="s">
        <v>478</v>
      </c>
      <c r="J107" s="249"/>
      <c r="K107" s="260"/>
    </row>
    <row r="108" spans="2:11" ht="15" customHeight="1">
      <c r="B108" s="269"/>
      <c r="C108" s="249" t="s">
        <v>487</v>
      </c>
      <c r="D108" s="249"/>
      <c r="E108" s="249"/>
      <c r="F108" s="268" t="s">
        <v>474</v>
      </c>
      <c r="G108" s="249"/>
      <c r="H108" s="249" t="s">
        <v>507</v>
      </c>
      <c r="I108" s="249" t="s">
        <v>470</v>
      </c>
      <c r="J108" s="249">
        <v>50</v>
      </c>
      <c r="K108" s="260"/>
    </row>
    <row r="109" spans="2:11" ht="15" customHeight="1">
      <c r="B109" s="269"/>
      <c r="C109" s="249" t="s">
        <v>495</v>
      </c>
      <c r="D109" s="249"/>
      <c r="E109" s="249"/>
      <c r="F109" s="268" t="s">
        <v>474</v>
      </c>
      <c r="G109" s="249"/>
      <c r="H109" s="249" t="s">
        <v>507</v>
      </c>
      <c r="I109" s="249" t="s">
        <v>470</v>
      </c>
      <c r="J109" s="249">
        <v>50</v>
      </c>
      <c r="K109" s="260"/>
    </row>
    <row r="110" spans="2:11" ht="15" customHeight="1">
      <c r="B110" s="269"/>
      <c r="C110" s="249" t="s">
        <v>493</v>
      </c>
      <c r="D110" s="249"/>
      <c r="E110" s="249"/>
      <c r="F110" s="268" t="s">
        <v>474</v>
      </c>
      <c r="G110" s="249"/>
      <c r="H110" s="249" t="s">
        <v>507</v>
      </c>
      <c r="I110" s="249" t="s">
        <v>470</v>
      </c>
      <c r="J110" s="249">
        <v>50</v>
      </c>
      <c r="K110" s="260"/>
    </row>
    <row r="111" spans="2:11" ht="15" customHeight="1">
      <c r="B111" s="269"/>
      <c r="C111" s="249" t="s">
        <v>54</v>
      </c>
      <c r="D111" s="249"/>
      <c r="E111" s="249"/>
      <c r="F111" s="268" t="s">
        <v>468</v>
      </c>
      <c r="G111" s="249"/>
      <c r="H111" s="249" t="s">
        <v>508</v>
      </c>
      <c r="I111" s="249" t="s">
        <v>470</v>
      </c>
      <c r="J111" s="249">
        <v>20</v>
      </c>
      <c r="K111" s="260"/>
    </row>
    <row r="112" spans="2:11" ht="15" customHeight="1">
      <c r="B112" s="269"/>
      <c r="C112" s="249" t="s">
        <v>509</v>
      </c>
      <c r="D112" s="249"/>
      <c r="E112" s="249"/>
      <c r="F112" s="268" t="s">
        <v>468</v>
      </c>
      <c r="G112" s="249"/>
      <c r="H112" s="249" t="s">
        <v>510</v>
      </c>
      <c r="I112" s="249" t="s">
        <v>470</v>
      </c>
      <c r="J112" s="249">
        <v>120</v>
      </c>
      <c r="K112" s="260"/>
    </row>
    <row r="113" spans="2:11" ht="15" customHeight="1">
      <c r="B113" s="269"/>
      <c r="C113" s="249" t="s">
        <v>39</v>
      </c>
      <c r="D113" s="249"/>
      <c r="E113" s="249"/>
      <c r="F113" s="268" t="s">
        <v>468</v>
      </c>
      <c r="G113" s="249"/>
      <c r="H113" s="249" t="s">
        <v>511</v>
      </c>
      <c r="I113" s="249" t="s">
        <v>502</v>
      </c>
      <c r="J113" s="249"/>
      <c r="K113" s="260"/>
    </row>
    <row r="114" spans="2:11" ht="15" customHeight="1">
      <c r="B114" s="269"/>
      <c r="C114" s="249" t="s">
        <v>49</v>
      </c>
      <c r="D114" s="249"/>
      <c r="E114" s="249"/>
      <c r="F114" s="268" t="s">
        <v>468</v>
      </c>
      <c r="G114" s="249"/>
      <c r="H114" s="249" t="s">
        <v>512</v>
      </c>
      <c r="I114" s="249" t="s">
        <v>502</v>
      </c>
      <c r="J114" s="249"/>
      <c r="K114" s="260"/>
    </row>
    <row r="115" spans="2:11" ht="15" customHeight="1">
      <c r="B115" s="269"/>
      <c r="C115" s="249" t="s">
        <v>58</v>
      </c>
      <c r="D115" s="249"/>
      <c r="E115" s="249"/>
      <c r="F115" s="268" t="s">
        <v>468</v>
      </c>
      <c r="G115" s="249"/>
      <c r="H115" s="249" t="s">
        <v>513</v>
      </c>
      <c r="I115" s="249" t="s">
        <v>514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0" t="s">
        <v>515</v>
      </c>
      <c r="D120" s="360"/>
      <c r="E120" s="360"/>
      <c r="F120" s="360"/>
      <c r="G120" s="360"/>
      <c r="H120" s="360"/>
      <c r="I120" s="360"/>
      <c r="J120" s="360"/>
      <c r="K120" s="285"/>
    </row>
    <row r="121" spans="2:11" ht="17.25" customHeight="1">
      <c r="B121" s="286"/>
      <c r="C121" s="261" t="s">
        <v>462</v>
      </c>
      <c r="D121" s="261"/>
      <c r="E121" s="261"/>
      <c r="F121" s="261" t="s">
        <v>463</v>
      </c>
      <c r="G121" s="262"/>
      <c r="H121" s="261" t="s">
        <v>110</v>
      </c>
      <c r="I121" s="261" t="s">
        <v>58</v>
      </c>
      <c r="J121" s="261" t="s">
        <v>464</v>
      </c>
      <c r="K121" s="287"/>
    </row>
    <row r="122" spans="2:11" ht="17.25" customHeight="1">
      <c r="B122" s="286"/>
      <c r="C122" s="263" t="s">
        <v>465</v>
      </c>
      <c r="D122" s="263"/>
      <c r="E122" s="263"/>
      <c r="F122" s="264" t="s">
        <v>466</v>
      </c>
      <c r="G122" s="265"/>
      <c r="H122" s="263"/>
      <c r="I122" s="263"/>
      <c r="J122" s="263" t="s">
        <v>467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471</v>
      </c>
      <c r="D124" s="266"/>
      <c r="E124" s="266"/>
      <c r="F124" s="268" t="s">
        <v>468</v>
      </c>
      <c r="G124" s="249"/>
      <c r="H124" s="249" t="s">
        <v>507</v>
      </c>
      <c r="I124" s="249" t="s">
        <v>470</v>
      </c>
      <c r="J124" s="249">
        <v>120</v>
      </c>
      <c r="K124" s="290"/>
    </row>
    <row r="125" spans="2:11" ht="15" customHeight="1">
      <c r="B125" s="288"/>
      <c r="C125" s="249" t="s">
        <v>516</v>
      </c>
      <c r="D125" s="249"/>
      <c r="E125" s="249"/>
      <c r="F125" s="268" t="s">
        <v>468</v>
      </c>
      <c r="G125" s="249"/>
      <c r="H125" s="249" t="s">
        <v>517</v>
      </c>
      <c r="I125" s="249" t="s">
        <v>470</v>
      </c>
      <c r="J125" s="249" t="s">
        <v>518</v>
      </c>
      <c r="K125" s="290"/>
    </row>
    <row r="126" spans="2:11" ht="15" customHeight="1">
      <c r="B126" s="288"/>
      <c r="C126" s="249" t="s">
        <v>417</v>
      </c>
      <c r="D126" s="249"/>
      <c r="E126" s="249"/>
      <c r="F126" s="268" t="s">
        <v>468</v>
      </c>
      <c r="G126" s="249"/>
      <c r="H126" s="249" t="s">
        <v>519</v>
      </c>
      <c r="I126" s="249" t="s">
        <v>470</v>
      </c>
      <c r="J126" s="249" t="s">
        <v>518</v>
      </c>
      <c r="K126" s="290"/>
    </row>
    <row r="127" spans="2:11" ht="15" customHeight="1">
      <c r="B127" s="288"/>
      <c r="C127" s="249" t="s">
        <v>479</v>
      </c>
      <c r="D127" s="249"/>
      <c r="E127" s="249"/>
      <c r="F127" s="268" t="s">
        <v>474</v>
      </c>
      <c r="G127" s="249"/>
      <c r="H127" s="249" t="s">
        <v>480</v>
      </c>
      <c r="I127" s="249" t="s">
        <v>470</v>
      </c>
      <c r="J127" s="249">
        <v>15</v>
      </c>
      <c r="K127" s="290"/>
    </row>
    <row r="128" spans="2:11" ht="15" customHeight="1">
      <c r="B128" s="288"/>
      <c r="C128" s="270" t="s">
        <v>481</v>
      </c>
      <c r="D128" s="270"/>
      <c r="E128" s="270"/>
      <c r="F128" s="271" t="s">
        <v>474</v>
      </c>
      <c r="G128" s="270"/>
      <c r="H128" s="270" t="s">
        <v>482</v>
      </c>
      <c r="I128" s="270" t="s">
        <v>470</v>
      </c>
      <c r="J128" s="270">
        <v>15</v>
      </c>
      <c r="K128" s="290"/>
    </row>
    <row r="129" spans="2:11" ht="15" customHeight="1">
      <c r="B129" s="288"/>
      <c r="C129" s="270" t="s">
        <v>483</v>
      </c>
      <c r="D129" s="270"/>
      <c r="E129" s="270"/>
      <c r="F129" s="271" t="s">
        <v>474</v>
      </c>
      <c r="G129" s="270"/>
      <c r="H129" s="270" t="s">
        <v>484</v>
      </c>
      <c r="I129" s="270" t="s">
        <v>470</v>
      </c>
      <c r="J129" s="270">
        <v>20</v>
      </c>
      <c r="K129" s="290"/>
    </row>
    <row r="130" spans="2:11" ht="15" customHeight="1">
      <c r="B130" s="288"/>
      <c r="C130" s="270" t="s">
        <v>485</v>
      </c>
      <c r="D130" s="270"/>
      <c r="E130" s="270"/>
      <c r="F130" s="271" t="s">
        <v>474</v>
      </c>
      <c r="G130" s="270"/>
      <c r="H130" s="270" t="s">
        <v>486</v>
      </c>
      <c r="I130" s="270" t="s">
        <v>470</v>
      </c>
      <c r="J130" s="270">
        <v>20</v>
      </c>
      <c r="K130" s="290"/>
    </row>
    <row r="131" spans="2:11" ht="15" customHeight="1">
      <c r="B131" s="288"/>
      <c r="C131" s="249" t="s">
        <v>473</v>
      </c>
      <c r="D131" s="249"/>
      <c r="E131" s="249"/>
      <c r="F131" s="268" t="s">
        <v>474</v>
      </c>
      <c r="G131" s="249"/>
      <c r="H131" s="249" t="s">
        <v>507</v>
      </c>
      <c r="I131" s="249" t="s">
        <v>470</v>
      </c>
      <c r="J131" s="249">
        <v>50</v>
      </c>
      <c r="K131" s="290"/>
    </row>
    <row r="132" spans="2:11" ht="15" customHeight="1">
      <c r="B132" s="288"/>
      <c r="C132" s="249" t="s">
        <v>487</v>
      </c>
      <c r="D132" s="249"/>
      <c r="E132" s="249"/>
      <c r="F132" s="268" t="s">
        <v>474</v>
      </c>
      <c r="G132" s="249"/>
      <c r="H132" s="249" t="s">
        <v>507</v>
      </c>
      <c r="I132" s="249" t="s">
        <v>470</v>
      </c>
      <c r="J132" s="249">
        <v>50</v>
      </c>
      <c r="K132" s="290"/>
    </row>
    <row r="133" spans="2:11" ht="15" customHeight="1">
      <c r="B133" s="288"/>
      <c r="C133" s="249" t="s">
        <v>493</v>
      </c>
      <c r="D133" s="249"/>
      <c r="E133" s="249"/>
      <c r="F133" s="268" t="s">
        <v>474</v>
      </c>
      <c r="G133" s="249"/>
      <c r="H133" s="249" t="s">
        <v>507</v>
      </c>
      <c r="I133" s="249" t="s">
        <v>470</v>
      </c>
      <c r="J133" s="249">
        <v>50</v>
      </c>
      <c r="K133" s="290"/>
    </row>
    <row r="134" spans="2:11" ht="15" customHeight="1">
      <c r="B134" s="288"/>
      <c r="C134" s="249" t="s">
        <v>495</v>
      </c>
      <c r="D134" s="249"/>
      <c r="E134" s="249"/>
      <c r="F134" s="268" t="s">
        <v>474</v>
      </c>
      <c r="G134" s="249"/>
      <c r="H134" s="249" t="s">
        <v>507</v>
      </c>
      <c r="I134" s="249" t="s">
        <v>470</v>
      </c>
      <c r="J134" s="249">
        <v>50</v>
      </c>
      <c r="K134" s="290"/>
    </row>
    <row r="135" spans="2:11" ht="15" customHeight="1">
      <c r="B135" s="288"/>
      <c r="C135" s="249" t="s">
        <v>115</v>
      </c>
      <c r="D135" s="249"/>
      <c r="E135" s="249"/>
      <c r="F135" s="268" t="s">
        <v>474</v>
      </c>
      <c r="G135" s="249"/>
      <c r="H135" s="249" t="s">
        <v>520</v>
      </c>
      <c r="I135" s="249" t="s">
        <v>470</v>
      </c>
      <c r="J135" s="249">
        <v>255</v>
      </c>
      <c r="K135" s="290"/>
    </row>
    <row r="136" spans="2:11" ht="15" customHeight="1">
      <c r="B136" s="288"/>
      <c r="C136" s="249" t="s">
        <v>497</v>
      </c>
      <c r="D136" s="249"/>
      <c r="E136" s="249"/>
      <c r="F136" s="268" t="s">
        <v>468</v>
      </c>
      <c r="G136" s="249"/>
      <c r="H136" s="249" t="s">
        <v>521</v>
      </c>
      <c r="I136" s="249" t="s">
        <v>499</v>
      </c>
      <c r="J136" s="249"/>
      <c r="K136" s="290"/>
    </row>
    <row r="137" spans="2:11" ht="15" customHeight="1">
      <c r="B137" s="288"/>
      <c r="C137" s="249" t="s">
        <v>500</v>
      </c>
      <c r="D137" s="249"/>
      <c r="E137" s="249"/>
      <c r="F137" s="268" t="s">
        <v>468</v>
      </c>
      <c r="G137" s="249"/>
      <c r="H137" s="249" t="s">
        <v>522</v>
      </c>
      <c r="I137" s="249" t="s">
        <v>502</v>
      </c>
      <c r="J137" s="249"/>
      <c r="K137" s="290"/>
    </row>
    <row r="138" spans="2:11" ht="15" customHeight="1">
      <c r="B138" s="288"/>
      <c r="C138" s="249" t="s">
        <v>503</v>
      </c>
      <c r="D138" s="249"/>
      <c r="E138" s="249"/>
      <c r="F138" s="268" t="s">
        <v>468</v>
      </c>
      <c r="G138" s="249"/>
      <c r="H138" s="249" t="s">
        <v>503</v>
      </c>
      <c r="I138" s="249" t="s">
        <v>502</v>
      </c>
      <c r="J138" s="249"/>
      <c r="K138" s="290"/>
    </row>
    <row r="139" spans="2:11" ht="15" customHeight="1">
      <c r="B139" s="288"/>
      <c r="C139" s="249" t="s">
        <v>39</v>
      </c>
      <c r="D139" s="249"/>
      <c r="E139" s="249"/>
      <c r="F139" s="268" t="s">
        <v>468</v>
      </c>
      <c r="G139" s="249"/>
      <c r="H139" s="249" t="s">
        <v>523</v>
      </c>
      <c r="I139" s="249" t="s">
        <v>502</v>
      </c>
      <c r="J139" s="249"/>
      <c r="K139" s="290"/>
    </row>
    <row r="140" spans="2:11" ht="15" customHeight="1">
      <c r="B140" s="288"/>
      <c r="C140" s="249" t="s">
        <v>524</v>
      </c>
      <c r="D140" s="249"/>
      <c r="E140" s="249"/>
      <c r="F140" s="268" t="s">
        <v>468</v>
      </c>
      <c r="G140" s="249"/>
      <c r="H140" s="249" t="s">
        <v>525</v>
      </c>
      <c r="I140" s="249" t="s">
        <v>502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3" t="s">
        <v>526</v>
      </c>
      <c r="D145" s="363"/>
      <c r="E145" s="363"/>
      <c r="F145" s="363"/>
      <c r="G145" s="363"/>
      <c r="H145" s="363"/>
      <c r="I145" s="363"/>
      <c r="J145" s="363"/>
      <c r="K145" s="260"/>
    </row>
    <row r="146" spans="2:11" ht="17.25" customHeight="1">
      <c r="B146" s="259"/>
      <c r="C146" s="261" t="s">
        <v>462</v>
      </c>
      <c r="D146" s="261"/>
      <c r="E146" s="261"/>
      <c r="F146" s="261" t="s">
        <v>463</v>
      </c>
      <c r="G146" s="262"/>
      <c r="H146" s="261" t="s">
        <v>110</v>
      </c>
      <c r="I146" s="261" t="s">
        <v>58</v>
      </c>
      <c r="J146" s="261" t="s">
        <v>464</v>
      </c>
      <c r="K146" s="260"/>
    </row>
    <row r="147" spans="2:11" ht="17.25" customHeight="1">
      <c r="B147" s="259"/>
      <c r="C147" s="263" t="s">
        <v>465</v>
      </c>
      <c r="D147" s="263"/>
      <c r="E147" s="263"/>
      <c r="F147" s="264" t="s">
        <v>466</v>
      </c>
      <c r="G147" s="265"/>
      <c r="H147" s="263"/>
      <c r="I147" s="263"/>
      <c r="J147" s="263" t="s">
        <v>467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471</v>
      </c>
      <c r="D149" s="249"/>
      <c r="E149" s="249"/>
      <c r="F149" s="295" t="s">
        <v>468</v>
      </c>
      <c r="G149" s="249"/>
      <c r="H149" s="294" t="s">
        <v>507</v>
      </c>
      <c r="I149" s="294" t="s">
        <v>470</v>
      </c>
      <c r="J149" s="294">
        <v>120</v>
      </c>
      <c r="K149" s="290"/>
    </row>
    <row r="150" spans="2:11" ht="15" customHeight="1">
      <c r="B150" s="269"/>
      <c r="C150" s="294" t="s">
        <v>516</v>
      </c>
      <c r="D150" s="249"/>
      <c r="E150" s="249"/>
      <c r="F150" s="295" t="s">
        <v>468</v>
      </c>
      <c r="G150" s="249"/>
      <c r="H150" s="294" t="s">
        <v>527</v>
      </c>
      <c r="I150" s="294" t="s">
        <v>470</v>
      </c>
      <c r="J150" s="294" t="s">
        <v>518</v>
      </c>
      <c r="K150" s="290"/>
    </row>
    <row r="151" spans="2:11" ht="15" customHeight="1">
      <c r="B151" s="269"/>
      <c r="C151" s="294" t="s">
        <v>417</v>
      </c>
      <c r="D151" s="249"/>
      <c r="E151" s="249"/>
      <c r="F151" s="295" t="s">
        <v>468</v>
      </c>
      <c r="G151" s="249"/>
      <c r="H151" s="294" t="s">
        <v>528</v>
      </c>
      <c r="I151" s="294" t="s">
        <v>470</v>
      </c>
      <c r="J151" s="294" t="s">
        <v>518</v>
      </c>
      <c r="K151" s="290"/>
    </row>
    <row r="152" spans="2:11" ht="15" customHeight="1">
      <c r="B152" s="269"/>
      <c r="C152" s="294" t="s">
        <v>473</v>
      </c>
      <c r="D152" s="249"/>
      <c r="E152" s="249"/>
      <c r="F152" s="295" t="s">
        <v>474</v>
      </c>
      <c r="G152" s="249"/>
      <c r="H152" s="294" t="s">
        <v>507</v>
      </c>
      <c r="I152" s="294" t="s">
        <v>470</v>
      </c>
      <c r="J152" s="294">
        <v>50</v>
      </c>
      <c r="K152" s="290"/>
    </row>
    <row r="153" spans="2:11" ht="15" customHeight="1">
      <c r="B153" s="269"/>
      <c r="C153" s="294" t="s">
        <v>476</v>
      </c>
      <c r="D153" s="249"/>
      <c r="E153" s="249"/>
      <c r="F153" s="295" t="s">
        <v>468</v>
      </c>
      <c r="G153" s="249"/>
      <c r="H153" s="294" t="s">
        <v>507</v>
      </c>
      <c r="I153" s="294" t="s">
        <v>478</v>
      </c>
      <c r="J153" s="294"/>
      <c r="K153" s="290"/>
    </row>
    <row r="154" spans="2:11" ht="15" customHeight="1">
      <c r="B154" s="269"/>
      <c r="C154" s="294" t="s">
        <v>487</v>
      </c>
      <c r="D154" s="249"/>
      <c r="E154" s="249"/>
      <c r="F154" s="295" t="s">
        <v>474</v>
      </c>
      <c r="G154" s="249"/>
      <c r="H154" s="294" t="s">
        <v>507</v>
      </c>
      <c r="I154" s="294" t="s">
        <v>470</v>
      </c>
      <c r="J154" s="294">
        <v>50</v>
      </c>
      <c r="K154" s="290"/>
    </row>
    <row r="155" spans="2:11" ht="15" customHeight="1">
      <c r="B155" s="269"/>
      <c r="C155" s="294" t="s">
        <v>495</v>
      </c>
      <c r="D155" s="249"/>
      <c r="E155" s="249"/>
      <c r="F155" s="295" t="s">
        <v>474</v>
      </c>
      <c r="G155" s="249"/>
      <c r="H155" s="294" t="s">
        <v>507</v>
      </c>
      <c r="I155" s="294" t="s">
        <v>470</v>
      </c>
      <c r="J155" s="294">
        <v>50</v>
      </c>
      <c r="K155" s="290"/>
    </row>
    <row r="156" spans="2:11" ht="15" customHeight="1">
      <c r="B156" s="269"/>
      <c r="C156" s="294" t="s">
        <v>493</v>
      </c>
      <c r="D156" s="249"/>
      <c r="E156" s="249"/>
      <c r="F156" s="295" t="s">
        <v>474</v>
      </c>
      <c r="G156" s="249"/>
      <c r="H156" s="294" t="s">
        <v>507</v>
      </c>
      <c r="I156" s="294" t="s">
        <v>470</v>
      </c>
      <c r="J156" s="294">
        <v>50</v>
      </c>
      <c r="K156" s="290"/>
    </row>
    <row r="157" spans="2:11" ht="15" customHeight="1">
      <c r="B157" s="269"/>
      <c r="C157" s="294" t="s">
        <v>96</v>
      </c>
      <c r="D157" s="249"/>
      <c r="E157" s="249"/>
      <c r="F157" s="295" t="s">
        <v>468</v>
      </c>
      <c r="G157" s="249"/>
      <c r="H157" s="294" t="s">
        <v>529</v>
      </c>
      <c r="I157" s="294" t="s">
        <v>470</v>
      </c>
      <c r="J157" s="294" t="s">
        <v>530</v>
      </c>
      <c r="K157" s="290"/>
    </row>
    <row r="158" spans="2:11" ht="15" customHeight="1">
      <c r="B158" s="269"/>
      <c r="C158" s="294" t="s">
        <v>531</v>
      </c>
      <c r="D158" s="249"/>
      <c r="E158" s="249"/>
      <c r="F158" s="295" t="s">
        <v>468</v>
      </c>
      <c r="G158" s="249"/>
      <c r="H158" s="294" t="s">
        <v>532</v>
      </c>
      <c r="I158" s="294" t="s">
        <v>502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0" t="s">
        <v>533</v>
      </c>
      <c r="D163" s="360"/>
      <c r="E163" s="360"/>
      <c r="F163" s="360"/>
      <c r="G163" s="360"/>
      <c r="H163" s="360"/>
      <c r="I163" s="360"/>
      <c r="J163" s="360"/>
      <c r="K163" s="240"/>
    </row>
    <row r="164" spans="2:11" ht="17.25" customHeight="1">
      <c r="B164" s="239"/>
      <c r="C164" s="261" t="s">
        <v>462</v>
      </c>
      <c r="D164" s="261"/>
      <c r="E164" s="261"/>
      <c r="F164" s="261" t="s">
        <v>463</v>
      </c>
      <c r="G164" s="298"/>
      <c r="H164" s="299" t="s">
        <v>110</v>
      </c>
      <c r="I164" s="299" t="s">
        <v>58</v>
      </c>
      <c r="J164" s="261" t="s">
        <v>464</v>
      </c>
      <c r="K164" s="240"/>
    </row>
    <row r="165" spans="2:11" ht="17.25" customHeight="1">
      <c r="B165" s="242"/>
      <c r="C165" s="263" t="s">
        <v>465</v>
      </c>
      <c r="D165" s="263"/>
      <c r="E165" s="263"/>
      <c r="F165" s="264" t="s">
        <v>466</v>
      </c>
      <c r="G165" s="300"/>
      <c r="H165" s="301"/>
      <c r="I165" s="301"/>
      <c r="J165" s="263" t="s">
        <v>467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471</v>
      </c>
      <c r="D167" s="249"/>
      <c r="E167" s="249"/>
      <c r="F167" s="268" t="s">
        <v>468</v>
      </c>
      <c r="G167" s="249"/>
      <c r="H167" s="249" t="s">
        <v>507</v>
      </c>
      <c r="I167" s="249" t="s">
        <v>470</v>
      </c>
      <c r="J167" s="249">
        <v>120</v>
      </c>
      <c r="K167" s="290"/>
    </row>
    <row r="168" spans="2:11" ht="15" customHeight="1">
      <c r="B168" s="269"/>
      <c r="C168" s="249" t="s">
        <v>516</v>
      </c>
      <c r="D168" s="249"/>
      <c r="E168" s="249"/>
      <c r="F168" s="268" t="s">
        <v>468</v>
      </c>
      <c r="G168" s="249"/>
      <c r="H168" s="249" t="s">
        <v>517</v>
      </c>
      <c r="I168" s="249" t="s">
        <v>470</v>
      </c>
      <c r="J168" s="249" t="s">
        <v>518</v>
      </c>
      <c r="K168" s="290"/>
    </row>
    <row r="169" spans="2:11" ht="15" customHeight="1">
      <c r="B169" s="269"/>
      <c r="C169" s="249" t="s">
        <v>417</v>
      </c>
      <c r="D169" s="249"/>
      <c r="E169" s="249"/>
      <c r="F169" s="268" t="s">
        <v>468</v>
      </c>
      <c r="G169" s="249"/>
      <c r="H169" s="249" t="s">
        <v>534</v>
      </c>
      <c r="I169" s="249" t="s">
        <v>470</v>
      </c>
      <c r="J169" s="249" t="s">
        <v>518</v>
      </c>
      <c r="K169" s="290"/>
    </row>
    <row r="170" spans="2:11" ht="15" customHeight="1">
      <c r="B170" s="269"/>
      <c r="C170" s="249" t="s">
        <v>473</v>
      </c>
      <c r="D170" s="249"/>
      <c r="E170" s="249"/>
      <c r="F170" s="268" t="s">
        <v>474</v>
      </c>
      <c r="G170" s="249"/>
      <c r="H170" s="249" t="s">
        <v>534</v>
      </c>
      <c r="I170" s="249" t="s">
        <v>470</v>
      </c>
      <c r="J170" s="249">
        <v>50</v>
      </c>
      <c r="K170" s="290"/>
    </row>
    <row r="171" spans="2:11" ht="15" customHeight="1">
      <c r="B171" s="269"/>
      <c r="C171" s="249" t="s">
        <v>476</v>
      </c>
      <c r="D171" s="249"/>
      <c r="E171" s="249"/>
      <c r="F171" s="268" t="s">
        <v>468</v>
      </c>
      <c r="G171" s="249"/>
      <c r="H171" s="249" t="s">
        <v>534</v>
      </c>
      <c r="I171" s="249" t="s">
        <v>478</v>
      </c>
      <c r="J171" s="249"/>
      <c r="K171" s="290"/>
    </row>
    <row r="172" spans="2:11" ht="15" customHeight="1">
      <c r="B172" s="269"/>
      <c r="C172" s="249" t="s">
        <v>487</v>
      </c>
      <c r="D172" s="249"/>
      <c r="E172" s="249"/>
      <c r="F172" s="268" t="s">
        <v>474</v>
      </c>
      <c r="G172" s="249"/>
      <c r="H172" s="249" t="s">
        <v>534</v>
      </c>
      <c r="I172" s="249" t="s">
        <v>470</v>
      </c>
      <c r="J172" s="249">
        <v>50</v>
      </c>
      <c r="K172" s="290"/>
    </row>
    <row r="173" spans="2:11" ht="15" customHeight="1">
      <c r="B173" s="269"/>
      <c r="C173" s="249" t="s">
        <v>495</v>
      </c>
      <c r="D173" s="249"/>
      <c r="E173" s="249"/>
      <c r="F173" s="268" t="s">
        <v>474</v>
      </c>
      <c r="G173" s="249"/>
      <c r="H173" s="249" t="s">
        <v>534</v>
      </c>
      <c r="I173" s="249" t="s">
        <v>470</v>
      </c>
      <c r="J173" s="249">
        <v>50</v>
      </c>
      <c r="K173" s="290"/>
    </row>
    <row r="174" spans="2:11" ht="15" customHeight="1">
      <c r="B174" s="269"/>
      <c r="C174" s="249" t="s">
        <v>493</v>
      </c>
      <c r="D174" s="249"/>
      <c r="E174" s="249"/>
      <c r="F174" s="268" t="s">
        <v>474</v>
      </c>
      <c r="G174" s="249"/>
      <c r="H174" s="249" t="s">
        <v>534</v>
      </c>
      <c r="I174" s="249" t="s">
        <v>470</v>
      </c>
      <c r="J174" s="249">
        <v>50</v>
      </c>
      <c r="K174" s="290"/>
    </row>
    <row r="175" spans="2:11" ht="15" customHeight="1">
      <c r="B175" s="269"/>
      <c r="C175" s="249" t="s">
        <v>109</v>
      </c>
      <c r="D175" s="249"/>
      <c r="E175" s="249"/>
      <c r="F175" s="268" t="s">
        <v>468</v>
      </c>
      <c r="G175" s="249"/>
      <c r="H175" s="249" t="s">
        <v>535</v>
      </c>
      <c r="I175" s="249" t="s">
        <v>536</v>
      </c>
      <c r="J175" s="249"/>
      <c r="K175" s="290"/>
    </row>
    <row r="176" spans="2:11" ht="15" customHeight="1">
      <c r="B176" s="269"/>
      <c r="C176" s="249" t="s">
        <v>58</v>
      </c>
      <c r="D176" s="249"/>
      <c r="E176" s="249"/>
      <c r="F176" s="268" t="s">
        <v>468</v>
      </c>
      <c r="G176" s="249"/>
      <c r="H176" s="249" t="s">
        <v>537</v>
      </c>
      <c r="I176" s="249" t="s">
        <v>538</v>
      </c>
      <c r="J176" s="249">
        <v>1</v>
      </c>
      <c r="K176" s="290"/>
    </row>
    <row r="177" spans="2:11" ht="15" customHeight="1">
      <c r="B177" s="269"/>
      <c r="C177" s="249" t="s">
        <v>54</v>
      </c>
      <c r="D177" s="249"/>
      <c r="E177" s="249"/>
      <c r="F177" s="268" t="s">
        <v>468</v>
      </c>
      <c r="G177" s="249"/>
      <c r="H177" s="249" t="s">
        <v>539</v>
      </c>
      <c r="I177" s="249" t="s">
        <v>470</v>
      </c>
      <c r="J177" s="249">
        <v>20</v>
      </c>
      <c r="K177" s="290"/>
    </row>
    <row r="178" spans="2:11" ht="15" customHeight="1">
      <c r="B178" s="269"/>
      <c r="C178" s="249" t="s">
        <v>110</v>
      </c>
      <c r="D178" s="249"/>
      <c r="E178" s="249"/>
      <c r="F178" s="268" t="s">
        <v>468</v>
      </c>
      <c r="G178" s="249"/>
      <c r="H178" s="249" t="s">
        <v>540</v>
      </c>
      <c r="I178" s="249" t="s">
        <v>470</v>
      </c>
      <c r="J178" s="249">
        <v>255</v>
      </c>
      <c r="K178" s="290"/>
    </row>
    <row r="179" spans="2:11" ht="15" customHeight="1">
      <c r="B179" s="269"/>
      <c r="C179" s="249" t="s">
        <v>111</v>
      </c>
      <c r="D179" s="249"/>
      <c r="E179" s="249"/>
      <c r="F179" s="268" t="s">
        <v>468</v>
      </c>
      <c r="G179" s="249"/>
      <c r="H179" s="249" t="s">
        <v>433</v>
      </c>
      <c r="I179" s="249" t="s">
        <v>470</v>
      </c>
      <c r="J179" s="249">
        <v>10</v>
      </c>
      <c r="K179" s="290"/>
    </row>
    <row r="180" spans="2:11" ht="15" customHeight="1">
      <c r="B180" s="269"/>
      <c r="C180" s="249" t="s">
        <v>112</v>
      </c>
      <c r="D180" s="249"/>
      <c r="E180" s="249"/>
      <c r="F180" s="268" t="s">
        <v>468</v>
      </c>
      <c r="G180" s="249"/>
      <c r="H180" s="249" t="s">
        <v>541</v>
      </c>
      <c r="I180" s="249" t="s">
        <v>502</v>
      </c>
      <c r="J180" s="249"/>
      <c r="K180" s="290"/>
    </row>
    <row r="181" spans="2:11" ht="15" customHeight="1">
      <c r="B181" s="269"/>
      <c r="C181" s="249" t="s">
        <v>542</v>
      </c>
      <c r="D181" s="249"/>
      <c r="E181" s="249"/>
      <c r="F181" s="268" t="s">
        <v>468</v>
      </c>
      <c r="G181" s="249"/>
      <c r="H181" s="249" t="s">
        <v>543</v>
      </c>
      <c r="I181" s="249" t="s">
        <v>502</v>
      </c>
      <c r="J181" s="249"/>
      <c r="K181" s="290"/>
    </row>
    <row r="182" spans="2:11" ht="15" customHeight="1">
      <c r="B182" s="269"/>
      <c r="C182" s="249" t="s">
        <v>531</v>
      </c>
      <c r="D182" s="249"/>
      <c r="E182" s="249"/>
      <c r="F182" s="268" t="s">
        <v>468</v>
      </c>
      <c r="G182" s="249"/>
      <c r="H182" s="249" t="s">
        <v>544</v>
      </c>
      <c r="I182" s="249" t="s">
        <v>502</v>
      </c>
      <c r="J182" s="249"/>
      <c r="K182" s="290"/>
    </row>
    <row r="183" spans="2:11" ht="15" customHeight="1">
      <c r="B183" s="269"/>
      <c r="C183" s="249" t="s">
        <v>114</v>
      </c>
      <c r="D183" s="249"/>
      <c r="E183" s="249"/>
      <c r="F183" s="268" t="s">
        <v>474</v>
      </c>
      <c r="G183" s="249"/>
      <c r="H183" s="249" t="s">
        <v>545</v>
      </c>
      <c r="I183" s="249" t="s">
        <v>470</v>
      </c>
      <c r="J183" s="249">
        <v>50</v>
      </c>
      <c r="K183" s="290"/>
    </row>
    <row r="184" spans="2:11" ht="15" customHeight="1">
      <c r="B184" s="269"/>
      <c r="C184" s="249" t="s">
        <v>546</v>
      </c>
      <c r="D184" s="249"/>
      <c r="E184" s="249"/>
      <c r="F184" s="268" t="s">
        <v>474</v>
      </c>
      <c r="G184" s="249"/>
      <c r="H184" s="249" t="s">
        <v>547</v>
      </c>
      <c r="I184" s="249" t="s">
        <v>548</v>
      </c>
      <c r="J184" s="249"/>
      <c r="K184" s="290"/>
    </row>
    <row r="185" spans="2:11" ht="15" customHeight="1">
      <c r="B185" s="269"/>
      <c r="C185" s="249" t="s">
        <v>549</v>
      </c>
      <c r="D185" s="249"/>
      <c r="E185" s="249"/>
      <c r="F185" s="268" t="s">
        <v>474</v>
      </c>
      <c r="G185" s="249"/>
      <c r="H185" s="249" t="s">
        <v>550</v>
      </c>
      <c r="I185" s="249" t="s">
        <v>548</v>
      </c>
      <c r="J185" s="249"/>
      <c r="K185" s="290"/>
    </row>
    <row r="186" spans="2:11" ht="15" customHeight="1">
      <c r="B186" s="269"/>
      <c r="C186" s="249" t="s">
        <v>551</v>
      </c>
      <c r="D186" s="249"/>
      <c r="E186" s="249"/>
      <c r="F186" s="268" t="s">
        <v>474</v>
      </c>
      <c r="G186" s="249"/>
      <c r="H186" s="249" t="s">
        <v>552</v>
      </c>
      <c r="I186" s="249" t="s">
        <v>548</v>
      </c>
      <c r="J186" s="249"/>
      <c r="K186" s="290"/>
    </row>
    <row r="187" spans="2:11" ht="15" customHeight="1">
      <c r="B187" s="269"/>
      <c r="C187" s="302" t="s">
        <v>553</v>
      </c>
      <c r="D187" s="249"/>
      <c r="E187" s="249"/>
      <c r="F187" s="268" t="s">
        <v>474</v>
      </c>
      <c r="G187" s="249"/>
      <c r="H187" s="249" t="s">
        <v>554</v>
      </c>
      <c r="I187" s="249" t="s">
        <v>555</v>
      </c>
      <c r="J187" s="303" t="s">
        <v>556</v>
      </c>
      <c r="K187" s="290"/>
    </row>
    <row r="188" spans="2:11" ht="15" customHeight="1">
      <c r="B188" s="296"/>
      <c r="C188" s="304"/>
      <c r="D188" s="278"/>
      <c r="E188" s="278"/>
      <c r="F188" s="278"/>
      <c r="G188" s="278"/>
      <c r="H188" s="278"/>
      <c r="I188" s="278"/>
      <c r="J188" s="278"/>
      <c r="K188" s="297"/>
    </row>
    <row r="189" spans="2:11" ht="18.75" customHeight="1">
      <c r="B189" s="305"/>
      <c r="C189" s="306"/>
      <c r="D189" s="306"/>
      <c r="E189" s="306"/>
      <c r="F189" s="307"/>
      <c r="G189" s="249"/>
      <c r="H189" s="249"/>
      <c r="I189" s="249"/>
      <c r="J189" s="249"/>
      <c r="K189" s="245"/>
    </row>
    <row r="190" spans="2:11" ht="18.75" customHeight="1">
      <c r="B190" s="245"/>
      <c r="C190" s="249"/>
      <c r="D190" s="249"/>
      <c r="E190" s="249"/>
      <c r="F190" s="268"/>
      <c r="G190" s="249"/>
      <c r="H190" s="249"/>
      <c r="I190" s="249"/>
      <c r="J190" s="249"/>
      <c r="K190" s="245"/>
    </row>
    <row r="191" spans="2:11" ht="18.75" customHeight="1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</row>
    <row r="192" spans="2:11" ht="13.5">
      <c r="B192" s="236"/>
      <c r="C192" s="237"/>
      <c r="D192" s="237"/>
      <c r="E192" s="237"/>
      <c r="F192" s="237"/>
      <c r="G192" s="237"/>
      <c r="H192" s="237"/>
      <c r="I192" s="237"/>
      <c r="J192" s="237"/>
      <c r="K192" s="238"/>
    </row>
    <row r="193" spans="2:11" ht="21">
      <c r="B193" s="239"/>
      <c r="C193" s="360" t="s">
        <v>557</v>
      </c>
      <c r="D193" s="360"/>
      <c r="E193" s="360"/>
      <c r="F193" s="360"/>
      <c r="G193" s="360"/>
      <c r="H193" s="360"/>
      <c r="I193" s="360"/>
      <c r="J193" s="360"/>
      <c r="K193" s="240"/>
    </row>
    <row r="194" spans="2:11" ht="25.5" customHeight="1">
      <c r="B194" s="239"/>
      <c r="C194" s="308" t="s">
        <v>558</v>
      </c>
      <c r="D194" s="308"/>
      <c r="E194" s="308"/>
      <c r="F194" s="308" t="s">
        <v>559</v>
      </c>
      <c r="G194" s="309"/>
      <c r="H194" s="361" t="s">
        <v>560</v>
      </c>
      <c r="I194" s="361"/>
      <c r="J194" s="361"/>
      <c r="K194" s="240"/>
    </row>
    <row r="195" spans="2:11" ht="5.25" customHeight="1">
      <c r="B195" s="269"/>
      <c r="C195" s="266"/>
      <c r="D195" s="266"/>
      <c r="E195" s="266"/>
      <c r="F195" s="266"/>
      <c r="G195" s="249"/>
      <c r="H195" s="266"/>
      <c r="I195" s="266"/>
      <c r="J195" s="266"/>
      <c r="K195" s="290"/>
    </row>
    <row r="196" spans="2:11" ht="15" customHeight="1">
      <c r="B196" s="269"/>
      <c r="C196" s="249" t="s">
        <v>561</v>
      </c>
      <c r="D196" s="249"/>
      <c r="E196" s="249"/>
      <c r="F196" s="268" t="s">
        <v>44</v>
      </c>
      <c r="G196" s="249"/>
      <c r="H196" s="359" t="s">
        <v>562</v>
      </c>
      <c r="I196" s="359"/>
      <c r="J196" s="359"/>
      <c r="K196" s="290"/>
    </row>
    <row r="197" spans="2:11" ht="15" customHeight="1">
      <c r="B197" s="269"/>
      <c r="C197" s="275"/>
      <c r="D197" s="249"/>
      <c r="E197" s="249"/>
      <c r="F197" s="268" t="s">
        <v>45</v>
      </c>
      <c r="G197" s="249"/>
      <c r="H197" s="359" t="s">
        <v>563</v>
      </c>
      <c r="I197" s="359"/>
      <c r="J197" s="359"/>
      <c r="K197" s="290"/>
    </row>
    <row r="198" spans="2:11" ht="15" customHeight="1">
      <c r="B198" s="269"/>
      <c r="C198" s="275"/>
      <c r="D198" s="249"/>
      <c r="E198" s="249"/>
      <c r="F198" s="268" t="s">
        <v>48</v>
      </c>
      <c r="G198" s="249"/>
      <c r="H198" s="359" t="s">
        <v>564</v>
      </c>
      <c r="I198" s="359"/>
      <c r="J198" s="359"/>
      <c r="K198" s="290"/>
    </row>
    <row r="199" spans="2:11" ht="15" customHeight="1">
      <c r="B199" s="269"/>
      <c r="C199" s="249"/>
      <c r="D199" s="249"/>
      <c r="E199" s="249"/>
      <c r="F199" s="268" t="s">
        <v>46</v>
      </c>
      <c r="G199" s="249"/>
      <c r="H199" s="359" t="s">
        <v>565</v>
      </c>
      <c r="I199" s="359"/>
      <c r="J199" s="359"/>
      <c r="K199" s="290"/>
    </row>
    <row r="200" spans="2:11" ht="15" customHeight="1">
      <c r="B200" s="269"/>
      <c r="C200" s="249"/>
      <c r="D200" s="249"/>
      <c r="E200" s="249"/>
      <c r="F200" s="268" t="s">
        <v>47</v>
      </c>
      <c r="G200" s="249"/>
      <c r="H200" s="359" t="s">
        <v>566</v>
      </c>
      <c r="I200" s="359"/>
      <c r="J200" s="359"/>
      <c r="K200" s="290"/>
    </row>
    <row r="201" spans="2:11" ht="15" customHeight="1">
      <c r="B201" s="269"/>
      <c r="C201" s="249"/>
      <c r="D201" s="249"/>
      <c r="E201" s="249"/>
      <c r="F201" s="268"/>
      <c r="G201" s="249"/>
      <c r="H201" s="249"/>
      <c r="I201" s="249"/>
      <c r="J201" s="249"/>
      <c r="K201" s="290"/>
    </row>
    <row r="202" spans="2:11" ht="15" customHeight="1">
      <c r="B202" s="269"/>
      <c r="C202" s="249" t="s">
        <v>514</v>
      </c>
      <c r="D202" s="249"/>
      <c r="E202" s="249"/>
      <c r="F202" s="268" t="s">
        <v>79</v>
      </c>
      <c r="G202" s="249"/>
      <c r="H202" s="359" t="s">
        <v>567</v>
      </c>
      <c r="I202" s="359"/>
      <c r="J202" s="359"/>
      <c r="K202" s="290"/>
    </row>
    <row r="203" spans="2:11" ht="15" customHeight="1">
      <c r="B203" s="269"/>
      <c r="C203" s="275"/>
      <c r="D203" s="249"/>
      <c r="E203" s="249"/>
      <c r="F203" s="268" t="s">
        <v>411</v>
      </c>
      <c r="G203" s="249"/>
      <c r="H203" s="359" t="s">
        <v>412</v>
      </c>
      <c r="I203" s="359"/>
      <c r="J203" s="359"/>
      <c r="K203" s="290"/>
    </row>
    <row r="204" spans="2:11" ht="15" customHeight="1">
      <c r="B204" s="269"/>
      <c r="C204" s="249"/>
      <c r="D204" s="249"/>
      <c r="E204" s="249"/>
      <c r="F204" s="268" t="s">
        <v>409</v>
      </c>
      <c r="G204" s="249"/>
      <c r="H204" s="359" t="s">
        <v>568</v>
      </c>
      <c r="I204" s="359"/>
      <c r="J204" s="359"/>
      <c r="K204" s="290"/>
    </row>
    <row r="205" spans="2:11" ht="15" customHeight="1">
      <c r="B205" s="310"/>
      <c r="C205" s="275"/>
      <c r="D205" s="275"/>
      <c r="E205" s="275"/>
      <c r="F205" s="268" t="s">
        <v>413</v>
      </c>
      <c r="G205" s="254"/>
      <c r="H205" s="358" t="s">
        <v>414</v>
      </c>
      <c r="I205" s="358"/>
      <c r="J205" s="358"/>
      <c r="K205" s="311"/>
    </row>
    <row r="206" spans="2:11" ht="15" customHeight="1">
      <c r="B206" s="310"/>
      <c r="C206" s="275"/>
      <c r="D206" s="275"/>
      <c r="E206" s="275"/>
      <c r="F206" s="268" t="s">
        <v>415</v>
      </c>
      <c r="G206" s="254"/>
      <c r="H206" s="358" t="s">
        <v>569</v>
      </c>
      <c r="I206" s="358"/>
      <c r="J206" s="358"/>
      <c r="K206" s="311"/>
    </row>
    <row r="207" spans="2:11" ht="15" customHeight="1">
      <c r="B207" s="310"/>
      <c r="C207" s="275"/>
      <c r="D207" s="275"/>
      <c r="E207" s="275"/>
      <c r="F207" s="312"/>
      <c r="G207" s="254"/>
      <c r="H207" s="313"/>
      <c r="I207" s="313"/>
      <c r="J207" s="313"/>
      <c r="K207" s="311"/>
    </row>
    <row r="208" spans="2:11" ht="15" customHeight="1">
      <c r="B208" s="310"/>
      <c r="C208" s="249" t="s">
        <v>538</v>
      </c>
      <c r="D208" s="275"/>
      <c r="E208" s="275"/>
      <c r="F208" s="268">
        <v>1</v>
      </c>
      <c r="G208" s="254"/>
      <c r="H208" s="358" t="s">
        <v>570</v>
      </c>
      <c r="I208" s="358"/>
      <c r="J208" s="358"/>
      <c r="K208" s="311"/>
    </row>
    <row r="209" spans="2:11" ht="15" customHeight="1">
      <c r="B209" s="310"/>
      <c r="C209" s="275"/>
      <c r="D209" s="275"/>
      <c r="E209" s="275"/>
      <c r="F209" s="268">
        <v>2</v>
      </c>
      <c r="G209" s="254"/>
      <c r="H209" s="358" t="s">
        <v>571</v>
      </c>
      <c r="I209" s="358"/>
      <c r="J209" s="358"/>
      <c r="K209" s="311"/>
    </row>
    <row r="210" spans="2:11" ht="15" customHeight="1">
      <c r="B210" s="310"/>
      <c r="C210" s="275"/>
      <c r="D210" s="275"/>
      <c r="E210" s="275"/>
      <c r="F210" s="268">
        <v>3</v>
      </c>
      <c r="G210" s="254"/>
      <c r="H210" s="358" t="s">
        <v>572</v>
      </c>
      <c r="I210" s="358"/>
      <c r="J210" s="358"/>
      <c r="K210" s="311"/>
    </row>
    <row r="211" spans="2:11" ht="15" customHeight="1">
      <c r="B211" s="310"/>
      <c r="C211" s="275"/>
      <c r="D211" s="275"/>
      <c r="E211" s="275"/>
      <c r="F211" s="268">
        <v>4</v>
      </c>
      <c r="G211" s="254"/>
      <c r="H211" s="358" t="s">
        <v>573</v>
      </c>
      <c r="I211" s="358"/>
      <c r="J211" s="358"/>
      <c r="K211" s="311"/>
    </row>
    <row r="212" spans="2:11" ht="12.75" customHeight="1">
      <c r="B212" s="314"/>
      <c r="C212" s="315"/>
      <c r="D212" s="315"/>
      <c r="E212" s="315"/>
      <c r="F212" s="315"/>
      <c r="G212" s="315"/>
      <c r="H212" s="315"/>
      <c r="I212" s="315"/>
      <c r="J212" s="315"/>
      <c r="K212" s="31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Stieber David</cp:lastModifiedBy>
  <dcterms:created xsi:type="dcterms:W3CDTF">2017-02-02T08:02:43Z</dcterms:created>
  <dcterms:modified xsi:type="dcterms:W3CDTF">2017-04-03T06:41:21Z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