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46AS-PD2 - B.1 SO 101 St..." sheetId="2" r:id="rId2"/>
    <sheet name="SO201 - Most ev.č. 16911 - 4" sheetId="3" r:id="rId3"/>
    <sheet name="SO202 - Most ev.č. 16911 - 5" sheetId="4" r:id="rId4"/>
    <sheet name="Pokyny pro vyplnění" sheetId="5" r:id="rId5"/>
  </sheets>
  <definedNames>
    <definedName name="_xlnm._FilterDatabase" localSheetId="1" hidden="1">'046AS-PD2 - B.1 SO 101 St...'!$C$83:$K$83</definedName>
    <definedName name="_xlnm._FilterDatabase" localSheetId="2" hidden="1">'SO201 - Most ev.č. 16911 - 4'!$C$85:$K$85</definedName>
    <definedName name="_xlnm._FilterDatabase" localSheetId="3" hidden="1">'SO202 - Most ev.č. 16911 - 5'!$C$85:$K$85</definedName>
    <definedName name="_xlnm.Print_Titles" localSheetId="1">'046AS-PD2 - B.1 SO 101 St...'!$83:$83</definedName>
    <definedName name="_xlnm.Print_Titles" localSheetId="0">'Rekapitulace stavby'!$49:$49</definedName>
    <definedName name="_xlnm.Print_Titles" localSheetId="2">'SO201 - Most ev.č. 16911 - 4'!$85:$85</definedName>
    <definedName name="_xlnm.Print_Titles" localSheetId="3">'SO202 - Most ev.č. 16911 - 5'!$85:$85</definedName>
    <definedName name="_xlnm.Print_Area" localSheetId="1">'046AS-PD2 - B.1 SO 101 St...'!$C$4:$J$36,'046AS-PD2 - B.1 SO 101 St...'!$C$42:$J$65,'046AS-PD2 - B.1 SO 101 St...'!$C$71:$K$261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  <definedName name="_xlnm.Print_Area" localSheetId="2">'SO201 - Most ev.č. 16911 - 4'!$C$4:$J$36,'SO201 - Most ev.č. 16911 - 4'!$C$42:$J$67,'SO201 - Most ev.č. 16911 - 4'!$C$73:$K$579</definedName>
    <definedName name="_xlnm.Print_Area" localSheetId="3">'SO202 - Most ev.č. 16911 - 5'!$C$4:$J$36,'SO202 - Most ev.č. 16911 - 5'!$C$42:$J$67,'SO202 - Most ev.č. 16911 - 5'!$C$73:$K$631</definedName>
  </definedNames>
  <calcPr fullCalcOnLoad="1"/>
</workbook>
</file>

<file path=xl/sharedStrings.xml><?xml version="1.0" encoding="utf-8"?>
<sst xmlns="http://schemas.openxmlformats.org/spreadsheetml/2006/main" count="12306" uniqueCount="1525">
  <si>
    <t>Export VZ</t>
  </si>
  <si>
    <t>List obsahuje:</t>
  </si>
  <si>
    <t>3.0</t>
  </si>
  <si>
    <t/>
  </si>
  <si>
    <t>False</t>
  </si>
  <si>
    <t>{232fc3aa-88dc-4ae0-bfde-0950bd1fd8c8}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</si>
  <si>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</si>
  <si>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</si>
  <si>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</si>
  <si>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</si>
  <si>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</si>
  <si>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</si>
  <si>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</si>
  <si>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</si>
  <si>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</si>
  <si>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00046AS-PD15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</si>
  <si>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</si>
  <si>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</si>
  <si>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III/16911 Prášily - Skelná</t>
  </si>
  <si>
    <t>0,1</t>
  </si>
  <si>
    <t>KSO:</t>
  </si>
  <si>
    <t>822 24 73</t>
  </si>
  <si>
    <t>CC-CZ:</t>
  </si>
  <si>
    <t>21111</t>
  </si>
  <si>
    <t>1</t>
  </si>
  <si>
    <t>Místo:</t>
  </si>
  <si>
    <t>Silnice III/16911 v úseku Prášily - Skelná</t>
  </si>
  <si>
    <t>Datum:</t>
  </si>
  <si>
    <t>10.11.2015</t>
  </si>
  <si>
    <t>10</t>
  </si>
  <si>
    <t>CZ-CPA:</t>
  </si>
  <si>
    <t>42.11.20</t>
  </si>
  <si>
    <t>100</t>
  </si>
  <si>
    <t>Zadavatel:</t>
  </si>
  <si>
    <t>IČ:</t>
  </si>
  <si>
    <t>72053119</t>
  </si>
  <si>
    <t>SÚSPK,p.o.,Škroupova 18,306 12 Plzeň</t>
  </si>
  <si>
    <t>DIČ:</t>
  </si>
  <si>
    <t>CZ72053119</t>
  </si>
  <si>
    <t>Uchazeč:</t>
  </si>
  <si>
    <t>Vyplň údaj</t>
  </si>
  <si>
    <t>Projektant:</t>
  </si>
  <si>
    <t>63504006</t>
  </si>
  <si>
    <t>INGEM inženýrská a.s.</t>
  </si>
  <si>
    <t>CZ63504006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</si>
  <si>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</si>
  <si>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</si>
  <si>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</si>
  <si>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</si>
  <si>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</si>
  <si>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</si>
  <si>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</si>
  <si>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</si>
  <si>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</si>
  <si>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</si>
  <si>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</si>
  <si>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</si>
  <si>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</si>
  <si>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</si>
  <si>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</si>
  <si>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</si>
  <si>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</si>
  <si>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</si>
  <si>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</si>
  <si>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</si>
  <si>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</si>
  <si>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</si>
  <si>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</si>
  <si>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</si>
  <si>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</si>
  <si>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</si>
  <si>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</si>
  <si>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</si>
  <si>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</si>
  <si>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</si>
  <si>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</si>
  <si>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</si>
  <si>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</si>
  <si>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</si>
  <si>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</si>
  <si>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</si>
  <si>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</si>
  <si>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</si>
  <si>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</si>
  <si>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</si>
  <si>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046AS-PD2</t>
  </si>
  <si>
    <t>B.1 SO 101 Stavební úpravy komunikace 2.úsek 2,135 75 - 3,259 30</t>
  </si>
  <si>
    <t>STA</t>
  </si>
  <si>
    <t>{19b8d5c1-db7a-4127-8e9f-77ff3d483405}</t>
  </si>
  <si>
    <t>2</t>
  </si>
  <si>
    <t>SO201</t>
  </si>
  <si>
    <t>Most ev.č. 16911 - 4</t>
  </si>
  <si>
    <t>{9e93b38e-7876-424d-8112-d91db2901548}</t>
  </si>
  <si>
    <t>SO202</t>
  </si>
  <si>
    <t>Most ev.č. 16911 - 5</t>
  </si>
  <si>
    <t>{66aeaf3a-7c0c-43c0-9b05-16daebdf85f0}</t>
  </si>
  <si>
    <t>Zpět na list:</t>
  </si>
  <si>
    <t>KRYCÍ LIST SOUPISU</t>
  </si>
  <si>
    <t>Objekt:</t>
  </si>
  <si>
    <t>046AS-PD2 - B.1 SO 101 Stavební úpravy komunikace 2.úsek 2,135 75 - 3,259 30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</si>
  <si>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</si>
  <si>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</si>
  <si>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</si>
  <si>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</si>
  <si>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</si>
  <si>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</si>
  <si>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</si>
  <si>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</si>
  <si>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</si>
  <si>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</si>
  <si>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</si>
  <si>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</si>
  <si>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</si>
  <si>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</si>
  <si>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</si>
  <si>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</si>
  <si>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</si>
  <si>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</si>
  <si>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</si>
  <si>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</si>
  <si>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</si>
  <si>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</si>
  <si>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</si>
  <si>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</si>
  <si>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</si>
  <si>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</si>
  <si>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</si>
  <si>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</si>
  <si>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</si>
  <si>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</si>
  <si>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</si>
  <si>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</si>
  <si>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113106511</t>
  </si>
  <si>
    <t>Rozebrání dlažeb vozovek pl přes 200 m2 z velkých kostek do lože z kameniva</t>
  </si>
  <si>
    <t>m2</t>
  </si>
  <si>
    <t>CS ÚRS 2015 01</t>
  </si>
  <si>
    <t>4</t>
  </si>
  <si>
    <t>177303545</t>
  </si>
  <si>
    <t>PP</t>
  </si>
  <si>
    <t>Rozebrání dlažeb a dílců komunikací pro pěší, vozovek a ploch s přemístěním hmot na skládku na vzdálenost do 3 m nebo s naložením na dopravní prostředek vozovek a ploch, s jakoukoliv výplní spár v ploše jednotlivě přes 200 m2 z velkých kostek kladených do lože z kameniva těženého</t>
  </si>
  <si>
    <t>VV</t>
  </si>
  <si>
    <t>7000+50</t>
  </si>
  <si>
    <t>"výměra dle autocad, včetně roztřídění, naložení a očištění"</t>
  </si>
  <si>
    <t>113107123</t>
  </si>
  <si>
    <t>Odstranění podkladu pl do 50 m2 z kameniva drceného tl 300 mm</t>
  </si>
  <si>
    <t>1764651924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</si>
  <si>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</si>
  <si>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50</t>
  </si>
  <si>
    <t>"výměra dle autocad"</t>
  </si>
  <si>
    <t>3</t>
  </si>
  <si>
    <t>113107132</t>
  </si>
  <si>
    <t>Odstranění podkladu pl do 50 m2 z betonu prostého tl 300 mm</t>
  </si>
  <si>
    <t>-1246587278</t>
  </si>
  <si>
    <t>Odstranění podkladů nebo krytů s přemístěním hmot na skládku na vzdálenost do 3 m nebo s naložením na dopravní prostředek v ploše jednotlivě do 50 m2 z betonu prostého, o tl. vrstvy přes 150 do 300 mm</t>
  </si>
  <si>
    <t>1131072211</t>
  </si>
  <si>
    <t>Odstranění krajnice přes 200 m2 z kameniva drceného tl 100 mm</t>
  </si>
  <si>
    <t>-1193750821</t>
  </si>
  <si>
    <t>Odstranění podkladů nebo krytů s přemístěním hmot na skládku na vzdálenost do 20 m nebo s naložením na dopravní prostředek v ploše jednotlivě přes 200 m2 z kameniva hrubého drceného, o tl. vrstvy do 100 mm</t>
  </si>
  <si>
    <t>2000</t>
  </si>
  <si>
    <t>5</t>
  </si>
  <si>
    <t>122202202</t>
  </si>
  <si>
    <t>Odkopávky a prokopávky nezapažené pro silnice objemu do 1000 m3 v hornině tř. 3</t>
  </si>
  <si>
    <t>m3</t>
  </si>
  <si>
    <t>253442752</t>
  </si>
  <si>
    <t>Odkopávky a prokopávky nezapažené pro silnice s přemístěním výkopku v příčných profilech na vzdálenost do 15 m nebo s naložením na dopravní prostředek v hornině tř. 3 přes 100 do 1 000 m3</t>
  </si>
  <si>
    <t>(34*2,5*1,5*3+15)</t>
  </si>
  <si>
    <t>6</t>
  </si>
  <si>
    <t>122202209</t>
  </si>
  <si>
    <t>Příplatek k odkopávkám a prokopávkám pro silnice v hornině tř. 3 za lepivost</t>
  </si>
  <si>
    <t>-1902242199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</si>
  <si>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</si>
  <si>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397,5</t>
  </si>
  <si>
    <t>7</t>
  </si>
  <si>
    <t>151101101</t>
  </si>
  <si>
    <t>Zřízení příložného pažení a rozepření stěn rýh hl do 2 m</t>
  </si>
  <si>
    <t>829958975</t>
  </si>
  <si>
    <t>Zřízení pažení a rozepření stěn rýh pro podzemní vedení pro všechny šířky rýhy příložné pro jakoukoliv mezerovitost, hloubky do 2 m</t>
  </si>
  <si>
    <t>8</t>
  </si>
  <si>
    <t>151101111</t>
  </si>
  <si>
    <t>Odstranění příložného pažení a rozepření stěn rýh hl do 2 m</t>
  </si>
  <si>
    <t>1218799611</t>
  </si>
  <si>
    <t>Odstranění pažení a rozepření stěn rýh pro podzemní vedení s uložením materiálu na vzdálenost do 3 m od kraje výkopu příložné, hloubky do 2 m</t>
  </si>
  <si>
    <t>9</t>
  </si>
  <si>
    <t>162701105</t>
  </si>
  <si>
    <t>Vodorovné přemístění do 10000 m výkopku/sypaniny z horniny tř. 1 až 4</t>
  </si>
  <si>
    <t>1577037624</t>
  </si>
  <si>
    <t>Vodorovné přemístění výkopku nebo sypaniny po suchu na obvyklém dopravním prostředku, bez naložení výkopku, avšak se složením bez rozhrnutí z horniny tř. 1 až 4 na vzdálenost přes 9 000 do 10 000 m</t>
  </si>
  <si>
    <t>162701109</t>
  </si>
  <si>
    <t>Příplatek k vodorovnému přemístění výkopku/sypaniny z horniny tř. 1 až 4 ZKD 1000 m přes 10000 m</t>
  </si>
  <si>
    <t>767540953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</si>
  <si>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</si>
  <si>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20*397,5</t>
  </si>
  <si>
    <t>11</t>
  </si>
  <si>
    <t>171101104</t>
  </si>
  <si>
    <t>Uložení sypaniny z hornin soudržných do násypů zhutněných do 102 % PS</t>
  </si>
  <si>
    <t>-708180310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</si>
  <si>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</si>
  <si>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12</t>
  </si>
  <si>
    <t>M</t>
  </si>
  <si>
    <t>583441970R</t>
  </si>
  <si>
    <t xml:space="preserve">Vhodná zemina </t>
  </si>
  <si>
    <t>t</t>
  </si>
  <si>
    <t>1881517524</t>
  </si>
  <si>
    <t>397,5*2,3</t>
  </si>
  <si>
    <t>"aktivní zóna"</t>
  </si>
  <si>
    <t>13</t>
  </si>
  <si>
    <t>171201201</t>
  </si>
  <si>
    <t>Uložení sypaniny na skládky</t>
  </si>
  <si>
    <t>485885364</t>
  </si>
  <si>
    <t>14</t>
  </si>
  <si>
    <t>171201211</t>
  </si>
  <si>
    <t>Poplatek za uložení odpadu ze sypaniny na skládce (skládkovné)</t>
  </si>
  <si>
    <t>-466848777</t>
  </si>
  <si>
    <t>Uložení sypaniny poplatek za uložení sypaniny na skládce (skládkovné)</t>
  </si>
  <si>
    <t>397,5*2</t>
  </si>
  <si>
    <t>181951102</t>
  </si>
  <si>
    <t>Úprava pláně v hornině tř. 1 až 4 se zhutněním</t>
  </si>
  <si>
    <t>-757754681</t>
  </si>
  <si>
    <t>Úprava pláně vyrovnáním výškových rozdílů v hornině tř. 1 až 4 se zhutněním</t>
  </si>
  <si>
    <t>16</t>
  </si>
  <si>
    <t>182301122</t>
  </si>
  <si>
    <t>Rozprostření ornice pl do 500 m2 ve svahu přes 1:5 tl vrstvy do 150 mm</t>
  </si>
  <si>
    <t>67823631</t>
  </si>
  <si>
    <t>300</t>
  </si>
  <si>
    <t>17</t>
  </si>
  <si>
    <t>185803112</t>
  </si>
  <si>
    <t>Ošetření trávníku shrabáním ve svahu do 1:2</t>
  </si>
  <si>
    <t>-55082058</t>
  </si>
  <si>
    <t>Zakládání</t>
  </si>
  <si>
    <t>18</t>
  </si>
  <si>
    <t>272322611</t>
  </si>
  <si>
    <t>Základové klenby ze ŽB odolného proti agresivnímu prostředí tř. C 30/37 XA</t>
  </si>
  <si>
    <t>957419941</t>
  </si>
  <si>
    <t>Základy z betonu železového (bez výztuže) klenby z betonu odolného proti agresivnímu prostředí (XA) tř. C 30/37</t>
  </si>
  <si>
    <t>3*0,30*0,50*2</t>
  </si>
  <si>
    <t>19</t>
  </si>
  <si>
    <t>273316231R</t>
  </si>
  <si>
    <t>Základové desky z prostého betonu pro prostředí s mrazovými cykly C 20/25 XF3</t>
  </si>
  <si>
    <t>2068735160</t>
  </si>
  <si>
    <t>(34*2*0,35)+(50*0,30)</t>
  </si>
  <si>
    <t>20</t>
  </si>
  <si>
    <t>273351215</t>
  </si>
  <si>
    <t>Zřízení bednění stěn základových desek</t>
  </si>
  <si>
    <t>-1156002705</t>
  </si>
  <si>
    <t>Bednění základových stěn desek svislé nebo šikmé (odkloněné), půdorysně přímé nebo zalomené ve volných nebo zapažených jámách, rýhách, šachtách, včetně případných vzpěr zřízení</t>
  </si>
  <si>
    <t>273351216</t>
  </si>
  <si>
    <t>Odstranění bednění stěn základových desek</t>
  </si>
  <si>
    <t>929423442</t>
  </si>
  <si>
    <t>Bednění základových stěn desek svislé nebo šikmé (odkloněné), půdorysně přímé nebo zalomené ve volných nebo zapažených jámách, rýhách, šachtách, včetně případných vzpěr odstranění</t>
  </si>
  <si>
    <t>Svislé a kompletní konstrukce</t>
  </si>
  <si>
    <t>22</t>
  </si>
  <si>
    <t>359901111</t>
  </si>
  <si>
    <t>Vyčištění stok</t>
  </si>
  <si>
    <t>m</t>
  </si>
  <si>
    <t>839525503</t>
  </si>
  <si>
    <t>Vyčištění stok jakékoliv výšky</t>
  </si>
  <si>
    <t>Komunikace pozemní</t>
  </si>
  <si>
    <t>23</t>
  </si>
  <si>
    <t>564831111</t>
  </si>
  <si>
    <t>Podklad ze štěrkodrtě ŠD tl 100 mm</t>
  </si>
  <si>
    <t>2116031559</t>
  </si>
  <si>
    <t>Podklad ze štěrkodrti ŠD s rozprostřením a zhutněním, po zhutnění tl. 100 mm</t>
  </si>
  <si>
    <t>34*2</t>
  </si>
  <si>
    <t>24</t>
  </si>
  <si>
    <t>564831111R</t>
  </si>
  <si>
    <t>Dosypání zeminou tl 100 mm</t>
  </si>
  <si>
    <t>32184892</t>
  </si>
  <si>
    <t>1123,55*2</t>
  </si>
  <si>
    <t>" cena včetně všech souvisejících prací a dopravy"</t>
  </si>
  <si>
    <t>25</t>
  </si>
  <si>
    <t>564851111</t>
  </si>
  <si>
    <t>Podklad ze štěrkodrtě ŠD tl 150 mm</t>
  </si>
  <si>
    <t>114883564</t>
  </si>
  <si>
    <t>Podklad ze štěrkodrti ŠD s rozprostřením a zhutněním, po zhutnění tl. 150 mm</t>
  </si>
  <si>
    <t>50+50</t>
  </si>
  <si>
    <t>26</t>
  </si>
  <si>
    <t>564931412</t>
  </si>
  <si>
    <t>Podklad z asfaltového recyklátu tl 100 mm</t>
  </si>
  <si>
    <t>-1318167065</t>
  </si>
  <si>
    <t>Podklad nebo podsyp z asfaltového recyklátu s rozprostřením a zhutněním, po zhutnění tl. 100 mm</t>
  </si>
  <si>
    <t>27</t>
  </si>
  <si>
    <t>565135111</t>
  </si>
  <si>
    <t>Asfaltový beton vrstva podkladní ACP 16 (obalované kamenivo OKS) tl 50 mm š do 3 m</t>
  </si>
  <si>
    <t>-1192860054</t>
  </si>
  <si>
    <t>Asfaltový beton vrstva podkladní ACP 16 (obalované kamenivo střednězrnné - OKS) s rozprostřením a zhutněním v pruhu šířky do 3 m, po zhutnění tl. 50 mm</t>
  </si>
  <si>
    <t>28</t>
  </si>
  <si>
    <t>569903311</t>
  </si>
  <si>
    <t>Zřízení zemních krajnic se zhutněním</t>
  </si>
  <si>
    <t>726720955</t>
  </si>
  <si>
    <t>Zřízení zemních krajnic z hornin jakékoliv třídy se zhutněním</t>
  </si>
  <si>
    <t>2000*0,10</t>
  </si>
  <si>
    <t>29</t>
  </si>
  <si>
    <t>569931132</t>
  </si>
  <si>
    <t>Zpevnění krajnic asfaltovým recyklátem tl 100 mm</t>
  </si>
  <si>
    <t>-33299368</t>
  </si>
  <si>
    <t>Zpevnění krajnic nebo komunikací pro pěší s rozprostřením a zhutněním, po zhutnění asfaltovým recyklátem tl. 100 mm</t>
  </si>
  <si>
    <t>30</t>
  </si>
  <si>
    <t>572531132</t>
  </si>
  <si>
    <t>Oprava trhlin asfaltovou sanační hmotou š do 50 mm</t>
  </si>
  <si>
    <t>-1374687524</t>
  </si>
  <si>
    <t>Vyspravení trhlin dosavadního krytu asfaltovou sanační hmotou oprava trhlin šířky přes 40 do 50 mm</t>
  </si>
  <si>
    <t>31</t>
  </si>
  <si>
    <t>573231111</t>
  </si>
  <si>
    <t>Postřik živičný spojovací ze silniční emulze v množství do 0,7 kg/m2</t>
  </si>
  <si>
    <t>2139966426</t>
  </si>
  <si>
    <t>Postřik živičný spojovací bez posypu kamenivem ze silniční emulze, v množství od 0,50 do 0,80 kg/m2</t>
  </si>
  <si>
    <t>7050+7050</t>
  </si>
  <si>
    <t>32</t>
  </si>
  <si>
    <t>577144131</t>
  </si>
  <si>
    <t>Asfaltový beton vrstva obrusná ACO 11 (ABS) tř. I tl 50 mm š do 3 m z modifikovaného asfaltu</t>
  </si>
  <si>
    <t>898631999</t>
  </si>
  <si>
    <t>Asfaltový beton vrstva obrusná ACO 11 (ABS) s rozprostřením a se zhutněním z modifikovaného asfaltu v pruhu šířky do 3 m, po zhutnění tl. 50 mm</t>
  </si>
  <si>
    <t>33</t>
  </si>
  <si>
    <t>577156131</t>
  </si>
  <si>
    <t>Asfaltový beton vrstva ložní ACL 22 (ABVH) tl 60 mm š do 3 m z modifikovaného asfaltu</t>
  </si>
  <si>
    <t>-979125075</t>
  </si>
  <si>
    <t>Asfaltový beton vrstva ložní ACL 22 (ABVH) s rozprostřením a zhutněním z modifikovaného asfaltu, po zhutnění v pruhu šířky do 3 m, po zhutnění tl. 60 mm</t>
  </si>
  <si>
    <t>(1123,55*0,10)+7000+50</t>
  </si>
  <si>
    <t>34</t>
  </si>
  <si>
    <t>594511111</t>
  </si>
  <si>
    <t>Dlažba z lomového kamene s provedením lože z betonu</t>
  </si>
  <si>
    <t>-1793082437</t>
  </si>
  <si>
    <t>Dlažba nebo přídlažba z lomového kamene lomařsky upraveného rigolového v ploše vodorovné nebo ve sklonu tl. do 250 mm, bez vyplnění spár, s provedením lože tl. 50 mm z betonu</t>
  </si>
  <si>
    <t>35</t>
  </si>
  <si>
    <t>583807560R</t>
  </si>
  <si>
    <t>kámen lomový  (1 t  = 1,7 m2)</t>
  </si>
  <si>
    <t>-1934191099</t>
  </si>
  <si>
    <t>50/1,7</t>
  </si>
  <si>
    <t>Ostatní konstrukce a práce, bourání</t>
  </si>
  <si>
    <t>36</t>
  </si>
  <si>
    <t>912211111R</t>
  </si>
  <si>
    <t xml:space="preserve">Montáž směrového sloupku silničního plastového prosté uložení bez betonového základu </t>
  </si>
  <si>
    <t>kus</t>
  </si>
  <si>
    <t>918006677</t>
  </si>
  <si>
    <t>Montáž směrového sloupku plastového s odrazkou prostým uložením bez betonového základu silničního</t>
  </si>
  <si>
    <t>37</t>
  </si>
  <si>
    <t>404443240R</t>
  </si>
  <si>
    <t>Dopravní opatření během stavby DIO</t>
  </si>
  <si>
    <t>265853398</t>
  </si>
  <si>
    <t>38</t>
  </si>
  <si>
    <t>404451580R</t>
  </si>
  <si>
    <t xml:space="preserve">sloupek silniční plastový s odrazovými skly směrový </t>
  </si>
  <si>
    <t>544255067</t>
  </si>
  <si>
    <t>39</t>
  </si>
  <si>
    <t>915211111</t>
  </si>
  <si>
    <t>Vodorovné dopravní značení bílým plastem dělící čáry souvislé šířky 125 mm</t>
  </si>
  <si>
    <t>1658499407</t>
  </si>
  <si>
    <t>Vodorovné dopravní značení stříkaným plastem dělící čára šířky 125 mm souvislá bílá základní</t>
  </si>
  <si>
    <t>2300</t>
  </si>
  <si>
    <t>40</t>
  </si>
  <si>
    <t>915611111</t>
  </si>
  <si>
    <t>Předznačení vodorovného liniového značení</t>
  </si>
  <si>
    <t>-1900017196</t>
  </si>
  <si>
    <t>Předznačení pro vodorovné značení stříkané barvou nebo prováděné z nátěrových hmot liniové dělicí čáry, vodicí proužky</t>
  </si>
  <si>
    <t>41</t>
  </si>
  <si>
    <t>919131121R</t>
  </si>
  <si>
    <t>Prořezání spár vzniku reflexních trhlin</t>
  </si>
  <si>
    <t>-1113655257</t>
  </si>
  <si>
    <t>42</t>
  </si>
  <si>
    <t>919521015</t>
  </si>
  <si>
    <t>Zřízení propustků z trub betonových DN 600</t>
  </si>
  <si>
    <t>-923161207</t>
  </si>
  <si>
    <t>43</t>
  </si>
  <si>
    <t>919731122</t>
  </si>
  <si>
    <t>Zarovnání styčné plochy podkladu nebo krytu živičného tl do 100 mm</t>
  </si>
  <si>
    <t>851858109</t>
  </si>
  <si>
    <t>Zarovnání styčné plochy podkladu nebo krytu podél vybourané části komunikace nebo zpevněné plochy živičné tl. přes 50 do 100 mm</t>
  </si>
  <si>
    <t>44</t>
  </si>
  <si>
    <t>919735112</t>
  </si>
  <si>
    <t>Řezání stávajícího živičného krytu hl do 100 mm</t>
  </si>
  <si>
    <t>-780425943</t>
  </si>
  <si>
    <t>Řezání stávajícího živičného krytu nebo podkladu hloubky přes 50 do 100 mm</t>
  </si>
  <si>
    <t>45</t>
  </si>
  <si>
    <t>927315211R</t>
  </si>
  <si>
    <t>Čela propustku  DN 600</t>
  </si>
  <si>
    <t>787497583</t>
  </si>
  <si>
    <t>"cena včetně všech souvisejících prací"</t>
  </si>
  <si>
    <t>46</t>
  </si>
  <si>
    <t>938902152</t>
  </si>
  <si>
    <t>Čistění příkopů strojně příkopovou frézou š dna přes 400 mm</t>
  </si>
  <si>
    <t>128017547</t>
  </si>
  <si>
    <t>47</t>
  </si>
  <si>
    <t>938908411</t>
  </si>
  <si>
    <t>Čištění vozovek splachováním vodou</t>
  </si>
  <si>
    <t>-58431114</t>
  </si>
  <si>
    <t>Čištění vozovek splachováním vodou povrchu podkladu nebo krytu živičného, betonového nebo dlážděného</t>
  </si>
  <si>
    <t>7000</t>
  </si>
  <si>
    <t>48</t>
  </si>
  <si>
    <t>938909311</t>
  </si>
  <si>
    <t>Čištění vozovek metením strojně podkladu nebo krytu betonového nebo živičného</t>
  </si>
  <si>
    <t>-1800409407</t>
  </si>
  <si>
    <t>Čištění vozovek metením bláta, prachu nebo hlinitého nánosu s odklizením na hromady na vzdálenost do 20 m nebo naložením na dopravní prostředek strojně povrchu podkladu nebo krytu betonového nebo živičného</t>
  </si>
  <si>
    <t>49</t>
  </si>
  <si>
    <t>952905221R</t>
  </si>
  <si>
    <t>Očištění propustku od nánosu bahna tlakovou vodou</t>
  </si>
  <si>
    <t>1635492749</t>
  </si>
  <si>
    <t>592224100</t>
  </si>
  <si>
    <t>trouba hrdlová přímá železobetonová s integrovaným těsněním TZH-Q 600/2500 60 x 250 x 10 cm</t>
  </si>
  <si>
    <t>-987044107</t>
  </si>
  <si>
    <t>trouby pro splaškové odpadní vody železobetonové trouby hrdlové přímé s integrovaným těsněním TZH-Q  600/2500  integro  60 x 250 x 10</t>
  </si>
  <si>
    <t>(12+11+11+1)/2,5</t>
  </si>
  <si>
    <t>51</t>
  </si>
  <si>
    <t>963041211</t>
  </si>
  <si>
    <t>Bourání mostní nosné konstrukce z betonu prostého</t>
  </si>
  <si>
    <t>1342362653</t>
  </si>
  <si>
    <t>Bourání mostních konstrukcí nosných konstrukcí z prostého betonu</t>
  </si>
  <si>
    <t>5*2,45*1*9</t>
  </si>
  <si>
    <t>52</t>
  </si>
  <si>
    <t>966008112R</t>
  </si>
  <si>
    <t>Vybourání horské vpusti</t>
  </si>
  <si>
    <t>ks</t>
  </si>
  <si>
    <t>1695534657</t>
  </si>
  <si>
    <t>53</t>
  </si>
  <si>
    <t>966008113</t>
  </si>
  <si>
    <t>Bourání trubního propustku do DN 800</t>
  </si>
  <si>
    <t>1553631617</t>
  </si>
  <si>
    <t>Bourání trubního propustku s odklizením a uložením vybouraného materiálu na skládku na vzdálenost do 3 m nebo s naložením na dopravní prostředek z trub DN přes 500 do 800 mm</t>
  </si>
  <si>
    <t>12+11+11</t>
  </si>
  <si>
    <t>997</t>
  </si>
  <si>
    <t>Přesun sutě</t>
  </si>
  <si>
    <t>54</t>
  </si>
  <si>
    <t>997221551</t>
  </si>
  <si>
    <t>Vodorovná doprava suti ze sypkých materiálů do 1 km</t>
  </si>
  <si>
    <t>-219166788</t>
  </si>
  <si>
    <t>Vodorovná doprava suti bez naložení, ale se složením a s hrubým urovnáním ze sypkých materiálů, na vzdálenost do 1 km</t>
  </si>
  <si>
    <t>+20+25+260+242,55+0,98+69,87</t>
  </si>
  <si>
    <t>55</t>
  </si>
  <si>
    <t>997221559</t>
  </si>
  <si>
    <t>Příplatek ZKD 1 km u vodorovné dopravy suti ze sypkých materiálů</t>
  </si>
  <si>
    <t>344336735</t>
  </si>
  <si>
    <t>Vodorovná doprava suti bez naložení, ale se složením a s hrubým urovnáním Příplatek k ceně za každý další i započatý 1 km přes 1 km</t>
  </si>
  <si>
    <t>29*618,40</t>
  </si>
  <si>
    <t>56</t>
  </si>
  <si>
    <t>997221611</t>
  </si>
  <si>
    <t>Nakládání suti na dopravní prostředky pro vodorovnou dopravu</t>
  </si>
  <si>
    <t>760137869</t>
  </si>
  <si>
    <t>Nakládání na dopravní prostředky pro vodorovnou dopravu suti</t>
  </si>
  <si>
    <t>57</t>
  </si>
  <si>
    <t>997221815</t>
  </si>
  <si>
    <t>Poplatek za uložení betonového odpadu na skládce (skládkovné)</t>
  </si>
  <si>
    <t>16147564</t>
  </si>
  <si>
    <t>Poplatek za uložení stavebního odpadu na skládce (skládkovné) betonového</t>
  </si>
  <si>
    <t>25+242,55+0,98+69,87</t>
  </si>
  <si>
    <t>58</t>
  </si>
  <si>
    <t>997221855</t>
  </si>
  <si>
    <t>Poplatek za uložení odpadu z kameniva na skládce (skládkovné)</t>
  </si>
  <si>
    <t>-1836942260</t>
  </si>
  <si>
    <t>Poplatek za uložení stavebního odpadu na skládce (skládkovné) z kameniva</t>
  </si>
  <si>
    <t>20+260</t>
  </si>
  <si>
    <t>998</t>
  </si>
  <si>
    <t>Přesun hmot</t>
  </si>
  <si>
    <t>59</t>
  </si>
  <si>
    <t>998225111</t>
  </si>
  <si>
    <t>Přesun hmot pro pozemní komunikace s krytem z kamene, monolitickým betonovým nebo živičným</t>
  </si>
  <si>
    <t>1260091685</t>
  </si>
  <si>
    <t>Přesun hmot pro komunikace s krytem z kameniva, monolitickým betonovým nebo živičným dopravní vzdálenost do 200 m jakékoliv délky objektu</t>
  </si>
  <si>
    <t>SO201 - Most ev.č. 16911 - 4</t>
  </si>
  <si>
    <t>21411</t>
  </si>
  <si>
    <t xml:space="preserve"> </t>
  </si>
  <si>
    <t xml:space="preserve">    4 - Vodorovné konstrukce</t>
  </si>
  <si>
    <t xml:space="preserve">    6 - Úpravy povrchů, podlahy a osazování výplní</t>
  </si>
  <si>
    <t xml:space="preserve">    7 - Izolace</t>
  </si>
  <si>
    <t>VRN - Vedlejší rozpočtové náklady</t>
  </si>
  <si>
    <t>111201101</t>
  </si>
  <si>
    <t>Odstranění křovin a stromů průměru kmene do 100 mm i s kořeny z celkové plochy do 1000 m2</t>
  </si>
  <si>
    <t>-182285802</t>
  </si>
  <si>
    <t>Odstranění křovin a stromů s odstraněním kořenů průměru kmene do 100 mm do sklonu terénu 1 : 5, při celkové ploše do 1 000 m2</t>
  </si>
  <si>
    <t>111201401</t>
  </si>
  <si>
    <t>Likvidace křovin a stromů průměru kmene do 100 mm, včetně odvozu</t>
  </si>
  <si>
    <t>-1313337634</t>
  </si>
  <si>
    <t>Spálení odstraněných křovin a stromů na hromadách průměru kmene do 100 mm pro jakoukoliv plochu</t>
  </si>
  <si>
    <t>1474706593</t>
  </si>
  <si>
    <t>- včetně pískového lože,  roztřídění a očištění bez dopravy - dlažební kostky budou odprodány zhotoviteli stavby</t>
  </si>
  <si>
    <t>72,72 * 6,3</t>
  </si>
  <si>
    <t>113107142</t>
  </si>
  <si>
    <t>Odstranění podkladu pl do 50 m2 živičných tl 100 mm</t>
  </si>
  <si>
    <t>705907322</t>
  </si>
  <si>
    <t>Odstranění podkladů nebo krytů s přemístěním hmot na skládku na vzdálenost do 3 m nebo s naložením na dopravní prostředek v ploše jednotlivě do 50 m2 živičných, o tl. vrstvy přes 50 do 100 mm</t>
  </si>
  <si>
    <t>2*1,3 *17,4</t>
  </si>
  <si>
    <t>113107163</t>
  </si>
  <si>
    <t>Odstranění podkladu pl přes 50 do 200 m2 z kameniva drceného tl 300 mm</t>
  </si>
  <si>
    <t>-891018235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</si>
  <si>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</si>
  <si>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18 * 6,5</t>
  </si>
  <si>
    <t>113201112</t>
  </si>
  <si>
    <t>Vytrhání obrub silničních ležatých</t>
  </si>
  <si>
    <t>1024</t>
  </si>
  <si>
    <t>1302017510</t>
  </si>
  <si>
    <t>Vytrhání obrub s vybouráním lože, s přemístěním hmot na skládku na vzdálenost do 3 m nebo s naložením na dopravní prostředek silničních ležatých</t>
  </si>
  <si>
    <t>2*18</t>
  </si>
  <si>
    <t>121101103</t>
  </si>
  <si>
    <t>Sejmutí ornice s přemístěním na vzdálenost do 250 m</t>
  </si>
  <si>
    <t>951885166</t>
  </si>
  <si>
    <t>Sejmutí ornice nebo lesní půdy s vodorovným přemístěním na hromady v místě upotřebení nebo na dočasné či trvalé skládky se složením, na vzdálenost přes 100 do 250 m</t>
  </si>
  <si>
    <t>v tl. 150 mm</t>
  </si>
  <si>
    <t>3,14 * 5 * 2,5 * 0,15</t>
  </si>
  <si>
    <t>131301202</t>
  </si>
  <si>
    <t>Hloubení jam zapažených v hornině tř. 4 objemu do 1000 m3</t>
  </si>
  <si>
    <t>-1633338040</t>
  </si>
  <si>
    <t>Hloubení zapažených jam a zářezů s urovnáním dna do předepsaného profilu a spádu v hornině tř. 4 přes 100 do 1 000 m3</t>
  </si>
  <si>
    <t>- opěry</t>
  </si>
  <si>
    <t>2 * ((1,5 + 3) /2) * 1,8 * 10</t>
  </si>
  <si>
    <t>- křídla</t>
  </si>
  <si>
    <t>4 * 6 * 1,8 * 2</t>
  </si>
  <si>
    <t>- dlažba</t>
  </si>
  <si>
    <t>31,4 * 0,4 + (5,5 + 5) * 1 * 0,6 + 4 * 1 * 0,5</t>
  </si>
  <si>
    <t>Součet</t>
  </si>
  <si>
    <t>132301101</t>
  </si>
  <si>
    <t>Hloubení rýh š do 600 mm v hornině tř. 4 objemu do 100 m3</t>
  </si>
  <si>
    <t>-2013436195</t>
  </si>
  <si>
    <t>Hloubení zapažených i nezapažených rýh šířky do 600 mm s urovnáním dna do předepsaného profilu a spádu v hornině tř. 4 do 100 m3</t>
  </si>
  <si>
    <t>- trativod</t>
  </si>
  <si>
    <t>28,20 * (0,4+0,5)/2 * 0,5</t>
  </si>
  <si>
    <t>151721111</t>
  </si>
  <si>
    <t>Zřízení pažení do ocelových zápor hl výkopu do 4 m s jeho následným odstraněním</t>
  </si>
  <si>
    <t>391860863</t>
  </si>
  <si>
    <t>Pažení do ocelových zápor bez ohledu na druh pažin, s odstraněním pažení, hloubky výkopu do 4 m</t>
  </si>
  <si>
    <t>2 * 6 *4</t>
  </si>
  <si>
    <t>162301501</t>
  </si>
  <si>
    <t>Vodorovné přemístění křovin do 5 km D kmene do 100 mm</t>
  </si>
  <si>
    <t>-1053522567</t>
  </si>
  <si>
    <t>Vodorovné přemístění smýcených křovin do průměru kmene 100 mm na vzdálenost do 5 000 m</t>
  </si>
  <si>
    <t>CS ÚRS 2014 01</t>
  </si>
  <si>
    <t>-1166003262</t>
  </si>
  <si>
    <t>- ornice</t>
  </si>
  <si>
    <t xml:space="preserve">5,888 </t>
  </si>
  <si>
    <t>Mezisoučet</t>
  </si>
  <si>
    <t>- hloubení jam</t>
  </si>
  <si>
    <t>188,26</t>
  </si>
  <si>
    <t>- hloubení rýh</t>
  </si>
  <si>
    <t>6,345</t>
  </si>
  <si>
    <t>- nános z krajnic</t>
  </si>
  <si>
    <t>13,088</t>
  </si>
  <si>
    <t>634356787</t>
  </si>
  <si>
    <t>skládka 35 km</t>
  </si>
  <si>
    <t>25 * 213,581</t>
  </si>
  <si>
    <t>167101102</t>
  </si>
  <si>
    <t>Nakládání výkopku z hornin tř. 1 až 4 přes 100 m3</t>
  </si>
  <si>
    <t>255837117</t>
  </si>
  <si>
    <t>Nakládání, skládání a překládání neulehlého výkopku nebo sypaniny nakládání, množství přes 100 m3, z hornin tř. 1 až 4</t>
  </si>
  <si>
    <t>72,71 * 1,2 * 0,15</t>
  </si>
  <si>
    <t>-166219768</t>
  </si>
  <si>
    <t>Uložení sypaniny poplatek za uložení sypaniny na skládce ( skládkovné )</t>
  </si>
  <si>
    <t>188,26 * 1,8</t>
  </si>
  <si>
    <t>6,345 * 1,8</t>
  </si>
  <si>
    <t>13,088 * 1,8</t>
  </si>
  <si>
    <t>174101101</t>
  </si>
  <si>
    <t>Zásyp jam, šachet rýh nebo kolem objektů sypaninou se zhutněním, nakupovaný materiál</t>
  </si>
  <si>
    <t>-655439854</t>
  </si>
  <si>
    <t>Zásyp sypaninou z jakékoliv horniny s uložením výkopku ve vrstvách se zhutněním jam, šachet, rýh nebo kolem objektů v těchto vykopávkách</t>
  </si>
  <si>
    <t>opěry a křídla</t>
  </si>
  <si>
    <t>4*5*1*2+2*8*1,5*0,4</t>
  </si>
  <si>
    <t>kužele</t>
  </si>
  <si>
    <t>4*5*1</t>
  </si>
  <si>
    <t>181102301</t>
  </si>
  <si>
    <t>Úprava pláně v zářezech bez zhutnění</t>
  </si>
  <si>
    <t>1467027004</t>
  </si>
  <si>
    <t>Úprava pláně na stavbách dálnic v zářezech mimo skalních bez zhutnění</t>
  </si>
  <si>
    <t>181102302</t>
  </si>
  <si>
    <t>Úprava pláně se zhutněním</t>
  </si>
  <si>
    <t>105015540</t>
  </si>
  <si>
    <t>Úprava pláně na stavbách dálnic v zářezech mimo skalních se zhutněním</t>
  </si>
  <si>
    <t>181301111</t>
  </si>
  <si>
    <t>Rozprostření ornice tl vrstvy do 100 mm pl přes 500 m2 v rovině nebo ve svahu do 1:5</t>
  </si>
  <si>
    <t>-1767573875</t>
  </si>
  <si>
    <t>Rozprostření a urovnání ornice v rovině nebo ve svahu sklonu do 1:5 při souvislé ploše přes 500 m2, tl. vrstvy do 100 mm</t>
  </si>
  <si>
    <t>181411131</t>
  </si>
  <si>
    <t>Založení parkového trávníku výsevem plochy do 1000 m2 v rovině a ve svahu do 1:5</t>
  </si>
  <si>
    <t>1782290756</t>
  </si>
  <si>
    <t>005724100</t>
  </si>
  <si>
    <t>osivo směs travní parková</t>
  </si>
  <si>
    <t>kg</t>
  </si>
  <si>
    <t>765327090</t>
  </si>
  <si>
    <t>0,05* 30</t>
  </si>
  <si>
    <t>182201101</t>
  </si>
  <si>
    <t>Svahování násypů</t>
  </si>
  <si>
    <t>-1447326770</t>
  </si>
  <si>
    <t>Svahování trvalých svahů do projektovaných profilů s potřebným přemístěním výkopku při svahování násypů v jakékoliv hornině</t>
  </si>
  <si>
    <t>- kužele</t>
  </si>
  <si>
    <t>3,14 * 5 * 2,5</t>
  </si>
  <si>
    <t>211531111</t>
  </si>
  <si>
    <t>Výplň odvodňov. žeber nebo trativodů kamenivem hrubým drceným fr.16 až 63 mm</t>
  </si>
  <si>
    <t>799064124</t>
  </si>
  <si>
    <t>Výplň kamenivem do rýh odvodňovacích žeber nebo trativodů bez zhutnění, s úpravou povrchu výplně kamenivem hrubým drceným frakce 16 až 63 mm</t>
  </si>
  <si>
    <t>28,2 * (0,4+ 0,5)/2 * 0,4</t>
  </si>
  <si>
    <t>211971121</t>
  </si>
  <si>
    <t>Zřízení opláštění žeber nebo trativodů geotextilií v rýze nebo zářezu sklonu přes 1:2 š do 2,5 m</t>
  </si>
  <si>
    <t>1731685609</t>
  </si>
  <si>
    <t>Zřízení opláštění výplně z geotextilie odvodňovacích žeber nebo trativodů v rýze nebo zářezu se stěnami svislými nebo šikmými o sklonu přes 1:2 při rozvinuté šířce opláštění do 2,5 m</t>
  </si>
  <si>
    <t>28,2 * 2,5</t>
  </si>
  <si>
    <t>212752213</t>
  </si>
  <si>
    <t>Trativod z drenážních trubek plastových flexibilních D do 160 mm včetně lože otevřený výkop</t>
  </si>
  <si>
    <t>-1587692180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</si>
  <si>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</si>
  <si>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bez perforace</t>
  </si>
  <si>
    <t>2 * 1,1</t>
  </si>
  <si>
    <t>s perforací</t>
  </si>
  <si>
    <t>2 * (8+5)</t>
  </si>
  <si>
    <t>693112910</t>
  </si>
  <si>
    <t>geotextilie drenážní</t>
  </si>
  <si>
    <t>-1890556665</t>
  </si>
  <si>
    <t>geotextilie geotextilie drenážní Drenfiltex  1500 g/m2</t>
  </si>
  <si>
    <t>2 * 13 * 2,5</t>
  </si>
  <si>
    <t>226111114</t>
  </si>
  <si>
    <t>Vrty pro kotvení pažení DN 250</t>
  </si>
  <si>
    <t>-1764970148</t>
  </si>
  <si>
    <t>Velkoprofilové vrty náběrovým vrtáním svislé nezapažené průměru přes 400 do 450 mm, v hl od 0 do 5 m v hornině tř. IV</t>
  </si>
  <si>
    <t>2 * 4 * 4</t>
  </si>
  <si>
    <t>274311128</t>
  </si>
  <si>
    <t>Základové pasy, prahy, věnce a ostruhy z betonu prostého C 30/37 XF3</t>
  </si>
  <si>
    <t>500310064</t>
  </si>
  <si>
    <t>Základové konstrukce z betonu prostého pasy, prahy, věnce a ostruhy ve výkopu nebo na hlavách pilot C 30/37</t>
  </si>
  <si>
    <t>- prahy dlažby</t>
  </si>
  <si>
    <t>2 * (3,14 * 5 ) * 0,4 * 0,7</t>
  </si>
  <si>
    <t>317321118</t>
  </si>
  <si>
    <t>Mostní římsy ze ŽB C 30/37 XF3</t>
  </si>
  <si>
    <t>-1837386667</t>
  </si>
  <si>
    <t>Římsy ze železového betonu C 30/37</t>
  </si>
  <si>
    <t>17,02 * (1,07 * 0,25 + 0,35 * 0,25 ) + 17,06 * (0,87 * 0,25 + 0,35 * 0,25)</t>
  </si>
  <si>
    <t>4 * 2 * 1,1 * 1</t>
  </si>
  <si>
    <t>317353121</t>
  </si>
  <si>
    <t>Bednění mostních říms všech tvarů - zřízení</t>
  </si>
  <si>
    <t>1407773409</t>
  </si>
  <si>
    <t>Bednění mostní římsy zřízení všech tvarů</t>
  </si>
  <si>
    <t>2 * 17,5 * (0,25 + 0,6 + 1) + 4 * 1,2 * 0,3</t>
  </si>
  <si>
    <t>317353221</t>
  </si>
  <si>
    <t>Bednění mostních říms všech tvarů - odstranění</t>
  </si>
  <si>
    <t>377392389</t>
  </si>
  <si>
    <t>Bednění mostní římsy odstranění všech tvarů</t>
  </si>
  <si>
    <t>317361821</t>
  </si>
  <si>
    <t>Výztuž překladů a říms z betonářské oceli B 500B</t>
  </si>
  <si>
    <t>-1216408478</t>
  </si>
  <si>
    <t>Výztuž překladů, říms, žlabů, žlabových říms, klenbových pásů z betonářské oceli 10 505 (R) nebo BSt 500</t>
  </si>
  <si>
    <t>- včetně kotvení říms</t>
  </si>
  <si>
    <t>3,5</t>
  </si>
  <si>
    <t>317362021</t>
  </si>
  <si>
    <t>Výztuž překladů a říms svařovanými sítěmi Kari</t>
  </si>
  <si>
    <t>-1720756951</t>
  </si>
  <si>
    <t>Výztuž překladů, říms, žlabů, žlabových říms, klenbových pásů ze svařovaných sítí z drátů typu KARI</t>
  </si>
  <si>
    <t>334213113</t>
  </si>
  <si>
    <t>Dozdění kamenného zdiva</t>
  </si>
  <si>
    <t>-1366572101</t>
  </si>
  <si>
    <t>Zdivo pilířů, opěr a křídel nadzákladové z lomového kamene na maltu cementovou nelícované, z kamene tříděného, pro jakoukoliv tloušťku výplňové</t>
  </si>
  <si>
    <t>0,5*2*8*1*1</t>
  </si>
  <si>
    <t>334323118</t>
  </si>
  <si>
    <t>Mostní opěry a křídla ze ŽB C 30/37 XF3</t>
  </si>
  <si>
    <t>-240682152</t>
  </si>
  <si>
    <t>Mostní opěry a úložné prahy z betonu železového C 30/37</t>
  </si>
  <si>
    <t>- dobetonování</t>
  </si>
  <si>
    <t>2 * 8 * 1,1 * 0,3 + 4 * 5 * 1 * 0,3</t>
  </si>
  <si>
    <t>334352112</t>
  </si>
  <si>
    <t>Bednění mostních opěr a křídel  - zřízení</t>
  </si>
  <si>
    <t>-706006635</t>
  </si>
  <si>
    <t>Bednění mostních křídel a závěrných zídek ze systémového bednění zřízení z palubek</t>
  </si>
  <si>
    <t>2 * 2 * 8 * 0,4 + 4 *2 * 4,5 * 0,3</t>
  </si>
  <si>
    <t>334352212</t>
  </si>
  <si>
    <t>Bednění mostních opěr a křídel - odstranění</t>
  </si>
  <si>
    <t>534628583</t>
  </si>
  <si>
    <t>Bednění mostních křídel a závěrných zídek ze systémového bednění odstranění z palubek</t>
  </si>
  <si>
    <t>334361216</t>
  </si>
  <si>
    <t>Výztuž opěr a křídel z betonářské oceli B 500B</t>
  </si>
  <si>
    <t>-1181501652</t>
  </si>
  <si>
    <t>Výztuž betonářská mostních konstrukcí opěr, úložných prahů, křídel, závěrných zídek, bloků ložisek, pilířů a sloupů z oceli 10 505 (R) nebo BSt 500 dříků opěr</t>
  </si>
  <si>
    <t>Vodorovné konstrukce</t>
  </si>
  <si>
    <t>421321128</t>
  </si>
  <si>
    <t>Mostní nosné konstrukce deskové ze ŽB C 30/37</t>
  </si>
  <si>
    <t>542989550</t>
  </si>
  <si>
    <t>Mostní železobetonové nosné konstrukce deskové nebo klenbové, trámové, ostatní deskové, z betonu C 30/37</t>
  </si>
  <si>
    <t>8 * 11,4 * 0,25</t>
  </si>
  <si>
    <t>421361226</t>
  </si>
  <si>
    <t>Výztuž ŽB deskového mostu z betonářské oceli B 500B</t>
  </si>
  <si>
    <t>865686012</t>
  </si>
  <si>
    <t>Výztuž deskových konstrukcí z betonářské oceli 10 505 (R) nebo BSt 500 deskového mostu</t>
  </si>
  <si>
    <t>423351112</t>
  </si>
  <si>
    <t>Bednění NK - zřízení</t>
  </si>
  <si>
    <t>-2125299243</t>
  </si>
  <si>
    <t>Bednění trámové a komorové konstrukce podhledu potlačení desky zřízení</t>
  </si>
  <si>
    <t>2*8*0,3+2*11,8*0,3</t>
  </si>
  <si>
    <t>423351212</t>
  </si>
  <si>
    <t>Bednění NK - odstranění</t>
  </si>
  <si>
    <t>-1980726500</t>
  </si>
  <si>
    <t>Bednění trámové a komorové konstrukce podhledu potlačení desky odstranění</t>
  </si>
  <si>
    <t>451475121</t>
  </si>
  <si>
    <t>Podkladní vrstva plastbetonová samonivelační první vrstva tl 10 mm</t>
  </si>
  <si>
    <t>852984602</t>
  </si>
  <si>
    <t>Podkladní vrstva plastbetonová samonivelační, tloušťky do 10 mm první vrstva</t>
  </si>
  <si>
    <t>- u svodidel</t>
  </si>
  <si>
    <t>20 * 0,4 * 0,3</t>
  </si>
  <si>
    <t>457311118</t>
  </si>
  <si>
    <t>Vyrovnávací nebo spádový beton včetně úpravy povrchu - drenážní plastbeton</t>
  </si>
  <si>
    <t>CS ÚRS 2013 01</t>
  </si>
  <si>
    <t>1193055034</t>
  </si>
  <si>
    <t>Vyrovnávací nebo spádový beton včetně úpravy povrchu C 30/37</t>
  </si>
  <si>
    <t>u obrub odvodňovačů a úžlabí</t>
  </si>
  <si>
    <t>2 * 17,4 * 0,3 * 0,05 + 2 * 11,4 * 0,2 * 0,03</t>
  </si>
  <si>
    <t>458311131</t>
  </si>
  <si>
    <t>Výplň za opěrou z mezerovitého betonu</t>
  </si>
  <si>
    <t>1464344657</t>
  </si>
  <si>
    <t>Filtrační vrstvy za opěrou z mezerovitého kameniva</t>
  </si>
  <si>
    <t xml:space="preserve">2 * (1,5+3)/2 * 1,5 * 8 </t>
  </si>
  <si>
    <t>458591112</t>
  </si>
  <si>
    <t>Zřízení výplně těsnící vrstvy z fólie včetně dodání</t>
  </si>
  <si>
    <t>1861213956</t>
  </si>
  <si>
    <t>Zřízení výplně těsnící vrstvy za opěrou z jílu</t>
  </si>
  <si>
    <t>2*3*8</t>
  </si>
  <si>
    <t>1394747034</t>
  </si>
  <si>
    <t>2 * 2 * 8 * 6,5</t>
  </si>
  <si>
    <t>565135121</t>
  </si>
  <si>
    <t>Asf. beton vrstva podkladní ACP 16S modif. (OKS) tl 50 mm š přes 3 m</t>
  </si>
  <si>
    <t>-303716822</t>
  </si>
  <si>
    <t>Asfaltový beton vrstva podkladní ACP 16 (obalované kamenivo střednězrnné - OKS) s rozprostřením a zhutněním v pruhu šířky přes 3 m, po zhutnění tl. 50 mm</t>
  </si>
  <si>
    <t>2*8*6,5</t>
  </si>
  <si>
    <t>569831111</t>
  </si>
  <si>
    <t>Zpevnění krajnic štěrkodrtí tl 100 mm</t>
  </si>
  <si>
    <t>1663568970</t>
  </si>
  <si>
    <t>Zpevnění krajnic nebo komunikací pro pěší s rozprostřením a zhutněním, po zhutnění štěrkodrtí tl. 100 mm</t>
  </si>
  <si>
    <t>1239587536</t>
  </si>
  <si>
    <t>Postřik živičný spojovací ze silniční emulze v množství 0,40 kg/m2</t>
  </si>
  <si>
    <t>380,90</t>
  </si>
  <si>
    <t>Postřik živičný spojovací ze silniční emulze v množství 0,25 kg/m2</t>
  </si>
  <si>
    <t>455,00</t>
  </si>
  <si>
    <t>577144141</t>
  </si>
  <si>
    <t>Asf. beton vrstva obrusná ACO 11S (ABS) tř. I tl 50 mm š přes 3 m z modifik. asfaltu</t>
  </si>
  <si>
    <t>725644382</t>
  </si>
  <si>
    <t>Asfaltový beton vrstva obrusná ACO 11 (ABS) s rozprostřením a se zhutněním z modifikovaného asfaltu v pruhu šířky přes 3 m tl. 50 mm</t>
  </si>
  <si>
    <t>577166141</t>
  </si>
  <si>
    <t>Asfaltový beton vrstva ložní ACL 22S (ABVH) tl 70 mm š přes 3 m z modifikovaného asfaltu</t>
  </si>
  <si>
    <t>795054370</t>
  </si>
  <si>
    <t>Asfaltový beton vrstva ložní ACL 22 (ABVH) s rozprostřením a zhutněním z modifikovaného asfaltu, po zhutnění v pruhu šířky přes 3 m, po zhutnění tl. 70 mm</t>
  </si>
  <si>
    <t>455-74,1</t>
  </si>
  <si>
    <t>578143233</t>
  </si>
  <si>
    <t>Litý asfalt MA 11 (LAS) tl 40 mm š přes 3 m z modifikovaného asfaltu</t>
  </si>
  <si>
    <t>1234350239</t>
  </si>
  <si>
    <t>Litý asfalt MA 11 (LAS) s rozprostřením z modifikovaného asfaltu v pruhu šířky přes 3 m tl. 40 mm</t>
  </si>
  <si>
    <t>11,4 * 6,5</t>
  </si>
  <si>
    <t>578901112</t>
  </si>
  <si>
    <t>Zdrsňovací posyp litého asfaltu v množství 6 kg/m2</t>
  </si>
  <si>
    <t>-504121374</t>
  </si>
  <si>
    <t>Zdrsňovací posyp litého asfaltu z kameniva drobného drceného obaleného asfaltem se zaválcováním a s odstraněním přebytečného materiálu s povrchu, v množství 6 kg/m2</t>
  </si>
  <si>
    <t>774104647</t>
  </si>
  <si>
    <t>- dlažby tl. 250 mm, lože tl. 150mm</t>
  </si>
  <si>
    <t>kužely</t>
  </si>
  <si>
    <t>8,7 * 2,5 * 4</t>
  </si>
  <si>
    <t>skluzy</t>
  </si>
  <si>
    <t>4,5*0,8+5*0,8</t>
  </si>
  <si>
    <t>schodiště</t>
  </si>
  <si>
    <t>6,5 * 1 * 1</t>
  </si>
  <si>
    <t>Úpravy povrchů, podlahy a osazování výplní</t>
  </si>
  <si>
    <t>628611141</t>
  </si>
  <si>
    <t xml:space="preserve">Ochranný nátěr betonu </t>
  </si>
  <si>
    <t>985711721</t>
  </si>
  <si>
    <t>Nátěr mostních betonových konstrukcí akrylátový na siloxanové a plasticko-elastické bázi 1x podkladní +2x ochranný OS-D II (OS 5a)</t>
  </si>
  <si>
    <t>- nátěr pohledu a boků NK</t>
  </si>
  <si>
    <t>86,52</t>
  </si>
  <si>
    <t>- nátěr opěr a křídel</t>
  </si>
  <si>
    <t>33,6</t>
  </si>
  <si>
    <t>628635412</t>
  </si>
  <si>
    <t>Spárování kamenného zdiva maltou cementovou</t>
  </si>
  <si>
    <t>-2135839515</t>
  </si>
  <si>
    <t>Spárování zdiva z lomového kamene upraveného maltou cementovou hloubky vysekaných spár přes 70 do 120 mm</t>
  </si>
  <si>
    <t>629995219</t>
  </si>
  <si>
    <t>Očištění vnějších ploch betonového povrchu otryskáním vysokotlakým paprskem</t>
  </si>
  <si>
    <t>-1112587887</t>
  </si>
  <si>
    <t>Očištění vnějších ploch tryskáním nesušeným ( metodou torbo tryskání), povrchu kamenného přírodního betonového</t>
  </si>
  <si>
    <t>33,6+86,82</t>
  </si>
  <si>
    <t>Izolace</t>
  </si>
  <si>
    <t>711131821</t>
  </si>
  <si>
    <t>Odstranění izolace mostní</t>
  </si>
  <si>
    <t>231494314</t>
  </si>
  <si>
    <t>Odstranění izolace proti zemní vlhkosti na ploše svislé S</t>
  </si>
  <si>
    <t>8*11,4</t>
  </si>
  <si>
    <t>60</t>
  </si>
  <si>
    <t>711341564</t>
  </si>
  <si>
    <t>Provedení hydroizolace mostovek pásy přitavením NAIP 5 mm+ pečetící vrstva</t>
  </si>
  <si>
    <t>-895425038</t>
  </si>
  <si>
    <t>Provedení izolace mostovek pásy přitavením NAIP</t>
  </si>
  <si>
    <t>12*8,3</t>
  </si>
  <si>
    <t>61</t>
  </si>
  <si>
    <t>711341569</t>
  </si>
  <si>
    <t>Provedení hydroizolace pásy přitavením s hliníkovou vložkou</t>
  </si>
  <si>
    <t>84294227</t>
  </si>
  <si>
    <t xml:space="preserve">pod římsou </t>
  </si>
  <si>
    <t>2*11,6*1,3</t>
  </si>
  <si>
    <t>62</t>
  </si>
  <si>
    <t>711441559</t>
  </si>
  <si>
    <t>Provedení izolace proti tlakové vodě nap loše svislé přitavením pásu NAIP</t>
  </si>
  <si>
    <t>-1726114538</t>
  </si>
  <si>
    <t>Provedení izolace proti povrchové a podpovrchové tlakové vodě pásy přitavením NAIP na ploše vodorovné V</t>
  </si>
  <si>
    <t>2 * 8 * 2</t>
  </si>
  <si>
    <t>63</t>
  </si>
  <si>
    <t>789221211</t>
  </si>
  <si>
    <t>Otryskání výztuže pískem</t>
  </si>
  <si>
    <t>-58647548</t>
  </si>
  <si>
    <t>Otryskání povrchů ocelových konstrukcí vyjma ocelových konstrukcí v uzavřených nádobách třídy I suché abrazivní tryskání s drsností povrchu hrubou (kotvící profil) stupeň zrezivění A, stupeň přípravy Sa 3</t>
  </si>
  <si>
    <t>64</t>
  </si>
  <si>
    <t>911331161</t>
  </si>
  <si>
    <t>Svodidlo ocelové JSNH4/H1, zaberaněním sloupků v rozmezí do 2 m</t>
  </si>
  <si>
    <t>-2073648134</t>
  </si>
  <si>
    <t>Silniční svodidlo ocelové s osazením sloupků zaberaněním úroveň zádržnosti H4 vzdálenosti sloupků do 2 m KB3 RH4 jednostranné</t>
  </si>
  <si>
    <t>2*40</t>
  </si>
  <si>
    <t>65</t>
  </si>
  <si>
    <t>911334122</t>
  </si>
  <si>
    <t>Svodidlo ocelové zábradelní kotvené do římsy s výplní ze svislých tyčí</t>
  </si>
  <si>
    <t>-537138662</t>
  </si>
  <si>
    <t>Zábradelní svodidla ocelová s osazením sloupků kotvením do římsy, se svodnicí úrovně zádržnosti H2 ZSNH4/H2 s výplní ze svislých tyčí</t>
  </si>
  <si>
    <t>+ metalizace a nátěry</t>
  </si>
  <si>
    <t>2*20</t>
  </si>
  <si>
    <t>66</t>
  </si>
  <si>
    <t>912211121</t>
  </si>
  <si>
    <t>Montáž směrového sloupku z plastických hmot na svodidlo</t>
  </si>
  <si>
    <t>-61093040</t>
  </si>
  <si>
    <t>Montáž směrového sloupku plastového s odrazkou přišroubováním na svodidlo</t>
  </si>
  <si>
    <t>67</t>
  </si>
  <si>
    <t>404451530</t>
  </si>
  <si>
    <t>sloupek svodidlový plastový s retroreflexní fólií s kovovým držákem</t>
  </si>
  <si>
    <t>1423334104</t>
  </si>
  <si>
    <t>výrobky a tabule orientační pro návěstí a zabezpečovací zařízení silniční značky dopravní svislé sloupky směrové sloupky plastové s retroreflexní fólií svodidlový "M" s kovovým držákem</t>
  </si>
  <si>
    <t>- modrý</t>
  </si>
  <si>
    <t>68</t>
  </si>
  <si>
    <t>914111111</t>
  </si>
  <si>
    <t>Montáž svislé dopravní značky do velikosti 1 m2 objímkami na sloupek nebo konzolu</t>
  </si>
  <si>
    <t>117009969</t>
  </si>
  <si>
    <t>69</t>
  </si>
  <si>
    <t>914112111</t>
  </si>
  <si>
    <t>Tabulka s označením</t>
  </si>
  <si>
    <t>1674559082</t>
  </si>
  <si>
    <t>Tabulka s označením evidenčního čísla mostu na sloupek</t>
  </si>
  <si>
    <t>- zhotovení, osazení, dodání</t>
  </si>
  <si>
    <t>- letopočet 1 ks</t>
  </si>
  <si>
    <t>evidenční číslo mostu 2 ks</t>
  </si>
  <si>
    <t>název toku 2 ks</t>
  </si>
  <si>
    <t>70</t>
  </si>
  <si>
    <t>914219999</t>
  </si>
  <si>
    <t>Úprava čtecích vodoměrných zařízení - odstranění, opětovné nasazení</t>
  </si>
  <si>
    <t>-455782673</t>
  </si>
  <si>
    <t>Montáž svislé dopravní značky velkoplošné velikosti do 6 m2</t>
  </si>
  <si>
    <t>71</t>
  </si>
  <si>
    <t>915111111</t>
  </si>
  <si>
    <t>Vodorovné dopravní značení šířky 125 mm bílou barvou čáry souvislé</t>
  </si>
  <si>
    <t>-239873766</t>
  </si>
  <si>
    <t>Vodorovné dopravní značení šířky 125 mm bílou barvou dělící čáry souvislé</t>
  </si>
  <si>
    <t>- značení barvou</t>
  </si>
  <si>
    <t>V 4 š. 0,125</t>
  </si>
  <si>
    <t>2 * 73,0</t>
  </si>
  <si>
    <t>72</t>
  </si>
  <si>
    <t>915211112</t>
  </si>
  <si>
    <t>Vodorovné dopravní značení retroreflexním bílým plastem  čáry souvislé šířky 125 mm</t>
  </si>
  <si>
    <t>1831895734</t>
  </si>
  <si>
    <t>Vodorovné dopravní značení retroreflexním bílým plastem dělící čáry souvislé šířky 125 mm</t>
  </si>
  <si>
    <t>73</t>
  </si>
  <si>
    <t>916241113</t>
  </si>
  <si>
    <t>Osazení obrubníku kamenného ležatého s boční opěrou do lože z betonu prostého</t>
  </si>
  <si>
    <t>1463521815</t>
  </si>
  <si>
    <t>Osazení obrubníku kamenného se zřízením lože, s vyplněním a zatřením spár cementovou maltou ležatého s boční opěrou z betonu prostého tř. C 12/15, do lože z betonu prostého téže značky</t>
  </si>
  <si>
    <t>17,2+17,6+4*2</t>
  </si>
  <si>
    <t>74</t>
  </si>
  <si>
    <t>583803750</t>
  </si>
  <si>
    <t>obrubník kamenný atyp 120/200, s trny do římsy</t>
  </si>
  <si>
    <t>-292403125</t>
  </si>
  <si>
    <t>výrobky lomařské a kamenické pro komunikace (kostky dlažební, krajníky a obrubníky) obrubníky kamenné žula (skupina mat. I/2) přímé OP 6  15 x 25</t>
  </si>
  <si>
    <t>P</t>
  </si>
  <si>
    <t>Poznámka k položce:
1 bm = 104 kg</t>
  </si>
  <si>
    <t>- povrchová úprava, uložení do drenážního plastbetonu</t>
  </si>
  <si>
    <t>75</t>
  </si>
  <si>
    <t>919121132</t>
  </si>
  <si>
    <t>Těsnění spár zálivkou za studena pro komůrky š 20 mm hl 40 mm s těsnicím profilem</t>
  </si>
  <si>
    <t>-1503323469</t>
  </si>
  <si>
    <t>2*17,4+2*6,5+72,7</t>
  </si>
  <si>
    <t>76</t>
  </si>
  <si>
    <t>919726122</t>
  </si>
  <si>
    <t>Drenážní vrstvy z geotextilie</t>
  </si>
  <si>
    <t>-497386515</t>
  </si>
  <si>
    <t>Geotextilie netkaná pro ochranu, separaci nebo filtraci měrná hmotnost přes 200 do 300 g/m2</t>
  </si>
  <si>
    <t>- ochrana izolace</t>
  </si>
  <si>
    <t>77</t>
  </si>
  <si>
    <t>919726123</t>
  </si>
  <si>
    <t>Geotextilie pro ochranu, separaci a filtraci netkaná měrná hmotnost do 500 g/m2</t>
  </si>
  <si>
    <t>1809707729</t>
  </si>
  <si>
    <t>Geotextilie netkaná pro ochranu, separaci nebo filtraci měrná hmotnost přes 300 do 500 g/m2</t>
  </si>
  <si>
    <t>78</t>
  </si>
  <si>
    <t>752832204</t>
  </si>
  <si>
    <t>79</t>
  </si>
  <si>
    <t>931941152</t>
  </si>
  <si>
    <t xml:space="preserve">Vybourání dilatačního mostního závěru podpovrchového </t>
  </si>
  <si>
    <t>1324857752</t>
  </si>
  <si>
    <t>Osazení dilatačního mostního závěru podpovrchového, posun do 20 mm</t>
  </si>
  <si>
    <t>2*8</t>
  </si>
  <si>
    <t>80</t>
  </si>
  <si>
    <t>931941211</t>
  </si>
  <si>
    <t>Dilatační mostní závěr podpovrchový s elastickou výplní a krycím plechem</t>
  </si>
  <si>
    <t>-2134300974</t>
  </si>
  <si>
    <t>Dilatační flexibilní mostní závěr s elastickou výplní a krycím plechem</t>
  </si>
  <si>
    <t>81</t>
  </si>
  <si>
    <t>931992122</t>
  </si>
  <si>
    <t>Výplň dilatačních spár z extrudovaného polystyrénu tl 30 mm</t>
  </si>
  <si>
    <t>772064425</t>
  </si>
  <si>
    <t>Výplň dilatačních spár z polystyrenu extrudovaného, tloušťky 30 mm</t>
  </si>
  <si>
    <t>2*8*1+2*8*1,2</t>
  </si>
  <si>
    <t>82</t>
  </si>
  <si>
    <t>938111111</t>
  </si>
  <si>
    <t>Čištění zdiva opěr, pilířů, křídel od mechu a jiné vegetace</t>
  </si>
  <si>
    <t>976674568</t>
  </si>
  <si>
    <t>- očištění kamenného zdiva</t>
  </si>
  <si>
    <t>2*8*2 + 4*2*1</t>
  </si>
  <si>
    <t>83</t>
  </si>
  <si>
    <t>938532111</t>
  </si>
  <si>
    <t>Broušení povrchu desky - Blastrak</t>
  </si>
  <si>
    <t>1856707802</t>
  </si>
  <si>
    <t>Broušení betonových ploch nerovností mostovky do 2 mm</t>
  </si>
  <si>
    <t>84</t>
  </si>
  <si>
    <t>1467033007</t>
  </si>
  <si>
    <t>85</t>
  </si>
  <si>
    <t>938909612</t>
  </si>
  <si>
    <t>Odstranění nánosu na krajnicích tl do 200 mm</t>
  </si>
  <si>
    <t>1485764557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</si>
  <si>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</si>
  <si>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72,71 * 1,2</t>
  </si>
  <si>
    <t>86</t>
  </si>
  <si>
    <t>946231111</t>
  </si>
  <si>
    <t>Montáž lešení</t>
  </si>
  <si>
    <t>-1783181068</t>
  </si>
  <si>
    <t>Zavěšené lešení pod bednění mostních říms pracovní a podpěrné s vyložením do 0,90 m montáž</t>
  </si>
  <si>
    <t>8*9</t>
  </si>
  <si>
    <t>87</t>
  </si>
  <si>
    <t>946231121</t>
  </si>
  <si>
    <t>Demontáž lešení</t>
  </si>
  <si>
    <t>602722215</t>
  </si>
  <si>
    <t>Zavěšené lešení pod bednění mostních říms pracovní a podpěrné s vyložením do 0,90 m demontáž</t>
  </si>
  <si>
    <t>88</t>
  </si>
  <si>
    <t>963021112</t>
  </si>
  <si>
    <t>Bourání mostní nosné konstrukce z kamene</t>
  </si>
  <si>
    <t>-312310326</t>
  </si>
  <si>
    <t>Bourání mostních konstrukcí nosných konstrukcí z kamene nebo cihel</t>
  </si>
  <si>
    <t>89</t>
  </si>
  <si>
    <t>963051111</t>
  </si>
  <si>
    <t>Bourání mostní nosné konstrukce z ŽB</t>
  </si>
  <si>
    <t>-1503978699</t>
  </si>
  <si>
    <t>Bourání mostních konstrukcí nosných konstrukcí ze železového betonu</t>
  </si>
  <si>
    <t>8*11,4*0,25</t>
  </si>
  <si>
    <t>90</t>
  </si>
  <si>
    <t>966075212</t>
  </si>
  <si>
    <t>Demontáž ocelového zábradlí</t>
  </si>
  <si>
    <t>1563626287</t>
  </si>
  <si>
    <t>Demontáž částí ocelového zábradlí mostů svařovaného nebo šroubovaného, hmotnosti přes 50 kg</t>
  </si>
  <si>
    <t>91</t>
  </si>
  <si>
    <t>966076141</t>
  </si>
  <si>
    <t>Odstranění svodidla NHKG vcelku</t>
  </si>
  <si>
    <t>-867763784</t>
  </si>
  <si>
    <t>Odstranění různých konstrukcí na mostech svodidla typu NHKG nebo svodidlového zábradlí nebo jejich částí na mostech betonových vcelku</t>
  </si>
  <si>
    <t>2*30</t>
  </si>
  <si>
    <t>92</t>
  </si>
  <si>
    <t>977151111</t>
  </si>
  <si>
    <t>Vrty do betonu D 25 mm</t>
  </si>
  <si>
    <t>-57697109</t>
  </si>
  <si>
    <t>Jádrové vrty diamantovými korunkami do stavebních materiálů (železobetonu, betonu, cihel, obkladů, dlažeb, kamene) průměru do 35 mm</t>
  </si>
  <si>
    <t>8*12*6*0,3</t>
  </si>
  <si>
    <t>4*5*4*0,3</t>
  </si>
  <si>
    <t>93</t>
  </si>
  <si>
    <t>977151114</t>
  </si>
  <si>
    <t>Vrty do betonu D 60 mm</t>
  </si>
  <si>
    <t>-1568826935</t>
  </si>
  <si>
    <t>Jádrové vrty diamantovými korunkami do stavebních materiálů (železobetonu, betonu, cihel, obkladů, dlažeb, kamene) průměru přes 50 do 60 mm</t>
  </si>
  <si>
    <t>- odvodňovače izolace</t>
  </si>
  <si>
    <t>4 * 0,5</t>
  </si>
  <si>
    <t>94</t>
  </si>
  <si>
    <t>977151125</t>
  </si>
  <si>
    <t>Vrty do betonu D 200 mm</t>
  </si>
  <si>
    <t>-1215805886</t>
  </si>
  <si>
    <t>Jádrové vrty diamantovými korunkami do stavebních materiálů (železobetonu, betonu, cihel, obkladů, dlažeb, kamene) průměru přes 180 do 200 mm</t>
  </si>
  <si>
    <t>- drenáž</t>
  </si>
  <si>
    <t>2,5</t>
  </si>
  <si>
    <t>95</t>
  </si>
  <si>
    <t>985311112</t>
  </si>
  <si>
    <t>Reprofilace celoplošná v průměrné tl 20 mm</t>
  </si>
  <si>
    <t>-1745022275</t>
  </si>
  <si>
    <t>Reprofilace betonu sanačními maltami na cementové bázi ručně stěn, tloušťky přes 10 do 20 mm</t>
  </si>
  <si>
    <t>- nosná konstrukce</t>
  </si>
  <si>
    <t>9,39 * 8 + 2 * 11,4 * 0,5</t>
  </si>
  <si>
    <t>- úložné prahy a křídla</t>
  </si>
  <si>
    <t>96</t>
  </si>
  <si>
    <t>985311115</t>
  </si>
  <si>
    <t>Reprofilace do tl 50 mm</t>
  </si>
  <si>
    <t>1369059408</t>
  </si>
  <si>
    <t>Reprofilace betonu sanačními maltami na cementové bázi ručně stěn, tloušťky přes 40 do 50 mm</t>
  </si>
  <si>
    <t>97</t>
  </si>
  <si>
    <t>985312114</t>
  </si>
  <si>
    <t>Stěrka k vyrovnání betonových ploch stěn tl 5 mm</t>
  </si>
  <si>
    <t>-1249557873</t>
  </si>
  <si>
    <t>Stěrka k vyrovnání ploch reprofilovaného betonu stěn, tloušťky do 5 mm</t>
  </si>
  <si>
    <t>oprava opěr a úložných prahů jemnou správkovou stěrkou</t>
  </si>
  <si>
    <t>2 * 0,6 * 8 + 4 * 4 * 1,5</t>
  </si>
  <si>
    <t>98</t>
  </si>
  <si>
    <t>985312134</t>
  </si>
  <si>
    <t>Stěrka k vyrovnání betonových ploch rubu kleneb a podlah tl 5 mm</t>
  </si>
  <si>
    <t>853114499</t>
  </si>
  <si>
    <t>Stěrka k vyrovnání ploch reprofilovaného betonu rubu kleneb a podlah, tloušťky do 5 mm</t>
  </si>
  <si>
    <t>oprava NK jemnou správkovou stěrkou</t>
  </si>
  <si>
    <t>99</t>
  </si>
  <si>
    <t>985321111</t>
  </si>
  <si>
    <t>Ochranný nátěr výztuže</t>
  </si>
  <si>
    <t>1998310892</t>
  </si>
  <si>
    <t>Ochranný nátěr betonářské výztuže 1 vrstva tloušťky 1 mm na cementové bázi stěn, líce kleneb a podhledů</t>
  </si>
  <si>
    <t>- nátěr vícevrstvý</t>
  </si>
  <si>
    <t>NK</t>
  </si>
  <si>
    <t>19+7,5</t>
  </si>
  <si>
    <t>985324211</t>
  </si>
  <si>
    <t>Ochranný nátěr betonových konstrukcí</t>
  </si>
  <si>
    <t>1820797436</t>
  </si>
  <si>
    <t>Ochranný nátěr betonu akrylátový dvojnásobný s impregnací (OS-B)</t>
  </si>
  <si>
    <t>- nátěr říms odolný proti působení solí</t>
  </si>
  <si>
    <t>(17,2 + 17,6) * 1,6</t>
  </si>
  <si>
    <t>101</t>
  </si>
  <si>
    <t>985331116</t>
  </si>
  <si>
    <t>Chemické kotvení - lepená výztuž - ocelový profil kotvení říms</t>
  </si>
  <si>
    <t>-2119979649</t>
  </si>
  <si>
    <t>Dodatečné vlepování betonářské výztuže včetně vyvrtání a vyčištění otvoru cementovou aktivovanou maltou průměr výztuže 18 mm</t>
  </si>
  <si>
    <t>40 * 0,2</t>
  </si>
  <si>
    <t>102</t>
  </si>
  <si>
    <t>985422113</t>
  </si>
  <si>
    <t>Nízkotlaková injektáž opěr, včetně vrtů</t>
  </si>
  <si>
    <t>587858438</t>
  </si>
  <si>
    <t>Injektáž trhlin v betonových nebo železobetonových konstrukcích nízkotlaká do 0,6 MP s injektážními jehlami vloženými do vrtů včetně jejich vyvrtání epoxidovou injektážní hmotou šířka trhlin do 0,5 mm tloušťka konstrukce přes 200 do 300 mm</t>
  </si>
  <si>
    <t>2 * 3 * 8 * 4</t>
  </si>
  <si>
    <t>103</t>
  </si>
  <si>
    <t>996941131</t>
  </si>
  <si>
    <t>Odvodňovač izolace s překrytím, osazení, dodání</t>
  </si>
  <si>
    <t>-10220727</t>
  </si>
  <si>
    <t>Odvodňovač izolace mostovky chránička odvodňovače průměru 63 mm</t>
  </si>
  <si>
    <t>104</t>
  </si>
  <si>
    <t>997013802</t>
  </si>
  <si>
    <t>Poplatek za uložení stavebního železobetonového odpadu na skládce (skládkovné)</t>
  </si>
  <si>
    <t>729135497</t>
  </si>
  <si>
    <t>Poplatek za uložení stavebního odpadu na skládce (skládkovné) železobetonového</t>
  </si>
  <si>
    <t>8*11,4*0,25 * 2,5</t>
  </si>
  <si>
    <t>105</t>
  </si>
  <si>
    <t>997013814</t>
  </si>
  <si>
    <t>Poplatek za uložení stavebního odpadu z izolačních hmot na skládce (skládkovné)</t>
  </si>
  <si>
    <t>330333260</t>
  </si>
  <si>
    <t>Poplatek za uložení stavebního odpadu na skládce (skládkovné) z izolačních materiálů</t>
  </si>
  <si>
    <t>8*11,4*(2,5/1000)</t>
  </si>
  <si>
    <t>106</t>
  </si>
  <si>
    <t>997211521</t>
  </si>
  <si>
    <t>Vodorovná doprava vybouraných hmot po suchu na vzdálenost do 1 km</t>
  </si>
  <si>
    <t>-629585927</t>
  </si>
  <si>
    <t>Vodorovná doprava suti nebo vybouraných hmot vybouraných hmot se složením a hrubým urovnáním nebo s přeložením na jiný dopravní prostředek kromě lodi, na vzdálenost do 1 km</t>
  </si>
  <si>
    <t>ASFALT</t>
  </si>
  <si>
    <t>2*1,3 *17,4 * 2,2</t>
  </si>
  <si>
    <t>KAMENIVO</t>
  </si>
  <si>
    <t>Podkladní vrstvy vozovky</t>
  </si>
  <si>
    <t>18 * 6,5 * 1,9</t>
  </si>
  <si>
    <t>konstrukce z kamene</t>
  </si>
  <si>
    <t>3 * 1,9</t>
  </si>
  <si>
    <t>MOSTNÍ IZOLACE</t>
  </si>
  <si>
    <t>ŽELEZOBETON</t>
  </si>
  <si>
    <t>107</t>
  </si>
  <si>
    <t>997211529</t>
  </si>
  <si>
    <t>Příplatek ZKD 1 km u vodorovné dopravy vybouraných hmot</t>
  </si>
  <si>
    <t>301330574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</si>
  <si>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</si>
  <si>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 skládka 35 km</t>
  </si>
  <si>
    <t>34 * 384,756</t>
  </si>
  <si>
    <t>108</t>
  </si>
  <si>
    <t>997221561</t>
  </si>
  <si>
    <t>Vodorovná doprava suti z kusových materiálů do 1 km</t>
  </si>
  <si>
    <t>1349374895</t>
  </si>
  <si>
    <t>Vodorovná doprava suti bez naložení, ale se složením a s hrubým urovnáním z kusových materiálů, na vzdálenost do 1 km</t>
  </si>
  <si>
    <t>Obruby</t>
  </si>
  <si>
    <t>2*18*0,135</t>
  </si>
  <si>
    <t>109</t>
  </si>
  <si>
    <t>997221569</t>
  </si>
  <si>
    <t>Příplatek ZKD 1 km u vodorovné dopravy suti z kusových materiálů</t>
  </si>
  <si>
    <t>-143034092</t>
  </si>
  <si>
    <t>34 * 4,86</t>
  </si>
  <si>
    <t>110</t>
  </si>
  <si>
    <t>475535368</t>
  </si>
  <si>
    <t>Dlažební kostky velké</t>
  </si>
  <si>
    <t>- včetně pískového lože</t>
  </si>
  <si>
    <t>72,72 * 6,3 * (1/24)</t>
  </si>
  <si>
    <t>111</t>
  </si>
  <si>
    <t>997221845</t>
  </si>
  <si>
    <t>Poplatek za uložení odpadu z asfaltových povrchů na skládce (skládkovné)</t>
  </si>
  <si>
    <t>1545824051</t>
  </si>
  <si>
    <t>Poplatek za uložení stavebního odpadu na skládce (skládkovné) z asfaltových povrchů</t>
  </si>
  <si>
    <t>112</t>
  </si>
  <si>
    <t>-1310560254</t>
  </si>
  <si>
    <t>113</t>
  </si>
  <si>
    <t>Přesun hmot pro pozemní komunikace s krytem z kamene, monolit. betonovým nebo živičným</t>
  </si>
  <si>
    <t>-1972165650</t>
  </si>
  <si>
    <t>VRN</t>
  </si>
  <si>
    <t>Vedlejší rozpočtové náklady</t>
  </si>
  <si>
    <t>114</t>
  </si>
  <si>
    <t>011002000</t>
  </si>
  <si>
    <t>Průzkumné práce, diagnostika konstrukcí</t>
  </si>
  <si>
    <t>929471340</t>
  </si>
  <si>
    <t>Hlavní tituly průvodních činností a nákladů průzkumné, geodetické a projektové práce průzkumné práce</t>
  </si>
  <si>
    <t>115</t>
  </si>
  <si>
    <t>011002001</t>
  </si>
  <si>
    <t>Průzkumné práce - přepočet zatížitelnosti</t>
  </si>
  <si>
    <t>834377511</t>
  </si>
  <si>
    <t>116</t>
  </si>
  <si>
    <t>013244000</t>
  </si>
  <si>
    <t>Vypracování dokumentace skutečného provedení stavby, RDS</t>
  </si>
  <si>
    <t>-916877218</t>
  </si>
  <si>
    <t>Průzkumné, geodetické a projektové práce projektové práce dokumentace stavby (výkresová a textová) pro provádění stavby</t>
  </si>
  <si>
    <t>117</t>
  </si>
  <si>
    <t>02973</t>
  </si>
  <si>
    <t>OSTATNÍ POŽADAVKY- VYPRACOVÁNÍ MOSTNÍHO LISTU</t>
  </si>
  <si>
    <t>286471648</t>
  </si>
  <si>
    <t>118</t>
  </si>
  <si>
    <t>02974</t>
  </si>
  <si>
    <t>OSTATNÍ POŽADAVKY - HLAVNÍ MOSTNÍ PROHLÍDKA</t>
  </si>
  <si>
    <t>KPL</t>
  </si>
  <si>
    <t>-498052134</t>
  </si>
  <si>
    <t>OSTATNÍ POŽADAVKY - HLAVNÍ PROHLÍDKA</t>
  </si>
  <si>
    <t>119</t>
  </si>
  <si>
    <t>030001000</t>
  </si>
  <si>
    <t>Zařízení staveniště - zřízení, provoz, demontáž, odvoz</t>
  </si>
  <si>
    <t>802273405</t>
  </si>
  <si>
    <t>Zařízení staveniště</t>
  </si>
  <si>
    <t>120</t>
  </si>
  <si>
    <t>034403000</t>
  </si>
  <si>
    <t>Dopravně inženýrská opatření</t>
  </si>
  <si>
    <t>-551454643</t>
  </si>
  <si>
    <t>- včetně betonových středových svodidel</t>
  </si>
  <si>
    <t>výška 0,8 m, dl.  2 x 18 m = 36 m, dodávka, montáž a demontáž</t>
  </si>
  <si>
    <t>121</t>
  </si>
  <si>
    <t>043103000</t>
  </si>
  <si>
    <t>Zkoušení materiálů nezávislou zkušebnou nad rámec KZP</t>
  </si>
  <si>
    <t>-1297379241</t>
  </si>
  <si>
    <t>Zkoučení materiálů nezávislou zkušebnou</t>
  </si>
  <si>
    <t>SO202 - Most ev.č. 16911 - 5</t>
  </si>
  <si>
    <t>-570904906</t>
  </si>
  <si>
    <t>-305226943</t>
  </si>
  <si>
    <t>113105113</t>
  </si>
  <si>
    <t>Rozebrání dlažeb z lomového kamene tl 250 mm, lože z betonu</t>
  </si>
  <si>
    <t>-1242952835</t>
  </si>
  <si>
    <t>Rozebrání dlažeb z lomového kamene s přemístěním hmot na skládku na vzdálenost do 3 m nebo s naložením na dopravní prostředek, kladených do cementové malty se spárami zalitými cementovou maltou</t>
  </si>
  <si>
    <t>-1186281949</t>
  </si>
  <si>
    <t>- včetně pískového lože, roztřídění a očištění bez dopravy - dlažební kostky budou odprodány zhotoviteli stavby</t>
  </si>
  <si>
    <t>46,3 * 6,5</t>
  </si>
  <si>
    <t>-817747941</t>
  </si>
  <si>
    <t>- tl. 60 mm</t>
  </si>
  <si>
    <t>-2104972077</t>
  </si>
  <si>
    <t>18*6,5</t>
  </si>
  <si>
    <t>-757762735</t>
  </si>
  <si>
    <t>-1074326276</t>
  </si>
  <si>
    <t>Pi * 5 * 3  * 0,15</t>
  </si>
  <si>
    <t>-371252480</t>
  </si>
  <si>
    <t>- dlažba kužel</t>
  </si>
  <si>
    <t>31,4 * 0,4 + (4,5 + 5) * 1 * 0,6 + 4 * 1 * 0,5 + 1/2 * 3,14 * (4,5*4,5) * 2</t>
  </si>
  <si>
    <t>-1355068321</t>
  </si>
  <si>
    <t>1485666502</t>
  </si>
  <si>
    <t>- pažení jam</t>
  </si>
  <si>
    <t>2 * 7 * 3</t>
  </si>
  <si>
    <t>2088462337</t>
  </si>
  <si>
    <t>-1480038569</t>
  </si>
  <si>
    <t>2 * 6 * 2</t>
  </si>
  <si>
    <t>1363209673</t>
  </si>
  <si>
    <t>-1241489344</t>
  </si>
  <si>
    <t>sejmuto</t>
  </si>
  <si>
    <t>použito</t>
  </si>
  <si>
    <t>-30,00 * 0,1</t>
  </si>
  <si>
    <t>251,245</t>
  </si>
  <si>
    <t>46,3 * 1,2 * 0,15</t>
  </si>
  <si>
    <t>-457140155</t>
  </si>
  <si>
    <t>25 * 269,993</t>
  </si>
  <si>
    <t>-908746196</t>
  </si>
  <si>
    <t>-1115871473</t>
  </si>
  <si>
    <t>251,245 * 1,8</t>
  </si>
  <si>
    <t>46,3 * 1,2 * 0,15 * 1,8</t>
  </si>
  <si>
    <t>-990713164</t>
  </si>
  <si>
    <t>4 * 5 * 2 + 2 * 8 * 1,5 * 0,4</t>
  </si>
  <si>
    <t>3 * 5 + 1/3 * Pi * 4,5 *4,5 * 2</t>
  </si>
  <si>
    <t>1849863308</t>
  </si>
  <si>
    <t>-1973718245</t>
  </si>
  <si>
    <t>-520436289</t>
  </si>
  <si>
    <t>190325068</t>
  </si>
  <si>
    <t>735276048</t>
  </si>
  <si>
    <t>1/2 * 3,14 * 4,5 * 5,5 + 3,14 * 5 * 2,5</t>
  </si>
  <si>
    <t>724978375</t>
  </si>
  <si>
    <t>903469627</t>
  </si>
  <si>
    <t>-18148887</t>
  </si>
  <si>
    <t>-2119677858</t>
  </si>
  <si>
    <t>82114635</t>
  </si>
  <si>
    <t xml:space="preserve">2 * 12 * 2,5 </t>
  </si>
  <si>
    <t>1236378101</t>
  </si>
  <si>
    <t xml:space="preserve">2 * 4 * 4 </t>
  </si>
  <si>
    <t>drenáž</t>
  </si>
  <si>
    <t>4 * 1,5</t>
  </si>
  <si>
    <t>960895452</t>
  </si>
  <si>
    <t>-1303330948</t>
  </si>
  <si>
    <t>17,61 * (0,97 * 0,25 + 0,25 * 0,25)</t>
  </si>
  <si>
    <t>17,41 * ( 1 * 0,25 + 0,25 * 0,25)</t>
  </si>
  <si>
    <t>4 * 2 * 1 *1</t>
  </si>
  <si>
    <t>-1739783654</t>
  </si>
  <si>
    <t>2 * 17,5 * (0,25 + 0,5 + 1) + 4 * 1,2 * 0,3</t>
  </si>
  <si>
    <t>-200658291</t>
  </si>
  <si>
    <t>-1086127574</t>
  </si>
  <si>
    <t>-2008839136</t>
  </si>
  <si>
    <t>-795193171</t>
  </si>
  <si>
    <t>-1358645469</t>
  </si>
  <si>
    <t>-546992397</t>
  </si>
  <si>
    <t>Bednění mostních opěr a  křídel  - odstranění</t>
  </si>
  <si>
    <t>196031076</t>
  </si>
  <si>
    <t>630604951</t>
  </si>
  <si>
    <t>-730362898</t>
  </si>
  <si>
    <t>8 * 11,65 * 0,23</t>
  </si>
  <si>
    <t>-2121699529</t>
  </si>
  <si>
    <t>-188128922</t>
  </si>
  <si>
    <t>260032308</t>
  </si>
  <si>
    <t>1661963122</t>
  </si>
  <si>
    <t>Vyrovnávací nebo spádový beton včetně úpravy povrchu - plastbeton</t>
  </si>
  <si>
    <t>-1584128968</t>
  </si>
  <si>
    <t>2 * 17,5 * 0,3 * 0,05 + 2 * 11,63 * 0,2 * 0,03</t>
  </si>
  <si>
    <t>628969954</t>
  </si>
  <si>
    <t>1583720746</t>
  </si>
  <si>
    <t>465513217</t>
  </si>
  <si>
    <t>Oprava dlažeb z lomového kamene, lože z betonu, s vyspárováním  tl 250 mm</t>
  </si>
  <si>
    <t>658075697</t>
  </si>
  <si>
    <t>Oprava dlažeb z lomového kamene lomařsky upraveného pro dlažbu o ploše opravovaných míst do 20 m2 jednotlivě na cementovou maltu, s vyspárováním cementovou maltou, tl. kamene 250 mm</t>
  </si>
  <si>
    <t>3/4 * Pi * 5 * 6</t>
  </si>
  <si>
    <t>-789060200</t>
  </si>
  <si>
    <t>291447403</t>
  </si>
  <si>
    <t>-623892277</t>
  </si>
  <si>
    <t>(46,28 - 11,6) * 2 * 1</t>
  </si>
  <si>
    <t>706896895</t>
  </si>
  <si>
    <t>300,85</t>
  </si>
  <si>
    <t>1123296593</t>
  </si>
  <si>
    <t>46,28*6,5</t>
  </si>
  <si>
    <t>1372702944</t>
  </si>
  <si>
    <t>300,88-75,73</t>
  </si>
  <si>
    <t>778546004</t>
  </si>
  <si>
    <t>11,5 * 6,5</t>
  </si>
  <si>
    <t>579717448</t>
  </si>
  <si>
    <t>997644562</t>
  </si>
  <si>
    <t>3/4 * 2 * PI * 5*1 + 1/4 * Pi *5*6</t>
  </si>
  <si>
    <t>4,5 * 0,8 + 5 *0,8</t>
  </si>
  <si>
    <t>6,5 * 1</t>
  </si>
  <si>
    <t>407536394</t>
  </si>
  <si>
    <t>95,65</t>
  </si>
  <si>
    <t>711035855</t>
  </si>
  <si>
    <t>511547618</t>
  </si>
  <si>
    <t>33,6 + 95,65</t>
  </si>
  <si>
    <t>311841377</t>
  </si>
  <si>
    <t>8*11,6</t>
  </si>
  <si>
    <t>2049997394</t>
  </si>
  <si>
    <t>-232166254</t>
  </si>
  <si>
    <t>Provedení izolace proti tlakové vodě na svislé ploše přitavením pásu NAIP</t>
  </si>
  <si>
    <t>-173911487</t>
  </si>
  <si>
    <t>-1476649586</t>
  </si>
  <si>
    <t>2057216109</t>
  </si>
  <si>
    <t>-1298152425</t>
  </si>
  <si>
    <t>-758270225</t>
  </si>
  <si>
    <t>798407904</t>
  </si>
  <si>
    <t>-1321148914</t>
  </si>
  <si>
    <t>604693860</t>
  </si>
  <si>
    <t>2 * 46,2</t>
  </si>
  <si>
    <t>-1349504291</t>
  </si>
  <si>
    <t>-909377272</t>
  </si>
  <si>
    <t>-959232783</t>
  </si>
  <si>
    <t>-2033357802</t>
  </si>
  <si>
    <t>2*17,6+2*6,5+46,3+4*2</t>
  </si>
  <si>
    <t>-470652396</t>
  </si>
  <si>
    <t>2 * 12 * 2,5</t>
  </si>
  <si>
    <t>1306228238</t>
  </si>
  <si>
    <t>-1602920270</t>
  </si>
  <si>
    <t>244655175</t>
  </si>
  <si>
    <t>-750603296</t>
  </si>
  <si>
    <t>-707322510</t>
  </si>
  <si>
    <t>936942211</t>
  </si>
  <si>
    <t>1411616832</t>
  </si>
  <si>
    <t>Zhotovení tabulky s letopočtem opravy nebo větší údržby vložením šablony do bednění</t>
  </si>
  <si>
    <t>zhotovní, osazení, dodání</t>
  </si>
  <si>
    <t>- evidenční číslo mostu 2 ks</t>
  </si>
  <si>
    <t>- název toku 2ks</t>
  </si>
  <si>
    <t>-1448929781</t>
  </si>
  <si>
    <t>-679391904</t>
  </si>
  <si>
    <t>699278514</t>
  </si>
  <si>
    <t>-1418799511</t>
  </si>
  <si>
    <t>46,3 * 1,2</t>
  </si>
  <si>
    <t>1032449386</t>
  </si>
  <si>
    <t>1242494723</t>
  </si>
  <si>
    <t>1994668818</t>
  </si>
  <si>
    <t>843367596</t>
  </si>
  <si>
    <t>8 * 11,6 * 0,25</t>
  </si>
  <si>
    <t>římsy</t>
  </si>
  <si>
    <t>2 * 17,6 * 1,2 * 0,5</t>
  </si>
  <si>
    <t>966075213</t>
  </si>
  <si>
    <t>Demontáž ocelového zábradlí s betonovými sloupky, včetně odvozu a skládkovného</t>
  </si>
  <si>
    <t>12656660</t>
  </si>
  <si>
    <t>-1514239562</t>
  </si>
  <si>
    <t>křídla</t>
  </si>
  <si>
    <t>4*4*4*0,3</t>
  </si>
  <si>
    <t>68717284</t>
  </si>
  <si>
    <t>6*0,8</t>
  </si>
  <si>
    <t>772169882</t>
  </si>
  <si>
    <t>341849260</t>
  </si>
  <si>
    <t>9,63 * 8 + 2 * 11,63 * 0,8</t>
  </si>
  <si>
    <t>- prahy a křídla</t>
  </si>
  <si>
    <t>-1959838585</t>
  </si>
  <si>
    <t>1877038980</t>
  </si>
  <si>
    <t>1523396835</t>
  </si>
  <si>
    <t>95,63</t>
  </si>
  <si>
    <t>1981372023</t>
  </si>
  <si>
    <t>1304147801</t>
  </si>
  <si>
    <t>(17,41 + 17,61 + 4 * 2 ) * 1,6</t>
  </si>
  <si>
    <t>-108681204</t>
  </si>
  <si>
    <t>NK, křídla</t>
  </si>
  <si>
    <t>192</t>
  </si>
  <si>
    <t>-2030482939</t>
  </si>
  <si>
    <t>2*3*8*4+4*4*3*4</t>
  </si>
  <si>
    <t>1177449715</t>
  </si>
  <si>
    <t>-499837641</t>
  </si>
  <si>
    <t>8 * 11,6 * 0,25 * 2,5</t>
  </si>
  <si>
    <t>2 * 17,6 * 1,2 * 0,5 * 2,5</t>
  </si>
  <si>
    <t>1528987151</t>
  </si>
  <si>
    <t>8*11,6*(2,5/1000)</t>
  </si>
  <si>
    <t>1326115314</t>
  </si>
  <si>
    <t>2 * 1,3 * 17,4 * 0,06 * 2,2</t>
  </si>
  <si>
    <t>18,0 * 6,5 * 0,3 * 1,9</t>
  </si>
  <si>
    <t>1459538793</t>
  </si>
  <si>
    <t>34 * 189,394</t>
  </si>
  <si>
    <t>-279547006</t>
  </si>
  <si>
    <t>Dlažba z lomového kamene</t>
  </si>
  <si>
    <t>47,12 * 0,25 * 1,9</t>
  </si>
  <si>
    <t>1572945389</t>
  </si>
  <si>
    <t>34 * 27,242</t>
  </si>
  <si>
    <t>2003815505</t>
  </si>
  <si>
    <t>46,3 * 6,5 * (1/24)</t>
  </si>
  <si>
    <t>1545126636</t>
  </si>
  <si>
    <t>1830428223</t>
  </si>
  <si>
    <t>-1749360792</t>
  </si>
  <si>
    <t>-458172494</t>
  </si>
  <si>
    <t>-1474400981</t>
  </si>
  <si>
    <t>-889816227</t>
  </si>
  <si>
    <t>-162773435</t>
  </si>
  <si>
    <t>1021970317</t>
  </si>
  <si>
    <t>2093557516</t>
  </si>
  <si>
    <t>122</t>
  </si>
  <si>
    <t>1506206745</t>
  </si>
  <si>
    <t>123</t>
  </si>
  <si>
    <t>-1200244496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</si>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</sst>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8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top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4" fontId="97" fillId="0" borderId="32" xfId="0" applyNumberFormat="1" applyFont="1" applyBorder="1" applyAlignment="1">
      <alignment vertical="center"/>
    </xf>
    <xf numFmtId="4" fontId="97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92" fillId="0" borderId="0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0" fillId="0" borderId="22" xfId="0" applyNumberFormat="1" applyFont="1" applyBorder="1" applyAlignment="1">
      <alignment/>
    </xf>
    <xf numFmtId="174" fontId="100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02" fillId="0" borderId="36" xfId="0" applyFont="1" applyBorder="1" applyAlignment="1" applyProtection="1">
      <alignment horizontal="center" vertical="center"/>
      <protection locked="0"/>
    </xf>
    <xf numFmtId="49" fontId="102" fillId="0" borderId="36" xfId="0" applyNumberFormat="1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center" vertical="center" wrapText="1"/>
      <protection locked="0"/>
    </xf>
    <xf numFmtId="175" fontId="102" fillId="0" borderId="36" xfId="0" applyNumberFormat="1" applyFont="1" applyBorder="1" applyAlignment="1" applyProtection="1">
      <alignment vertical="center"/>
      <protection locked="0"/>
    </xf>
    <xf numFmtId="4" fontId="102" fillId="23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 locked="0"/>
    </xf>
    <xf numFmtId="0" fontId="102" fillId="0" borderId="13" xfId="0" applyFont="1" applyBorder="1" applyAlignment="1">
      <alignment vertical="center"/>
    </xf>
    <xf numFmtId="0" fontId="102" fillId="23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103" fillId="0" borderId="0" xfId="0" applyFont="1" applyAlignment="1">
      <alignment vertical="center" wrapText="1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65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105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6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90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7" fillId="0" borderId="0" xfId="0" applyNumberFormat="1" applyFont="1" applyBorder="1" applyAlignment="1">
      <alignment vertical="center"/>
    </xf>
    <xf numFmtId="0" fontId="107" fillId="0" borderId="0" xfId="0" applyFont="1" applyAlignment="1">
      <alignment horizontal="left" vertical="top" wrapText="1"/>
    </xf>
    <xf numFmtId="0" fontId="8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106" fillId="33" borderId="0" xfId="36" applyFont="1" applyFill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98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31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A12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BA1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C4981.tmp" descr="C:\KROSplusData\System\Temp\radC498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92310.tmp" descr="C:\KROSplusData\System\Temp\rad9231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A122.tmp" descr="C:\KROSplusData\System\Temp\radFA12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BA10.tmp" descr="C:\KROSplusData\System\Temp\radABA1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8" t="s">
        <v>0</v>
      </c>
      <c r="B1" s="249"/>
      <c r="C1" s="249"/>
      <c r="D1" s="250" t="s">
        <v>1</v>
      </c>
      <c r="E1" s="249"/>
      <c r="F1" s="249"/>
      <c r="G1" s="249"/>
      <c r="H1" s="249"/>
      <c r="I1" s="249"/>
      <c r="J1" s="249"/>
      <c r="K1" s="251" t="s">
        <v>1342</v>
      </c>
      <c r="L1" s="251"/>
      <c r="M1" s="251"/>
      <c r="N1" s="251"/>
      <c r="O1" s="251"/>
      <c r="P1" s="251"/>
      <c r="Q1" s="251"/>
      <c r="R1" s="251"/>
      <c r="S1" s="251"/>
      <c r="T1" s="249"/>
      <c r="U1" s="249"/>
      <c r="V1" s="249"/>
      <c r="W1" s="251" t="s">
        <v>1343</v>
      </c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4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35" t="s">
        <v>6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364" t="s">
        <v>15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3"/>
      <c r="AQ5" s="25"/>
      <c r="BE5" s="362" t="s">
        <v>16</v>
      </c>
      <c r="BS5" s="18" t="s">
        <v>7</v>
      </c>
    </row>
    <row r="6" spans="2:71" ht="36.7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66" t="s">
        <v>18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3"/>
      <c r="AQ6" s="25"/>
      <c r="BE6" s="336"/>
      <c r="BS6" s="18" t="s">
        <v>19</v>
      </c>
    </row>
    <row r="7" spans="2:71" ht="14.25" customHeight="1">
      <c r="B7" s="22"/>
      <c r="C7" s="23"/>
      <c r="D7" s="31" t="s">
        <v>20</v>
      </c>
      <c r="E7" s="23"/>
      <c r="F7" s="23"/>
      <c r="G7" s="23"/>
      <c r="H7" s="23"/>
      <c r="I7" s="23"/>
      <c r="J7" s="23"/>
      <c r="K7" s="29" t="s">
        <v>21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22</v>
      </c>
      <c r="AL7" s="23"/>
      <c r="AM7" s="23"/>
      <c r="AN7" s="29" t="s">
        <v>23</v>
      </c>
      <c r="AO7" s="23"/>
      <c r="AP7" s="23"/>
      <c r="AQ7" s="25"/>
      <c r="BE7" s="336"/>
      <c r="BS7" s="18" t="s">
        <v>24</v>
      </c>
    </row>
    <row r="8" spans="2:71" ht="14.25" customHeight="1">
      <c r="B8" s="22"/>
      <c r="C8" s="23"/>
      <c r="D8" s="31" t="s">
        <v>25</v>
      </c>
      <c r="E8" s="23"/>
      <c r="F8" s="23"/>
      <c r="G8" s="23"/>
      <c r="H8" s="23"/>
      <c r="I8" s="23"/>
      <c r="J8" s="23"/>
      <c r="K8" s="29" t="s">
        <v>26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27</v>
      </c>
      <c r="AL8" s="23"/>
      <c r="AM8" s="23"/>
      <c r="AN8" s="32" t="s">
        <v>28</v>
      </c>
      <c r="AO8" s="23"/>
      <c r="AP8" s="23"/>
      <c r="AQ8" s="25"/>
      <c r="BE8" s="336"/>
      <c r="BS8" s="18" t="s">
        <v>29</v>
      </c>
    </row>
    <row r="9" spans="2:71" ht="29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8" t="s">
        <v>30</v>
      </c>
      <c r="AL9" s="23"/>
      <c r="AM9" s="23"/>
      <c r="AN9" s="33" t="s">
        <v>31</v>
      </c>
      <c r="AO9" s="23"/>
      <c r="AP9" s="23"/>
      <c r="AQ9" s="25"/>
      <c r="BE9" s="336"/>
      <c r="BS9" s="18" t="s">
        <v>32</v>
      </c>
    </row>
    <row r="10" spans="2:71" ht="14.25" customHeight="1">
      <c r="B10" s="22"/>
      <c r="C10" s="23"/>
      <c r="D10" s="31" t="s">
        <v>33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34</v>
      </c>
      <c r="AL10" s="23"/>
      <c r="AM10" s="23"/>
      <c r="AN10" s="29" t="s">
        <v>35</v>
      </c>
      <c r="AO10" s="23"/>
      <c r="AP10" s="23"/>
      <c r="AQ10" s="25"/>
      <c r="BE10" s="336"/>
      <c r="BS10" s="18" t="s">
        <v>19</v>
      </c>
    </row>
    <row r="11" spans="2:71" ht="18" customHeight="1">
      <c r="B11" s="22"/>
      <c r="C11" s="23"/>
      <c r="D11" s="23"/>
      <c r="E11" s="29" t="s">
        <v>36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37</v>
      </c>
      <c r="AL11" s="23"/>
      <c r="AM11" s="23"/>
      <c r="AN11" s="29" t="s">
        <v>38</v>
      </c>
      <c r="AO11" s="23"/>
      <c r="AP11" s="23"/>
      <c r="AQ11" s="25"/>
      <c r="BE11" s="336"/>
      <c r="BS11" s="18" t="s">
        <v>19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36"/>
      <c r="BS12" s="18" t="s">
        <v>19</v>
      </c>
    </row>
    <row r="13" spans="2:71" ht="14.25" customHeight="1">
      <c r="B13" s="22"/>
      <c r="C13" s="23"/>
      <c r="D13" s="31" t="s">
        <v>39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34</v>
      </c>
      <c r="AL13" s="23"/>
      <c r="AM13" s="23"/>
      <c r="AN13" s="34" t="s">
        <v>40</v>
      </c>
      <c r="AO13" s="23"/>
      <c r="AP13" s="23"/>
      <c r="AQ13" s="25"/>
      <c r="BE13" s="336"/>
      <c r="BS13" s="18" t="s">
        <v>19</v>
      </c>
    </row>
    <row r="14" spans="2:71" ht="15">
      <c r="B14" s="22"/>
      <c r="C14" s="23"/>
      <c r="D14" s="23"/>
      <c r="E14" s="367" t="s">
        <v>40</v>
      </c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1" t="s">
        <v>37</v>
      </c>
      <c r="AL14" s="23"/>
      <c r="AM14" s="23"/>
      <c r="AN14" s="34" t="s">
        <v>40</v>
      </c>
      <c r="AO14" s="23"/>
      <c r="AP14" s="23"/>
      <c r="AQ14" s="25"/>
      <c r="BE14" s="336"/>
      <c r="BS14" s="18" t="s">
        <v>19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36"/>
      <c r="BS15" s="18" t="s">
        <v>4</v>
      </c>
    </row>
    <row r="16" spans="2:71" ht="14.25" customHeight="1">
      <c r="B16" s="22"/>
      <c r="C16" s="23"/>
      <c r="D16" s="31" t="s">
        <v>41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34</v>
      </c>
      <c r="AL16" s="23"/>
      <c r="AM16" s="23"/>
      <c r="AN16" s="29" t="s">
        <v>42</v>
      </c>
      <c r="AO16" s="23"/>
      <c r="AP16" s="23"/>
      <c r="AQ16" s="25"/>
      <c r="BE16" s="336"/>
      <c r="BS16" s="18" t="s">
        <v>4</v>
      </c>
    </row>
    <row r="17" spans="2:71" ht="18" customHeight="1">
      <c r="B17" s="22"/>
      <c r="C17" s="23"/>
      <c r="D17" s="23"/>
      <c r="E17" s="29" t="s">
        <v>43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37</v>
      </c>
      <c r="AL17" s="23"/>
      <c r="AM17" s="23"/>
      <c r="AN17" s="29" t="s">
        <v>44</v>
      </c>
      <c r="AO17" s="23"/>
      <c r="AP17" s="23"/>
      <c r="AQ17" s="25"/>
      <c r="BE17" s="336"/>
      <c r="BS17" s="18" t="s">
        <v>45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36"/>
      <c r="BS18" s="18" t="s">
        <v>7</v>
      </c>
    </row>
    <row r="19" spans="2:71" ht="14.25" customHeight="1">
      <c r="B19" s="22"/>
      <c r="C19" s="23"/>
      <c r="D19" s="31" t="s">
        <v>46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36"/>
      <c r="BS19" s="18" t="s">
        <v>7</v>
      </c>
    </row>
    <row r="20" spans="2:71" ht="22.5" customHeight="1">
      <c r="B20" s="22"/>
      <c r="C20" s="23"/>
      <c r="D20" s="23"/>
      <c r="E20" s="368" t="s">
        <v>3</v>
      </c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23"/>
      <c r="AP20" s="23"/>
      <c r="AQ20" s="25"/>
      <c r="BE20" s="336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36"/>
    </row>
    <row r="22" spans="2:57" ht="6.75" customHeight="1">
      <c r="B22" s="22"/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3"/>
      <c r="AQ22" s="25"/>
      <c r="BE22" s="336"/>
    </row>
    <row r="23" spans="2:57" s="1" customFormat="1" ht="25.5" customHeight="1">
      <c r="B23" s="36"/>
      <c r="C23" s="37"/>
      <c r="D23" s="38" t="s">
        <v>47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69">
        <f>ROUND(AG51,2)</f>
        <v>0</v>
      </c>
      <c r="AL23" s="370"/>
      <c r="AM23" s="370"/>
      <c r="AN23" s="370"/>
      <c r="AO23" s="370"/>
      <c r="AP23" s="37"/>
      <c r="AQ23" s="40"/>
      <c r="BE23" s="353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353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1" t="s">
        <v>48</v>
      </c>
      <c r="M25" s="358"/>
      <c r="N25" s="358"/>
      <c r="O25" s="358"/>
      <c r="P25" s="37"/>
      <c r="Q25" s="37"/>
      <c r="R25" s="37"/>
      <c r="S25" s="37"/>
      <c r="T25" s="37"/>
      <c r="U25" s="37"/>
      <c r="V25" s="37"/>
      <c r="W25" s="371" t="s">
        <v>49</v>
      </c>
      <c r="X25" s="358"/>
      <c r="Y25" s="358"/>
      <c r="Z25" s="358"/>
      <c r="AA25" s="358"/>
      <c r="AB25" s="358"/>
      <c r="AC25" s="358"/>
      <c r="AD25" s="358"/>
      <c r="AE25" s="358"/>
      <c r="AF25" s="37"/>
      <c r="AG25" s="37"/>
      <c r="AH25" s="37"/>
      <c r="AI25" s="37"/>
      <c r="AJ25" s="37"/>
      <c r="AK25" s="371" t="s">
        <v>50</v>
      </c>
      <c r="AL25" s="358"/>
      <c r="AM25" s="358"/>
      <c r="AN25" s="358"/>
      <c r="AO25" s="358"/>
      <c r="AP25" s="37"/>
      <c r="AQ25" s="40"/>
      <c r="BE25" s="353"/>
    </row>
    <row r="26" spans="2:57" s="2" customFormat="1" ht="14.25" customHeight="1">
      <c r="B26" s="42"/>
      <c r="C26" s="43"/>
      <c r="D26" s="44" t="s">
        <v>51</v>
      </c>
      <c r="E26" s="43"/>
      <c r="F26" s="44" t="s">
        <v>52</v>
      </c>
      <c r="G26" s="43"/>
      <c r="H26" s="43"/>
      <c r="I26" s="43"/>
      <c r="J26" s="43"/>
      <c r="K26" s="43"/>
      <c r="L26" s="359">
        <v>0.21</v>
      </c>
      <c r="M26" s="360"/>
      <c r="N26" s="360"/>
      <c r="O26" s="360"/>
      <c r="P26" s="43"/>
      <c r="Q26" s="43"/>
      <c r="R26" s="43"/>
      <c r="S26" s="43"/>
      <c r="T26" s="43"/>
      <c r="U26" s="43"/>
      <c r="V26" s="43"/>
      <c r="W26" s="361">
        <f>ROUND(AZ51,2)</f>
        <v>0</v>
      </c>
      <c r="X26" s="360"/>
      <c r="Y26" s="360"/>
      <c r="Z26" s="360"/>
      <c r="AA26" s="360"/>
      <c r="AB26" s="360"/>
      <c r="AC26" s="360"/>
      <c r="AD26" s="360"/>
      <c r="AE26" s="360"/>
      <c r="AF26" s="43"/>
      <c r="AG26" s="43"/>
      <c r="AH26" s="43"/>
      <c r="AI26" s="43"/>
      <c r="AJ26" s="43"/>
      <c r="AK26" s="361">
        <f>ROUND(AV51,2)</f>
        <v>0</v>
      </c>
      <c r="AL26" s="360"/>
      <c r="AM26" s="360"/>
      <c r="AN26" s="360"/>
      <c r="AO26" s="360"/>
      <c r="AP26" s="43"/>
      <c r="AQ26" s="45"/>
      <c r="BE26" s="363"/>
    </row>
    <row r="27" spans="2:57" s="2" customFormat="1" ht="14.25" customHeight="1">
      <c r="B27" s="42"/>
      <c r="C27" s="43"/>
      <c r="D27" s="43"/>
      <c r="E27" s="43"/>
      <c r="F27" s="44" t="s">
        <v>53</v>
      </c>
      <c r="G27" s="43"/>
      <c r="H27" s="43"/>
      <c r="I27" s="43"/>
      <c r="J27" s="43"/>
      <c r="K27" s="43"/>
      <c r="L27" s="359">
        <v>0.15</v>
      </c>
      <c r="M27" s="360"/>
      <c r="N27" s="360"/>
      <c r="O27" s="360"/>
      <c r="P27" s="43"/>
      <c r="Q27" s="43"/>
      <c r="R27" s="43"/>
      <c r="S27" s="43"/>
      <c r="T27" s="43"/>
      <c r="U27" s="43"/>
      <c r="V27" s="43"/>
      <c r="W27" s="361">
        <f>ROUND(BA51,2)</f>
        <v>0</v>
      </c>
      <c r="X27" s="360"/>
      <c r="Y27" s="360"/>
      <c r="Z27" s="360"/>
      <c r="AA27" s="360"/>
      <c r="AB27" s="360"/>
      <c r="AC27" s="360"/>
      <c r="AD27" s="360"/>
      <c r="AE27" s="360"/>
      <c r="AF27" s="43"/>
      <c r="AG27" s="43"/>
      <c r="AH27" s="43"/>
      <c r="AI27" s="43"/>
      <c r="AJ27" s="43"/>
      <c r="AK27" s="361">
        <f>ROUND(AW51,2)</f>
        <v>0</v>
      </c>
      <c r="AL27" s="360"/>
      <c r="AM27" s="360"/>
      <c r="AN27" s="360"/>
      <c r="AO27" s="360"/>
      <c r="AP27" s="43"/>
      <c r="AQ27" s="45"/>
      <c r="BE27" s="363"/>
    </row>
    <row r="28" spans="2:57" s="2" customFormat="1" ht="14.25" customHeight="1" hidden="1">
      <c r="B28" s="42"/>
      <c r="C28" s="43"/>
      <c r="D28" s="43"/>
      <c r="E28" s="43"/>
      <c r="F28" s="44" t="s">
        <v>54</v>
      </c>
      <c r="G28" s="43"/>
      <c r="H28" s="43"/>
      <c r="I28" s="43"/>
      <c r="J28" s="43"/>
      <c r="K28" s="43"/>
      <c r="L28" s="359">
        <v>0.21</v>
      </c>
      <c r="M28" s="360"/>
      <c r="N28" s="360"/>
      <c r="O28" s="360"/>
      <c r="P28" s="43"/>
      <c r="Q28" s="43"/>
      <c r="R28" s="43"/>
      <c r="S28" s="43"/>
      <c r="T28" s="43"/>
      <c r="U28" s="43"/>
      <c r="V28" s="43"/>
      <c r="W28" s="361">
        <f>ROUND(BB51,2)</f>
        <v>0</v>
      </c>
      <c r="X28" s="360"/>
      <c r="Y28" s="360"/>
      <c r="Z28" s="360"/>
      <c r="AA28" s="360"/>
      <c r="AB28" s="360"/>
      <c r="AC28" s="360"/>
      <c r="AD28" s="360"/>
      <c r="AE28" s="360"/>
      <c r="AF28" s="43"/>
      <c r="AG28" s="43"/>
      <c r="AH28" s="43"/>
      <c r="AI28" s="43"/>
      <c r="AJ28" s="43"/>
      <c r="AK28" s="361">
        <v>0</v>
      </c>
      <c r="AL28" s="360"/>
      <c r="AM28" s="360"/>
      <c r="AN28" s="360"/>
      <c r="AO28" s="360"/>
      <c r="AP28" s="43"/>
      <c r="AQ28" s="45"/>
      <c r="BE28" s="363"/>
    </row>
    <row r="29" spans="2:57" s="2" customFormat="1" ht="14.25" customHeight="1" hidden="1">
      <c r="B29" s="42"/>
      <c r="C29" s="43"/>
      <c r="D29" s="43"/>
      <c r="E29" s="43"/>
      <c r="F29" s="44" t="s">
        <v>55</v>
      </c>
      <c r="G29" s="43"/>
      <c r="H29" s="43"/>
      <c r="I29" s="43"/>
      <c r="J29" s="43"/>
      <c r="K29" s="43"/>
      <c r="L29" s="359">
        <v>0.15</v>
      </c>
      <c r="M29" s="360"/>
      <c r="N29" s="360"/>
      <c r="O29" s="360"/>
      <c r="P29" s="43"/>
      <c r="Q29" s="43"/>
      <c r="R29" s="43"/>
      <c r="S29" s="43"/>
      <c r="T29" s="43"/>
      <c r="U29" s="43"/>
      <c r="V29" s="43"/>
      <c r="W29" s="361">
        <f>ROUND(BC51,2)</f>
        <v>0</v>
      </c>
      <c r="X29" s="360"/>
      <c r="Y29" s="360"/>
      <c r="Z29" s="360"/>
      <c r="AA29" s="360"/>
      <c r="AB29" s="360"/>
      <c r="AC29" s="360"/>
      <c r="AD29" s="360"/>
      <c r="AE29" s="360"/>
      <c r="AF29" s="43"/>
      <c r="AG29" s="43"/>
      <c r="AH29" s="43"/>
      <c r="AI29" s="43"/>
      <c r="AJ29" s="43"/>
      <c r="AK29" s="361">
        <v>0</v>
      </c>
      <c r="AL29" s="360"/>
      <c r="AM29" s="360"/>
      <c r="AN29" s="360"/>
      <c r="AO29" s="360"/>
      <c r="AP29" s="43"/>
      <c r="AQ29" s="45"/>
      <c r="BE29" s="363"/>
    </row>
    <row r="30" spans="2:57" s="2" customFormat="1" ht="14.25" customHeight="1" hidden="1">
      <c r="B30" s="42"/>
      <c r="C30" s="43"/>
      <c r="D30" s="43"/>
      <c r="E30" s="43"/>
      <c r="F30" s="44" t="s">
        <v>56</v>
      </c>
      <c r="G30" s="43"/>
      <c r="H30" s="43"/>
      <c r="I30" s="43"/>
      <c r="J30" s="43"/>
      <c r="K30" s="43"/>
      <c r="L30" s="359">
        <v>0</v>
      </c>
      <c r="M30" s="360"/>
      <c r="N30" s="360"/>
      <c r="O30" s="360"/>
      <c r="P30" s="43"/>
      <c r="Q30" s="43"/>
      <c r="R30" s="43"/>
      <c r="S30" s="43"/>
      <c r="T30" s="43"/>
      <c r="U30" s="43"/>
      <c r="V30" s="43"/>
      <c r="W30" s="361">
        <f>ROUND(BD51,2)</f>
        <v>0</v>
      </c>
      <c r="X30" s="360"/>
      <c r="Y30" s="360"/>
      <c r="Z30" s="360"/>
      <c r="AA30" s="360"/>
      <c r="AB30" s="360"/>
      <c r="AC30" s="360"/>
      <c r="AD30" s="360"/>
      <c r="AE30" s="360"/>
      <c r="AF30" s="43"/>
      <c r="AG30" s="43"/>
      <c r="AH30" s="43"/>
      <c r="AI30" s="43"/>
      <c r="AJ30" s="43"/>
      <c r="AK30" s="361">
        <v>0</v>
      </c>
      <c r="AL30" s="360"/>
      <c r="AM30" s="360"/>
      <c r="AN30" s="360"/>
      <c r="AO30" s="360"/>
      <c r="AP30" s="43"/>
      <c r="AQ30" s="45"/>
      <c r="BE30" s="363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353"/>
    </row>
    <row r="32" spans="2:57" s="1" customFormat="1" ht="25.5" customHeight="1">
      <c r="B32" s="36"/>
      <c r="C32" s="46"/>
      <c r="D32" s="47" t="s">
        <v>57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58</v>
      </c>
      <c r="U32" s="48"/>
      <c r="V32" s="48"/>
      <c r="W32" s="48"/>
      <c r="X32" s="346" t="s">
        <v>59</v>
      </c>
      <c r="Y32" s="347"/>
      <c r="Z32" s="347"/>
      <c r="AA32" s="347"/>
      <c r="AB32" s="347"/>
      <c r="AC32" s="48"/>
      <c r="AD32" s="48"/>
      <c r="AE32" s="48"/>
      <c r="AF32" s="48"/>
      <c r="AG32" s="48"/>
      <c r="AH32" s="48"/>
      <c r="AI32" s="48"/>
      <c r="AJ32" s="48"/>
      <c r="AK32" s="348">
        <f>SUM(AK23:AK30)</f>
        <v>0</v>
      </c>
      <c r="AL32" s="347"/>
      <c r="AM32" s="347"/>
      <c r="AN32" s="347"/>
      <c r="AO32" s="349"/>
      <c r="AP32" s="46"/>
      <c r="AQ32" s="50"/>
      <c r="BE32" s="353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75" customHeight="1">
      <c r="B39" s="36"/>
      <c r="C39" s="56" t="s">
        <v>60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57"/>
      <c r="C41" s="58" t="s">
        <v>14</v>
      </c>
      <c r="L41" s="3" t="str">
        <f>K5</f>
        <v>00046AS-PD15</v>
      </c>
      <c r="AR41" s="57"/>
    </row>
    <row r="42" spans="2:44" s="4" customFormat="1" ht="36.75" customHeight="1">
      <c r="B42" s="59"/>
      <c r="C42" s="60" t="s">
        <v>17</v>
      </c>
      <c r="L42" s="350" t="str">
        <f>K6</f>
        <v>III/16911 Prášily - Skelná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R42" s="59"/>
    </row>
    <row r="43" spans="2:44" s="1" customFormat="1" ht="6.75" customHeight="1">
      <c r="B43" s="36"/>
      <c r="AR43" s="36"/>
    </row>
    <row r="44" spans="2:44" s="1" customFormat="1" ht="15">
      <c r="B44" s="36"/>
      <c r="C44" s="58" t="s">
        <v>25</v>
      </c>
      <c r="L44" s="61" t="str">
        <f>IF(K8="","",K8)</f>
        <v>Silnice III/16911 v úseku Prášily - Skelná</v>
      </c>
      <c r="AI44" s="58" t="s">
        <v>27</v>
      </c>
      <c r="AM44" s="352" t="str">
        <f>IF(AN8="","",AN8)</f>
        <v>10.11.2015</v>
      </c>
      <c r="AN44" s="353"/>
      <c r="AR44" s="36"/>
    </row>
    <row r="45" spans="2:44" s="1" customFormat="1" ht="6.75" customHeight="1">
      <c r="B45" s="36"/>
      <c r="AR45" s="36"/>
    </row>
    <row r="46" spans="2:56" s="1" customFormat="1" ht="15">
      <c r="B46" s="36"/>
      <c r="C46" s="58" t="s">
        <v>33</v>
      </c>
      <c r="L46" s="3" t="str">
        <f>IF(E11="","",E11)</f>
        <v>SÚSPK,p.o.,Škroupova 18,306 12 Plzeň</v>
      </c>
      <c r="AI46" s="58" t="s">
        <v>41</v>
      </c>
      <c r="AM46" s="354" t="str">
        <f>IF(E17="","",E17)</f>
        <v>INGEM inženýrská a.s.</v>
      </c>
      <c r="AN46" s="353"/>
      <c r="AO46" s="353"/>
      <c r="AP46" s="353"/>
      <c r="AR46" s="36"/>
      <c r="AS46" s="355" t="s">
        <v>61</v>
      </c>
      <c r="AT46" s="356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39</v>
      </c>
      <c r="L47" s="3">
        <f>IF(E14="Vyplň údaj","",E14)</f>
      </c>
      <c r="AR47" s="36"/>
      <c r="AS47" s="357"/>
      <c r="AT47" s="358"/>
      <c r="AU47" s="37"/>
      <c r="AV47" s="37"/>
      <c r="AW47" s="37"/>
      <c r="AX47" s="37"/>
      <c r="AY47" s="37"/>
      <c r="AZ47" s="37"/>
      <c r="BA47" s="37"/>
      <c r="BB47" s="37"/>
      <c r="BC47" s="37"/>
      <c r="BD47" s="66"/>
    </row>
    <row r="48" spans="2:56" s="1" customFormat="1" ht="10.5" customHeight="1">
      <c r="B48" s="36"/>
      <c r="AR48" s="36"/>
      <c r="AS48" s="357"/>
      <c r="AT48" s="358"/>
      <c r="AU48" s="37"/>
      <c r="AV48" s="37"/>
      <c r="AW48" s="37"/>
      <c r="AX48" s="37"/>
      <c r="AY48" s="37"/>
      <c r="AZ48" s="37"/>
      <c r="BA48" s="37"/>
      <c r="BB48" s="37"/>
      <c r="BC48" s="37"/>
      <c r="BD48" s="66"/>
    </row>
    <row r="49" spans="2:56" s="1" customFormat="1" ht="29.25" customHeight="1">
      <c r="B49" s="36"/>
      <c r="C49" s="340" t="s">
        <v>62</v>
      </c>
      <c r="D49" s="341"/>
      <c r="E49" s="341"/>
      <c r="F49" s="341"/>
      <c r="G49" s="341"/>
      <c r="H49" s="67"/>
      <c r="I49" s="342" t="s">
        <v>63</v>
      </c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3" t="s">
        <v>64</v>
      </c>
      <c r="AH49" s="341"/>
      <c r="AI49" s="341"/>
      <c r="AJ49" s="341"/>
      <c r="AK49" s="341"/>
      <c r="AL49" s="341"/>
      <c r="AM49" s="341"/>
      <c r="AN49" s="342" t="s">
        <v>65</v>
      </c>
      <c r="AO49" s="341"/>
      <c r="AP49" s="341"/>
      <c r="AQ49" s="68" t="s">
        <v>66</v>
      </c>
      <c r="AR49" s="36"/>
      <c r="AS49" s="69" t="s">
        <v>67</v>
      </c>
      <c r="AT49" s="70" t="s">
        <v>68</v>
      </c>
      <c r="AU49" s="70" t="s">
        <v>69</v>
      </c>
      <c r="AV49" s="70" t="s">
        <v>70</v>
      </c>
      <c r="AW49" s="70" t="s">
        <v>71</v>
      </c>
      <c r="AX49" s="70" t="s">
        <v>72</v>
      </c>
      <c r="AY49" s="70" t="s">
        <v>73</v>
      </c>
      <c r="AZ49" s="70" t="s">
        <v>74</v>
      </c>
      <c r="BA49" s="70" t="s">
        <v>75</v>
      </c>
      <c r="BB49" s="70" t="s">
        <v>76</v>
      </c>
      <c r="BC49" s="70" t="s">
        <v>77</v>
      </c>
      <c r="BD49" s="71" t="s">
        <v>78</v>
      </c>
    </row>
    <row r="50" spans="2:56" s="1" customFormat="1" ht="10.5" customHeight="1">
      <c r="B50" s="36"/>
      <c r="AR50" s="36"/>
      <c r="AS50" s="7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3" t="s">
        <v>79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44">
        <f>ROUND(SUM(AG52:AG54),2)</f>
        <v>0</v>
      </c>
      <c r="AH51" s="344"/>
      <c r="AI51" s="344"/>
      <c r="AJ51" s="344"/>
      <c r="AK51" s="344"/>
      <c r="AL51" s="344"/>
      <c r="AM51" s="344"/>
      <c r="AN51" s="345">
        <f>SUM(AG51,AT51)</f>
        <v>0</v>
      </c>
      <c r="AO51" s="345"/>
      <c r="AP51" s="345"/>
      <c r="AQ51" s="75" t="s">
        <v>3</v>
      </c>
      <c r="AR51" s="59"/>
      <c r="AS51" s="76">
        <f>ROUND(SUM(AS52:AS54),2)</f>
        <v>0</v>
      </c>
      <c r="AT51" s="77">
        <f>ROUND(SUM(AV51:AW51),2)</f>
        <v>0</v>
      </c>
      <c r="AU51" s="78">
        <f>ROUND(SUM(AU52:AU54),5)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ROUND(SUM(AZ52:AZ54),2)</f>
        <v>0</v>
      </c>
      <c r="BA51" s="77">
        <f>ROUND(SUM(BA52:BA54),2)</f>
        <v>0</v>
      </c>
      <c r="BB51" s="77">
        <f>ROUND(SUM(BB52:BB54),2)</f>
        <v>0</v>
      </c>
      <c r="BC51" s="77">
        <f>ROUND(SUM(BC52:BC54),2)</f>
        <v>0</v>
      </c>
      <c r="BD51" s="79">
        <f>ROUND(SUM(BD52:BD54),2)</f>
        <v>0</v>
      </c>
      <c r="BS51" s="60" t="s">
        <v>80</v>
      </c>
      <c r="BT51" s="60" t="s">
        <v>81</v>
      </c>
      <c r="BU51" s="80" t="s">
        <v>82</v>
      </c>
      <c r="BV51" s="60" t="s">
        <v>83</v>
      </c>
      <c r="BW51" s="60" t="s">
        <v>5</v>
      </c>
      <c r="BX51" s="60" t="s">
        <v>84</v>
      </c>
      <c r="CL51" s="60" t="s">
        <v>21</v>
      </c>
    </row>
    <row r="52" spans="1:91" s="5" customFormat="1" ht="27" customHeight="1">
      <c r="A52" s="244" t="s">
        <v>1344</v>
      </c>
      <c r="B52" s="81"/>
      <c r="C52" s="82"/>
      <c r="D52" s="339" t="s">
        <v>85</v>
      </c>
      <c r="E52" s="338"/>
      <c r="F52" s="338"/>
      <c r="G52" s="338"/>
      <c r="H52" s="338"/>
      <c r="I52" s="83"/>
      <c r="J52" s="339" t="s">
        <v>86</v>
      </c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7">
        <f>'046AS-PD2 - B.1 SO 101 St...'!J27</f>
        <v>0</v>
      </c>
      <c r="AH52" s="338"/>
      <c r="AI52" s="338"/>
      <c r="AJ52" s="338"/>
      <c r="AK52" s="338"/>
      <c r="AL52" s="338"/>
      <c r="AM52" s="338"/>
      <c r="AN52" s="337">
        <f>SUM(AG52,AT52)</f>
        <v>0</v>
      </c>
      <c r="AO52" s="338"/>
      <c r="AP52" s="338"/>
      <c r="AQ52" s="84" t="s">
        <v>87</v>
      </c>
      <c r="AR52" s="81"/>
      <c r="AS52" s="85">
        <v>0</v>
      </c>
      <c r="AT52" s="86">
        <f>ROUND(SUM(AV52:AW52),2)</f>
        <v>0</v>
      </c>
      <c r="AU52" s="87">
        <f>'046AS-PD2 - B.1 SO 101 St...'!P84</f>
        <v>0</v>
      </c>
      <c r="AV52" s="86">
        <f>'046AS-PD2 - B.1 SO 101 St...'!J30</f>
        <v>0</v>
      </c>
      <c r="AW52" s="86">
        <f>'046AS-PD2 - B.1 SO 101 St...'!J31</f>
        <v>0</v>
      </c>
      <c r="AX52" s="86">
        <f>'046AS-PD2 - B.1 SO 101 St...'!J32</f>
        <v>0</v>
      </c>
      <c r="AY52" s="86">
        <f>'046AS-PD2 - B.1 SO 101 St...'!J33</f>
        <v>0</v>
      </c>
      <c r="AZ52" s="86">
        <f>'046AS-PD2 - B.1 SO 101 St...'!F30</f>
        <v>0</v>
      </c>
      <c r="BA52" s="86">
        <f>'046AS-PD2 - B.1 SO 101 St...'!F31</f>
        <v>0</v>
      </c>
      <c r="BB52" s="86">
        <f>'046AS-PD2 - B.1 SO 101 St...'!F32</f>
        <v>0</v>
      </c>
      <c r="BC52" s="86">
        <f>'046AS-PD2 - B.1 SO 101 St...'!F33</f>
        <v>0</v>
      </c>
      <c r="BD52" s="88">
        <f>'046AS-PD2 - B.1 SO 101 St...'!F34</f>
        <v>0</v>
      </c>
      <c r="BT52" s="89" t="s">
        <v>24</v>
      </c>
      <c r="BV52" s="89" t="s">
        <v>83</v>
      </c>
      <c r="BW52" s="89" t="s">
        <v>88</v>
      </c>
      <c r="BX52" s="89" t="s">
        <v>5</v>
      </c>
      <c r="CL52" s="89" t="s">
        <v>21</v>
      </c>
      <c r="CM52" s="89" t="s">
        <v>89</v>
      </c>
    </row>
    <row r="53" spans="1:91" s="5" customFormat="1" ht="27" customHeight="1">
      <c r="A53" s="244" t="s">
        <v>1344</v>
      </c>
      <c r="B53" s="81"/>
      <c r="C53" s="82"/>
      <c r="D53" s="339" t="s">
        <v>90</v>
      </c>
      <c r="E53" s="338"/>
      <c r="F53" s="338"/>
      <c r="G53" s="338"/>
      <c r="H53" s="338"/>
      <c r="I53" s="83"/>
      <c r="J53" s="339" t="s">
        <v>91</v>
      </c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7">
        <f>'SO201 - Most ev.č. 16911 - 4'!J27</f>
        <v>0</v>
      </c>
      <c r="AH53" s="338"/>
      <c r="AI53" s="338"/>
      <c r="AJ53" s="338"/>
      <c r="AK53" s="338"/>
      <c r="AL53" s="338"/>
      <c r="AM53" s="338"/>
      <c r="AN53" s="337">
        <f>SUM(AG53,AT53)</f>
        <v>0</v>
      </c>
      <c r="AO53" s="338"/>
      <c r="AP53" s="338"/>
      <c r="AQ53" s="84" t="s">
        <v>87</v>
      </c>
      <c r="AR53" s="81"/>
      <c r="AS53" s="85">
        <v>0</v>
      </c>
      <c r="AT53" s="86">
        <f>ROUND(SUM(AV53:AW53),2)</f>
        <v>0</v>
      </c>
      <c r="AU53" s="87">
        <f>'SO201 - Most ev.č. 16911 - 4'!P86</f>
        <v>0</v>
      </c>
      <c r="AV53" s="86">
        <f>'SO201 - Most ev.č. 16911 - 4'!J30</f>
        <v>0</v>
      </c>
      <c r="AW53" s="86">
        <f>'SO201 - Most ev.č. 16911 - 4'!J31</f>
        <v>0</v>
      </c>
      <c r="AX53" s="86">
        <f>'SO201 - Most ev.č. 16911 - 4'!J32</f>
        <v>0</v>
      </c>
      <c r="AY53" s="86">
        <f>'SO201 - Most ev.č. 16911 - 4'!J33</f>
        <v>0</v>
      </c>
      <c r="AZ53" s="86">
        <f>'SO201 - Most ev.č. 16911 - 4'!F30</f>
        <v>0</v>
      </c>
      <c r="BA53" s="86">
        <f>'SO201 - Most ev.č. 16911 - 4'!F31</f>
        <v>0</v>
      </c>
      <c r="BB53" s="86">
        <f>'SO201 - Most ev.č. 16911 - 4'!F32</f>
        <v>0</v>
      </c>
      <c r="BC53" s="86">
        <f>'SO201 - Most ev.č. 16911 - 4'!F33</f>
        <v>0</v>
      </c>
      <c r="BD53" s="88">
        <f>'SO201 - Most ev.č. 16911 - 4'!F34</f>
        <v>0</v>
      </c>
      <c r="BT53" s="89" t="s">
        <v>24</v>
      </c>
      <c r="BV53" s="89" t="s">
        <v>83</v>
      </c>
      <c r="BW53" s="89" t="s">
        <v>92</v>
      </c>
      <c r="BX53" s="89" t="s">
        <v>5</v>
      </c>
      <c r="CL53" s="89" t="s">
        <v>3</v>
      </c>
      <c r="CM53" s="89" t="s">
        <v>89</v>
      </c>
    </row>
    <row r="54" spans="1:91" s="5" customFormat="1" ht="27" customHeight="1">
      <c r="A54" s="244" t="s">
        <v>1344</v>
      </c>
      <c r="B54" s="81"/>
      <c r="C54" s="82"/>
      <c r="D54" s="339" t="s">
        <v>93</v>
      </c>
      <c r="E54" s="338"/>
      <c r="F54" s="338"/>
      <c r="G54" s="338"/>
      <c r="H54" s="338"/>
      <c r="I54" s="83"/>
      <c r="J54" s="339" t="s">
        <v>94</v>
      </c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7">
        <f>'SO202 - Most ev.č. 16911 - 5'!J27</f>
        <v>0</v>
      </c>
      <c r="AH54" s="338"/>
      <c r="AI54" s="338"/>
      <c r="AJ54" s="338"/>
      <c r="AK54" s="338"/>
      <c r="AL54" s="338"/>
      <c r="AM54" s="338"/>
      <c r="AN54" s="337">
        <f>SUM(AG54,AT54)</f>
        <v>0</v>
      </c>
      <c r="AO54" s="338"/>
      <c r="AP54" s="338"/>
      <c r="AQ54" s="84" t="s">
        <v>87</v>
      </c>
      <c r="AR54" s="81"/>
      <c r="AS54" s="90">
        <v>0</v>
      </c>
      <c r="AT54" s="91">
        <f>ROUND(SUM(AV54:AW54),2)</f>
        <v>0</v>
      </c>
      <c r="AU54" s="92">
        <f>'SO202 - Most ev.č. 16911 - 5'!P86</f>
        <v>0</v>
      </c>
      <c r="AV54" s="91">
        <f>'SO202 - Most ev.č. 16911 - 5'!J30</f>
        <v>0</v>
      </c>
      <c r="AW54" s="91">
        <f>'SO202 - Most ev.č. 16911 - 5'!J31</f>
        <v>0</v>
      </c>
      <c r="AX54" s="91">
        <f>'SO202 - Most ev.č. 16911 - 5'!J32</f>
        <v>0</v>
      </c>
      <c r="AY54" s="91">
        <f>'SO202 - Most ev.č. 16911 - 5'!J33</f>
        <v>0</v>
      </c>
      <c r="AZ54" s="91">
        <f>'SO202 - Most ev.č. 16911 - 5'!F30</f>
        <v>0</v>
      </c>
      <c r="BA54" s="91">
        <f>'SO202 - Most ev.č. 16911 - 5'!F31</f>
        <v>0</v>
      </c>
      <c r="BB54" s="91">
        <f>'SO202 - Most ev.č. 16911 - 5'!F32</f>
        <v>0</v>
      </c>
      <c r="BC54" s="91">
        <f>'SO202 - Most ev.č. 16911 - 5'!F33</f>
        <v>0</v>
      </c>
      <c r="BD54" s="93">
        <f>'SO202 - Most ev.č. 16911 - 5'!F34</f>
        <v>0</v>
      </c>
      <c r="BT54" s="89" t="s">
        <v>24</v>
      </c>
      <c r="BV54" s="89" t="s">
        <v>83</v>
      </c>
      <c r="BW54" s="89" t="s">
        <v>95</v>
      </c>
      <c r="BX54" s="89" t="s">
        <v>5</v>
      </c>
      <c r="CL54" s="89" t="s">
        <v>3</v>
      </c>
      <c r="CM54" s="89" t="s">
        <v>89</v>
      </c>
    </row>
    <row r="55" spans="2:44" s="1" customFormat="1" ht="30" customHeight="1">
      <c r="B55" s="36"/>
      <c r="AR55" s="36"/>
    </row>
    <row r="56" spans="2:44" s="1" customFormat="1" ht="6.75" customHeight="1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36"/>
    </row>
  </sheetData>
  <sheetProtection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46AS-PD2 - B.1 SO 101 St...'!C2" tooltip="046AS-PD2 - B.1 SO 101 St..." display="/"/>
    <hyperlink ref="A53" location="'SO201 - Most ev.č. 16911 - 4'!C2" tooltip="SO201 - Most ev.č. 16911 - 4" display="/"/>
    <hyperlink ref="A54" location="'SO202 - Most ev.č. 16911 - 5'!C2" tooltip="SO202 - Most ev.č. 16911 - 5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3"/>
  <sheetViews>
    <sheetView showGridLines="0" zoomScalePageLayoutView="0" workbookViewId="0" topLeftCell="A1">
      <pane ySplit="1" topLeftCell="A74" activePane="bottomLeft" state="frozen"/>
      <selection pane="topLeft" activeCell="A1" sqref="A1"/>
      <selection pane="bottomLeft" activeCell="AA232" sqref="AA2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6"/>
      <c r="C1" s="246"/>
      <c r="D1" s="245" t="s">
        <v>1</v>
      </c>
      <c r="E1" s="246"/>
      <c r="F1" s="247" t="s">
        <v>1345</v>
      </c>
      <c r="G1" s="372" t="s">
        <v>1346</v>
      </c>
      <c r="H1" s="372"/>
      <c r="I1" s="252"/>
      <c r="J1" s="247" t="s">
        <v>1347</v>
      </c>
      <c r="K1" s="245" t="s">
        <v>96</v>
      </c>
      <c r="L1" s="247" t="s">
        <v>1348</v>
      </c>
      <c r="M1" s="247"/>
      <c r="N1" s="247"/>
      <c r="O1" s="247"/>
      <c r="P1" s="247"/>
      <c r="Q1" s="247"/>
      <c r="R1" s="247"/>
      <c r="S1" s="247"/>
      <c r="T1" s="247"/>
      <c r="U1" s="243"/>
      <c r="V1" s="24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5" t="s">
        <v>6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AT2" s="18" t="s">
        <v>88</v>
      </c>
    </row>
    <row r="3" spans="2:46" ht="6.75" customHeight="1">
      <c r="B3" s="19"/>
      <c r="C3" s="20"/>
      <c r="D3" s="20"/>
      <c r="E3" s="20"/>
      <c r="F3" s="20"/>
      <c r="G3" s="20"/>
      <c r="H3" s="20"/>
      <c r="I3" s="95"/>
      <c r="J3" s="20"/>
      <c r="K3" s="21"/>
      <c r="AT3" s="18" t="s">
        <v>89</v>
      </c>
    </row>
    <row r="4" spans="2:46" ht="36.75" customHeight="1">
      <c r="B4" s="22"/>
      <c r="C4" s="23"/>
      <c r="D4" s="24" t="s">
        <v>97</v>
      </c>
      <c r="E4" s="23"/>
      <c r="F4" s="23"/>
      <c r="G4" s="23"/>
      <c r="H4" s="23"/>
      <c r="I4" s="96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6"/>
      <c r="J5" s="23"/>
      <c r="K5" s="25"/>
    </row>
    <row r="6" spans="2:11" ht="15">
      <c r="B6" s="22"/>
      <c r="C6" s="23"/>
      <c r="D6" s="31" t="s">
        <v>17</v>
      </c>
      <c r="E6" s="23"/>
      <c r="F6" s="23"/>
      <c r="G6" s="23"/>
      <c r="H6" s="23"/>
      <c r="I6" s="96"/>
      <c r="J6" s="23"/>
      <c r="K6" s="25"/>
    </row>
    <row r="7" spans="2:11" ht="22.5" customHeight="1">
      <c r="B7" s="22"/>
      <c r="C7" s="23"/>
      <c r="D7" s="23"/>
      <c r="E7" s="373" t="str">
        <f>'Rekapitulace stavby'!K6</f>
        <v>III/16911 Prášily - Skelná</v>
      </c>
      <c r="F7" s="365"/>
      <c r="G7" s="365"/>
      <c r="H7" s="365"/>
      <c r="I7" s="96"/>
      <c r="J7" s="23"/>
      <c r="K7" s="25"/>
    </row>
    <row r="8" spans="2:11" s="1" customFormat="1" ht="15">
      <c r="B8" s="36"/>
      <c r="C8" s="37"/>
      <c r="D8" s="31" t="s">
        <v>98</v>
      </c>
      <c r="E8" s="37"/>
      <c r="F8" s="37"/>
      <c r="G8" s="37"/>
      <c r="H8" s="37"/>
      <c r="I8" s="97"/>
      <c r="J8" s="37"/>
      <c r="K8" s="40"/>
    </row>
    <row r="9" spans="2:11" s="1" customFormat="1" ht="36.75" customHeight="1">
      <c r="B9" s="36"/>
      <c r="C9" s="37"/>
      <c r="D9" s="37"/>
      <c r="E9" s="374" t="s">
        <v>99</v>
      </c>
      <c r="F9" s="358"/>
      <c r="G9" s="358"/>
      <c r="H9" s="358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25" customHeight="1">
      <c r="B11" s="36"/>
      <c r="C11" s="37"/>
      <c r="D11" s="31" t="s">
        <v>20</v>
      </c>
      <c r="E11" s="37"/>
      <c r="F11" s="29" t="s">
        <v>21</v>
      </c>
      <c r="G11" s="37"/>
      <c r="H11" s="37"/>
      <c r="I11" s="98" t="s">
        <v>22</v>
      </c>
      <c r="J11" s="29" t="s">
        <v>23</v>
      </c>
      <c r="K11" s="40"/>
    </row>
    <row r="12" spans="2:11" s="1" customFormat="1" ht="14.25" customHeight="1">
      <c r="B12" s="36"/>
      <c r="C12" s="37"/>
      <c r="D12" s="31" t="s">
        <v>25</v>
      </c>
      <c r="E12" s="37"/>
      <c r="F12" s="29" t="s">
        <v>26</v>
      </c>
      <c r="G12" s="37"/>
      <c r="H12" s="37"/>
      <c r="I12" s="98" t="s">
        <v>27</v>
      </c>
      <c r="J12" s="99" t="str">
        <f>'Rekapitulace stavby'!AN8</f>
        <v>10.11.2015</v>
      </c>
      <c r="K12" s="40"/>
    </row>
    <row r="13" spans="2:11" s="1" customFormat="1" ht="21.75" customHeight="1">
      <c r="B13" s="36"/>
      <c r="C13" s="37"/>
      <c r="D13" s="37"/>
      <c r="E13" s="37"/>
      <c r="F13" s="37"/>
      <c r="G13" s="37"/>
      <c r="H13" s="37"/>
      <c r="I13" s="100" t="s">
        <v>30</v>
      </c>
      <c r="J13" s="33" t="s">
        <v>31</v>
      </c>
      <c r="K13" s="40"/>
    </row>
    <row r="14" spans="2:11" s="1" customFormat="1" ht="14.25" customHeight="1">
      <c r="B14" s="36"/>
      <c r="C14" s="37"/>
      <c r="D14" s="31" t="s">
        <v>33</v>
      </c>
      <c r="E14" s="37"/>
      <c r="F14" s="37"/>
      <c r="G14" s="37"/>
      <c r="H14" s="37"/>
      <c r="I14" s="98" t="s">
        <v>34</v>
      </c>
      <c r="J14" s="29" t="s">
        <v>35</v>
      </c>
      <c r="K14" s="40"/>
    </row>
    <row r="15" spans="2:11" s="1" customFormat="1" ht="18" customHeight="1">
      <c r="B15" s="36"/>
      <c r="C15" s="37"/>
      <c r="D15" s="37"/>
      <c r="E15" s="29" t="s">
        <v>36</v>
      </c>
      <c r="F15" s="37"/>
      <c r="G15" s="37"/>
      <c r="H15" s="37"/>
      <c r="I15" s="98" t="s">
        <v>37</v>
      </c>
      <c r="J15" s="29" t="s">
        <v>38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25" customHeight="1">
      <c r="B17" s="36"/>
      <c r="C17" s="37"/>
      <c r="D17" s="31" t="s">
        <v>39</v>
      </c>
      <c r="E17" s="37"/>
      <c r="F17" s="37"/>
      <c r="G17" s="37"/>
      <c r="H17" s="37"/>
      <c r="I17" s="98" t="s">
        <v>34</v>
      </c>
      <c r="J17" s="29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29">
        <f>IF('Rekapitulace stavby'!E14="Vyplň údaj","",IF('Rekapitulace stavby'!E14="","",'Rekapitulace stavby'!E14))</f>
      </c>
      <c r="F18" s="37"/>
      <c r="G18" s="37"/>
      <c r="H18" s="37"/>
      <c r="I18" s="98" t="s">
        <v>37</v>
      </c>
      <c r="J18" s="29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25" customHeight="1">
      <c r="B20" s="36"/>
      <c r="C20" s="37"/>
      <c r="D20" s="31" t="s">
        <v>41</v>
      </c>
      <c r="E20" s="37"/>
      <c r="F20" s="37"/>
      <c r="G20" s="37"/>
      <c r="H20" s="37"/>
      <c r="I20" s="98" t="s">
        <v>34</v>
      </c>
      <c r="J20" s="29" t="s">
        <v>42</v>
      </c>
      <c r="K20" s="40"/>
    </row>
    <row r="21" spans="2:11" s="1" customFormat="1" ht="18" customHeight="1">
      <c r="B21" s="36"/>
      <c r="C21" s="37"/>
      <c r="D21" s="37"/>
      <c r="E21" s="29" t="s">
        <v>43</v>
      </c>
      <c r="F21" s="37"/>
      <c r="G21" s="37"/>
      <c r="H21" s="37"/>
      <c r="I21" s="98" t="s">
        <v>37</v>
      </c>
      <c r="J21" s="29" t="s">
        <v>44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25" customHeight="1">
      <c r="B23" s="36"/>
      <c r="C23" s="37"/>
      <c r="D23" s="31" t="s">
        <v>46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1"/>
      <c r="C24" s="102"/>
      <c r="D24" s="102"/>
      <c r="E24" s="368" t="s">
        <v>3</v>
      </c>
      <c r="F24" s="375"/>
      <c r="G24" s="375"/>
      <c r="H24" s="375"/>
      <c r="I24" s="103"/>
      <c r="J24" s="102"/>
      <c r="K24" s="104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5"/>
      <c r="J26" s="63"/>
      <c r="K26" s="106"/>
    </row>
    <row r="27" spans="2:11" s="1" customFormat="1" ht="24.75" customHeight="1">
      <c r="B27" s="36"/>
      <c r="C27" s="37"/>
      <c r="D27" s="107" t="s">
        <v>47</v>
      </c>
      <c r="E27" s="37"/>
      <c r="F27" s="37"/>
      <c r="G27" s="37"/>
      <c r="H27" s="37"/>
      <c r="I27" s="97"/>
      <c r="J27" s="108">
        <f>ROUND(J84,2)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5"/>
      <c r="J28" s="63"/>
      <c r="K28" s="106"/>
    </row>
    <row r="29" spans="2:11" s="1" customFormat="1" ht="14.25" customHeight="1">
      <c r="B29" s="36"/>
      <c r="C29" s="37"/>
      <c r="D29" s="37"/>
      <c r="E29" s="37"/>
      <c r="F29" s="41" t="s">
        <v>49</v>
      </c>
      <c r="G29" s="37"/>
      <c r="H29" s="37"/>
      <c r="I29" s="109" t="s">
        <v>48</v>
      </c>
      <c r="J29" s="41" t="s">
        <v>50</v>
      </c>
      <c r="K29" s="40"/>
    </row>
    <row r="30" spans="2:11" s="1" customFormat="1" ht="14.25" customHeight="1">
      <c r="B30" s="36"/>
      <c r="C30" s="37"/>
      <c r="D30" s="44" t="s">
        <v>51</v>
      </c>
      <c r="E30" s="44" t="s">
        <v>52</v>
      </c>
      <c r="F30" s="110">
        <f>ROUND(SUM(BE84:BE261),2)</f>
        <v>0</v>
      </c>
      <c r="G30" s="37"/>
      <c r="H30" s="37"/>
      <c r="I30" s="111">
        <v>0.21</v>
      </c>
      <c r="J30" s="110">
        <f>ROUND(ROUND((SUM(BE84:BE261)),2)*I30,2)</f>
        <v>0</v>
      </c>
      <c r="K30" s="40"/>
    </row>
    <row r="31" spans="2:11" s="1" customFormat="1" ht="14.25" customHeight="1">
      <c r="B31" s="36"/>
      <c r="C31" s="37"/>
      <c r="D31" s="37"/>
      <c r="E31" s="44" t="s">
        <v>53</v>
      </c>
      <c r="F31" s="110">
        <f>ROUND(SUM(BF84:BF261),2)</f>
        <v>0</v>
      </c>
      <c r="G31" s="37"/>
      <c r="H31" s="37"/>
      <c r="I31" s="111">
        <v>0.15</v>
      </c>
      <c r="J31" s="110">
        <f>ROUND(ROUND((SUM(BF84:BF261)),2)*I31,2)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54</v>
      </c>
      <c r="F32" s="110">
        <f>ROUND(SUM(BG84:BG261),2)</f>
        <v>0</v>
      </c>
      <c r="G32" s="37"/>
      <c r="H32" s="37"/>
      <c r="I32" s="111">
        <v>0.21</v>
      </c>
      <c r="J32" s="110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55</v>
      </c>
      <c r="F33" s="110">
        <f>ROUND(SUM(BH84:BH261),2)</f>
        <v>0</v>
      </c>
      <c r="G33" s="37"/>
      <c r="H33" s="37"/>
      <c r="I33" s="111">
        <v>0.15</v>
      </c>
      <c r="J33" s="110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56</v>
      </c>
      <c r="F34" s="110">
        <f>ROUND(SUM(BI84:BI261),2)</f>
        <v>0</v>
      </c>
      <c r="G34" s="37"/>
      <c r="H34" s="37"/>
      <c r="I34" s="111">
        <v>0</v>
      </c>
      <c r="J34" s="110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4.75" customHeight="1">
      <c r="B36" s="36"/>
      <c r="C36" s="112"/>
      <c r="D36" s="113" t="s">
        <v>57</v>
      </c>
      <c r="E36" s="67"/>
      <c r="F36" s="67"/>
      <c r="G36" s="114" t="s">
        <v>58</v>
      </c>
      <c r="H36" s="115" t="s">
        <v>59</v>
      </c>
      <c r="I36" s="116"/>
      <c r="J36" s="117">
        <f>SUM(J27:J34)</f>
        <v>0</v>
      </c>
      <c r="K36" s="118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9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20"/>
      <c r="J41" s="55"/>
      <c r="K41" s="121"/>
    </row>
    <row r="42" spans="2:11" s="1" customFormat="1" ht="36.75" customHeight="1">
      <c r="B42" s="36"/>
      <c r="C42" s="24" t="s">
        <v>100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25" customHeight="1">
      <c r="B44" s="36"/>
      <c r="C44" s="31" t="s">
        <v>17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373" t="str">
        <f>E7</f>
        <v>III/16911 Prášily - Skelná</v>
      </c>
      <c r="F45" s="358"/>
      <c r="G45" s="358"/>
      <c r="H45" s="358"/>
      <c r="I45" s="97"/>
      <c r="J45" s="37"/>
      <c r="K45" s="40"/>
    </row>
    <row r="46" spans="2:11" s="1" customFormat="1" ht="14.25" customHeight="1">
      <c r="B46" s="36"/>
      <c r="C46" s="31" t="s">
        <v>98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374" t="str">
        <f>E9</f>
        <v>046AS-PD2 - B.1 SO 101 Stavební úpravy komunikace 2.úsek 2,135 75 - 3,259 30</v>
      </c>
      <c r="F47" s="358"/>
      <c r="G47" s="358"/>
      <c r="H47" s="358"/>
      <c r="I47" s="97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1" t="s">
        <v>25</v>
      </c>
      <c r="D49" s="37"/>
      <c r="E49" s="37"/>
      <c r="F49" s="29" t="str">
        <f>F12</f>
        <v>Silnice III/16911 v úseku Prášily - Skelná</v>
      </c>
      <c r="G49" s="37"/>
      <c r="H49" s="37"/>
      <c r="I49" s="98" t="s">
        <v>27</v>
      </c>
      <c r="J49" s="99" t="str">
        <f>IF(J12="","",J12)</f>
        <v>10.11.2015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1" t="s">
        <v>33</v>
      </c>
      <c r="D51" s="37"/>
      <c r="E51" s="37"/>
      <c r="F51" s="29" t="str">
        <f>E15</f>
        <v>SÚSPK,p.o.,Škroupova 18,306 12 Plzeň</v>
      </c>
      <c r="G51" s="37"/>
      <c r="H51" s="37"/>
      <c r="I51" s="98" t="s">
        <v>41</v>
      </c>
      <c r="J51" s="29" t="str">
        <f>E21</f>
        <v>INGEM inženýrská a.s.</v>
      </c>
      <c r="K51" s="40"/>
    </row>
    <row r="52" spans="2:11" s="1" customFormat="1" ht="14.25" customHeight="1">
      <c r="B52" s="36"/>
      <c r="C52" s="31" t="s">
        <v>39</v>
      </c>
      <c r="D52" s="37"/>
      <c r="E52" s="37"/>
      <c r="F52" s="29">
        <f>IF(E18="","",E18)</f>
      </c>
      <c r="G52" s="37"/>
      <c r="H52" s="37"/>
      <c r="I52" s="97"/>
      <c r="J52" s="37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2" t="s">
        <v>101</v>
      </c>
      <c r="D54" s="112"/>
      <c r="E54" s="112"/>
      <c r="F54" s="112"/>
      <c r="G54" s="112"/>
      <c r="H54" s="112"/>
      <c r="I54" s="123"/>
      <c r="J54" s="124" t="s">
        <v>102</v>
      </c>
      <c r="K54" s="125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6" t="s">
        <v>103</v>
      </c>
      <c r="D56" s="37"/>
      <c r="E56" s="37"/>
      <c r="F56" s="37"/>
      <c r="G56" s="37"/>
      <c r="H56" s="37"/>
      <c r="I56" s="97"/>
      <c r="J56" s="108">
        <f>J84</f>
        <v>0</v>
      </c>
      <c r="K56" s="40"/>
      <c r="AU56" s="18" t="s">
        <v>104</v>
      </c>
    </row>
    <row r="57" spans="2:11" s="7" customFormat="1" ht="24.75" customHeight="1">
      <c r="B57" s="127"/>
      <c r="C57" s="128"/>
      <c r="D57" s="129" t="s">
        <v>105</v>
      </c>
      <c r="E57" s="130"/>
      <c r="F57" s="130"/>
      <c r="G57" s="130"/>
      <c r="H57" s="130"/>
      <c r="I57" s="131"/>
      <c r="J57" s="132">
        <f>J85</f>
        <v>0</v>
      </c>
      <c r="K57" s="133"/>
    </row>
    <row r="58" spans="2:11" s="8" customFormat="1" ht="19.5" customHeight="1">
      <c r="B58" s="134"/>
      <c r="C58" s="135"/>
      <c r="D58" s="136" t="s">
        <v>106</v>
      </c>
      <c r="E58" s="137"/>
      <c r="F58" s="137"/>
      <c r="G58" s="137"/>
      <c r="H58" s="137"/>
      <c r="I58" s="138"/>
      <c r="J58" s="139">
        <f>J86</f>
        <v>0</v>
      </c>
      <c r="K58" s="140"/>
    </row>
    <row r="59" spans="2:11" s="8" customFormat="1" ht="19.5" customHeight="1">
      <c r="B59" s="134"/>
      <c r="C59" s="135"/>
      <c r="D59" s="136" t="s">
        <v>107</v>
      </c>
      <c r="E59" s="137"/>
      <c r="F59" s="137"/>
      <c r="G59" s="137"/>
      <c r="H59" s="137"/>
      <c r="I59" s="138"/>
      <c r="J59" s="139">
        <f>J139</f>
        <v>0</v>
      </c>
      <c r="K59" s="140"/>
    </row>
    <row r="60" spans="2:11" s="8" customFormat="1" ht="19.5" customHeight="1">
      <c r="B60" s="134"/>
      <c r="C60" s="135"/>
      <c r="D60" s="136" t="s">
        <v>108</v>
      </c>
      <c r="E60" s="137"/>
      <c r="F60" s="137"/>
      <c r="G60" s="137"/>
      <c r="H60" s="137"/>
      <c r="I60" s="138"/>
      <c r="J60" s="139">
        <f>J150</f>
        <v>0</v>
      </c>
      <c r="K60" s="140"/>
    </row>
    <row r="61" spans="2:11" s="8" customFormat="1" ht="19.5" customHeight="1">
      <c r="B61" s="134"/>
      <c r="C61" s="135"/>
      <c r="D61" s="136" t="s">
        <v>109</v>
      </c>
      <c r="E61" s="137"/>
      <c r="F61" s="137"/>
      <c r="G61" s="137"/>
      <c r="H61" s="137"/>
      <c r="I61" s="138"/>
      <c r="J61" s="139">
        <f>J153</f>
        <v>0</v>
      </c>
      <c r="K61" s="140"/>
    </row>
    <row r="62" spans="2:11" s="8" customFormat="1" ht="19.5" customHeight="1">
      <c r="B62" s="134"/>
      <c r="C62" s="135"/>
      <c r="D62" s="136" t="s">
        <v>110</v>
      </c>
      <c r="E62" s="137"/>
      <c r="F62" s="137"/>
      <c r="G62" s="137"/>
      <c r="H62" s="137"/>
      <c r="I62" s="138"/>
      <c r="J62" s="139">
        <f>J200</f>
        <v>0</v>
      </c>
      <c r="K62" s="140"/>
    </row>
    <row r="63" spans="2:11" s="8" customFormat="1" ht="19.5" customHeight="1">
      <c r="B63" s="134"/>
      <c r="C63" s="135"/>
      <c r="D63" s="136" t="s">
        <v>111</v>
      </c>
      <c r="E63" s="137"/>
      <c r="F63" s="137"/>
      <c r="G63" s="137"/>
      <c r="H63" s="137"/>
      <c r="I63" s="138"/>
      <c r="J63" s="139">
        <f>J244</f>
        <v>0</v>
      </c>
      <c r="K63" s="140"/>
    </row>
    <row r="64" spans="2:11" s="8" customFormat="1" ht="19.5" customHeight="1">
      <c r="B64" s="134"/>
      <c r="C64" s="135"/>
      <c r="D64" s="136" t="s">
        <v>112</v>
      </c>
      <c r="E64" s="137"/>
      <c r="F64" s="137"/>
      <c r="G64" s="137"/>
      <c r="H64" s="137"/>
      <c r="I64" s="138"/>
      <c r="J64" s="139">
        <f>J259</f>
        <v>0</v>
      </c>
      <c r="K64" s="140"/>
    </row>
    <row r="65" spans="2:11" s="1" customFormat="1" ht="21.75" customHeight="1">
      <c r="B65" s="36"/>
      <c r="C65" s="37"/>
      <c r="D65" s="37"/>
      <c r="E65" s="37"/>
      <c r="F65" s="37"/>
      <c r="G65" s="37"/>
      <c r="H65" s="37"/>
      <c r="I65" s="97"/>
      <c r="J65" s="37"/>
      <c r="K65" s="40"/>
    </row>
    <row r="66" spans="2:11" s="1" customFormat="1" ht="6.75" customHeight="1">
      <c r="B66" s="51"/>
      <c r="C66" s="52"/>
      <c r="D66" s="52"/>
      <c r="E66" s="52"/>
      <c r="F66" s="52"/>
      <c r="G66" s="52"/>
      <c r="H66" s="52"/>
      <c r="I66" s="119"/>
      <c r="J66" s="52"/>
      <c r="K66" s="53"/>
    </row>
    <row r="70" spans="2:12" s="1" customFormat="1" ht="6.75" customHeight="1">
      <c r="B70" s="54"/>
      <c r="C70" s="55"/>
      <c r="D70" s="55"/>
      <c r="E70" s="55"/>
      <c r="F70" s="55"/>
      <c r="G70" s="55"/>
      <c r="H70" s="55"/>
      <c r="I70" s="120"/>
      <c r="J70" s="55"/>
      <c r="K70" s="55"/>
      <c r="L70" s="36"/>
    </row>
    <row r="71" spans="2:12" s="1" customFormat="1" ht="36.75" customHeight="1">
      <c r="B71" s="36"/>
      <c r="C71" s="56" t="s">
        <v>113</v>
      </c>
      <c r="L71" s="36"/>
    </row>
    <row r="72" spans="2:12" s="1" customFormat="1" ht="6.75" customHeight="1">
      <c r="B72" s="36"/>
      <c r="L72" s="36"/>
    </row>
    <row r="73" spans="2:12" s="1" customFormat="1" ht="14.25" customHeight="1">
      <c r="B73" s="36"/>
      <c r="C73" s="58" t="s">
        <v>17</v>
      </c>
      <c r="L73" s="36"/>
    </row>
    <row r="74" spans="2:12" s="1" customFormat="1" ht="22.5" customHeight="1">
      <c r="B74" s="36"/>
      <c r="E74" s="376" t="str">
        <f>E7</f>
        <v>III/16911 Prášily - Skelná</v>
      </c>
      <c r="F74" s="353"/>
      <c r="G74" s="353"/>
      <c r="H74" s="353"/>
      <c r="L74" s="36"/>
    </row>
    <row r="75" spans="2:12" s="1" customFormat="1" ht="14.25" customHeight="1">
      <c r="B75" s="36"/>
      <c r="C75" s="58" t="s">
        <v>98</v>
      </c>
      <c r="L75" s="36"/>
    </row>
    <row r="76" spans="2:12" s="1" customFormat="1" ht="23.25" customHeight="1">
      <c r="B76" s="36"/>
      <c r="E76" s="350" t="str">
        <f>E9</f>
        <v>046AS-PD2 - B.1 SO 101 Stavební úpravy komunikace 2.úsek 2,135 75 - 3,259 30</v>
      </c>
      <c r="F76" s="353"/>
      <c r="G76" s="353"/>
      <c r="H76" s="353"/>
      <c r="L76" s="36"/>
    </row>
    <row r="77" spans="2:12" s="1" customFormat="1" ht="6.75" customHeight="1">
      <c r="B77" s="36"/>
      <c r="L77" s="36"/>
    </row>
    <row r="78" spans="2:12" s="1" customFormat="1" ht="18" customHeight="1">
      <c r="B78" s="36"/>
      <c r="C78" s="58" t="s">
        <v>25</v>
      </c>
      <c r="F78" s="141" t="str">
        <f>F12</f>
        <v>Silnice III/16911 v úseku Prášily - Skelná</v>
      </c>
      <c r="I78" s="142" t="s">
        <v>27</v>
      </c>
      <c r="J78" s="62" t="str">
        <f>IF(J12="","",J12)</f>
        <v>10.11.2015</v>
      </c>
      <c r="L78" s="36"/>
    </row>
    <row r="79" spans="2:12" s="1" customFormat="1" ht="6.75" customHeight="1">
      <c r="B79" s="36"/>
      <c r="L79" s="36"/>
    </row>
    <row r="80" spans="2:12" s="1" customFormat="1" ht="15">
      <c r="B80" s="36"/>
      <c r="C80" s="58" t="s">
        <v>33</v>
      </c>
      <c r="F80" s="141" t="str">
        <f>E15</f>
        <v>SÚSPK,p.o.,Škroupova 18,306 12 Plzeň</v>
      </c>
      <c r="I80" s="142" t="s">
        <v>41</v>
      </c>
      <c r="J80" s="141" t="str">
        <f>E21</f>
        <v>INGEM inženýrská a.s.</v>
      </c>
      <c r="L80" s="36"/>
    </row>
    <row r="81" spans="2:12" s="1" customFormat="1" ht="14.25" customHeight="1">
      <c r="B81" s="36"/>
      <c r="C81" s="58" t="s">
        <v>39</v>
      </c>
      <c r="F81" s="141">
        <f>IF(E18="","",E18)</f>
      </c>
      <c r="L81" s="36"/>
    </row>
    <row r="82" spans="2:12" s="1" customFormat="1" ht="9.75" customHeight="1">
      <c r="B82" s="36"/>
      <c r="L82" s="36"/>
    </row>
    <row r="83" spans="2:20" s="9" customFormat="1" ht="29.25" customHeight="1">
      <c r="B83" s="143"/>
      <c r="C83" s="144" t="s">
        <v>114</v>
      </c>
      <c r="D83" s="145" t="s">
        <v>66</v>
      </c>
      <c r="E83" s="145" t="s">
        <v>62</v>
      </c>
      <c r="F83" s="145" t="s">
        <v>115</v>
      </c>
      <c r="G83" s="145" t="s">
        <v>116</v>
      </c>
      <c r="H83" s="145" t="s">
        <v>117</v>
      </c>
      <c r="I83" s="146" t="s">
        <v>118</v>
      </c>
      <c r="J83" s="145" t="s">
        <v>102</v>
      </c>
      <c r="K83" s="147" t="s">
        <v>119</v>
      </c>
      <c r="L83" s="143"/>
      <c r="M83" s="69" t="s">
        <v>120</v>
      </c>
      <c r="N83" s="70" t="s">
        <v>51</v>
      </c>
      <c r="O83" s="70" t="s">
        <v>121</v>
      </c>
      <c r="P83" s="70" t="s">
        <v>122</v>
      </c>
      <c r="Q83" s="70" t="s">
        <v>123</v>
      </c>
      <c r="R83" s="70" t="s">
        <v>124</v>
      </c>
      <c r="S83" s="70" t="s">
        <v>125</v>
      </c>
      <c r="T83" s="71" t="s">
        <v>126</v>
      </c>
    </row>
    <row r="84" spans="2:63" s="1" customFormat="1" ht="29.25" customHeight="1">
      <c r="B84" s="36"/>
      <c r="C84" s="73" t="s">
        <v>103</v>
      </c>
      <c r="J84" s="148">
        <f>BK84</f>
        <v>0</v>
      </c>
      <c r="L84" s="36"/>
      <c r="M84" s="72"/>
      <c r="N84" s="63"/>
      <c r="O84" s="63"/>
      <c r="P84" s="149">
        <f>P85</f>
        <v>0</v>
      </c>
      <c r="Q84" s="63"/>
      <c r="R84" s="149">
        <f>R85</f>
        <v>1481.127405</v>
      </c>
      <c r="S84" s="63"/>
      <c r="T84" s="150">
        <f>T85</f>
        <v>3558.25</v>
      </c>
      <c r="AT84" s="18" t="s">
        <v>80</v>
      </c>
      <c r="AU84" s="18" t="s">
        <v>104</v>
      </c>
      <c r="BK84" s="151">
        <f>BK85</f>
        <v>0</v>
      </c>
    </row>
    <row r="85" spans="2:63" s="10" customFormat="1" ht="36.75" customHeight="1">
      <c r="B85" s="152"/>
      <c r="D85" s="153" t="s">
        <v>80</v>
      </c>
      <c r="E85" s="154" t="s">
        <v>127</v>
      </c>
      <c r="F85" s="154" t="s">
        <v>128</v>
      </c>
      <c r="I85" s="155"/>
      <c r="J85" s="156">
        <f>BK85</f>
        <v>0</v>
      </c>
      <c r="L85" s="152"/>
      <c r="M85" s="157"/>
      <c r="N85" s="158"/>
      <c r="O85" s="158"/>
      <c r="P85" s="159">
        <f>P86+P139+P150+P153+P200+P244+P259</f>
        <v>0</v>
      </c>
      <c r="Q85" s="158"/>
      <c r="R85" s="159">
        <f>R86+R139+R150+R153+R200+R244+R259</f>
        <v>1481.127405</v>
      </c>
      <c r="S85" s="158"/>
      <c r="T85" s="160">
        <f>T86+T139+T150+T153+T200+T244+T259</f>
        <v>3558.25</v>
      </c>
      <c r="AR85" s="153" t="s">
        <v>24</v>
      </c>
      <c r="AT85" s="161" t="s">
        <v>80</v>
      </c>
      <c r="AU85" s="161" t="s">
        <v>81</v>
      </c>
      <c r="AY85" s="153" t="s">
        <v>129</v>
      </c>
      <c r="BK85" s="162">
        <f>BK86+BK139+BK150+BK153+BK200+BK244+BK259</f>
        <v>0</v>
      </c>
    </row>
    <row r="86" spans="2:63" s="10" customFormat="1" ht="19.5" customHeight="1">
      <c r="B86" s="152"/>
      <c r="D86" s="163" t="s">
        <v>80</v>
      </c>
      <c r="E86" s="164" t="s">
        <v>24</v>
      </c>
      <c r="F86" s="164" t="s">
        <v>130</v>
      </c>
      <c r="I86" s="155"/>
      <c r="J86" s="165">
        <f>BK86</f>
        <v>0</v>
      </c>
      <c r="L86" s="152"/>
      <c r="M86" s="157"/>
      <c r="N86" s="158"/>
      <c r="O86" s="158"/>
      <c r="P86" s="159">
        <f>SUM(P87:P138)</f>
        <v>0</v>
      </c>
      <c r="Q86" s="158"/>
      <c r="R86" s="159">
        <f>SUM(R87:R138)</f>
        <v>914.36424</v>
      </c>
      <c r="S86" s="158"/>
      <c r="T86" s="160">
        <f>SUM(T87:T138)</f>
        <v>3244.85</v>
      </c>
      <c r="AR86" s="153" t="s">
        <v>24</v>
      </c>
      <c r="AT86" s="161" t="s">
        <v>80</v>
      </c>
      <c r="AU86" s="161" t="s">
        <v>24</v>
      </c>
      <c r="AY86" s="153" t="s">
        <v>129</v>
      </c>
      <c r="BK86" s="162">
        <f>SUM(BK87:BK138)</f>
        <v>0</v>
      </c>
    </row>
    <row r="87" spans="2:65" s="1" customFormat="1" ht="22.5" customHeight="1">
      <c r="B87" s="166"/>
      <c r="C87" s="167" t="s">
        <v>24</v>
      </c>
      <c r="D87" s="167" t="s">
        <v>131</v>
      </c>
      <c r="E87" s="168" t="s">
        <v>132</v>
      </c>
      <c r="F87" s="169" t="s">
        <v>133</v>
      </c>
      <c r="G87" s="170" t="s">
        <v>134</v>
      </c>
      <c r="H87" s="171">
        <v>7050</v>
      </c>
      <c r="I87" s="172"/>
      <c r="J87" s="173">
        <f>ROUND(I87*H87,2)</f>
        <v>0</v>
      </c>
      <c r="K87" s="169" t="s">
        <v>135</v>
      </c>
      <c r="L87" s="36"/>
      <c r="M87" s="174" t="s">
        <v>3</v>
      </c>
      <c r="N87" s="175" t="s">
        <v>52</v>
      </c>
      <c r="O87" s="37"/>
      <c r="P87" s="176">
        <f>O87*H87</f>
        <v>0</v>
      </c>
      <c r="Q87" s="176">
        <v>0</v>
      </c>
      <c r="R87" s="176">
        <f>Q87*H87</f>
        <v>0</v>
      </c>
      <c r="S87" s="176">
        <v>0.417</v>
      </c>
      <c r="T87" s="177">
        <f>S87*H87</f>
        <v>2939.85</v>
      </c>
      <c r="AR87" s="18" t="s">
        <v>136</v>
      </c>
      <c r="AT87" s="18" t="s">
        <v>131</v>
      </c>
      <c r="AU87" s="18" t="s">
        <v>89</v>
      </c>
      <c r="AY87" s="18" t="s">
        <v>129</v>
      </c>
      <c r="BE87" s="178">
        <f>IF(N87="základní",J87,0)</f>
        <v>0</v>
      </c>
      <c r="BF87" s="178">
        <f>IF(N87="snížená",J87,0)</f>
        <v>0</v>
      </c>
      <c r="BG87" s="178">
        <f>IF(N87="zákl. přenesená",J87,0)</f>
        <v>0</v>
      </c>
      <c r="BH87" s="178">
        <f>IF(N87="sníž. přenesená",J87,0)</f>
        <v>0</v>
      </c>
      <c r="BI87" s="178">
        <f>IF(N87="nulová",J87,0)</f>
        <v>0</v>
      </c>
      <c r="BJ87" s="18" t="s">
        <v>24</v>
      </c>
      <c r="BK87" s="178">
        <f>ROUND(I87*H87,2)</f>
        <v>0</v>
      </c>
      <c r="BL87" s="18" t="s">
        <v>136</v>
      </c>
      <c r="BM87" s="18" t="s">
        <v>137</v>
      </c>
    </row>
    <row r="88" spans="2:47" s="1" customFormat="1" ht="40.5">
      <c r="B88" s="36"/>
      <c r="D88" s="179" t="s">
        <v>138</v>
      </c>
      <c r="F88" s="180" t="s">
        <v>139</v>
      </c>
      <c r="I88" s="181"/>
      <c r="L88" s="36"/>
      <c r="M88" s="65"/>
      <c r="N88" s="37"/>
      <c r="O88" s="37"/>
      <c r="P88" s="37"/>
      <c r="Q88" s="37"/>
      <c r="R88" s="37"/>
      <c r="S88" s="37"/>
      <c r="T88" s="66"/>
      <c r="AT88" s="18" t="s">
        <v>138</v>
      </c>
      <c r="AU88" s="18" t="s">
        <v>89</v>
      </c>
    </row>
    <row r="89" spans="2:51" s="11" customFormat="1" ht="13.5">
      <c r="B89" s="182"/>
      <c r="D89" s="179" t="s">
        <v>140</v>
      </c>
      <c r="E89" s="183" t="s">
        <v>3</v>
      </c>
      <c r="F89" s="184" t="s">
        <v>141</v>
      </c>
      <c r="H89" s="185">
        <v>7050</v>
      </c>
      <c r="I89" s="186"/>
      <c r="L89" s="182"/>
      <c r="M89" s="187"/>
      <c r="N89" s="188"/>
      <c r="O89" s="188"/>
      <c r="P89" s="188"/>
      <c r="Q89" s="188"/>
      <c r="R89" s="188"/>
      <c r="S89" s="188"/>
      <c r="T89" s="189"/>
      <c r="AT89" s="183" t="s">
        <v>140</v>
      </c>
      <c r="AU89" s="183" t="s">
        <v>89</v>
      </c>
      <c r="AV89" s="11" t="s">
        <v>89</v>
      </c>
      <c r="AW89" s="11" t="s">
        <v>45</v>
      </c>
      <c r="AX89" s="11" t="s">
        <v>24</v>
      </c>
      <c r="AY89" s="183" t="s">
        <v>129</v>
      </c>
    </row>
    <row r="90" spans="2:51" s="12" customFormat="1" ht="13.5">
      <c r="B90" s="190"/>
      <c r="D90" s="191" t="s">
        <v>140</v>
      </c>
      <c r="E90" s="192" t="s">
        <v>3</v>
      </c>
      <c r="F90" s="193" t="s">
        <v>142</v>
      </c>
      <c r="H90" s="194" t="s">
        <v>3</v>
      </c>
      <c r="I90" s="195"/>
      <c r="L90" s="190"/>
      <c r="M90" s="196"/>
      <c r="N90" s="197"/>
      <c r="O90" s="197"/>
      <c r="P90" s="197"/>
      <c r="Q90" s="197"/>
      <c r="R90" s="197"/>
      <c r="S90" s="197"/>
      <c r="T90" s="198"/>
      <c r="AT90" s="199" t="s">
        <v>140</v>
      </c>
      <c r="AU90" s="199" t="s">
        <v>89</v>
      </c>
      <c r="AV90" s="12" t="s">
        <v>24</v>
      </c>
      <c r="AW90" s="12" t="s">
        <v>45</v>
      </c>
      <c r="AX90" s="12" t="s">
        <v>81</v>
      </c>
      <c r="AY90" s="199" t="s">
        <v>129</v>
      </c>
    </row>
    <row r="91" spans="2:65" s="1" customFormat="1" ht="22.5" customHeight="1">
      <c r="B91" s="166"/>
      <c r="C91" s="167" t="s">
        <v>89</v>
      </c>
      <c r="D91" s="167" t="s">
        <v>131</v>
      </c>
      <c r="E91" s="168" t="s">
        <v>143</v>
      </c>
      <c r="F91" s="169" t="s">
        <v>144</v>
      </c>
      <c r="G91" s="170" t="s">
        <v>134</v>
      </c>
      <c r="H91" s="171">
        <v>50</v>
      </c>
      <c r="I91" s="172"/>
      <c r="J91" s="173">
        <f>ROUND(I91*H91,2)</f>
        <v>0</v>
      </c>
      <c r="K91" s="169" t="s">
        <v>135</v>
      </c>
      <c r="L91" s="36"/>
      <c r="M91" s="174" t="s">
        <v>3</v>
      </c>
      <c r="N91" s="175" t="s">
        <v>52</v>
      </c>
      <c r="O91" s="37"/>
      <c r="P91" s="176">
        <f>O91*H91</f>
        <v>0</v>
      </c>
      <c r="Q91" s="176">
        <v>0</v>
      </c>
      <c r="R91" s="176">
        <f>Q91*H91</f>
        <v>0</v>
      </c>
      <c r="S91" s="176">
        <v>0.4</v>
      </c>
      <c r="T91" s="177">
        <f>S91*H91</f>
        <v>20</v>
      </c>
      <c r="AR91" s="18" t="s">
        <v>136</v>
      </c>
      <c r="AT91" s="18" t="s">
        <v>131</v>
      </c>
      <c r="AU91" s="18" t="s">
        <v>89</v>
      </c>
      <c r="AY91" s="18" t="s">
        <v>129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8" t="s">
        <v>24</v>
      </c>
      <c r="BK91" s="178">
        <f>ROUND(I91*H91,2)</f>
        <v>0</v>
      </c>
      <c r="BL91" s="18" t="s">
        <v>136</v>
      </c>
      <c r="BM91" s="18" t="s">
        <v>145</v>
      </c>
    </row>
    <row r="92" spans="2:47" s="1" customFormat="1" ht="40.5">
      <c r="B92" s="36"/>
      <c r="D92" s="179" t="s">
        <v>138</v>
      </c>
      <c r="F92" s="180" t="s">
        <v>146</v>
      </c>
      <c r="I92" s="181"/>
      <c r="L92" s="36"/>
      <c r="M92" s="65"/>
      <c r="N92" s="37"/>
      <c r="O92" s="37"/>
      <c r="P92" s="37"/>
      <c r="Q92" s="37"/>
      <c r="R92" s="37"/>
      <c r="S92" s="37"/>
      <c r="T92" s="66"/>
      <c r="AT92" s="18" t="s">
        <v>138</v>
      </c>
      <c r="AU92" s="18" t="s">
        <v>89</v>
      </c>
    </row>
    <row r="93" spans="2:51" s="11" customFormat="1" ht="13.5">
      <c r="B93" s="182"/>
      <c r="D93" s="179" t="s">
        <v>140</v>
      </c>
      <c r="E93" s="183" t="s">
        <v>3</v>
      </c>
      <c r="F93" s="184" t="s">
        <v>147</v>
      </c>
      <c r="H93" s="185">
        <v>50</v>
      </c>
      <c r="I93" s="186"/>
      <c r="L93" s="182"/>
      <c r="M93" s="187"/>
      <c r="N93" s="188"/>
      <c r="O93" s="188"/>
      <c r="P93" s="188"/>
      <c r="Q93" s="188"/>
      <c r="R93" s="188"/>
      <c r="S93" s="188"/>
      <c r="T93" s="189"/>
      <c r="AT93" s="183" t="s">
        <v>140</v>
      </c>
      <c r="AU93" s="183" t="s">
        <v>89</v>
      </c>
      <c r="AV93" s="11" t="s">
        <v>89</v>
      </c>
      <c r="AW93" s="11" t="s">
        <v>45</v>
      </c>
      <c r="AX93" s="11" t="s">
        <v>24</v>
      </c>
      <c r="AY93" s="183" t="s">
        <v>129</v>
      </c>
    </row>
    <row r="94" spans="2:51" s="12" customFormat="1" ht="13.5">
      <c r="B94" s="190"/>
      <c r="D94" s="191" t="s">
        <v>140</v>
      </c>
      <c r="E94" s="192" t="s">
        <v>3</v>
      </c>
      <c r="F94" s="193" t="s">
        <v>148</v>
      </c>
      <c r="H94" s="194" t="s">
        <v>3</v>
      </c>
      <c r="I94" s="195"/>
      <c r="L94" s="190"/>
      <c r="M94" s="196"/>
      <c r="N94" s="197"/>
      <c r="O94" s="197"/>
      <c r="P94" s="197"/>
      <c r="Q94" s="197"/>
      <c r="R94" s="197"/>
      <c r="S94" s="197"/>
      <c r="T94" s="198"/>
      <c r="AT94" s="199" t="s">
        <v>140</v>
      </c>
      <c r="AU94" s="199" t="s">
        <v>89</v>
      </c>
      <c r="AV94" s="12" t="s">
        <v>24</v>
      </c>
      <c r="AW94" s="12" t="s">
        <v>45</v>
      </c>
      <c r="AX94" s="12" t="s">
        <v>81</v>
      </c>
      <c r="AY94" s="199" t="s">
        <v>129</v>
      </c>
    </row>
    <row r="95" spans="2:65" s="1" customFormat="1" ht="22.5" customHeight="1">
      <c r="B95" s="166"/>
      <c r="C95" s="167" t="s">
        <v>149</v>
      </c>
      <c r="D95" s="167" t="s">
        <v>131</v>
      </c>
      <c r="E95" s="168" t="s">
        <v>150</v>
      </c>
      <c r="F95" s="169" t="s">
        <v>151</v>
      </c>
      <c r="G95" s="170" t="s">
        <v>134</v>
      </c>
      <c r="H95" s="171">
        <v>50</v>
      </c>
      <c r="I95" s="172"/>
      <c r="J95" s="173">
        <f>ROUND(I95*H95,2)</f>
        <v>0</v>
      </c>
      <c r="K95" s="169" t="s">
        <v>135</v>
      </c>
      <c r="L95" s="36"/>
      <c r="M95" s="174" t="s">
        <v>3</v>
      </c>
      <c r="N95" s="175" t="s">
        <v>52</v>
      </c>
      <c r="O95" s="37"/>
      <c r="P95" s="176">
        <f>O95*H95</f>
        <v>0</v>
      </c>
      <c r="Q95" s="176">
        <v>0</v>
      </c>
      <c r="R95" s="176">
        <f>Q95*H95</f>
        <v>0</v>
      </c>
      <c r="S95" s="176">
        <v>0.5</v>
      </c>
      <c r="T95" s="177">
        <f>S95*H95</f>
        <v>25</v>
      </c>
      <c r="AR95" s="18" t="s">
        <v>136</v>
      </c>
      <c r="AT95" s="18" t="s">
        <v>131</v>
      </c>
      <c r="AU95" s="18" t="s">
        <v>89</v>
      </c>
      <c r="AY95" s="18" t="s">
        <v>129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18" t="s">
        <v>24</v>
      </c>
      <c r="BK95" s="178">
        <f>ROUND(I95*H95,2)</f>
        <v>0</v>
      </c>
      <c r="BL95" s="18" t="s">
        <v>136</v>
      </c>
      <c r="BM95" s="18" t="s">
        <v>152</v>
      </c>
    </row>
    <row r="96" spans="2:47" s="1" customFormat="1" ht="40.5">
      <c r="B96" s="36"/>
      <c r="D96" s="179" t="s">
        <v>138</v>
      </c>
      <c r="F96" s="180" t="s">
        <v>153</v>
      </c>
      <c r="I96" s="181"/>
      <c r="L96" s="36"/>
      <c r="M96" s="65"/>
      <c r="N96" s="37"/>
      <c r="O96" s="37"/>
      <c r="P96" s="37"/>
      <c r="Q96" s="37"/>
      <c r="R96" s="37"/>
      <c r="S96" s="37"/>
      <c r="T96" s="66"/>
      <c r="AT96" s="18" t="s">
        <v>138</v>
      </c>
      <c r="AU96" s="18" t="s">
        <v>89</v>
      </c>
    </row>
    <row r="97" spans="2:51" s="11" customFormat="1" ht="13.5">
      <c r="B97" s="182"/>
      <c r="D97" s="179" t="s">
        <v>140</v>
      </c>
      <c r="E97" s="183" t="s">
        <v>3</v>
      </c>
      <c r="F97" s="184" t="s">
        <v>147</v>
      </c>
      <c r="H97" s="185">
        <v>50</v>
      </c>
      <c r="I97" s="186"/>
      <c r="L97" s="182"/>
      <c r="M97" s="187"/>
      <c r="N97" s="188"/>
      <c r="O97" s="188"/>
      <c r="P97" s="188"/>
      <c r="Q97" s="188"/>
      <c r="R97" s="188"/>
      <c r="S97" s="188"/>
      <c r="T97" s="189"/>
      <c r="AT97" s="183" t="s">
        <v>140</v>
      </c>
      <c r="AU97" s="183" t="s">
        <v>89</v>
      </c>
      <c r="AV97" s="11" t="s">
        <v>89</v>
      </c>
      <c r="AW97" s="11" t="s">
        <v>45</v>
      </c>
      <c r="AX97" s="11" t="s">
        <v>24</v>
      </c>
      <c r="AY97" s="183" t="s">
        <v>129</v>
      </c>
    </row>
    <row r="98" spans="2:51" s="12" customFormat="1" ht="13.5">
      <c r="B98" s="190"/>
      <c r="D98" s="191" t="s">
        <v>140</v>
      </c>
      <c r="E98" s="192" t="s">
        <v>3</v>
      </c>
      <c r="F98" s="193" t="s">
        <v>148</v>
      </c>
      <c r="H98" s="194" t="s">
        <v>3</v>
      </c>
      <c r="I98" s="195"/>
      <c r="L98" s="190"/>
      <c r="M98" s="196"/>
      <c r="N98" s="197"/>
      <c r="O98" s="197"/>
      <c r="P98" s="197"/>
      <c r="Q98" s="197"/>
      <c r="R98" s="197"/>
      <c r="S98" s="197"/>
      <c r="T98" s="198"/>
      <c r="AT98" s="199" t="s">
        <v>140</v>
      </c>
      <c r="AU98" s="199" t="s">
        <v>89</v>
      </c>
      <c r="AV98" s="12" t="s">
        <v>24</v>
      </c>
      <c r="AW98" s="12" t="s">
        <v>45</v>
      </c>
      <c r="AX98" s="12" t="s">
        <v>81</v>
      </c>
      <c r="AY98" s="199" t="s">
        <v>129</v>
      </c>
    </row>
    <row r="99" spans="2:65" s="1" customFormat="1" ht="22.5" customHeight="1">
      <c r="B99" s="166"/>
      <c r="C99" s="167" t="s">
        <v>136</v>
      </c>
      <c r="D99" s="167" t="s">
        <v>131</v>
      </c>
      <c r="E99" s="168" t="s">
        <v>154</v>
      </c>
      <c r="F99" s="169" t="s">
        <v>155</v>
      </c>
      <c r="G99" s="170" t="s">
        <v>134</v>
      </c>
      <c r="H99" s="171">
        <v>2000</v>
      </c>
      <c r="I99" s="172"/>
      <c r="J99" s="173">
        <f>ROUND(I99*H99,2)</f>
        <v>0</v>
      </c>
      <c r="K99" s="169" t="s">
        <v>3</v>
      </c>
      <c r="L99" s="36"/>
      <c r="M99" s="174" t="s">
        <v>3</v>
      </c>
      <c r="N99" s="175" t="s">
        <v>52</v>
      </c>
      <c r="O99" s="37"/>
      <c r="P99" s="176">
        <f>O99*H99</f>
        <v>0</v>
      </c>
      <c r="Q99" s="176">
        <v>0</v>
      </c>
      <c r="R99" s="176">
        <f>Q99*H99</f>
        <v>0</v>
      </c>
      <c r="S99" s="176">
        <v>0.13</v>
      </c>
      <c r="T99" s="177">
        <f>S99*H99</f>
        <v>260</v>
      </c>
      <c r="AR99" s="18" t="s">
        <v>136</v>
      </c>
      <c r="AT99" s="18" t="s">
        <v>131</v>
      </c>
      <c r="AU99" s="18" t="s">
        <v>89</v>
      </c>
      <c r="AY99" s="18" t="s">
        <v>129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18" t="s">
        <v>24</v>
      </c>
      <c r="BK99" s="178">
        <f>ROUND(I99*H99,2)</f>
        <v>0</v>
      </c>
      <c r="BL99" s="18" t="s">
        <v>136</v>
      </c>
      <c r="BM99" s="18" t="s">
        <v>156</v>
      </c>
    </row>
    <row r="100" spans="2:47" s="1" customFormat="1" ht="40.5">
      <c r="B100" s="36"/>
      <c r="D100" s="179" t="s">
        <v>138</v>
      </c>
      <c r="F100" s="180" t="s">
        <v>157</v>
      </c>
      <c r="I100" s="181"/>
      <c r="L100" s="36"/>
      <c r="M100" s="65"/>
      <c r="N100" s="37"/>
      <c r="O100" s="37"/>
      <c r="P100" s="37"/>
      <c r="Q100" s="37"/>
      <c r="R100" s="37"/>
      <c r="S100" s="37"/>
      <c r="T100" s="66"/>
      <c r="AT100" s="18" t="s">
        <v>138</v>
      </c>
      <c r="AU100" s="18" t="s">
        <v>89</v>
      </c>
    </row>
    <row r="101" spans="2:51" s="11" customFormat="1" ht="13.5">
      <c r="B101" s="182"/>
      <c r="D101" s="179" t="s">
        <v>140</v>
      </c>
      <c r="E101" s="183" t="s">
        <v>3</v>
      </c>
      <c r="F101" s="184" t="s">
        <v>158</v>
      </c>
      <c r="H101" s="185">
        <v>2000</v>
      </c>
      <c r="I101" s="186"/>
      <c r="L101" s="182"/>
      <c r="M101" s="187"/>
      <c r="N101" s="188"/>
      <c r="O101" s="188"/>
      <c r="P101" s="188"/>
      <c r="Q101" s="188"/>
      <c r="R101" s="188"/>
      <c r="S101" s="188"/>
      <c r="T101" s="189"/>
      <c r="AT101" s="183" t="s">
        <v>140</v>
      </c>
      <c r="AU101" s="183" t="s">
        <v>89</v>
      </c>
      <c r="AV101" s="11" t="s">
        <v>89</v>
      </c>
      <c r="AW101" s="11" t="s">
        <v>45</v>
      </c>
      <c r="AX101" s="11" t="s">
        <v>24</v>
      </c>
      <c r="AY101" s="183" t="s">
        <v>129</v>
      </c>
    </row>
    <row r="102" spans="2:51" s="12" customFormat="1" ht="13.5">
      <c r="B102" s="190"/>
      <c r="D102" s="191" t="s">
        <v>140</v>
      </c>
      <c r="E102" s="192" t="s">
        <v>3</v>
      </c>
      <c r="F102" s="193" t="s">
        <v>148</v>
      </c>
      <c r="H102" s="194" t="s">
        <v>3</v>
      </c>
      <c r="I102" s="195"/>
      <c r="L102" s="190"/>
      <c r="M102" s="196"/>
      <c r="N102" s="197"/>
      <c r="O102" s="197"/>
      <c r="P102" s="197"/>
      <c r="Q102" s="197"/>
      <c r="R102" s="197"/>
      <c r="S102" s="197"/>
      <c r="T102" s="198"/>
      <c r="AT102" s="199" t="s">
        <v>140</v>
      </c>
      <c r="AU102" s="199" t="s">
        <v>89</v>
      </c>
      <c r="AV102" s="12" t="s">
        <v>24</v>
      </c>
      <c r="AW102" s="12" t="s">
        <v>45</v>
      </c>
      <c r="AX102" s="12" t="s">
        <v>81</v>
      </c>
      <c r="AY102" s="199" t="s">
        <v>129</v>
      </c>
    </row>
    <row r="103" spans="2:65" s="1" customFormat="1" ht="22.5" customHeight="1">
      <c r="B103" s="166"/>
      <c r="C103" s="167" t="s">
        <v>159</v>
      </c>
      <c r="D103" s="167" t="s">
        <v>131</v>
      </c>
      <c r="E103" s="168" t="s">
        <v>160</v>
      </c>
      <c r="F103" s="169" t="s">
        <v>161</v>
      </c>
      <c r="G103" s="170" t="s">
        <v>162</v>
      </c>
      <c r="H103" s="171">
        <v>397.5</v>
      </c>
      <c r="I103" s="172"/>
      <c r="J103" s="173">
        <f>ROUND(I103*H103,2)</f>
        <v>0</v>
      </c>
      <c r="K103" s="169" t="s">
        <v>135</v>
      </c>
      <c r="L103" s="36"/>
      <c r="M103" s="174" t="s">
        <v>3</v>
      </c>
      <c r="N103" s="175" t="s">
        <v>52</v>
      </c>
      <c r="O103" s="37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AR103" s="18" t="s">
        <v>136</v>
      </c>
      <c r="AT103" s="18" t="s">
        <v>131</v>
      </c>
      <c r="AU103" s="18" t="s">
        <v>89</v>
      </c>
      <c r="AY103" s="18" t="s">
        <v>129</v>
      </c>
      <c r="BE103" s="178">
        <f>IF(N103="základní",J103,0)</f>
        <v>0</v>
      </c>
      <c r="BF103" s="178">
        <f>IF(N103="snížená",J103,0)</f>
        <v>0</v>
      </c>
      <c r="BG103" s="178">
        <f>IF(N103="zákl. přenesená",J103,0)</f>
        <v>0</v>
      </c>
      <c r="BH103" s="178">
        <f>IF(N103="sníž. přenesená",J103,0)</f>
        <v>0</v>
      </c>
      <c r="BI103" s="178">
        <f>IF(N103="nulová",J103,0)</f>
        <v>0</v>
      </c>
      <c r="BJ103" s="18" t="s">
        <v>24</v>
      </c>
      <c r="BK103" s="178">
        <f>ROUND(I103*H103,2)</f>
        <v>0</v>
      </c>
      <c r="BL103" s="18" t="s">
        <v>136</v>
      </c>
      <c r="BM103" s="18" t="s">
        <v>163</v>
      </c>
    </row>
    <row r="104" spans="2:47" s="1" customFormat="1" ht="27">
      <c r="B104" s="36"/>
      <c r="D104" s="179" t="s">
        <v>138</v>
      </c>
      <c r="F104" s="180" t="s">
        <v>164</v>
      </c>
      <c r="I104" s="181"/>
      <c r="L104" s="36"/>
      <c r="M104" s="65"/>
      <c r="N104" s="37"/>
      <c r="O104" s="37"/>
      <c r="P104" s="37"/>
      <c r="Q104" s="37"/>
      <c r="R104" s="37"/>
      <c r="S104" s="37"/>
      <c r="T104" s="66"/>
      <c r="AT104" s="18" t="s">
        <v>138</v>
      </c>
      <c r="AU104" s="18" t="s">
        <v>89</v>
      </c>
    </row>
    <row r="105" spans="2:51" s="11" customFormat="1" ht="13.5">
      <c r="B105" s="182"/>
      <c r="D105" s="191" t="s">
        <v>140</v>
      </c>
      <c r="E105" s="200" t="s">
        <v>3</v>
      </c>
      <c r="F105" s="201" t="s">
        <v>165</v>
      </c>
      <c r="H105" s="202">
        <v>397.5</v>
      </c>
      <c r="I105" s="186"/>
      <c r="L105" s="182"/>
      <c r="M105" s="187"/>
      <c r="N105" s="188"/>
      <c r="O105" s="188"/>
      <c r="P105" s="188"/>
      <c r="Q105" s="188"/>
      <c r="R105" s="188"/>
      <c r="S105" s="188"/>
      <c r="T105" s="189"/>
      <c r="AT105" s="183" t="s">
        <v>140</v>
      </c>
      <c r="AU105" s="183" t="s">
        <v>89</v>
      </c>
      <c r="AV105" s="11" t="s">
        <v>89</v>
      </c>
      <c r="AW105" s="11" t="s">
        <v>45</v>
      </c>
      <c r="AX105" s="11" t="s">
        <v>24</v>
      </c>
      <c r="AY105" s="183" t="s">
        <v>129</v>
      </c>
    </row>
    <row r="106" spans="2:65" s="1" customFormat="1" ht="22.5" customHeight="1">
      <c r="B106" s="166"/>
      <c r="C106" s="167" t="s">
        <v>166</v>
      </c>
      <c r="D106" s="167" t="s">
        <v>131</v>
      </c>
      <c r="E106" s="168" t="s">
        <v>167</v>
      </c>
      <c r="F106" s="169" t="s">
        <v>168</v>
      </c>
      <c r="G106" s="170" t="s">
        <v>162</v>
      </c>
      <c r="H106" s="171">
        <v>397.5</v>
      </c>
      <c r="I106" s="172"/>
      <c r="J106" s="173">
        <f>ROUND(I106*H106,2)</f>
        <v>0</v>
      </c>
      <c r="K106" s="169" t="s">
        <v>135</v>
      </c>
      <c r="L106" s="36"/>
      <c r="M106" s="174" t="s">
        <v>3</v>
      </c>
      <c r="N106" s="175" t="s">
        <v>52</v>
      </c>
      <c r="O106" s="37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AR106" s="18" t="s">
        <v>136</v>
      </c>
      <c r="AT106" s="18" t="s">
        <v>131</v>
      </c>
      <c r="AU106" s="18" t="s">
        <v>89</v>
      </c>
      <c r="AY106" s="18" t="s">
        <v>129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8" t="s">
        <v>24</v>
      </c>
      <c r="BK106" s="178">
        <f>ROUND(I106*H106,2)</f>
        <v>0</v>
      </c>
      <c r="BL106" s="18" t="s">
        <v>136</v>
      </c>
      <c r="BM106" s="18" t="s">
        <v>169</v>
      </c>
    </row>
    <row r="107" spans="2:47" s="1" customFormat="1" ht="40.5">
      <c r="B107" s="36"/>
      <c r="D107" s="179" t="s">
        <v>138</v>
      </c>
      <c r="F107" s="180" t="s">
        <v>170</v>
      </c>
      <c r="I107" s="181"/>
      <c r="L107" s="36"/>
      <c r="M107" s="65"/>
      <c r="N107" s="37"/>
      <c r="O107" s="37"/>
      <c r="P107" s="37"/>
      <c r="Q107" s="37"/>
      <c r="R107" s="37"/>
      <c r="S107" s="37"/>
      <c r="T107" s="66"/>
      <c r="AT107" s="18" t="s">
        <v>138</v>
      </c>
      <c r="AU107" s="18" t="s">
        <v>89</v>
      </c>
    </row>
    <row r="108" spans="2:51" s="11" customFormat="1" ht="13.5">
      <c r="B108" s="182"/>
      <c r="D108" s="191" t="s">
        <v>140</v>
      </c>
      <c r="E108" s="200" t="s">
        <v>3</v>
      </c>
      <c r="F108" s="201" t="s">
        <v>171</v>
      </c>
      <c r="H108" s="202">
        <v>397.5</v>
      </c>
      <c r="I108" s="186"/>
      <c r="L108" s="182"/>
      <c r="M108" s="187"/>
      <c r="N108" s="188"/>
      <c r="O108" s="188"/>
      <c r="P108" s="188"/>
      <c r="Q108" s="188"/>
      <c r="R108" s="188"/>
      <c r="S108" s="188"/>
      <c r="T108" s="189"/>
      <c r="AT108" s="183" t="s">
        <v>140</v>
      </c>
      <c r="AU108" s="183" t="s">
        <v>89</v>
      </c>
      <c r="AV108" s="11" t="s">
        <v>89</v>
      </c>
      <c r="AW108" s="11" t="s">
        <v>45</v>
      </c>
      <c r="AX108" s="11" t="s">
        <v>24</v>
      </c>
      <c r="AY108" s="183" t="s">
        <v>129</v>
      </c>
    </row>
    <row r="109" spans="2:65" s="1" customFormat="1" ht="22.5" customHeight="1">
      <c r="B109" s="166"/>
      <c r="C109" s="167" t="s">
        <v>172</v>
      </c>
      <c r="D109" s="167" t="s">
        <v>131</v>
      </c>
      <c r="E109" s="168" t="s">
        <v>173</v>
      </c>
      <c r="F109" s="169" t="s">
        <v>174</v>
      </c>
      <c r="G109" s="170" t="s">
        <v>134</v>
      </c>
      <c r="H109" s="171">
        <v>136</v>
      </c>
      <c r="I109" s="172"/>
      <c r="J109" s="173">
        <f>ROUND(I109*H109,2)</f>
        <v>0</v>
      </c>
      <c r="K109" s="169" t="s">
        <v>135</v>
      </c>
      <c r="L109" s="36"/>
      <c r="M109" s="174" t="s">
        <v>3</v>
      </c>
      <c r="N109" s="175" t="s">
        <v>52</v>
      </c>
      <c r="O109" s="37"/>
      <c r="P109" s="176">
        <f>O109*H109</f>
        <v>0</v>
      </c>
      <c r="Q109" s="176">
        <v>0.00084</v>
      </c>
      <c r="R109" s="176">
        <f>Q109*H109</f>
        <v>0.11424000000000001</v>
      </c>
      <c r="S109" s="176">
        <v>0</v>
      </c>
      <c r="T109" s="177">
        <f>S109*H109</f>
        <v>0</v>
      </c>
      <c r="AR109" s="18" t="s">
        <v>136</v>
      </c>
      <c r="AT109" s="18" t="s">
        <v>131</v>
      </c>
      <c r="AU109" s="18" t="s">
        <v>89</v>
      </c>
      <c r="AY109" s="18" t="s">
        <v>129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18" t="s">
        <v>24</v>
      </c>
      <c r="BK109" s="178">
        <f>ROUND(I109*H109,2)</f>
        <v>0</v>
      </c>
      <c r="BL109" s="18" t="s">
        <v>136</v>
      </c>
      <c r="BM109" s="18" t="s">
        <v>175</v>
      </c>
    </row>
    <row r="110" spans="2:47" s="1" customFormat="1" ht="27">
      <c r="B110" s="36"/>
      <c r="D110" s="191" t="s">
        <v>138</v>
      </c>
      <c r="F110" s="203" t="s">
        <v>176</v>
      </c>
      <c r="I110" s="181"/>
      <c r="L110" s="36"/>
      <c r="M110" s="65"/>
      <c r="N110" s="37"/>
      <c r="O110" s="37"/>
      <c r="P110" s="37"/>
      <c r="Q110" s="37"/>
      <c r="R110" s="37"/>
      <c r="S110" s="37"/>
      <c r="T110" s="66"/>
      <c r="AT110" s="18" t="s">
        <v>138</v>
      </c>
      <c r="AU110" s="18" t="s">
        <v>89</v>
      </c>
    </row>
    <row r="111" spans="2:65" s="1" customFormat="1" ht="22.5" customHeight="1">
      <c r="B111" s="166"/>
      <c r="C111" s="167" t="s">
        <v>177</v>
      </c>
      <c r="D111" s="167" t="s">
        <v>131</v>
      </c>
      <c r="E111" s="168" t="s">
        <v>178</v>
      </c>
      <c r="F111" s="169" t="s">
        <v>179</v>
      </c>
      <c r="G111" s="170" t="s">
        <v>134</v>
      </c>
      <c r="H111" s="171">
        <v>136</v>
      </c>
      <c r="I111" s="172"/>
      <c r="J111" s="173">
        <f>ROUND(I111*H111,2)</f>
        <v>0</v>
      </c>
      <c r="K111" s="169" t="s">
        <v>135</v>
      </c>
      <c r="L111" s="36"/>
      <c r="M111" s="174" t="s">
        <v>3</v>
      </c>
      <c r="N111" s="175" t="s">
        <v>52</v>
      </c>
      <c r="O111" s="37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AR111" s="18" t="s">
        <v>136</v>
      </c>
      <c r="AT111" s="18" t="s">
        <v>131</v>
      </c>
      <c r="AU111" s="18" t="s">
        <v>89</v>
      </c>
      <c r="AY111" s="18" t="s">
        <v>129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8" t="s">
        <v>24</v>
      </c>
      <c r="BK111" s="178">
        <f>ROUND(I111*H111,2)</f>
        <v>0</v>
      </c>
      <c r="BL111" s="18" t="s">
        <v>136</v>
      </c>
      <c r="BM111" s="18" t="s">
        <v>180</v>
      </c>
    </row>
    <row r="112" spans="2:47" s="1" customFormat="1" ht="27">
      <c r="B112" s="36"/>
      <c r="D112" s="191" t="s">
        <v>138</v>
      </c>
      <c r="F112" s="203" t="s">
        <v>181</v>
      </c>
      <c r="I112" s="181"/>
      <c r="L112" s="36"/>
      <c r="M112" s="65"/>
      <c r="N112" s="37"/>
      <c r="O112" s="37"/>
      <c r="P112" s="37"/>
      <c r="Q112" s="37"/>
      <c r="R112" s="37"/>
      <c r="S112" s="37"/>
      <c r="T112" s="66"/>
      <c r="AT112" s="18" t="s">
        <v>138</v>
      </c>
      <c r="AU112" s="18" t="s">
        <v>89</v>
      </c>
    </row>
    <row r="113" spans="2:65" s="1" customFormat="1" ht="22.5" customHeight="1">
      <c r="B113" s="166"/>
      <c r="C113" s="167" t="s">
        <v>182</v>
      </c>
      <c r="D113" s="167" t="s">
        <v>131</v>
      </c>
      <c r="E113" s="168" t="s">
        <v>183</v>
      </c>
      <c r="F113" s="169" t="s">
        <v>184</v>
      </c>
      <c r="G113" s="170" t="s">
        <v>162</v>
      </c>
      <c r="H113" s="171">
        <v>397.5</v>
      </c>
      <c r="I113" s="172"/>
      <c r="J113" s="173">
        <f>ROUND(I113*H113,2)</f>
        <v>0</v>
      </c>
      <c r="K113" s="169" t="s">
        <v>135</v>
      </c>
      <c r="L113" s="36"/>
      <c r="M113" s="174" t="s">
        <v>3</v>
      </c>
      <c r="N113" s="175" t="s">
        <v>52</v>
      </c>
      <c r="O113" s="37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AR113" s="18" t="s">
        <v>136</v>
      </c>
      <c r="AT113" s="18" t="s">
        <v>131</v>
      </c>
      <c r="AU113" s="18" t="s">
        <v>89</v>
      </c>
      <c r="AY113" s="18" t="s">
        <v>129</v>
      </c>
      <c r="BE113" s="178">
        <f>IF(N113="základní",J113,0)</f>
        <v>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18" t="s">
        <v>24</v>
      </c>
      <c r="BK113" s="178">
        <f>ROUND(I113*H113,2)</f>
        <v>0</v>
      </c>
      <c r="BL113" s="18" t="s">
        <v>136</v>
      </c>
      <c r="BM113" s="18" t="s">
        <v>185</v>
      </c>
    </row>
    <row r="114" spans="2:47" s="1" customFormat="1" ht="40.5">
      <c r="B114" s="36"/>
      <c r="D114" s="179" t="s">
        <v>138</v>
      </c>
      <c r="F114" s="180" t="s">
        <v>186</v>
      </c>
      <c r="I114" s="181"/>
      <c r="L114" s="36"/>
      <c r="M114" s="65"/>
      <c r="N114" s="37"/>
      <c r="O114" s="37"/>
      <c r="P114" s="37"/>
      <c r="Q114" s="37"/>
      <c r="R114" s="37"/>
      <c r="S114" s="37"/>
      <c r="T114" s="66"/>
      <c r="AT114" s="18" t="s">
        <v>138</v>
      </c>
      <c r="AU114" s="18" t="s">
        <v>89</v>
      </c>
    </row>
    <row r="115" spans="2:51" s="11" customFormat="1" ht="13.5">
      <c r="B115" s="182"/>
      <c r="D115" s="191" t="s">
        <v>140</v>
      </c>
      <c r="E115" s="200" t="s">
        <v>3</v>
      </c>
      <c r="F115" s="201" t="s">
        <v>171</v>
      </c>
      <c r="H115" s="202">
        <v>397.5</v>
      </c>
      <c r="I115" s="186"/>
      <c r="L115" s="182"/>
      <c r="M115" s="187"/>
      <c r="N115" s="188"/>
      <c r="O115" s="188"/>
      <c r="P115" s="188"/>
      <c r="Q115" s="188"/>
      <c r="R115" s="188"/>
      <c r="S115" s="188"/>
      <c r="T115" s="189"/>
      <c r="AT115" s="183" t="s">
        <v>140</v>
      </c>
      <c r="AU115" s="183" t="s">
        <v>89</v>
      </c>
      <c r="AV115" s="11" t="s">
        <v>89</v>
      </c>
      <c r="AW115" s="11" t="s">
        <v>45</v>
      </c>
      <c r="AX115" s="11" t="s">
        <v>24</v>
      </c>
      <c r="AY115" s="183" t="s">
        <v>129</v>
      </c>
    </row>
    <row r="116" spans="2:65" s="1" customFormat="1" ht="31.5" customHeight="1">
      <c r="B116" s="166"/>
      <c r="C116" s="167" t="s">
        <v>29</v>
      </c>
      <c r="D116" s="167" t="s">
        <v>131</v>
      </c>
      <c r="E116" s="168" t="s">
        <v>187</v>
      </c>
      <c r="F116" s="169" t="s">
        <v>188</v>
      </c>
      <c r="G116" s="170" t="s">
        <v>162</v>
      </c>
      <c r="H116" s="171">
        <v>7950</v>
      </c>
      <c r="I116" s="172"/>
      <c r="J116" s="173">
        <f>ROUND(I116*H116,2)</f>
        <v>0</v>
      </c>
      <c r="K116" s="169" t="s">
        <v>135</v>
      </c>
      <c r="L116" s="36"/>
      <c r="M116" s="174" t="s">
        <v>3</v>
      </c>
      <c r="N116" s="175" t="s">
        <v>52</v>
      </c>
      <c r="O116" s="37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AR116" s="18" t="s">
        <v>136</v>
      </c>
      <c r="AT116" s="18" t="s">
        <v>131</v>
      </c>
      <c r="AU116" s="18" t="s">
        <v>89</v>
      </c>
      <c r="AY116" s="18" t="s">
        <v>129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18" t="s">
        <v>24</v>
      </c>
      <c r="BK116" s="178">
        <f>ROUND(I116*H116,2)</f>
        <v>0</v>
      </c>
      <c r="BL116" s="18" t="s">
        <v>136</v>
      </c>
      <c r="BM116" s="18" t="s">
        <v>189</v>
      </c>
    </row>
    <row r="117" spans="2:47" s="1" customFormat="1" ht="40.5">
      <c r="B117" s="36"/>
      <c r="D117" s="179" t="s">
        <v>138</v>
      </c>
      <c r="F117" s="180" t="s">
        <v>190</v>
      </c>
      <c r="I117" s="181"/>
      <c r="L117" s="36"/>
      <c r="M117" s="65"/>
      <c r="N117" s="37"/>
      <c r="O117" s="37"/>
      <c r="P117" s="37"/>
      <c r="Q117" s="37"/>
      <c r="R117" s="37"/>
      <c r="S117" s="37"/>
      <c r="T117" s="66"/>
      <c r="AT117" s="18" t="s">
        <v>138</v>
      </c>
      <c r="AU117" s="18" t="s">
        <v>89</v>
      </c>
    </row>
    <row r="118" spans="2:51" s="11" customFormat="1" ht="13.5">
      <c r="B118" s="182"/>
      <c r="D118" s="191" t="s">
        <v>140</v>
      </c>
      <c r="E118" s="200" t="s">
        <v>3</v>
      </c>
      <c r="F118" s="201" t="s">
        <v>191</v>
      </c>
      <c r="H118" s="202">
        <v>7950</v>
      </c>
      <c r="I118" s="186"/>
      <c r="L118" s="182"/>
      <c r="M118" s="187"/>
      <c r="N118" s="188"/>
      <c r="O118" s="188"/>
      <c r="P118" s="188"/>
      <c r="Q118" s="188"/>
      <c r="R118" s="188"/>
      <c r="S118" s="188"/>
      <c r="T118" s="189"/>
      <c r="AT118" s="183" t="s">
        <v>140</v>
      </c>
      <c r="AU118" s="183" t="s">
        <v>89</v>
      </c>
      <c r="AV118" s="11" t="s">
        <v>89</v>
      </c>
      <c r="AW118" s="11" t="s">
        <v>45</v>
      </c>
      <c r="AX118" s="11" t="s">
        <v>24</v>
      </c>
      <c r="AY118" s="183" t="s">
        <v>129</v>
      </c>
    </row>
    <row r="119" spans="2:65" s="1" customFormat="1" ht="22.5" customHeight="1">
      <c r="B119" s="166"/>
      <c r="C119" s="167" t="s">
        <v>192</v>
      </c>
      <c r="D119" s="167" t="s">
        <v>131</v>
      </c>
      <c r="E119" s="168" t="s">
        <v>193</v>
      </c>
      <c r="F119" s="169" t="s">
        <v>194</v>
      </c>
      <c r="G119" s="170" t="s">
        <v>162</v>
      </c>
      <c r="H119" s="171">
        <v>397.5</v>
      </c>
      <c r="I119" s="172"/>
      <c r="J119" s="173">
        <f>ROUND(I119*H119,2)</f>
        <v>0</v>
      </c>
      <c r="K119" s="169" t="s">
        <v>135</v>
      </c>
      <c r="L119" s="36"/>
      <c r="M119" s="174" t="s">
        <v>3</v>
      </c>
      <c r="N119" s="175" t="s">
        <v>52</v>
      </c>
      <c r="O119" s="37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AR119" s="18" t="s">
        <v>136</v>
      </c>
      <c r="AT119" s="18" t="s">
        <v>131</v>
      </c>
      <c r="AU119" s="18" t="s">
        <v>89</v>
      </c>
      <c r="AY119" s="18" t="s">
        <v>129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8" t="s">
        <v>24</v>
      </c>
      <c r="BK119" s="178">
        <f>ROUND(I119*H119,2)</f>
        <v>0</v>
      </c>
      <c r="BL119" s="18" t="s">
        <v>136</v>
      </c>
      <c r="BM119" s="18" t="s">
        <v>195</v>
      </c>
    </row>
    <row r="120" spans="2:47" s="1" customFormat="1" ht="40.5">
      <c r="B120" s="36"/>
      <c r="D120" s="179" t="s">
        <v>138</v>
      </c>
      <c r="F120" s="180" t="s">
        <v>196</v>
      </c>
      <c r="I120" s="181"/>
      <c r="L120" s="36"/>
      <c r="M120" s="65"/>
      <c r="N120" s="37"/>
      <c r="O120" s="37"/>
      <c r="P120" s="37"/>
      <c r="Q120" s="37"/>
      <c r="R120" s="37"/>
      <c r="S120" s="37"/>
      <c r="T120" s="66"/>
      <c r="AT120" s="18" t="s">
        <v>138</v>
      </c>
      <c r="AU120" s="18" t="s">
        <v>89</v>
      </c>
    </row>
    <row r="121" spans="2:51" s="11" customFormat="1" ht="13.5">
      <c r="B121" s="182"/>
      <c r="D121" s="191" t="s">
        <v>140</v>
      </c>
      <c r="E121" s="200" t="s">
        <v>3</v>
      </c>
      <c r="F121" s="201" t="s">
        <v>171</v>
      </c>
      <c r="H121" s="202">
        <v>397.5</v>
      </c>
      <c r="I121" s="186"/>
      <c r="L121" s="182"/>
      <c r="M121" s="187"/>
      <c r="N121" s="188"/>
      <c r="O121" s="188"/>
      <c r="P121" s="188"/>
      <c r="Q121" s="188"/>
      <c r="R121" s="188"/>
      <c r="S121" s="188"/>
      <c r="T121" s="189"/>
      <c r="AT121" s="183" t="s">
        <v>140</v>
      </c>
      <c r="AU121" s="183" t="s">
        <v>89</v>
      </c>
      <c r="AV121" s="11" t="s">
        <v>89</v>
      </c>
      <c r="AW121" s="11" t="s">
        <v>45</v>
      </c>
      <c r="AX121" s="11" t="s">
        <v>24</v>
      </c>
      <c r="AY121" s="183" t="s">
        <v>129</v>
      </c>
    </row>
    <row r="122" spans="2:65" s="1" customFormat="1" ht="22.5" customHeight="1">
      <c r="B122" s="166"/>
      <c r="C122" s="204" t="s">
        <v>197</v>
      </c>
      <c r="D122" s="204" t="s">
        <v>198</v>
      </c>
      <c r="E122" s="205" t="s">
        <v>199</v>
      </c>
      <c r="F122" s="206" t="s">
        <v>200</v>
      </c>
      <c r="G122" s="207" t="s">
        <v>201</v>
      </c>
      <c r="H122" s="208">
        <v>914.25</v>
      </c>
      <c r="I122" s="209"/>
      <c r="J122" s="210">
        <f>ROUND(I122*H122,2)</f>
        <v>0</v>
      </c>
      <c r="K122" s="206" t="s">
        <v>3</v>
      </c>
      <c r="L122" s="211"/>
      <c r="M122" s="212" t="s">
        <v>3</v>
      </c>
      <c r="N122" s="213" t="s">
        <v>52</v>
      </c>
      <c r="O122" s="37"/>
      <c r="P122" s="176">
        <f>O122*H122</f>
        <v>0</v>
      </c>
      <c r="Q122" s="176">
        <v>1</v>
      </c>
      <c r="R122" s="176">
        <f>Q122*H122</f>
        <v>914.25</v>
      </c>
      <c r="S122" s="176">
        <v>0</v>
      </c>
      <c r="T122" s="177">
        <f>S122*H122</f>
        <v>0</v>
      </c>
      <c r="AR122" s="18" t="s">
        <v>177</v>
      </c>
      <c r="AT122" s="18" t="s">
        <v>198</v>
      </c>
      <c r="AU122" s="18" t="s">
        <v>89</v>
      </c>
      <c r="AY122" s="18" t="s">
        <v>129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8" t="s">
        <v>24</v>
      </c>
      <c r="BK122" s="178">
        <f>ROUND(I122*H122,2)</f>
        <v>0</v>
      </c>
      <c r="BL122" s="18" t="s">
        <v>136</v>
      </c>
      <c r="BM122" s="18" t="s">
        <v>202</v>
      </c>
    </row>
    <row r="123" spans="2:47" s="1" customFormat="1" ht="13.5">
      <c r="B123" s="36"/>
      <c r="D123" s="179" t="s">
        <v>138</v>
      </c>
      <c r="F123" s="180"/>
      <c r="I123" s="181"/>
      <c r="L123" s="36"/>
      <c r="M123" s="65"/>
      <c r="N123" s="37"/>
      <c r="O123" s="37"/>
      <c r="P123" s="37"/>
      <c r="Q123" s="37"/>
      <c r="R123" s="37"/>
      <c r="S123" s="37"/>
      <c r="T123" s="66"/>
      <c r="AT123" s="18" t="s">
        <v>138</v>
      </c>
      <c r="AU123" s="18" t="s">
        <v>89</v>
      </c>
    </row>
    <row r="124" spans="2:51" s="11" customFormat="1" ht="13.5">
      <c r="B124" s="182"/>
      <c r="D124" s="179" t="s">
        <v>140</v>
      </c>
      <c r="E124" s="183" t="s">
        <v>3</v>
      </c>
      <c r="F124" s="184" t="s">
        <v>203</v>
      </c>
      <c r="H124" s="185">
        <v>914.25</v>
      </c>
      <c r="I124" s="186"/>
      <c r="L124" s="182"/>
      <c r="M124" s="187"/>
      <c r="N124" s="188"/>
      <c r="O124" s="188"/>
      <c r="P124" s="188"/>
      <c r="Q124" s="188"/>
      <c r="R124" s="188"/>
      <c r="S124" s="188"/>
      <c r="T124" s="189"/>
      <c r="AT124" s="183" t="s">
        <v>140</v>
      </c>
      <c r="AU124" s="183" t="s">
        <v>89</v>
      </c>
      <c r="AV124" s="11" t="s">
        <v>89</v>
      </c>
      <c r="AW124" s="11" t="s">
        <v>45</v>
      </c>
      <c r="AX124" s="11" t="s">
        <v>24</v>
      </c>
      <c r="AY124" s="183" t="s">
        <v>129</v>
      </c>
    </row>
    <row r="125" spans="2:51" s="12" customFormat="1" ht="13.5">
      <c r="B125" s="190"/>
      <c r="D125" s="191" t="s">
        <v>140</v>
      </c>
      <c r="E125" s="192" t="s">
        <v>3</v>
      </c>
      <c r="F125" s="193" t="s">
        <v>204</v>
      </c>
      <c r="H125" s="194" t="s">
        <v>3</v>
      </c>
      <c r="I125" s="195"/>
      <c r="L125" s="190"/>
      <c r="M125" s="196"/>
      <c r="N125" s="197"/>
      <c r="O125" s="197"/>
      <c r="P125" s="197"/>
      <c r="Q125" s="197"/>
      <c r="R125" s="197"/>
      <c r="S125" s="197"/>
      <c r="T125" s="198"/>
      <c r="AT125" s="199" t="s">
        <v>140</v>
      </c>
      <c r="AU125" s="199" t="s">
        <v>89</v>
      </c>
      <c r="AV125" s="12" t="s">
        <v>24</v>
      </c>
      <c r="AW125" s="12" t="s">
        <v>45</v>
      </c>
      <c r="AX125" s="12" t="s">
        <v>81</v>
      </c>
      <c r="AY125" s="199" t="s">
        <v>129</v>
      </c>
    </row>
    <row r="126" spans="2:65" s="1" customFormat="1" ht="22.5" customHeight="1">
      <c r="B126" s="166"/>
      <c r="C126" s="167" t="s">
        <v>205</v>
      </c>
      <c r="D126" s="167" t="s">
        <v>131</v>
      </c>
      <c r="E126" s="168" t="s">
        <v>206</v>
      </c>
      <c r="F126" s="169" t="s">
        <v>207</v>
      </c>
      <c r="G126" s="170" t="s">
        <v>162</v>
      </c>
      <c r="H126" s="171">
        <v>397.5</v>
      </c>
      <c r="I126" s="172"/>
      <c r="J126" s="173">
        <f>ROUND(I126*H126,2)</f>
        <v>0</v>
      </c>
      <c r="K126" s="169" t="s">
        <v>135</v>
      </c>
      <c r="L126" s="36"/>
      <c r="M126" s="174" t="s">
        <v>3</v>
      </c>
      <c r="N126" s="175" t="s">
        <v>52</v>
      </c>
      <c r="O126" s="37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AR126" s="18" t="s">
        <v>136</v>
      </c>
      <c r="AT126" s="18" t="s">
        <v>131</v>
      </c>
      <c r="AU126" s="18" t="s">
        <v>89</v>
      </c>
      <c r="AY126" s="18" t="s">
        <v>129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8" t="s">
        <v>24</v>
      </c>
      <c r="BK126" s="178">
        <f>ROUND(I126*H126,2)</f>
        <v>0</v>
      </c>
      <c r="BL126" s="18" t="s">
        <v>136</v>
      </c>
      <c r="BM126" s="18" t="s">
        <v>208</v>
      </c>
    </row>
    <row r="127" spans="2:47" s="1" customFormat="1" ht="13.5">
      <c r="B127" s="36"/>
      <c r="D127" s="191" t="s">
        <v>138</v>
      </c>
      <c r="F127" s="203" t="s">
        <v>207</v>
      </c>
      <c r="I127" s="181"/>
      <c r="L127" s="36"/>
      <c r="M127" s="65"/>
      <c r="N127" s="37"/>
      <c r="O127" s="37"/>
      <c r="P127" s="37"/>
      <c r="Q127" s="37"/>
      <c r="R127" s="37"/>
      <c r="S127" s="37"/>
      <c r="T127" s="66"/>
      <c r="AT127" s="18" t="s">
        <v>138</v>
      </c>
      <c r="AU127" s="18" t="s">
        <v>89</v>
      </c>
    </row>
    <row r="128" spans="2:65" s="1" customFormat="1" ht="22.5" customHeight="1">
      <c r="B128" s="166"/>
      <c r="C128" s="167" t="s">
        <v>209</v>
      </c>
      <c r="D128" s="167" t="s">
        <v>131</v>
      </c>
      <c r="E128" s="168" t="s">
        <v>210</v>
      </c>
      <c r="F128" s="169" t="s">
        <v>211</v>
      </c>
      <c r="G128" s="170" t="s">
        <v>201</v>
      </c>
      <c r="H128" s="171">
        <v>795</v>
      </c>
      <c r="I128" s="172"/>
      <c r="J128" s="173">
        <f>ROUND(I128*H128,2)</f>
        <v>0</v>
      </c>
      <c r="K128" s="169" t="s">
        <v>135</v>
      </c>
      <c r="L128" s="36"/>
      <c r="M128" s="174" t="s">
        <v>3</v>
      </c>
      <c r="N128" s="175" t="s">
        <v>52</v>
      </c>
      <c r="O128" s="37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AR128" s="18" t="s">
        <v>136</v>
      </c>
      <c r="AT128" s="18" t="s">
        <v>131</v>
      </c>
      <c r="AU128" s="18" t="s">
        <v>89</v>
      </c>
      <c r="AY128" s="18" t="s">
        <v>129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8" t="s">
        <v>24</v>
      </c>
      <c r="BK128" s="178">
        <f>ROUND(I128*H128,2)</f>
        <v>0</v>
      </c>
      <c r="BL128" s="18" t="s">
        <v>136</v>
      </c>
      <c r="BM128" s="18" t="s">
        <v>212</v>
      </c>
    </row>
    <row r="129" spans="2:47" s="1" customFormat="1" ht="13.5">
      <c r="B129" s="36"/>
      <c r="D129" s="179" t="s">
        <v>138</v>
      </c>
      <c r="F129" s="180" t="s">
        <v>213</v>
      </c>
      <c r="I129" s="181"/>
      <c r="L129" s="36"/>
      <c r="M129" s="65"/>
      <c r="N129" s="37"/>
      <c r="O129" s="37"/>
      <c r="P129" s="37"/>
      <c r="Q129" s="37"/>
      <c r="R129" s="37"/>
      <c r="S129" s="37"/>
      <c r="T129" s="66"/>
      <c r="AT129" s="18" t="s">
        <v>138</v>
      </c>
      <c r="AU129" s="18" t="s">
        <v>89</v>
      </c>
    </row>
    <row r="130" spans="2:51" s="11" customFormat="1" ht="13.5">
      <c r="B130" s="182"/>
      <c r="D130" s="191" t="s">
        <v>140</v>
      </c>
      <c r="E130" s="200" t="s">
        <v>3</v>
      </c>
      <c r="F130" s="201" t="s">
        <v>214</v>
      </c>
      <c r="H130" s="202">
        <v>795</v>
      </c>
      <c r="I130" s="186"/>
      <c r="L130" s="182"/>
      <c r="M130" s="187"/>
      <c r="N130" s="188"/>
      <c r="O130" s="188"/>
      <c r="P130" s="188"/>
      <c r="Q130" s="188"/>
      <c r="R130" s="188"/>
      <c r="S130" s="188"/>
      <c r="T130" s="189"/>
      <c r="AT130" s="183" t="s">
        <v>140</v>
      </c>
      <c r="AU130" s="183" t="s">
        <v>89</v>
      </c>
      <c r="AV130" s="11" t="s">
        <v>89</v>
      </c>
      <c r="AW130" s="11" t="s">
        <v>45</v>
      </c>
      <c r="AX130" s="11" t="s">
        <v>24</v>
      </c>
      <c r="AY130" s="183" t="s">
        <v>129</v>
      </c>
    </row>
    <row r="131" spans="2:65" s="1" customFormat="1" ht="22.5" customHeight="1">
      <c r="B131" s="166"/>
      <c r="C131" s="167" t="s">
        <v>9</v>
      </c>
      <c r="D131" s="167" t="s">
        <v>131</v>
      </c>
      <c r="E131" s="168" t="s">
        <v>215</v>
      </c>
      <c r="F131" s="169" t="s">
        <v>216</v>
      </c>
      <c r="G131" s="170" t="s">
        <v>134</v>
      </c>
      <c r="H131" s="171">
        <v>50</v>
      </c>
      <c r="I131" s="172"/>
      <c r="J131" s="173">
        <f>ROUND(I131*H131,2)</f>
        <v>0</v>
      </c>
      <c r="K131" s="169" t="s">
        <v>135</v>
      </c>
      <c r="L131" s="36"/>
      <c r="M131" s="174" t="s">
        <v>3</v>
      </c>
      <c r="N131" s="175" t="s">
        <v>52</v>
      </c>
      <c r="O131" s="37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AR131" s="18" t="s">
        <v>136</v>
      </c>
      <c r="AT131" s="18" t="s">
        <v>131</v>
      </c>
      <c r="AU131" s="18" t="s">
        <v>89</v>
      </c>
      <c r="AY131" s="18" t="s">
        <v>129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8" t="s">
        <v>24</v>
      </c>
      <c r="BK131" s="178">
        <f>ROUND(I131*H131,2)</f>
        <v>0</v>
      </c>
      <c r="BL131" s="18" t="s">
        <v>136</v>
      </c>
      <c r="BM131" s="18" t="s">
        <v>217</v>
      </c>
    </row>
    <row r="132" spans="2:47" s="1" customFormat="1" ht="13.5">
      <c r="B132" s="36"/>
      <c r="D132" s="191" t="s">
        <v>138</v>
      </c>
      <c r="F132" s="203" t="s">
        <v>218</v>
      </c>
      <c r="I132" s="181"/>
      <c r="L132" s="36"/>
      <c r="M132" s="65"/>
      <c r="N132" s="37"/>
      <c r="O132" s="37"/>
      <c r="P132" s="37"/>
      <c r="Q132" s="37"/>
      <c r="R132" s="37"/>
      <c r="S132" s="37"/>
      <c r="T132" s="66"/>
      <c r="AT132" s="18" t="s">
        <v>138</v>
      </c>
      <c r="AU132" s="18" t="s">
        <v>89</v>
      </c>
    </row>
    <row r="133" spans="2:65" s="1" customFormat="1" ht="22.5" customHeight="1">
      <c r="B133" s="166"/>
      <c r="C133" s="167" t="s">
        <v>219</v>
      </c>
      <c r="D133" s="167" t="s">
        <v>131</v>
      </c>
      <c r="E133" s="168" t="s">
        <v>220</v>
      </c>
      <c r="F133" s="169" t="s">
        <v>221</v>
      </c>
      <c r="G133" s="170" t="s">
        <v>134</v>
      </c>
      <c r="H133" s="171">
        <v>300</v>
      </c>
      <c r="I133" s="172"/>
      <c r="J133" s="173">
        <f>ROUND(I133*H133,2)</f>
        <v>0</v>
      </c>
      <c r="K133" s="169" t="s">
        <v>135</v>
      </c>
      <c r="L133" s="36"/>
      <c r="M133" s="174" t="s">
        <v>3</v>
      </c>
      <c r="N133" s="175" t="s">
        <v>52</v>
      </c>
      <c r="O133" s="37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AR133" s="18" t="s">
        <v>136</v>
      </c>
      <c r="AT133" s="18" t="s">
        <v>131</v>
      </c>
      <c r="AU133" s="18" t="s">
        <v>89</v>
      </c>
      <c r="AY133" s="18" t="s">
        <v>129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8" t="s">
        <v>24</v>
      </c>
      <c r="BK133" s="178">
        <f>ROUND(I133*H133,2)</f>
        <v>0</v>
      </c>
      <c r="BL133" s="18" t="s">
        <v>136</v>
      </c>
      <c r="BM133" s="18" t="s">
        <v>222</v>
      </c>
    </row>
    <row r="134" spans="2:51" s="11" customFormat="1" ht="13.5">
      <c r="B134" s="182"/>
      <c r="D134" s="179" t="s">
        <v>140</v>
      </c>
      <c r="E134" s="183" t="s">
        <v>3</v>
      </c>
      <c r="F134" s="184" t="s">
        <v>223</v>
      </c>
      <c r="H134" s="185">
        <v>300</v>
      </c>
      <c r="I134" s="186"/>
      <c r="L134" s="182"/>
      <c r="M134" s="187"/>
      <c r="N134" s="188"/>
      <c r="O134" s="188"/>
      <c r="P134" s="188"/>
      <c r="Q134" s="188"/>
      <c r="R134" s="188"/>
      <c r="S134" s="188"/>
      <c r="T134" s="189"/>
      <c r="AT134" s="183" t="s">
        <v>140</v>
      </c>
      <c r="AU134" s="183" t="s">
        <v>89</v>
      </c>
      <c r="AV134" s="11" t="s">
        <v>89</v>
      </c>
      <c r="AW134" s="11" t="s">
        <v>45</v>
      </c>
      <c r="AX134" s="11" t="s">
        <v>24</v>
      </c>
      <c r="AY134" s="183" t="s">
        <v>129</v>
      </c>
    </row>
    <row r="135" spans="2:51" s="12" customFormat="1" ht="13.5">
      <c r="B135" s="190"/>
      <c r="D135" s="191" t="s">
        <v>140</v>
      </c>
      <c r="E135" s="192" t="s">
        <v>3</v>
      </c>
      <c r="F135" s="193" t="s">
        <v>148</v>
      </c>
      <c r="H135" s="194" t="s">
        <v>3</v>
      </c>
      <c r="I135" s="195"/>
      <c r="L135" s="190"/>
      <c r="M135" s="196"/>
      <c r="N135" s="197"/>
      <c r="O135" s="197"/>
      <c r="P135" s="197"/>
      <c r="Q135" s="197"/>
      <c r="R135" s="197"/>
      <c r="S135" s="197"/>
      <c r="T135" s="198"/>
      <c r="AT135" s="199" t="s">
        <v>140</v>
      </c>
      <c r="AU135" s="199" t="s">
        <v>89</v>
      </c>
      <c r="AV135" s="12" t="s">
        <v>24</v>
      </c>
      <c r="AW135" s="12" t="s">
        <v>45</v>
      </c>
      <c r="AX135" s="12" t="s">
        <v>81</v>
      </c>
      <c r="AY135" s="199" t="s">
        <v>129</v>
      </c>
    </row>
    <row r="136" spans="2:65" s="1" customFormat="1" ht="22.5" customHeight="1">
      <c r="B136" s="166"/>
      <c r="C136" s="167" t="s">
        <v>224</v>
      </c>
      <c r="D136" s="167" t="s">
        <v>131</v>
      </c>
      <c r="E136" s="168" t="s">
        <v>225</v>
      </c>
      <c r="F136" s="169" t="s">
        <v>226</v>
      </c>
      <c r="G136" s="170" t="s">
        <v>134</v>
      </c>
      <c r="H136" s="171">
        <v>300</v>
      </c>
      <c r="I136" s="172"/>
      <c r="J136" s="173">
        <f>ROUND(I136*H136,2)</f>
        <v>0</v>
      </c>
      <c r="K136" s="169" t="s">
        <v>135</v>
      </c>
      <c r="L136" s="36"/>
      <c r="M136" s="174" t="s">
        <v>3</v>
      </c>
      <c r="N136" s="175" t="s">
        <v>52</v>
      </c>
      <c r="O136" s="37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AR136" s="18" t="s">
        <v>136</v>
      </c>
      <c r="AT136" s="18" t="s">
        <v>131</v>
      </c>
      <c r="AU136" s="18" t="s">
        <v>89</v>
      </c>
      <c r="AY136" s="18" t="s">
        <v>129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8" t="s">
        <v>24</v>
      </c>
      <c r="BK136" s="178">
        <f>ROUND(I136*H136,2)</f>
        <v>0</v>
      </c>
      <c r="BL136" s="18" t="s">
        <v>136</v>
      </c>
      <c r="BM136" s="18" t="s">
        <v>227</v>
      </c>
    </row>
    <row r="137" spans="2:51" s="11" customFormat="1" ht="13.5">
      <c r="B137" s="182"/>
      <c r="D137" s="179" t="s">
        <v>140</v>
      </c>
      <c r="E137" s="183" t="s">
        <v>3</v>
      </c>
      <c r="F137" s="184" t="s">
        <v>223</v>
      </c>
      <c r="H137" s="185">
        <v>300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83" t="s">
        <v>140</v>
      </c>
      <c r="AU137" s="183" t="s">
        <v>89</v>
      </c>
      <c r="AV137" s="11" t="s">
        <v>89</v>
      </c>
      <c r="AW137" s="11" t="s">
        <v>45</v>
      </c>
      <c r="AX137" s="11" t="s">
        <v>24</v>
      </c>
      <c r="AY137" s="183" t="s">
        <v>129</v>
      </c>
    </row>
    <row r="138" spans="2:51" s="12" customFormat="1" ht="13.5">
      <c r="B138" s="190"/>
      <c r="D138" s="179" t="s">
        <v>140</v>
      </c>
      <c r="E138" s="214" t="s">
        <v>3</v>
      </c>
      <c r="F138" s="215" t="s">
        <v>148</v>
      </c>
      <c r="H138" s="199" t="s">
        <v>3</v>
      </c>
      <c r="I138" s="195"/>
      <c r="L138" s="190"/>
      <c r="M138" s="196"/>
      <c r="N138" s="197"/>
      <c r="O138" s="197"/>
      <c r="P138" s="197"/>
      <c r="Q138" s="197"/>
      <c r="R138" s="197"/>
      <c r="S138" s="197"/>
      <c r="T138" s="198"/>
      <c r="AT138" s="199" t="s">
        <v>140</v>
      </c>
      <c r="AU138" s="199" t="s">
        <v>89</v>
      </c>
      <c r="AV138" s="12" t="s">
        <v>24</v>
      </c>
      <c r="AW138" s="12" t="s">
        <v>45</v>
      </c>
      <c r="AX138" s="12" t="s">
        <v>81</v>
      </c>
      <c r="AY138" s="199" t="s">
        <v>129</v>
      </c>
    </row>
    <row r="139" spans="2:63" s="10" customFormat="1" ht="29.25" customHeight="1">
      <c r="B139" s="152"/>
      <c r="D139" s="163" t="s">
        <v>80</v>
      </c>
      <c r="E139" s="164" t="s">
        <v>89</v>
      </c>
      <c r="F139" s="164" t="s">
        <v>228</v>
      </c>
      <c r="I139" s="155"/>
      <c r="J139" s="165">
        <f>BK139</f>
        <v>0</v>
      </c>
      <c r="L139" s="152"/>
      <c r="M139" s="157"/>
      <c r="N139" s="158"/>
      <c r="O139" s="158"/>
      <c r="P139" s="159">
        <f>SUM(P140:P149)</f>
        <v>0</v>
      </c>
      <c r="Q139" s="158"/>
      <c r="R139" s="159">
        <f>SUM(R140:R149)</f>
        <v>101.35710499999999</v>
      </c>
      <c r="S139" s="158"/>
      <c r="T139" s="160">
        <f>SUM(T140:T149)</f>
        <v>0</v>
      </c>
      <c r="AR139" s="153" t="s">
        <v>24</v>
      </c>
      <c r="AT139" s="161" t="s">
        <v>80</v>
      </c>
      <c r="AU139" s="161" t="s">
        <v>24</v>
      </c>
      <c r="AY139" s="153" t="s">
        <v>129</v>
      </c>
      <c r="BK139" s="162">
        <f>SUM(BK140:BK149)</f>
        <v>0</v>
      </c>
    </row>
    <row r="140" spans="2:65" s="1" customFormat="1" ht="22.5" customHeight="1">
      <c r="B140" s="166"/>
      <c r="C140" s="167" t="s">
        <v>229</v>
      </c>
      <c r="D140" s="167" t="s">
        <v>131</v>
      </c>
      <c r="E140" s="168" t="s">
        <v>230</v>
      </c>
      <c r="F140" s="169" t="s">
        <v>231</v>
      </c>
      <c r="G140" s="170" t="s">
        <v>162</v>
      </c>
      <c r="H140" s="171">
        <v>0.9</v>
      </c>
      <c r="I140" s="172"/>
      <c r="J140" s="173">
        <f>ROUND(I140*H140,2)</f>
        <v>0</v>
      </c>
      <c r="K140" s="169" t="s">
        <v>135</v>
      </c>
      <c r="L140" s="36"/>
      <c r="M140" s="174" t="s">
        <v>3</v>
      </c>
      <c r="N140" s="175" t="s">
        <v>52</v>
      </c>
      <c r="O140" s="37"/>
      <c r="P140" s="176">
        <f>O140*H140</f>
        <v>0</v>
      </c>
      <c r="Q140" s="176">
        <v>2.45329</v>
      </c>
      <c r="R140" s="176">
        <f>Q140*H140</f>
        <v>2.207961</v>
      </c>
      <c r="S140" s="176">
        <v>0</v>
      </c>
      <c r="T140" s="177">
        <f>S140*H140</f>
        <v>0</v>
      </c>
      <c r="AR140" s="18" t="s">
        <v>136</v>
      </c>
      <c r="AT140" s="18" t="s">
        <v>131</v>
      </c>
      <c r="AU140" s="18" t="s">
        <v>89</v>
      </c>
      <c r="AY140" s="18" t="s">
        <v>129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8" t="s">
        <v>24</v>
      </c>
      <c r="BK140" s="178">
        <f>ROUND(I140*H140,2)</f>
        <v>0</v>
      </c>
      <c r="BL140" s="18" t="s">
        <v>136</v>
      </c>
      <c r="BM140" s="18" t="s">
        <v>232</v>
      </c>
    </row>
    <row r="141" spans="2:47" s="1" customFormat="1" ht="27">
      <c r="B141" s="36"/>
      <c r="D141" s="179" t="s">
        <v>138</v>
      </c>
      <c r="F141" s="180" t="s">
        <v>233</v>
      </c>
      <c r="I141" s="181"/>
      <c r="L141" s="36"/>
      <c r="M141" s="65"/>
      <c r="N141" s="37"/>
      <c r="O141" s="37"/>
      <c r="P141" s="37"/>
      <c r="Q141" s="37"/>
      <c r="R141" s="37"/>
      <c r="S141" s="37"/>
      <c r="T141" s="66"/>
      <c r="AT141" s="18" t="s">
        <v>138</v>
      </c>
      <c r="AU141" s="18" t="s">
        <v>89</v>
      </c>
    </row>
    <row r="142" spans="2:51" s="11" customFormat="1" ht="13.5">
      <c r="B142" s="182"/>
      <c r="D142" s="191" t="s">
        <v>140</v>
      </c>
      <c r="E142" s="200" t="s">
        <v>3</v>
      </c>
      <c r="F142" s="201" t="s">
        <v>234</v>
      </c>
      <c r="H142" s="202">
        <v>0.9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140</v>
      </c>
      <c r="AU142" s="183" t="s">
        <v>89</v>
      </c>
      <c r="AV142" s="11" t="s">
        <v>89</v>
      </c>
      <c r="AW142" s="11" t="s">
        <v>45</v>
      </c>
      <c r="AX142" s="11" t="s">
        <v>24</v>
      </c>
      <c r="AY142" s="183" t="s">
        <v>129</v>
      </c>
    </row>
    <row r="143" spans="2:65" s="1" customFormat="1" ht="22.5" customHeight="1">
      <c r="B143" s="166"/>
      <c r="C143" s="167" t="s">
        <v>235</v>
      </c>
      <c r="D143" s="167" t="s">
        <v>131</v>
      </c>
      <c r="E143" s="168" t="s">
        <v>236</v>
      </c>
      <c r="F143" s="169" t="s">
        <v>237</v>
      </c>
      <c r="G143" s="170" t="s">
        <v>162</v>
      </c>
      <c r="H143" s="171">
        <v>38.8</v>
      </c>
      <c r="I143" s="172"/>
      <c r="J143" s="173">
        <f>ROUND(I143*H143,2)</f>
        <v>0</v>
      </c>
      <c r="K143" s="169" t="s">
        <v>3</v>
      </c>
      <c r="L143" s="36"/>
      <c r="M143" s="174" t="s">
        <v>3</v>
      </c>
      <c r="N143" s="175" t="s">
        <v>52</v>
      </c>
      <c r="O143" s="37"/>
      <c r="P143" s="176">
        <f>O143*H143</f>
        <v>0</v>
      </c>
      <c r="Q143" s="176">
        <v>2.55178</v>
      </c>
      <c r="R143" s="176">
        <f>Q143*H143</f>
        <v>99.009064</v>
      </c>
      <c r="S143" s="176">
        <v>0</v>
      </c>
      <c r="T143" s="177">
        <f>S143*H143</f>
        <v>0</v>
      </c>
      <c r="AR143" s="18" t="s">
        <v>136</v>
      </c>
      <c r="AT143" s="18" t="s">
        <v>131</v>
      </c>
      <c r="AU143" s="18" t="s">
        <v>89</v>
      </c>
      <c r="AY143" s="18" t="s">
        <v>129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8" t="s">
        <v>24</v>
      </c>
      <c r="BK143" s="178">
        <f>ROUND(I143*H143,2)</f>
        <v>0</v>
      </c>
      <c r="BL143" s="18" t="s">
        <v>136</v>
      </c>
      <c r="BM143" s="18" t="s">
        <v>238</v>
      </c>
    </row>
    <row r="144" spans="2:47" s="1" customFormat="1" ht="13.5">
      <c r="B144" s="36"/>
      <c r="D144" s="179" t="s">
        <v>138</v>
      </c>
      <c r="F144" s="180"/>
      <c r="I144" s="181"/>
      <c r="L144" s="36"/>
      <c r="M144" s="65"/>
      <c r="N144" s="37"/>
      <c r="O144" s="37"/>
      <c r="P144" s="37"/>
      <c r="Q144" s="37"/>
      <c r="R144" s="37"/>
      <c r="S144" s="37"/>
      <c r="T144" s="66"/>
      <c r="AT144" s="18" t="s">
        <v>138</v>
      </c>
      <c r="AU144" s="18" t="s">
        <v>89</v>
      </c>
    </row>
    <row r="145" spans="2:51" s="11" customFormat="1" ht="13.5">
      <c r="B145" s="182"/>
      <c r="D145" s="191" t="s">
        <v>140</v>
      </c>
      <c r="E145" s="200" t="s">
        <v>3</v>
      </c>
      <c r="F145" s="201" t="s">
        <v>239</v>
      </c>
      <c r="H145" s="202">
        <v>38.8</v>
      </c>
      <c r="I145" s="186"/>
      <c r="L145" s="182"/>
      <c r="M145" s="187"/>
      <c r="N145" s="188"/>
      <c r="O145" s="188"/>
      <c r="P145" s="188"/>
      <c r="Q145" s="188"/>
      <c r="R145" s="188"/>
      <c r="S145" s="188"/>
      <c r="T145" s="189"/>
      <c r="AT145" s="183" t="s">
        <v>140</v>
      </c>
      <c r="AU145" s="183" t="s">
        <v>89</v>
      </c>
      <c r="AV145" s="11" t="s">
        <v>89</v>
      </c>
      <c r="AW145" s="11" t="s">
        <v>45</v>
      </c>
      <c r="AX145" s="11" t="s">
        <v>24</v>
      </c>
      <c r="AY145" s="183" t="s">
        <v>129</v>
      </c>
    </row>
    <row r="146" spans="2:65" s="1" customFormat="1" ht="22.5" customHeight="1">
      <c r="B146" s="166"/>
      <c r="C146" s="167" t="s">
        <v>240</v>
      </c>
      <c r="D146" s="167" t="s">
        <v>131</v>
      </c>
      <c r="E146" s="168" t="s">
        <v>241</v>
      </c>
      <c r="F146" s="169" t="s">
        <v>242</v>
      </c>
      <c r="G146" s="170" t="s">
        <v>134</v>
      </c>
      <c r="H146" s="171">
        <v>136</v>
      </c>
      <c r="I146" s="172"/>
      <c r="J146" s="173">
        <f>ROUND(I146*H146,2)</f>
        <v>0</v>
      </c>
      <c r="K146" s="169" t="s">
        <v>135</v>
      </c>
      <c r="L146" s="36"/>
      <c r="M146" s="174" t="s">
        <v>3</v>
      </c>
      <c r="N146" s="175" t="s">
        <v>52</v>
      </c>
      <c r="O146" s="37"/>
      <c r="P146" s="176">
        <f>O146*H146</f>
        <v>0</v>
      </c>
      <c r="Q146" s="176">
        <v>0.00103</v>
      </c>
      <c r="R146" s="176">
        <f>Q146*H146</f>
        <v>0.14008</v>
      </c>
      <c r="S146" s="176">
        <v>0</v>
      </c>
      <c r="T146" s="177">
        <f>S146*H146</f>
        <v>0</v>
      </c>
      <c r="AR146" s="18" t="s">
        <v>136</v>
      </c>
      <c r="AT146" s="18" t="s">
        <v>131</v>
      </c>
      <c r="AU146" s="18" t="s">
        <v>89</v>
      </c>
      <c r="AY146" s="18" t="s">
        <v>129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8" t="s">
        <v>24</v>
      </c>
      <c r="BK146" s="178">
        <f>ROUND(I146*H146,2)</f>
        <v>0</v>
      </c>
      <c r="BL146" s="18" t="s">
        <v>136</v>
      </c>
      <c r="BM146" s="18" t="s">
        <v>243</v>
      </c>
    </row>
    <row r="147" spans="2:47" s="1" customFormat="1" ht="27">
      <c r="B147" s="36"/>
      <c r="D147" s="191" t="s">
        <v>138</v>
      </c>
      <c r="F147" s="203" t="s">
        <v>244</v>
      </c>
      <c r="I147" s="181"/>
      <c r="L147" s="36"/>
      <c r="M147" s="65"/>
      <c r="N147" s="37"/>
      <c r="O147" s="37"/>
      <c r="P147" s="37"/>
      <c r="Q147" s="37"/>
      <c r="R147" s="37"/>
      <c r="S147" s="37"/>
      <c r="T147" s="66"/>
      <c r="AT147" s="18" t="s">
        <v>138</v>
      </c>
      <c r="AU147" s="18" t="s">
        <v>89</v>
      </c>
    </row>
    <row r="148" spans="2:65" s="1" customFormat="1" ht="22.5" customHeight="1">
      <c r="B148" s="166"/>
      <c r="C148" s="167" t="s">
        <v>8</v>
      </c>
      <c r="D148" s="167" t="s">
        <v>131</v>
      </c>
      <c r="E148" s="168" t="s">
        <v>245</v>
      </c>
      <c r="F148" s="169" t="s">
        <v>246</v>
      </c>
      <c r="G148" s="170" t="s">
        <v>134</v>
      </c>
      <c r="H148" s="171">
        <v>136</v>
      </c>
      <c r="I148" s="172"/>
      <c r="J148" s="173">
        <f>ROUND(I148*H148,2)</f>
        <v>0</v>
      </c>
      <c r="K148" s="169" t="s">
        <v>135</v>
      </c>
      <c r="L148" s="36"/>
      <c r="M148" s="174" t="s">
        <v>3</v>
      </c>
      <c r="N148" s="175" t="s">
        <v>52</v>
      </c>
      <c r="O148" s="37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AR148" s="18" t="s">
        <v>136</v>
      </c>
      <c r="AT148" s="18" t="s">
        <v>131</v>
      </c>
      <c r="AU148" s="18" t="s">
        <v>89</v>
      </c>
      <c r="AY148" s="18" t="s">
        <v>129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8" t="s">
        <v>24</v>
      </c>
      <c r="BK148" s="178">
        <f>ROUND(I148*H148,2)</f>
        <v>0</v>
      </c>
      <c r="BL148" s="18" t="s">
        <v>136</v>
      </c>
      <c r="BM148" s="18" t="s">
        <v>247</v>
      </c>
    </row>
    <row r="149" spans="2:47" s="1" customFormat="1" ht="27">
      <c r="B149" s="36"/>
      <c r="D149" s="179" t="s">
        <v>138</v>
      </c>
      <c r="F149" s="180" t="s">
        <v>248</v>
      </c>
      <c r="I149" s="181"/>
      <c r="L149" s="36"/>
      <c r="M149" s="65"/>
      <c r="N149" s="37"/>
      <c r="O149" s="37"/>
      <c r="P149" s="37"/>
      <c r="Q149" s="37"/>
      <c r="R149" s="37"/>
      <c r="S149" s="37"/>
      <c r="T149" s="66"/>
      <c r="AT149" s="18" t="s">
        <v>138</v>
      </c>
      <c r="AU149" s="18" t="s">
        <v>89</v>
      </c>
    </row>
    <row r="150" spans="2:63" s="10" customFormat="1" ht="29.25" customHeight="1">
      <c r="B150" s="152"/>
      <c r="D150" s="163" t="s">
        <v>80</v>
      </c>
      <c r="E150" s="164" t="s">
        <v>149</v>
      </c>
      <c r="F150" s="164" t="s">
        <v>249</v>
      </c>
      <c r="I150" s="155"/>
      <c r="J150" s="165">
        <f>BK150</f>
        <v>0</v>
      </c>
      <c r="L150" s="152"/>
      <c r="M150" s="157"/>
      <c r="N150" s="158"/>
      <c r="O150" s="158"/>
      <c r="P150" s="159">
        <f>SUM(P151:P152)</f>
        <v>0</v>
      </c>
      <c r="Q150" s="158"/>
      <c r="R150" s="159">
        <f>SUM(R151:R152)</f>
        <v>0</v>
      </c>
      <c r="S150" s="158"/>
      <c r="T150" s="160">
        <f>SUM(T151:T152)</f>
        <v>0</v>
      </c>
      <c r="AR150" s="153" t="s">
        <v>24</v>
      </c>
      <c r="AT150" s="161" t="s">
        <v>80</v>
      </c>
      <c r="AU150" s="161" t="s">
        <v>24</v>
      </c>
      <c r="AY150" s="153" t="s">
        <v>129</v>
      </c>
      <c r="BK150" s="162">
        <f>SUM(BK151:BK152)</f>
        <v>0</v>
      </c>
    </row>
    <row r="151" spans="2:65" s="1" customFormat="1" ht="22.5" customHeight="1">
      <c r="B151" s="166"/>
      <c r="C151" s="167" t="s">
        <v>250</v>
      </c>
      <c r="D151" s="167" t="s">
        <v>131</v>
      </c>
      <c r="E151" s="168" t="s">
        <v>251</v>
      </c>
      <c r="F151" s="169" t="s">
        <v>252</v>
      </c>
      <c r="G151" s="170" t="s">
        <v>253</v>
      </c>
      <c r="H151" s="171">
        <v>12</v>
      </c>
      <c r="I151" s="172"/>
      <c r="J151" s="173">
        <f>ROUND(I151*H151,2)</f>
        <v>0</v>
      </c>
      <c r="K151" s="169" t="s">
        <v>135</v>
      </c>
      <c r="L151" s="36"/>
      <c r="M151" s="174" t="s">
        <v>3</v>
      </c>
      <c r="N151" s="175" t="s">
        <v>52</v>
      </c>
      <c r="O151" s="37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AR151" s="18" t="s">
        <v>136</v>
      </c>
      <c r="AT151" s="18" t="s">
        <v>131</v>
      </c>
      <c r="AU151" s="18" t="s">
        <v>89</v>
      </c>
      <c r="AY151" s="18" t="s">
        <v>129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8" t="s">
        <v>24</v>
      </c>
      <c r="BK151" s="178">
        <f>ROUND(I151*H151,2)</f>
        <v>0</v>
      </c>
      <c r="BL151" s="18" t="s">
        <v>136</v>
      </c>
      <c r="BM151" s="18" t="s">
        <v>254</v>
      </c>
    </row>
    <row r="152" spans="2:47" s="1" customFormat="1" ht="13.5">
      <c r="B152" s="36"/>
      <c r="D152" s="179" t="s">
        <v>138</v>
      </c>
      <c r="F152" s="180" t="s">
        <v>255</v>
      </c>
      <c r="I152" s="181"/>
      <c r="L152" s="36"/>
      <c r="M152" s="65"/>
      <c r="N152" s="37"/>
      <c r="O152" s="37"/>
      <c r="P152" s="37"/>
      <c r="Q152" s="37"/>
      <c r="R152" s="37"/>
      <c r="S152" s="37"/>
      <c r="T152" s="66"/>
      <c r="AT152" s="18" t="s">
        <v>138</v>
      </c>
      <c r="AU152" s="18" t="s">
        <v>89</v>
      </c>
    </row>
    <row r="153" spans="2:63" s="10" customFormat="1" ht="29.25" customHeight="1">
      <c r="B153" s="152"/>
      <c r="D153" s="163" t="s">
        <v>80</v>
      </c>
      <c r="E153" s="164" t="s">
        <v>159</v>
      </c>
      <c r="F153" s="164" t="s">
        <v>256</v>
      </c>
      <c r="I153" s="155"/>
      <c r="J153" s="165">
        <f>BK153</f>
        <v>0</v>
      </c>
      <c r="L153" s="152"/>
      <c r="M153" s="157"/>
      <c r="N153" s="158"/>
      <c r="O153" s="158"/>
      <c r="P153" s="159">
        <f>SUM(P154:P199)</f>
        <v>0</v>
      </c>
      <c r="Q153" s="158"/>
      <c r="R153" s="159">
        <f>SUM(R154:R199)</f>
        <v>336.243</v>
      </c>
      <c r="S153" s="158"/>
      <c r="T153" s="160">
        <f>SUM(T154:T199)</f>
        <v>0</v>
      </c>
      <c r="AR153" s="153" t="s">
        <v>24</v>
      </c>
      <c r="AT153" s="161" t="s">
        <v>80</v>
      </c>
      <c r="AU153" s="161" t="s">
        <v>24</v>
      </c>
      <c r="AY153" s="153" t="s">
        <v>129</v>
      </c>
      <c r="BK153" s="162">
        <f>SUM(BK154:BK199)</f>
        <v>0</v>
      </c>
    </row>
    <row r="154" spans="2:65" s="1" customFormat="1" ht="22.5" customHeight="1">
      <c r="B154" s="166"/>
      <c r="C154" s="167" t="s">
        <v>257</v>
      </c>
      <c r="D154" s="167" t="s">
        <v>131</v>
      </c>
      <c r="E154" s="168" t="s">
        <v>258</v>
      </c>
      <c r="F154" s="169" t="s">
        <v>259</v>
      </c>
      <c r="G154" s="170" t="s">
        <v>134</v>
      </c>
      <c r="H154" s="171">
        <v>68</v>
      </c>
      <c r="I154" s="172"/>
      <c r="J154" s="173">
        <f>ROUND(I154*H154,2)</f>
        <v>0</v>
      </c>
      <c r="K154" s="169" t="s">
        <v>135</v>
      </c>
      <c r="L154" s="36"/>
      <c r="M154" s="174" t="s">
        <v>3</v>
      </c>
      <c r="N154" s="175" t="s">
        <v>52</v>
      </c>
      <c r="O154" s="37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AR154" s="18" t="s">
        <v>136</v>
      </c>
      <c r="AT154" s="18" t="s">
        <v>131</v>
      </c>
      <c r="AU154" s="18" t="s">
        <v>89</v>
      </c>
      <c r="AY154" s="18" t="s">
        <v>129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8" t="s">
        <v>24</v>
      </c>
      <c r="BK154" s="178">
        <f>ROUND(I154*H154,2)</f>
        <v>0</v>
      </c>
      <c r="BL154" s="18" t="s">
        <v>136</v>
      </c>
      <c r="BM154" s="18" t="s">
        <v>260</v>
      </c>
    </row>
    <row r="155" spans="2:47" s="1" customFormat="1" ht="13.5">
      <c r="B155" s="36"/>
      <c r="D155" s="179" t="s">
        <v>138</v>
      </c>
      <c r="F155" s="180" t="s">
        <v>261</v>
      </c>
      <c r="I155" s="181"/>
      <c r="L155" s="36"/>
      <c r="M155" s="65"/>
      <c r="N155" s="37"/>
      <c r="O155" s="37"/>
      <c r="P155" s="37"/>
      <c r="Q155" s="37"/>
      <c r="R155" s="37"/>
      <c r="S155" s="37"/>
      <c r="T155" s="66"/>
      <c r="AT155" s="18" t="s">
        <v>138</v>
      </c>
      <c r="AU155" s="18" t="s">
        <v>89</v>
      </c>
    </row>
    <row r="156" spans="2:51" s="11" customFormat="1" ht="13.5">
      <c r="B156" s="182"/>
      <c r="D156" s="191" t="s">
        <v>140</v>
      </c>
      <c r="E156" s="200" t="s">
        <v>3</v>
      </c>
      <c r="F156" s="201" t="s">
        <v>262</v>
      </c>
      <c r="H156" s="202">
        <v>68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83" t="s">
        <v>140</v>
      </c>
      <c r="AU156" s="183" t="s">
        <v>89</v>
      </c>
      <c r="AV156" s="11" t="s">
        <v>89</v>
      </c>
      <c r="AW156" s="11" t="s">
        <v>45</v>
      </c>
      <c r="AX156" s="11" t="s">
        <v>24</v>
      </c>
      <c r="AY156" s="183" t="s">
        <v>129</v>
      </c>
    </row>
    <row r="157" spans="2:65" s="1" customFormat="1" ht="22.5" customHeight="1">
      <c r="B157" s="166"/>
      <c r="C157" s="167" t="s">
        <v>263</v>
      </c>
      <c r="D157" s="167" t="s">
        <v>131</v>
      </c>
      <c r="E157" s="168" t="s">
        <v>264</v>
      </c>
      <c r="F157" s="169" t="s">
        <v>265</v>
      </c>
      <c r="G157" s="170" t="s">
        <v>134</v>
      </c>
      <c r="H157" s="171">
        <v>2247.1</v>
      </c>
      <c r="I157" s="172"/>
      <c r="J157" s="173">
        <f>ROUND(I157*H157,2)</f>
        <v>0</v>
      </c>
      <c r="K157" s="169" t="s">
        <v>3</v>
      </c>
      <c r="L157" s="36"/>
      <c r="M157" s="174" t="s">
        <v>3</v>
      </c>
      <c r="N157" s="175" t="s">
        <v>52</v>
      </c>
      <c r="O157" s="37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AR157" s="18" t="s">
        <v>136</v>
      </c>
      <c r="AT157" s="18" t="s">
        <v>131</v>
      </c>
      <c r="AU157" s="18" t="s">
        <v>89</v>
      </c>
      <c r="AY157" s="18" t="s">
        <v>129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8" t="s">
        <v>24</v>
      </c>
      <c r="BK157" s="178">
        <f>ROUND(I157*H157,2)</f>
        <v>0</v>
      </c>
      <c r="BL157" s="18" t="s">
        <v>136</v>
      </c>
      <c r="BM157" s="18" t="s">
        <v>266</v>
      </c>
    </row>
    <row r="158" spans="2:47" s="1" customFormat="1" ht="13.5">
      <c r="B158" s="36"/>
      <c r="D158" s="179" t="s">
        <v>138</v>
      </c>
      <c r="F158" s="180"/>
      <c r="I158" s="181"/>
      <c r="L158" s="36"/>
      <c r="M158" s="65"/>
      <c r="N158" s="37"/>
      <c r="O158" s="37"/>
      <c r="P158" s="37"/>
      <c r="Q158" s="37"/>
      <c r="R158" s="37"/>
      <c r="S158" s="37"/>
      <c r="T158" s="66"/>
      <c r="AT158" s="18" t="s">
        <v>138</v>
      </c>
      <c r="AU158" s="18" t="s">
        <v>89</v>
      </c>
    </row>
    <row r="159" spans="2:51" s="11" customFormat="1" ht="13.5">
      <c r="B159" s="182"/>
      <c r="D159" s="179" t="s">
        <v>140</v>
      </c>
      <c r="E159" s="183" t="s">
        <v>3</v>
      </c>
      <c r="F159" s="184" t="s">
        <v>267</v>
      </c>
      <c r="H159" s="185">
        <v>2247.1</v>
      </c>
      <c r="I159" s="186"/>
      <c r="L159" s="182"/>
      <c r="M159" s="187"/>
      <c r="N159" s="188"/>
      <c r="O159" s="188"/>
      <c r="P159" s="188"/>
      <c r="Q159" s="188"/>
      <c r="R159" s="188"/>
      <c r="S159" s="188"/>
      <c r="T159" s="189"/>
      <c r="AT159" s="183" t="s">
        <v>140</v>
      </c>
      <c r="AU159" s="183" t="s">
        <v>89</v>
      </c>
      <c r="AV159" s="11" t="s">
        <v>89</v>
      </c>
      <c r="AW159" s="11" t="s">
        <v>45</v>
      </c>
      <c r="AX159" s="11" t="s">
        <v>24</v>
      </c>
      <c r="AY159" s="183" t="s">
        <v>129</v>
      </c>
    </row>
    <row r="160" spans="2:51" s="12" customFormat="1" ht="13.5">
      <c r="B160" s="190"/>
      <c r="D160" s="191" t="s">
        <v>140</v>
      </c>
      <c r="E160" s="192" t="s">
        <v>3</v>
      </c>
      <c r="F160" s="193" t="s">
        <v>268</v>
      </c>
      <c r="H160" s="194" t="s">
        <v>3</v>
      </c>
      <c r="I160" s="195"/>
      <c r="L160" s="190"/>
      <c r="M160" s="196"/>
      <c r="N160" s="197"/>
      <c r="O160" s="197"/>
      <c r="P160" s="197"/>
      <c r="Q160" s="197"/>
      <c r="R160" s="197"/>
      <c r="S160" s="197"/>
      <c r="T160" s="198"/>
      <c r="AT160" s="199" t="s">
        <v>140</v>
      </c>
      <c r="AU160" s="199" t="s">
        <v>89</v>
      </c>
      <c r="AV160" s="12" t="s">
        <v>24</v>
      </c>
      <c r="AW160" s="12" t="s">
        <v>45</v>
      </c>
      <c r="AX160" s="12" t="s">
        <v>81</v>
      </c>
      <c r="AY160" s="199" t="s">
        <v>129</v>
      </c>
    </row>
    <row r="161" spans="2:65" s="1" customFormat="1" ht="22.5" customHeight="1">
      <c r="B161" s="166"/>
      <c r="C161" s="167" t="s">
        <v>269</v>
      </c>
      <c r="D161" s="167" t="s">
        <v>131</v>
      </c>
      <c r="E161" s="168" t="s">
        <v>270</v>
      </c>
      <c r="F161" s="169" t="s">
        <v>271</v>
      </c>
      <c r="G161" s="170" t="s">
        <v>134</v>
      </c>
      <c r="H161" s="171">
        <v>100</v>
      </c>
      <c r="I161" s="172"/>
      <c r="J161" s="173">
        <f>ROUND(I161*H161,2)</f>
        <v>0</v>
      </c>
      <c r="K161" s="169" t="s">
        <v>135</v>
      </c>
      <c r="L161" s="36"/>
      <c r="M161" s="174" t="s">
        <v>3</v>
      </c>
      <c r="N161" s="175" t="s">
        <v>52</v>
      </c>
      <c r="O161" s="37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AR161" s="18" t="s">
        <v>136</v>
      </c>
      <c r="AT161" s="18" t="s">
        <v>131</v>
      </c>
      <c r="AU161" s="18" t="s">
        <v>89</v>
      </c>
      <c r="AY161" s="18" t="s">
        <v>129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8" t="s">
        <v>24</v>
      </c>
      <c r="BK161" s="178">
        <f>ROUND(I161*H161,2)</f>
        <v>0</v>
      </c>
      <c r="BL161" s="18" t="s">
        <v>136</v>
      </c>
      <c r="BM161" s="18" t="s">
        <v>272</v>
      </c>
    </row>
    <row r="162" spans="2:47" s="1" customFormat="1" ht="13.5">
      <c r="B162" s="36"/>
      <c r="D162" s="179" t="s">
        <v>138</v>
      </c>
      <c r="F162" s="180" t="s">
        <v>273</v>
      </c>
      <c r="I162" s="181"/>
      <c r="L162" s="36"/>
      <c r="M162" s="65"/>
      <c r="N162" s="37"/>
      <c r="O162" s="37"/>
      <c r="P162" s="37"/>
      <c r="Q162" s="37"/>
      <c r="R162" s="37"/>
      <c r="S162" s="37"/>
      <c r="T162" s="66"/>
      <c r="AT162" s="18" t="s">
        <v>138</v>
      </c>
      <c r="AU162" s="18" t="s">
        <v>89</v>
      </c>
    </row>
    <row r="163" spans="2:51" s="11" customFormat="1" ht="13.5">
      <c r="B163" s="182"/>
      <c r="D163" s="191" t="s">
        <v>140</v>
      </c>
      <c r="E163" s="200" t="s">
        <v>3</v>
      </c>
      <c r="F163" s="201" t="s">
        <v>274</v>
      </c>
      <c r="H163" s="202">
        <v>100</v>
      </c>
      <c r="I163" s="186"/>
      <c r="L163" s="182"/>
      <c r="M163" s="187"/>
      <c r="N163" s="188"/>
      <c r="O163" s="188"/>
      <c r="P163" s="188"/>
      <c r="Q163" s="188"/>
      <c r="R163" s="188"/>
      <c r="S163" s="188"/>
      <c r="T163" s="189"/>
      <c r="AT163" s="183" t="s">
        <v>140</v>
      </c>
      <c r="AU163" s="183" t="s">
        <v>89</v>
      </c>
      <c r="AV163" s="11" t="s">
        <v>89</v>
      </c>
      <c r="AW163" s="11" t="s">
        <v>45</v>
      </c>
      <c r="AX163" s="11" t="s">
        <v>24</v>
      </c>
      <c r="AY163" s="183" t="s">
        <v>129</v>
      </c>
    </row>
    <row r="164" spans="2:65" s="1" customFormat="1" ht="22.5" customHeight="1">
      <c r="B164" s="166"/>
      <c r="C164" s="167" t="s">
        <v>275</v>
      </c>
      <c r="D164" s="167" t="s">
        <v>131</v>
      </c>
      <c r="E164" s="168" t="s">
        <v>276</v>
      </c>
      <c r="F164" s="169" t="s">
        <v>277</v>
      </c>
      <c r="G164" s="170" t="s">
        <v>134</v>
      </c>
      <c r="H164" s="171">
        <v>2000</v>
      </c>
      <c r="I164" s="172"/>
      <c r="J164" s="173">
        <f>ROUND(I164*H164,2)</f>
        <v>0</v>
      </c>
      <c r="K164" s="169" t="s">
        <v>135</v>
      </c>
      <c r="L164" s="36"/>
      <c r="M164" s="174" t="s">
        <v>3</v>
      </c>
      <c r="N164" s="175" t="s">
        <v>52</v>
      </c>
      <c r="O164" s="37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AR164" s="18" t="s">
        <v>136</v>
      </c>
      <c r="AT164" s="18" t="s">
        <v>131</v>
      </c>
      <c r="AU164" s="18" t="s">
        <v>89</v>
      </c>
      <c r="AY164" s="18" t="s">
        <v>129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8" t="s">
        <v>24</v>
      </c>
      <c r="BK164" s="178">
        <f>ROUND(I164*H164,2)</f>
        <v>0</v>
      </c>
      <c r="BL164" s="18" t="s">
        <v>136</v>
      </c>
      <c r="BM164" s="18" t="s">
        <v>278</v>
      </c>
    </row>
    <row r="165" spans="2:47" s="1" customFormat="1" ht="13.5">
      <c r="B165" s="36"/>
      <c r="D165" s="179" t="s">
        <v>138</v>
      </c>
      <c r="F165" s="180" t="s">
        <v>279</v>
      </c>
      <c r="I165" s="181"/>
      <c r="L165" s="36"/>
      <c r="M165" s="65"/>
      <c r="N165" s="37"/>
      <c r="O165" s="37"/>
      <c r="P165" s="37"/>
      <c r="Q165" s="37"/>
      <c r="R165" s="37"/>
      <c r="S165" s="37"/>
      <c r="T165" s="66"/>
      <c r="AT165" s="18" t="s">
        <v>138</v>
      </c>
      <c r="AU165" s="18" t="s">
        <v>89</v>
      </c>
    </row>
    <row r="166" spans="2:51" s="11" customFormat="1" ht="13.5">
      <c r="B166" s="182"/>
      <c r="D166" s="179" t="s">
        <v>140</v>
      </c>
      <c r="E166" s="183" t="s">
        <v>3</v>
      </c>
      <c r="F166" s="184" t="s">
        <v>158</v>
      </c>
      <c r="H166" s="185">
        <v>2000</v>
      </c>
      <c r="I166" s="186"/>
      <c r="L166" s="182"/>
      <c r="M166" s="187"/>
      <c r="N166" s="188"/>
      <c r="O166" s="188"/>
      <c r="P166" s="188"/>
      <c r="Q166" s="188"/>
      <c r="R166" s="188"/>
      <c r="S166" s="188"/>
      <c r="T166" s="189"/>
      <c r="AT166" s="183" t="s">
        <v>140</v>
      </c>
      <c r="AU166" s="183" t="s">
        <v>89</v>
      </c>
      <c r="AV166" s="11" t="s">
        <v>89</v>
      </c>
      <c r="AW166" s="11" t="s">
        <v>45</v>
      </c>
      <c r="AX166" s="11" t="s">
        <v>24</v>
      </c>
      <c r="AY166" s="183" t="s">
        <v>129</v>
      </c>
    </row>
    <row r="167" spans="2:51" s="12" customFormat="1" ht="13.5">
      <c r="B167" s="190"/>
      <c r="D167" s="191" t="s">
        <v>140</v>
      </c>
      <c r="E167" s="192" t="s">
        <v>3</v>
      </c>
      <c r="F167" s="193" t="s">
        <v>148</v>
      </c>
      <c r="H167" s="194" t="s">
        <v>3</v>
      </c>
      <c r="I167" s="195"/>
      <c r="L167" s="190"/>
      <c r="M167" s="196"/>
      <c r="N167" s="197"/>
      <c r="O167" s="197"/>
      <c r="P167" s="197"/>
      <c r="Q167" s="197"/>
      <c r="R167" s="197"/>
      <c r="S167" s="197"/>
      <c r="T167" s="198"/>
      <c r="AT167" s="199" t="s">
        <v>140</v>
      </c>
      <c r="AU167" s="199" t="s">
        <v>89</v>
      </c>
      <c r="AV167" s="12" t="s">
        <v>24</v>
      </c>
      <c r="AW167" s="12" t="s">
        <v>45</v>
      </c>
      <c r="AX167" s="12" t="s">
        <v>81</v>
      </c>
      <c r="AY167" s="199" t="s">
        <v>129</v>
      </c>
    </row>
    <row r="168" spans="2:65" s="1" customFormat="1" ht="22.5" customHeight="1">
      <c r="B168" s="166"/>
      <c r="C168" s="167" t="s">
        <v>280</v>
      </c>
      <c r="D168" s="167" t="s">
        <v>131</v>
      </c>
      <c r="E168" s="168" t="s">
        <v>281</v>
      </c>
      <c r="F168" s="169" t="s">
        <v>282</v>
      </c>
      <c r="G168" s="170" t="s">
        <v>134</v>
      </c>
      <c r="H168" s="171">
        <v>7050</v>
      </c>
      <c r="I168" s="172"/>
      <c r="J168" s="173">
        <f>ROUND(I168*H168,2)</f>
        <v>0</v>
      </c>
      <c r="K168" s="169" t="s">
        <v>135</v>
      </c>
      <c r="L168" s="36"/>
      <c r="M168" s="174" t="s">
        <v>3</v>
      </c>
      <c r="N168" s="175" t="s">
        <v>52</v>
      </c>
      <c r="O168" s="37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AR168" s="18" t="s">
        <v>136</v>
      </c>
      <c r="AT168" s="18" t="s">
        <v>131</v>
      </c>
      <c r="AU168" s="18" t="s">
        <v>89</v>
      </c>
      <c r="AY168" s="18" t="s">
        <v>129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8" t="s">
        <v>24</v>
      </c>
      <c r="BK168" s="178">
        <f>ROUND(I168*H168,2)</f>
        <v>0</v>
      </c>
      <c r="BL168" s="18" t="s">
        <v>136</v>
      </c>
      <c r="BM168" s="18" t="s">
        <v>283</v>
      </c>
    </row>
    <row r="169" spans="2:47" s="1" customFormat="1" ht="27">
      <c r="B169" s="36"/>
      <c r="D169" s="179" t="s">
        <v>138</v>
      </c>
      <c r="F169" s="180" t="s">
        <v>284</v>
      </c>
      <c r="I169" s="181"/>
      <c r="L169" s="36"/>
      <c r="M169" s="65"/>
      <c r="N169" s="37"/>
      <c r="O169" s="37"/>
      <c r="P169" s="37"/>
      <c r="Q169" s="37"/>
      <c r="R169" s="37"/>
      <c r="S169" s="37"/>
      <c r="T169" s="66"/>
      <c r="AT169" s="18" t="s">
        <v>138</v>
      </c>
      <c r="AU169" s="18" t="s">
        <v>89</v>
      </c>
    </row>
    <row r="170" spans="2:51" s="11" customFormat="1" ht="13.5">
      <c r="B170" s="182"/>
      <c r="D170" s="179" t="s">
        <v>140</v>
      </c>
      <c r="E170" s="183" t="s">
        <v>3</v>
      </c>
      <c r="F170" s="184" t="s">
        <v>141</v>
      </c>
      <c r="H170" s="185">
        <v>7050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83" t="s">
        <v>140</v>
      </c>
      <c r="AU170" s="183" t="s">
        <v>89</v>
      </c>
      <c r="AV170" s="11" t="s">
        <v>89</v>
      </c>
      <c r="AW170" s="11" t="s">
        <v>45</v>
      </c>
      <c r="AX170" s="11" t="s">
        <v>24</v>
      </c>
      <c r="AY170" s="183" t="s">
        <v>129</v>
      </c>
    </row>
    <row r="171" spans="2:51" s="12" customFormat="1" ht="13.5">
      <c r="B171" s="190"/>
      <c r="D171" s="191" t="s">
        <v>140</v>
      </c>
      <c r="E171" s="192" t="s">
        <v>3</v>
      </c>
      <c r="F171" s="193" t="s">
        <v>148</v>
      </c>
      <c r="H171" s="194" t="s">
        <v>3</v>
      </c>
      <c r="I171" s="195"/>
      <c r="L171" s="190"/>
      <c r="M171" s="196"/>
      <c r="N171" s="197"/>
      <c r="O171" s="197"/>
      <c r="P171" s="197"/>
      <c r="Q171" s="197"/>
      <c r="R171" s="197"/>
      <c r="S171" s="197"/>
      <c r="T171" s="198"/>
      <c r="AT171" s="199" t="s">
        <v>140</v>
      </c>
      <c r="AU171" s="199" t="s">
        <v>89</v>
      </c>
      <c r="AV171" s="12" t="s">
        <v>24</v>
      </c>
      <c r="AW171" s="12" t="s">
        <v>45</v>
      </c>
      <c r="AX171" s="12" t="s">
        <v>81</v>
      </c>
      <c r="AY171" s="199" t="s">
        <v>129</v>
      </c>
    </row>
    <row r="172" spans="2:65" s="1" customFormat="1" ht="22.5" customHeight="1">
      <c r="B172" s="166"/>
      <c r="C172" s="167" t="s">
        <v>285</v>
      </c>
      <c r="D172" s="167" t="s">
        <v>131</v>
      </c>
      <c r="E172" s="168" t="s">
        <v>286</v>
      </c>
      <c r="F172" s="169" t="s">
        <v>287</v>
      </c>
      <c r="G172" s="170" t="s">
        <v>162</v>
      </c>
      <c r="H172" s="171">
        <v>200</v>
      </c>
      <c r="I172" s="172"/>
      <c r="J172" s="173">
        <f>ROUND(I172*H172,2)</f>
        <v>0</v>
      </c>
      <c r="K172" s="169" t="s">
        <v>135</v>
      </c>
      <c r="L172" s="36"/>
      <c r="M172" s="174" t="s">
        <v>3</v>
      </c>
      <c r="N172" s="175" t="s">
        <v>52</v>
      </c>
      <c r="O172" s="37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AR172" s="18" t="s">
        <v>136</v>
      </c>
      <c r="AT172" s="18" t="s">
        <v>131</v>
      </c>
      <c r="AU172" s="18" t="s">
        <v>89</v>
      </c>
      <c r="AY172" s="18" t="s">
        <v>129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8" t="s">
        <v>24</v>
      </c>
      <c r="BK172" s="178">
        <f>ROUND(I172*H172,2)</f>
        <v>0</v>
      </c>
      <c r="BL172" s="18" t="s">
        <v>136</v>
      </c>
      <c r="BM172" s="18" t="s">
        <v>288</v>
      </c>
    </row>
    <row r="173" spans="2:47" s="1" customFormat="1" ht="13.5">
      <c r="B173" s="36"/>
      <c r="D173" s="179" t="s">
        <v>138</v>
      </c>
      <c r="F173" s="180" t="s">
        <v>289</v>
      </c>
      <c r="I173" s="181"/>
      <c r="L173" s="36"/>
      <c r="M173" s="65"/>
      <c r="N173" s="37"/>
      <c r="O173" s="37"/>
      <c r="P173" s="37"/>
      <c r="Q173" s="37"/>
      <c r="R173" s="37"/>
      <c r="S173" s="37"/>
      <c r="T173" s="66"/>
      <c r="AT173" s="18" t="s">
        <v>138</v>
      </c>
      <c r="AU173" s="18" t="s">
        <v>89</v>
      </c>
    </row>
    <row r="174" spans="2:51" s="11" customFormat="1" ht="13.5">
      <c r="B174" s="182"/>
      <c r="D174" s="191" t="s">
        <v>140</v>
      </c>
      <c r="E174" s="200" t="s">
        <v>3</v>
      </c>
      <c r="F174" s="201" t="s">
        <v>290</v>
      </c>
      <c r="H174" s="202">
        <v>200</v>
      </c>
      <c r="I174" s="186"/>
      <c r="L174" s="182"/>
      <c r="M174" s="187"/>
      <c r="N174" s="188"/>
      <c r="O174" s="188"/>
      <c r="P174" s="188"/>
      <c r="Q174" s="188"/>
      <c r="R174" s="188"/>
      <c r="S174" s="188"/>
      <c r="T174" s="189"/>
      <c r="AT174" s="183" t="s">
        <v>140</v>
      </c>
      <c r="AU174" s="183" t="s">
        <v>89</v>
      </c>
      <c r="AV174" s="11" t="s">
        <v>89</v>
      </c>
      <c r="AW174" s="11" t="s">
        <v>45</v>
      </c>
      <c r="AX174" s="11" t="s">
        <v>24</v>
      </c>
      <c r="AY174" s="183" t="s">
        <v>129</v>
      </c>
    </row>
    <row r="175" spans="2:65" s="1" customFormat="1" ht="22.5" customHeight="1">
      <c r="B175" s="166"/>
      <c r="C175" s="167" t="s">
        <v>291</v>
      </c>
      <c r="D175" s="167" t="s">
        <v>131</v>
      </c>
      <c r="E175" s="168" t="s">
        <v>292</v>
      </c>
      <c r="F175" s="169" t="s">
        <v>293</v>
      </c>
      <c r="G175" s="170" t="s">
        <v>134</v>
      </c>
      <c r="H175" s="171">
        <v>2000</v>
      </c>
      <c r="I175" s="172"/>
      <c r="J175" s="173">
        <f>ROUND(I175*H175,2)</f>
        <v>0</v>
      </c>
      <c r="K175" s="169" t="s">
        <v>135</v>
      </c>
      <c r="L175" s="36"/>
      <c r="M175" s="174" t="s">
        <v>3</v>
      </c>
      <c r="N175" s="175" t="s">
        <v>52</v>
      </c>
      <c r="O175" s="37"/>
      <c r="P175" s="176">
        <f>O175*H175</f>
        <v>0</v>
      </c>
      <c r="Q175" s="176">
        <v>0.132</v>
      </c>
      <c r="R175" s="176">
        <f>Q175*H175</f>
        <v>264</v>
      </c>
      <c r="S175" s="176">
        <v>0</v>
      </c>
      <c r="T175" s="177">
        <f>S175*H175</f>
        <v>0</v>
      </c>
      <c r="AR175" s="18" t="s">
        <v>136</v>
      </c>
      <c r="AT175" s="18" t="s">
        <v>131</v>
      </c>
      <c r="AU175" s="18" t="s">
        <v>89</v>
      </c>
      <c r="AY175" s="18" t="s">
        <v>129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8" t="s">
        <v>24</v>
      </c>
      <c r="BK175" s="178">
        <f>ROUND(I175*H175,2)</f>
        <v>0</v>
      </c>
      <c r="BL175" s="18" t="s">
        <v>136</v>
      </c>
      <c r="BM175" s="18" t="s">
        <v>294</v>
      </c>
    </row>
    <row r="176" spans="2:47" s="1" customFormat="1" ht="27">
      <c r="B176" s="36"/>
      <c r="D176" s="179" t="s">
        <v>138</v>
      </c>
      <c r="F176" s="180" t="s">
        <v>295</v>
      </c>
      <c r="I176" s="181"/>
      <c r="L176" s="36"/>
      <c r="M176" s="65"/>
      <c r="N176" s="37"/>
      <c r="O176" s="37"/>
      <c r="P176" s="37"/>
      <c r="Q176" s="37"/>
      <c r="R176" s="37"/>
      <c r="S176" s="37"/>
      <c r="T176" s="66"/>
      <c r="AT176" s="18" t="s">
        <v>138</v>
      </c>
      <c r="AU176" s="18" t="s">
        <v>89</v>
      </c>
    </row>
    <row r="177" spans="2:51" s="11" customFormat="1" ht="13.5">
      <c r="B177" s="182"/>
      <c r="D177" s="179" t="s">
        <v>140</v>
      </c>
      <c r="E177" s="183" t="s">
        <v>3</v>
      </c>
      <c r="F177" s="184" t="s">
        <v>158</v>
      </c>
      <c r="H177" s="185">
        <v>2000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83" t="s">
        <v>140</v>
      </c>
      <c r="AU177" s="183" t="s">
        <v>89</v>
      </c>
      <c r="AV177" s="11" t="s">
        <v>89</v>
      </c>
      <c r="AW177" s="11" t="s">
        <v>45</v>
      </c>
      <c r="AX177" s="11" t="s">
        <v>24</v>
      </c>
      <c r="AY177" s="183" t="s">
        <v>129</v>
      </c>
    </row>
    <row r="178" spans="2:51" s="12" customFormat="1" ht="13.5">
      <c r="B178" s="190"/>
      <c r="D178" s="191" t="s">
        <v>140</v>
      </c>
      <c r="E178" s="192" t="s">
        <v>3</v>
      </c>
      <c r="F178" s="193" t="s">
        <v>148</v>
      </c>
      <c r="H178" s="194" t="s">
        <v>3</v>
      </c>
      <c r="I178" s="195"/>
      <c r="L178" s="190"/>
      <c r="M178" s="196"/>
      <c r="N178" s="197"/>
      <c r="O178" s="197"/>
      <c r="P178" s="197"/>
      <c r="Q178" s="197"/>
      <c r="R178" s="197"/>
      <c r="S178" s="197"/>
      <c r="T178" s="198"/>
      <c r="AT178" s="199" t="s">
        <v>140</v>
      </c>
      <c r="AU178" s="199" t="s">
        <v>89</v>
      </c>
      <c r="AV178" s="12" t="s">
        <v>24</v>
      </c>
      <c r="AW178" s="12" t="s">
        <v>45</v>
      </c>
      <c r="AX178" s="12" t="s">
        <v>81</v>
      </c>
      <c r="AY178" s="199" t="s">
        <v>129</v>
      </c>
    </row>
    <row r="179" spans="2:65" s="1" customFormat="1" ht="22.5" customHeight="1">
      <c r="B179" s="166"/>
      <c r="C179" s="167" t="s">
        <v>296</v>
      </c>
      <c r="D179" s="167" t="s">
        <v>131</v>
      </c>
      <c r="E179" s="168" t="s">
        <v>297</v>
      </c>
      <c r="F179" s="169" t="s">
        <v>298</v>
      </c>
      <c r="G179" s="170" t="s">
        <v>253</v>
      </c>
      <c r="H179" s="171">
        <v>600</v>
      </c>
      <c r="I179" s="172"/>
      <c r="J179" s="173">
        <f>ROUND(I179*H179,2)</f>
        <v>0</v>
      </c>
      <c r="K179" s="169" t="s">
        <v>135</v>
      </c>
      <c r="L179" s="36"/>
      <c r="M179" s="174" t="s">
        <v>3</v>
      </c>
      <c r="N179" s="175" t="s">
        <v>52</v>
      </c>
      <c r="O179" s="37"/>
      <c r="P179" s="176">
        <f>O179*H179</f>
        <v>0</v>
      </c>
      <c r="Q179" s="176">
        <v>0.00353</v>
      </c>
      <c r="R179" s="176">
        <f>Q179*H179</f>
        <v>2.118</v>
      </c>
      <c r="S179" s="176">
        <v>0</v>
      </c>
      <c r="T179" s="177">
        <f>S179*H179</f>
        <v>0</v>
      </c>
      <c r="AR179" s="18" t="s">
        <v>136</v>
      </c>
      <c r="AT179" s="18" t="s">
        <v>131</v>
      </c>
      <c r="AU179" s="18" t="s">
        <v>89</v>
      </c>
      <c r="AY179" s="18" t="s">
        <v>129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8" t="s">
        <v>24</v>
      </c>
      <c r="BK179" s="178">
        <f>ROUND(I179*H179,2)</f>
        <v>0</v>
      </c>
      <c r="BL179" s="18" t="s">
        <v>136</v>
      </c>
      <c r="BM179" s="18" t="s">
        <v>299</v>
      </c>
    </row>
    <row r="180" spans="2:47" s="1" customFormat="1" ht="27">
      <c r="B180" s="36"/>
      <c r="D180" s="191" t="s">
        <v>138</v>
      </c>
      <c r="F180" s="203" t="s">
        <v>300</v>
      </c>
      <c r="I180" s="181"/>
      <c r="L180" s="36"/>
      <c r="M180" s="65"/>
      <c r="N180" s="37"/>
      <c r="O180" s="37"/>
      <c r="P180" s="37"/>
      <c r="Q180" s="37"/>
      <c r="R180" s="37"/>
      <c r="S180" s="37"/>
      <c r="T180" s="66"/>
      <c r="AT180" s="18" t="s">
        <v>138</v>
      </c>
      <c r="AU180" s="18" t="s">
        <v>89</v>
      </c>
    </row>
    <row r="181" spans="2:65" s="1" customFormat="1" ht="22.5" customHeight="1">
      <c r="B181" s="166"/>
      <c r="C181" s="167" t="s">
        <v>301</v>
      </c>
      <c r="D181" s="167" t="s">
        <v>131</v>
      </c>
      <c r="E181" s="168" t="s">
        <v>302</v>
      </c>
      <c r="F181" s="169" t="s">
        <v>303</v>
      </c>
      <c r="G181" s="170" t="s">
        <v>134</v>
      </c>
      <c r="H181" s="171">
        <v>14100</v>
      </c>
      <c r="I181" s="172"/>
      <c r="J181" s="173">
        <f>ROUND(I181*H181,2)</f>
        <v>0</v>
      </c>
      <c r="K181" s="169" t="s">
        <v>135</v>
      </c>
      <c r="L181" s="36"/>
      <c r="M181" s="174" t="s">
        <v>3</v>
      </c>
      <c r="N181" s="175" t="s">
        <v>52</v>
      </c>
      <c r="O181" s="37"/>
      <c r="P181" s="176">
        <f>O181*H181</f>
        <v>0</v>
      </c>
      <c r="Q181" s="176">
        <v>0.00071</v>
      </c>
      <c r="R181" s="176">
        <f>Q181*H181</f>
        <v>10.011000000000001</v>
      </c>
      <c r="S181" s="176">
        <v>0</v>
      </c>
      <c r="T181" s="177">
        <f>S181*H181</f>
        <v>0</v>
      </c>
      <c r="AR181" s="18" t="s">
        <v>136</v>
      </c>
      <c r="AT181" s="18" t="s">
        <v>131</v>
      </c>
      <c r="AU181" s="18" t="s">
        <v>89</v>
      </c>
      <c r="AY181" s="18" t="s">
        <v>129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8" t="s">
        <v>24</v>
      </c>
      <c r="BK181" s="178">
        <f>ROUND(I181*H181,2)</f>
        <v>0</v>
      </c>
      <c r="BL181" s="18" t="s">
        <v>136</v>
      </c>
      <c r="BM181" s="18" t="s">
        <v>304</v>
      </c>
    </row>
    <row r="182" spans="2:47" s="1" customFormat="1" ht="27">
      <c r="B182" s="36"/>
      <c r="D182" s="179" t="s">
        <v>138</v>
      </c>
      <c r="F182" s="180" t="s">
        <v>305</v>
      </c>
      <c r="I182" s="181"/>
      <c r="L182" s="36"/>
      <c r="M182" s="65"/>
      <c r="N182" s="37"/>
      <c r="O182" s="37"/>
      <c r="P182" s="37"/>
      <c r="Q182" s="37"/>
      <c r="R182" s="37"/>
      <c r="S182" s="37"/>
      <c r="T182" s="66"/>
      <c r="AT182" s="18" t="s">
        <v>138</v>
      </c>
      <c r="AU182" s="18" t="s">
        <v>89</v>
      </c>
    </row>
    <row r="183" spans="2:51" s="11" customFormat="1" ht="13.5">
      <c r="B183" s="182"/>
      <c r="D183" s="179" t="s">
        <v>140</v>
      </c>
      <c r="E183" s="183" t="s">
        <v>3</v>
      </c>
      <c r="F183" s="184" t="s">
        <v>306</v>
      </c>
      <c r="H183" s="185">
        <v>14100</v>
      </c>
      <c r="I183" s="186"/>
      <c r="L183" s="182"/>
      <c r="M183" s="187"/>
      <c r="N183" s="188"/>
      <c r="O183" s="188"/>
      <c r="P183" s="188"/>
      <c r="Q183" s="188"/>
      <c r="R183" s="188"/>
      <c r="S183" s="188"/>
      <c r="T183" s="189"/>
      <c r="AT183" s="183" t="s">
        <v>140</v>
      </c>
      <c r="AU183" s="183" t="s">
        <v>89</v>
      </c>
      <c r="AV183" s="11" t="s">
        <v>89</v>
      </c>
      <c r="AW183" s="11" t="s">
        <v>45</v>
      </c>
      <c r="AX183" s="11" t="s">
        <v>24</v>
      </c>
      <c r="AY183" s="183" t="s">
        <v>129</v>
      </c>
    </row>
    <row r="184" spans="2:51" s="12" customFormat="1" ht="13.5">
      <c r="B184" s="190"/>
      <c r="D184" s="191" t="s">
        <v>140</v>
      </c>
      <c r="E184" s="192" t="s">
        <v>3</v>
      </c>
      <c r="F184" s="193" t="s">
        <v>148</v>
      </c>
      <c r="H184" s="194" t="s">
        <v>3</v>
      </c>
      <c r="I184" s="195"/>
      <c r="L184" s="190"/>
      <c r="M184" s="196"/>
      <c r="N184" s="197"/>
      <c r="O184" s="197"/>
      <c r="P184" s="197"/>
      <c r="Q184" s="197"/>
      <c r="R184" s="197"/>
      <c r="S184" s="197"/>
      <c r="T184" s="198"/>
      <c r="AT184" s="199" t="s">
        <v>140</v>
      </c>
      <c r="AU184" s="199" t="s">
        <v>89</v>
      </c>
      <c r="AV184" s="12" t="s">
        <v>24</v>
      </c>
      <c r="AW184" s="12" t="s">
        <v>45</v>
      </c>
      <c r="AX184" s="12" t="s">
        <v>81</v>
      </c>
      <c r="AY184" s="199" t="s">
        <v>129</v>
      </c>
    </row>
    <row r="185" spans="2:65" s="1" customFormat="1" ht="31.5" customHeight="1">
      <c r="B185" s="166"/>
      <c r="C185" s="167" t="s">
        <v>307</v>
      </c>
      <c r="D185" s="167" t="s">
        <v>131</v>
      </c>
      <c r="E185" s="168" t="s">
        <v>308</v>
      </c>
      <c r="F185" s="169" t="s">
        <v>309</v>
      </c>
      <c r="G185" s="170" t="s">
        <v>134</v>
      </c>
      <c r="H185" s="171">
        <v>7050</v>
      </c>
      <c r="I185" s="172"/>
      <c r="J185" s="173">
        <f>ROUND(I185*H185,2)</f>
        <v>0</v>
      </c>
      <c r="K185" s="169" t="s">
        <v>135</v>
      </c>
      <c r="L185" s="36"/>
      <c r="M185" s="174" t="s">
        <v>3</v>
      </c>
      <c r="N185" s="175" t="s">
        <v>52</v>
      </c>
      <c r="O185" s="37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AR185" s="18" t="s">
        <v>136</v>
      </c>
      <c r="AT185" s="18" t="s">
        <v>131</v>
      </c>
      <c r="AU185" s="18" t="s">
        <v>89</v>
      </c>
      <c r="AY185" s="18" t="s">
        <v>129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8" t="s">
        <v>24</v>
      </c>
      <c r="BK185" s="178">
        <f>ROUND(I185*H185,2)</f>
        <v>0</v>
      </c>
      <c r="BL185" s="18" t="s">
        <v>136</v>
      </c>
      <c r="BM185" s="18" t="s">
        <v>310</v>
      </c>
    </row>
    <row r="186" spans="2:47" s="1" customFormat="1" ht="27">
      <c r="B186" s="36"/>
      <c r="D186" s="179" t="s">
        <v>138</v>
      </c>
      <c r="F186" s="180" t="s">
        <v>311</v>
      </c>
      <c r="I186" s="181"/>
      <c r="L186" s="36"/>
      <c r="M186" s="65"/>
      <c r="N186" s="37"/>
      <c r="O186" s="37"/>
      <c r="P186" s="37"/>
      <c r="Q186" s="37"/>
      <c r="R186" s="37"/>
      <c r="S186" s="37"/>
      <c r="T186" s="66"/>
      <c r="AT186" s="18" t="s">
        <v>138</v>
      </c>
      <c r="AU186" s="18" t="s">
        <v>89</v>
      </c>
    </row>
    <row r="187" spans="2:51" s="11" customFormat="1" ht="13.5">
      <c r="B187" s="182"/>
      <c r="D187" s="179" t="s">
        <v>140</v>
      </c>
      <c r="E187" s="183" t="s">
        <v>3</v>
      </c>
      <c r="F187" s="184" t="s">
        <v>141</v>
      </c>
      <c r="H187" s="185">
        <v>7050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140</v>
      </c>
      <c r="AU187" s="183" t="s">
        <v>89</v>
      </c>
      <c r="AV187" s="11" t="s">
        <v>89</v>
      </c>
      <c r="AW187" s="11" t="s">
        <v>45</v>
      </c>
      <c r="AX187" s="11" t="s">
        <v>24</v>
      </c>
      <c r="AY187" s="183" t="s">
        <v>129</v>
      </c>
    </row>
    <row r="188" spans="2:51" s="12" customFormat="1" ht="13.5">
      <c r="B188" s="190"/>
      <c r="D188" s="191" t="s">
        <v>140</v>
      </c>
      <c r="E188" s="192" t="s">
        <v>3</v>
      </c>
      <c r="F188" s="193" t="s">
        <v>148</v>
      </c>
      <c r="H188" s="194" t="s">
        <v>3</v>
      </c>
      <c r="I188" s="195"/>
      <c r="L188" s="190"/>
      <c r="M188" s="196"/>
      <c r="N188" s="197"/>
      <c r="O188" s="197"/>
      <c r="P188" s="197"/>
      <c r="Q188" s="197"/>
      <c r="R188" s="197"/>
      <c r="S188" s="197"/>
      <c r="T188" s="198"/>
      <c r="AT188" s="199" t="s">
        <v>140</v>
      </c>
      <c r="AU188" s="199" t="s">
        <v>89</v>
      </c>
      <c r="AV188" s="12" t="s">
        <v>24</v>
      </c>
      <c r="AW188" s="12" t="s">
        <v>45</v>
      </c>
      <c r="AX188" s="12" t="s">
        <v>81</v>
      </c>
      <c r="AY188" s="199" t="s">
        <v>129</v>
      </c>
    </row>
    <row r="189" spans="2:65" s="1" customFormat="1" ht="22.5" customHeight="1">
      <c r="B189" s="166"/>
      <c r="C189" s="167" t="s">
        <v>312</v>
      </c>
      <c r="D189" s="167" t="s">
        <v>131</v>
      </c>
      <c r="E189" s="168" t="s">
        <v>313</v>
      </c>
      <c r="F189" s="169" t="s">
        <v>314</v>
      </c>
      <c r="G189" s="170" t="s">
        <v>134</v>
      </c>
      <c r="H189" s="171">
        <v>7162.355</v>
      </c>
      <c r="I189" s="172"/>
      <c r="J189" s="173">
        <f>ROUND(I189*H189,2)</f>
        <v>0</v>
      </c>
      <c r="K189" s="169" t="s">
        <v>135</v>
      </c>
      <c r="L189" s="36"/>
      <c r="M189" s="174" t="s">
        <v>3</v>
      </c>
      <c r="N189" s="175" t="s">
        <v>52</v>
      </c>
      <c r="O189" s="37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AR189" s="18" t="s">
        <v>136</v>
      </c>
      <c r="AT189" s="18" t="s">
        <v>131</v>
      </c>
      <c r="AU189" s="18" t="s">
        <v>89</v>
      </c>
      <c r="AY189" s="18" t="s">
        <v>129</v>
      </c>
      <c r="BE189" s="178">
        <f>IF(N189="základní",J189,0)</f>
        <v>0</v>
      </c>
      <c r="BF189" s="178">
        <f>IF(N189="snížená",J189,0)</f>
        <v>0</v>
      </c>
      <c r="BG189" s="178">
        <f>IF(N189="zákl. přenesená",J189,0)</f>
        <v>0</v>
      </c>
      <c r="BH189" s="178">
        <f>IF(N189="sníž. přenesená",J189,0)</f>
        <v>0</v>
      </c>
      <c r="BI189" s="178">
        <f>IF(N189="nulová",J189,0)</f>
        <v>0</v>
      </c>
      <c r="BJ189" s="18" t="s">
        <v>24</v>
      </c>
      <c r="BK189" s="178">
        <f>ROUND(I189*H189,2)</f>
        <v>0</v>
      </c>
      <c r="BL189" s="18" t="s">
        <v>136</v>
      </c>
      <c r="BM189" s="18" t="s">
        <v>315</v>
      </c>
    </row>
    <row r="190" spans="2:47" s="1" customFormat="1" ht="27">
      <c r="B190" s="36"/>
      <c r="D190" s="179" t="s">
        <v>138</v>
      </c>
      <c r="F190" s="180" t="s">
        <v>316</v>
      </c>
      <c r="I190" s="181"/>
      <c r="L190" s="36"/>
      <c r="M190" s="65"/>
      <c r="N190" s="37"/>
      <c r="O190" s="37"/>
      <c r="P190" s="37"/>
      <c r="Q190" s="37"/>
      <c r="R190" s="37"/>
      <c r="S190" s="37"/>
      <c r="T190" s="66"/>
      <c r="AT190" s="18" t="s">
        <v>138</v>
      </c>
      <c r="AU190" s="18" t="s">
        <v>89</v>
      </c>
    </row>
    <row r="191" spans="2:51" s="11" customFormat="1" ht="13.5">
      <c r="B191" s="182"/>
      <c r="D191" s="179" t="s">
        <v>140</v>
      </c>
      <c r="E191" s="183" t="s">
        <v>3</v>
      </c>
      <c r="F191" s="184" t="s">
        <v>317</v>
      </c>
      <c r="H191" s="185">
        <v>7162.355</v>
      </c>
      <c r="I191" s="186"/>
      <c r="L191" s="182"/>
      <c r="M191" s="187"/>
      <c r="N191" s="188"/>
      <c r="O191" s="188"/>
      <c r="P191" s="188"/>
      <c r="Q191" s="188"/>
      <c r="R191" s="188"/>
      <c r="S191" s="188"/>
      <c r="T191" s="189"/>
      <c r="AT191" s="183" t="s">
        <v>140</v>
      </c>
      <c r="AU191" s="183" t="s">
        <v>89</v>
      </c>
      <c r="AV191" s="11" t="s">
        <v>89</v>
      </c>
      <c r="AW191" s="11" t="s">
        <v>45</v>
      </c>
      <c r="AX191" s="11" t="s">
        <v>24</v>
      </c>
      <c r="AY191" s="183" t="s">
        <v>129</v>
      </c>
    </row>
    <row r="192" spans="2:51" s="12" customFormat="1" ht="13.5">
      <c r="B192" s="190"/>
      <c r="D192" s="191" t="s">
        <v>140</v>
      </c>
      <c r="E192" s="192" t="s">
        <v>3</v>
      </c>
      <c r="F192" s="193" t="s">
        <v>148</v>
      </c>
      <c r="H192" s="194" t="s">
        <v>3</v>
      </c>
      <c r="I192" s="195"/>
      <c r="L192" s="190"/>
      <c r="M192" s="196"/>
      <c r="N192" s="197"/>
      <c r="O192" s="197"/>
      <c r="P192" s="197"/>
      <c r="Q192" s="197"/>
      <c r="R192" s="197"/>
      <c r="S192" s="197"/>
      <c r="T192" s="198"/>
      <c r="AT192" s="199" t="s">
        <v>140</v>
      </c>
      <c r="AU192" s="199" t="s">
        <v>89</v>
      </c>
      <c r="AV192" s="12" t="s">
        <v>24</v>
      </c>
      <c r="AW192" s="12" t="s">
        <v>45</v>
      </c>
      <c r="AX192" s="12" t="s">
        <v>81</v>
      </c>
      <c r="AY192" s="199" t="s">
        <v>129</v>
      </c>
    </row>
    <row r="193" spans="2:65" s="1" customFormat="1" ht="22.5" customHeight="1">
      <c r="B193" s="166"/>
      <c r="C193" s="167" t="s">
        <v>318</v>
      </c>
      <c r="D193" s="167" t="s">
        <v>131</v>
      </c>
      <c r="E193" s="168" t="s">
        <v>319</v>
      </c>
      <c r="F193" s="169" t="s">
        <v>320</v>
      </c>
      <c r="G193" s="170" t="s">
        <v>134</v>
      </c>
      <c r="H193" s="171">
        <v>50</v>
      </c>
      <c r="I193" s="172"/>
      <c r="J193" s="173">
        <f>ROUND(I193*H193,2)</f>
        <v>0</v>
      </c>
      <c r="K193" s="169" t="s">
        <v>135</v>
      </c>
      <c r="L193" s="36"/>
      <c r="M193" s="174" t="s">
        <v>3</v>
      </c>
      <c r="N193" s="175" t="s">
        <v>52</v>
      </c>
      <c r="O193" s="37"/>
      <c r="P193" s="176">
        <f>O193*H193</f>
        <v>0</v>
      </c>
      <c r="Q193" s="176">
        <v>0.61404</v>
      </c>
      <c r="R193" s="176">
        <f>Q193*H193</f>
        <v>30.702</v>
      </c>
      <c r="S193" s="176">
        <v>0</v>
      </c>
      <c r="T193" s="177">
        <f>S193*H193</f>
        <v>0</v>
      </c>
      <c r="AR193" s="18" t="s">
        <v>136</v>
      </c>
      <c r="AT193" s="18" t="s">
        <v>131</v>
      </c>
      <c r="AU193" s="18" t="s">
        <v>89</v>
      </c>
      <c r="AY193" s="18" t="s">
        <v>129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8" t="s">
        <v>24</v>
      </c>
      <c r="BK193" s="178">
        <f>ROUND(I193*H193,2)</f>
        <v>0</v>
      </c>
      <c r="BL193" s="18" t="s">
        <v>136</v>
      </c>
      <c r="BM193" s="18" t="s">
        <v>321</v>
      </c>
    </row>
    <row r="194" spans="2:47" s="1" customFormat="1" ht="27">
      <c r="B194" s="36"/>
      <c r="D194" s="179" t="s">
        <v>138</v>
      </c>
      <c r="F194" s="180" t="s">
        <v>322</v>
      </c>
      <c r="I194" s="181"/>
      <c r="L194" s="36"/>
      <c r="M194" s="65"/>
      <c r="N194" s="37"/>
      <c r="O194" s="37"/>
      <c r="P194" s="37"/>
      <c r="Q194" s="37"/>
      <c r="R194" s="37"/>
      <c r="S194" s="37"/>
      <c r="T194" s="66"/>
      <c r="AT194" s="18" t="s">
        <v>138</v>
      </c>
      <c r="AU194" s="18" t="s">
        <v>89</v>
      </c>
    </row>
    <row r="195" spans="2:51" s="11" customFormat="1" ht="13.5">
      <c r="B195" s="182"/>
      <c r="D195" s="179" t="s">
        <v>140</v>
      </c>
      <c r="E195" s="183" t="s">
        <v>3</v>
      </c>
      <c r="F195" s="184" t="s">
        <v>147</v>
      </c>
      <c r="H195" s="185">
        <v>50</v>
      </c>
      <c r="I195" s="186"/>
      <c r="L195" s="182"/>
      <c r="M195" s="187"/>
      <c r="N195" s="188"/>
      <c r="O195" s="188"/>
      <c r="P195" s="188"/>
      <c r="Q195" s="188"/>
      <c r="R195" s="188"/>
      <c r="S195" s="188"/>
      <c r="T195" s="189"/>
      <c r="AT195" s="183" t="s">
        <v>140</v>
      </c>
      <c r="AU195" s="183" t="s">
        <v>89</v>
      </c>
      <c r="AV195" s="11" t="s">
        <v>89</v>
      </c>
      <c r="AW195" s="11" t="s">
        <v>45</v>
      </c>
      <c r="AX195" s="11" t="s">
        <v>24</v>
      </c>
      <c r="AY195" s="183" t="s">
        <v>129</v>
      </c>
    </row>
    <row r="196" spans="2:51" s="12" customFormat="1" ht="13.5">
      <c r="B196" s="190"/>
      <c r="D196" s="191" t="s">
        <v>140</v>
      </c>
      <c r="E196" s="192" t="s">
        <v>3</v>
      </c>
      <c r="F196" s="193" t="s">
        <v>148</v>
      </c>
      <c r="H196" s="194" t="s">
        <v>3</v>
      </c>
      <c r="I196" s="195"/>
      <c r="L196" s="190"/>
      <c r="M196" s="196"/>
      <c r="N196" s="197"/>
      <c r="O196" s="197"/>
      <c r="P196" s="197"/>
      <c r="Q196" s="197"/>
      <c r="R196" s="197"/>
      <c r="S196" s="197"/>
      <c r="T196" s="198"/>
      <c r="AT196" s="199" t="s">
        <v>140</v>
      </c>
      <c r="AU196" s="199" t="s">
        <v>89</v>
      </c>
      <c r="AV196" s="12" t="s">
        <v>24</v>
      </c>
      <c r="AW196" s="12" t="s">
        <v>45</v>
      </c>
      <c r="AX196" s="12" t="s">
        <v>81</v>
      </c>
      <c r="AY196" s="199" t="s">
        <v>129</v>
      </c>
    </row>
    <row r="197" spans="2:65" s="1" customFormat="1" ht="22.5" customHeight="1">
      <c r="B197" s="166"/>
      <c r="C197" s="204" t="s">
        <v>323</v>
      </c>
      <c r="D197" s="204" t="s">
        <v>198</v>
      </c>
      <c r="E197" s="205" t="s">
        <v>324</v>
      </c>
      <c r="F197" s="206" t="s">
        <v>325</v>
      </c>
      <c r="G197" s="207" t="s">
        <v>201</v>
      </c>
      <c r="H197" s="208">
        <v>29.412</v>
      </c>
      <c r="I197" s="209"/>
      <c r="J197" s="210">
        <f>ROUND(I197*H197,2)</f>
        <v>0</v>
      </c>
      <c r="K197" s="206" t="s">
        <v>3</v>
      </c>
      <c r="L197" s="211"/>
      <c r="M197" s="212" t="s">
        <v>3</v>
      </c>
      <c r="N197" s="213" t="s">
        <v>52</v>
      </c>
      <c r="O197" s="37"/>
      <c r="P197" s="176">
        <f>O197*H197</f>
        <v>0</v>
      </c>
      <c r="Q197" s="176">
        <v>1</v>
      </c>
      <c r="R197" s="176">
        <f>Q197*H197</f>
        <v>29.412</v>
      </c>
      <c r="S197" s="176">
        <v>0</v>
      </c>
      <c r="T197" s="177">
        <f>S197*H197</f>
        <v>0</v>
      </c>
      <c r="AR197" s="18" t="s">
        <v>177</v>
      </c>
      <c r="AT197" s="18" t="s">
        <v>198</v>
      </c>
      <c r="AU197" s="18" t="s">
        <v>89</v>
      </c>
      <c r="AY197" s="18" t="s">
        <v>129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8" t="s">
        <v>24</v>
      </c>
      <c r="BK197" s="178">
        <f>ROUND(I197*H197,2)</f>
        <v>0</v>
      </c>
      <c r="BL197" s="18" t="s">
        <v>136</v>
      </c>
      <c r="BM197" s="18" t="s">
        <v>326</v>
      </c>
    </row>
    <row r="198" spans="2:47" s="1" customFormat="1" ht="13.5">
      <c r="B198" s="36"/>
      <c r="D198" s="179" t="s">
        <v>138</v>
      </c>
      <c r="F198" s="180"/>
      <c r="I198" s="181"/>
      <c r="L198" s="36"/>
      <c r="M198" s="65"/>
      <c r="N198" s="37"/>
      <c r="O198" s="37"/>
      <c r="P198" s="37"/>
      <c r="Q198" s="37"/>
      <c r="R198" s="37"/>
      <c r="S198" s="37"/>
      <c r="T198" s="66"/>
      <c r="AT198" s="18" t="s">
        <v>138</v>
      </c>
      <c r="AU198" s="18" t="s">
        <v>89</v>
      </c>
    </row>
    <row r="199" spans="2:51" s="11" customFormat="1" ht="13.5">
      <c r="B199" s="182"/>
      <c r="D199" s="179" t="s">
        <v>140</v>
      </c>
      <c r="E199" s="183" t="s">
        <v>3</v>
      </c>
      <c r="F199" s="184" t="s">
        <v>327</v>
      </c>
      <c r="H199" s="185">
        <v>29.412</v>
      </c>
      <c r="I199" s="186"/>
      <c r="L199" s="182"/>
      <c r="M199" s="187"/>
      <c r="N199" s="188"/>
      <c r="O199" s="188"/>
      <c r="P199" s="188"/>
      <c r="Q199" s="188"/>
      <c r="R199" s="188"/>
      <c r="S199" s="188"/>
      <c r="T199" s="189"/>
      <c r="AT199" s="183" t="s">
        <v>140</v>
      </c>
      <c r="AU199" s="183" t="s">
        <v>89</v>
      </c>
      <c r="AV199" s="11" t="s">
        <v>89</v>
      </c>
      <c r="AW199" s="11" t="s">
        <v>45</v>
      </c>
      <c r="AX199" s="11" t="s">
        <v>24</v>
      </c>
      <c r="AY199" s="183" t="s">
        <v>129</v>
      </c>
    </row>
    <row r="200" spans="2:63" s="10" customFormat="1" ht="29.25" customHeight="1">
      <c r="B200" s="152"/>
      <c r="D200" s="163" t="s">
        <v>80</v>
      </c>
      <c r="E200" s="164" t="s">
        <v>182</v>
      </c>
      <c r="F200" s="164" t="s">
        <v>328</v>
      </c>
      <c r="I200" s="155"/>
      <c r="J200" s="165">
        <f>BK200</f>
        <v>0</v>
      </c>
      <c r="L200" s="152"/>
      <c r="M200" s="157"/>
      <c r="N200" s="158"/>
      <c r="O200" s="158"/>
      <c r="P200" s="159">
        <f>SUM(P201:P243)</f>
        <v>0</v>
      </c>
      <c r="Q200" s="158"/>
      <c r="R200" s="159">
        <f>SUM(R201:R243)</f>
        <v>129.16306</v>
      </c>
      <c r="S200" s="158"/>
      <c r="T200" s="160">
        <f>SUM(T201:T243)</f>
        <v>313.4</v>
      </c>
      <c r="AR200" s="153" t="s">
        <v>24</v>
      </c>
      <c r="AT200" s="161" t="s">
        <v>80</v>
      </c>
      <c r="AU200" s="161" t="s">
        <v>24</v>
      </c>
      <c r="AY200" s="153" t="s">
        <v>129</v>
      </c>
      <c r="BK200" s="162">
        <f>SUM(BK201:BK243)</f>
        <v>0</v>
      </c>
    </row>
    <row r="201" spans="2:65" s="1" customFormat="1" ht="22.5" customHeight="1">
      <c r="B201" s="166"/>
      <c r="C201" s="167" t="s">
        <v>329</v>
      </c>
      <c r="D201" s="167" t="s">
        <v>131</v>
      </c>
      <c r="E201" s="168" t="s">
        <v>330</v>
      </c>
      <c r="F201" s="169" t="s">
        <v>331</v>
      </c>
      <c r="G201" s="170" t="s">
        <v>332</v>
      </c>
      <c r="H201" s="171">
        <v>66</v>
      </c>
      <c r="I201" s="172"/>
      <c r="J201" s="173">
        <f>ROUND(I201*H201,2)</f>
        <v>0</v>
      </c>
      <c r="K201" s="169" t="s">
        <v>3</v>
      </c>
      <c r="L201" s="36"/>
      <c r="M201" s="174" t="s">
        <v>3</v>
      </c>
      <c r="N201" s="175" t="s">
        <v>52</v>
      </c>
      <c r="O201" s="37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AR201" s="18" t="s">
        <v>136</v>
      </c>
      <c r="AT201" s="18" t="s">
        <v>131</v>
      </c>
      <c r="AU201" s="18" t="s">
        <v>89</v>
      </c>
      <c r="AY201" s="18" t="s">
        <v>129</v>
      </c>
      <c r="BE201" s="178">
        <f>IF(N201="základní",J201,0)</f>
        <v>0</v>
      </c>
      <c r="BF201" s="178">
        <f>IF(N201="snížená",J201,0)</f>
        <v>0</v>
      </c>
      <c r="BG201" s="178">
        <f>IF(N201="zákl. přenesená",J201,0)</f>
        <v>0</v>
      </c>
      <c r="BH201" s="178">
        <f>IF(N201="sníž. přenesená",J201,0)</f>
        <v>0</v>
      </c>
      <c r="BI201" s="178">
        <f>IF(N201="nulová",J201,0)</f>
        <v>0</v>
      </c>
      <c r="BJ201" s="18" t="s">
        <v>24</v>
      </c>
      <c r="BK201" s="178">
        <f>ROUND(I201*H201,2)</f>
        <v>0</v>
      </c>
      <c r="BL201" s="18" t="s">
        <v>136</v>
      </c>
      <c r="BM201" s="18" t="s">
        <v>333</v>
      </c>
    </row>
    <row r="202" spans="2:47" s="1" customFormat="1" ht="27">
      <c r="B202" s="36"/>
      <c r="D202" s="191" t="s">
        <v>138</v>
      </c>
      <c r="F202" s="203" t="s">
        <v>334</v>
      </c>
      <c r="I202" s="181"/>
      <c r="L202" s="36"/>
      <c r="M202" s="65"/>
      <c r="N202" s="37"/>
      <c r="O202" s="37"/>
      <c r="P202" s="37"/>
      <c r="Q202" s="37"/>
      <c r="R202" s="37"/>
      <c r="S202" s="37"/>
      <c r="T202" s="66"/>
      <c r="AT202" s="18" t="s">
        <v>138</v>
      </c>
      <c r="AU202" s="18" t="s">
        <v>89</v>
      </c>
    </row>
    <row r="203" spans="2:65" s="1" customFormat="1" ht="22.5" customHeight="1">
      <c r="B203" s="166"/>
      <c r="C203" s="204" t="s">
        <v>335</v>
      </c>
      <c r="D203" s="204" t="s">
        <v>198</v>
      </c>
      <c r="E203" s="205" t="s">
        <v>336</v>
      </c>
      <c r="F203" s="206" t="s">
        <v>337</v>
      </c>
      <c r="G203" s="207" t="s">
        <v>332</v>
      </c>
      <c r="H203" s="208">
        <v>1</v>
      </c>
      <c r="I203" s="209"/>
      <c r="J203" s="210">
        <f>ROUND(I203*H203,2)</f>
        <v>0</v>
      </c>
      <c r="K203" s="206" t="s">
        <v>3</v>
      </c>
      <c r="L203" s="211"/>
      <c r="M203" s="212" t="s">
        <v>3</v>
      </c>
      <c r="N203" s="213" t="s">
        <v>52</v>
      </c>
      <c r="O203" s="37"/>
      <c r="P203" s="176">
        <f>O203*H203</f>
        <v>0</v>
      </c>
      <c r="Q203" s="176">
        <v>0.004</v>
      </c>
      <c r="R203" s="176">
        <f>Q203*H203</f>
        <v>0.004</v>
      </c>
      <c r="S203" s="176">
        <v>0</v>
      </c>
      <c r="T203" s="177">
        <f>S203*H203</f>
        <v>0</v>
      </c>
      <c r="AR203" s="18" t="s">
        <v>177</v>
      </c>
      <c r="AT203" s="18" t="s">
        <v>198</v>
      </c>
      <c r="AU203" s="18" t="s">
        <v>89</v>
      </c>
      <c r="AY203" s="18" t="s">
        <v>129</v>
      </c>
      <c r="BE203" s="178">
        <f>IF(N203="základní",J203,0)</f>
        <v>0</v>
      </c>
      <c r="BF203" s="178">
        <f>IF(N203="snížená",J203,0)</f>
        <v>0</v>
      </c>
      <c r="BG203" s="178">
        <f>IF(N203="zákl. přenesená",J203,0)</f>
        <v>0</v>
      </c>
      <c r="BH203" s="178">
        <f>IF(N203="sníž. přenesená",J203,0)</f>
        <v>0</v>
      </c>
      <c r="BI203" s="178">
        <f>IF(N203="nulová",J203,0)</f>
        <v>0</v>
      </c>
      <c r="BJ203" s="18" t="s">
        <v>24</v>
      </c>
      <c r="BK203" s="178">
        <f>ROUND(I203*H203,2)</f>
        <v>0</v>
      </c>
      <c r="BL203" s="18" t="s">
        <v>136</v>
      </c>
      <c r="BM203" s="18" t="s">
        <v>338</v>
      </c>
    </row>
    <row r="204" spans="2:47" s="1" customFormat="1" ht="13.5">
      <c r="B204" s="36"/>
      <c r="D204" s="191" t="s">
        <v>138</v>
      </c>
      <c r="F204" s="203"/>
      <c r="I204" s="181"/>
      <c r="L204" s="36"/>
      <c r="M204" s="65"/>
      <c r="N204" s="37"/>
      <c r="O204" s="37"/>
      <c r="P204" s="37"/>
      <c r="Q204" s="37"/>
      <c r="R204" s="37"/>
      <c r="S204" s="37"/>
      <c r="T204" s="66"/>
      <c r="AT204" s="18" t="s">
        <v>138</v>
      </c>
      <c r="AU204" s="18" t="s">
        <v>89</v>
      </c>
    </row>
    <row r="205" spans="2:65" s="1" customFormat="1" ht="22.5" customHeight="1">
      <c r="B205" s="166"/>
      <c r="C205" s="204" t="s">
        <v>339</v>
      </c>
      <c r="D205" s="204" t="s">
        <v>198</v>
      </c>
      <c r="E205" s="205" t="s">
        <v>340</v>
      </c>
      <c r="F205" s="206" t="s">
        <v>341</v>
      </c>
      <c r="G205" s="207" t="s">
        <v>332</v>
      </c>
      <c r="H205" s="208">
        <v>66</v>
      </c>
      <c r="I205" s="209"/>
      <c r="J205" s="210">
        <f>ROUND(I205*H205,2)</f>
        <v>0</v>
      </c>
      <c r="K205" s="206" t="s">
        <v>3</v>
      </c>
      <c r="L205" s="211"/>
      <c r="M205" s="212" t="s">
        <v>3</v>
      </c>
      <c r="N205" s="213" t="s">
        <v>52</v>
      </c>
      <c r="O205" s="37"/>
      <c r="P205" s="176">
        <f>O205*H205</f>
        <v>0</v>
      </c>
      <c r="Q205" s="176">
        <v>0.0021</v>
      </c>
      <c r="R205" s="176">
        <f>Q205*H205</f>
        <v>0.1386</v>
      </c>
      <c r="S205" s="176">
        <v>0</v>
      </c>
      <c r="T205" s="177">
        <f>S205*H205</f>
        <v>0</v>
      </c>
      <c r="AR205" s="18" t="s">
        <v>177</v>
      </c>
      <c r="AT205" s="18" t="s">
        <v>198</v>
      </c>
      <c r="AU205" s="18" t="s">
        <v>89</v>
      </c>
      <c r="AY205" s="18" t="s">
        <v>129</v>
      </c>
      <c r="BE205" s="178">
        <f>IF(N205="základní",J205,0)</f>
        <v>0</v>
      </c>
      <c r="BF205" s="178">
        <f>IF(N205="snížená",J205,0)</f>
        <v>0</v>
      </c>
      <c r="BG205" s="178">
        <f>IF(N205="zákl. přenesená",J205,0)</f>
        <v>0</v>
      </c>
      <c r="BH205" s="178">
        <f>IF(N205="sníž. přenesená",J205,0)</f>
        <v>0</v>
      </c>
      <c r="BI205" s="178">
        <f>IF(N205="nulová",J205,0)</f>
        <v>0</v>
      </c>
      <c r="BJ205" s="18" t="s">
        <v>24</v>
      </c>
      <c r="BK205" s="178">
        <f>ROUND(I205*H205,2)</f>
        <v>0</v>
      </c>
      <c r="BL205" s="18" t="s">
        <v>136</v>
      </c>
      <c r="BM205" s="18" t="s">
        <v>342</v>
      </c>
    </row>
    <row r="206" spans="2:47" s="1" customFormat="1" ht="13.5">
      <c r="B206" s="36"/>
      <c r="D206" s="191" t="s">
        <v>138</v>
      </c>
      <c r="F206" s="203"/>
      <c r="I206" s="181"/>
      <c r="L206" s="36"/>
      <c r="M206" s="65"/>
      <c r="N206" s="37"/>
      <c r="O206" s="37"/>
      <c r="P206" s="37"/>
      <c r="Q206" s="37"/>
      <c r="R206" s="37"/>
      <c r="S206" s="37"/>
      <c r="T206" s="66"/>
      <c r="AT206" s="18" t="s">
        <v>138</v>
      </c>
      <c r="AU206" s="18" t="s">
        <v>89</v>
      </c>
    </row>
    <row r="207" spans="2:65" s="1" customFormat="1" ht="22.5" customHeight="1">
      <c r="B207" s="166"/>
      <c r="C207" s="167" t="s">
        <v>343</v>
      </c>
      <c r="D207" s="167" t="s">
        <v>131</v>
      </c>
      <c r="E207" s="168" t="s">
        <v>344</v>
      </c>
      <c r="F207" s="169" t="s">
        <v>345</v>
      </c>
      <c r="G207" s="170" t="s">
        <v>253</v>
      </c>
      <c r="H207" s="171">
        <v>2300</v>
      </c>
      <c r="I207" s="172"/>
      <c r="J207" s="173">
        <f>ROUND(I207*H207,2)</f>
        <v>0</v>
      </c>
      <c r="K207" s="169" t="s">
        <v>135</v>
      </c>
      <c r="L207" s="36"/>
      <c r="M207" s="174" t="s">
        <v>3</v>
      </c>
      <c r="N207" s="175" t="s">
        <v>52</v>
      </c>
      <c r="O207" s="37"/>
      <c r="P207" s="176">
        <f>O207*H207</f>
        <v>0</v>
      </c>
      <c r="Q207" s="176">
        <v>0.0002</v>
      </c>
      <c r="R207" s="176">
        <f>Q207*H207</f>
        <v>0.46</v>
      </c>
      <c r="S207" s="176">
        <v>0</v>
      </c>
      <c r="T207" s="177">
        <f>S207*H207</f>
        <v>0</v>
      </c>
      <c r="AR207" s="18" t="s">
        <v>136</v>
      </c>
      <c r="AT207" s="18" t="s">
        <v>131</v>
      </c>
      <c r="AU207" s="18" t="s">
        <v>89</v>
      </c>
      <c r="AY207" s="18" t="s">
        <v>129</v>
      </c>
      <c r="BE207" s="178">
        <f>IF(N207="základní",J207,0)</f>
        <v>0</v>
      </c>
      <c r="BF207" s="178">
        <f>IF(N207="snížená",J207,0)</f>
        <v>0</v>
      </c>
      <c r="BG207" s="178">
        <f>IF(N207="zákl. přenesená",J207,0)</f>
        <v>0</v>
      </c>
      <c r="BH207" s="178">
        <f>IF(N207="sníž. přenesená",J207,0)</f>
        <v>0</v>
      </c>
      <c r="BI207" s="178">
        <f>IF(N207="nulová",J207,0)</f>
        <v>0</v>
      </c>
      <c r="BJ207" s="18" t="s">
        <v>24</v>
      </c>
      <c r="BK207" s="178">
        <f>ROUND(I207*H207,2)</f>
        <v>0</v>
      </c>
      <c r="BL207" s="18" t="s">
        <v>136</v>
      </c>
      <c r="BM207" s="18" t="s">
        <v>346</v>
      </c>
    </row>
    <row r="208" spans="2:47" s="1" customFormat="1" ht="13.5">
      <c r="B208" s="36"/>
      <c r="D208" s="179" t="s">
        <v>138</v>
      </c>
      <c r="F208" s="180" t="s">
        <v>347</v>
      </c>
      <c r="I208" s="181"/>
      <c r="L208" s="36"/>
      <c r="M208" s="65"/>
      <c r="N208" s="37"/>
      <c r="O208" s="37"/>
      <c r="P208" s="37"/>
      <c r="Q208" s="37"/>
      <c r="R208" s="37"/>
      <c r="S208" s="37"/>
      <c r="T208" s="66"/>
      <c r="AT208" s="18" t="s">
        <v>138</v>
      </c>
      <c r="AU208" s="18" t="s">
        <v>89</v>
      </c>
    </row>
    <row r="209" spans="2:51" s="11" customFormat="1" ht="13.5">
      <c r="B209" s="182"/>
      <c r="D209" s="179" t="s">
        <v>140</v>
      </c>
      <c r="E209" s="183" t="s">
        <v>3</v>
      </c>
      <c r="F209" s="184" t="s">
        <v>348</v>
      </c>
      <c r="H209" s="185">
        <v>2300</v>
      </c>
      <c r="I209" s="186"/>
      <c r="L209" s="182"/>
      <c r="M209" s="187"/>
      <c r="N209" s="188"/>
      <c r="O209" s="188"/>
      <c r="P209" s="188"/>
      <c r="Q209" s="188"/>
      <c r="R209" s="188"/>
      <c r="S209" s="188"/>
      <c r="T209" s="189"/>
      <c r="AT209" s="183" t="s">
        <v>140</v>
      </c>
      <c r="AU209" s="183" t="s">
        <v>89</v>
      </c>
      <c r="AV209" s="11" t="s">
        <v>89</v>
      </c>
      <c r="AW209" s="11" t="s">
        <v>45</v>
      </c>
      <c r="AX209" s="11" t="s">
        <v>24</v>
      </c>
      <c r="AY209" s="183" t="s">
        <v>129</v>
      </c>
    </row>
    <row r="210" spans="2:51" s="12" customFormat="1" ht="13.5">
      <c r="B210" s="190"/>
      <c r="D210" s="191" t="s">
        <v>140</v>
      </c>
      <c r="E210" s="192" t="s">
        <v>3</v>
      </c>
      <c r="F210" s="193" t="s">
        <v>148</v>
      </c>
      <c r="H210" s="194" t="s">
        <v>3</v>
      </c>
      <c r="I210" s="195"/>
      <c r="L210" s="190"/>
      <c r="M210" s="196"/>
      <c r="N210" s="197"/>
      <c r="O210" s="197"/>
      <c r="P210" s="197"/>
      <c r="Q210" s="197"/>
      <c r="R210" s="197"/>
      <c r="S210" s="197"/>
      <c r="T210" s="198"/>
      <c r="AT210" s="199" t="s">
        <v>140</v>
      </c>
      <c r="AU210" s="199" t="s">
        <v>89</v>
      </c>
      <c r="AV210" s="12" t="s">
        <v>24</v>
      </c>
      <c r="AW210" s="12" t="s">
        <v>45</v>
      </c>
      <c r="AX210" s="12" t="s">
        <v>81</v>
      </c>
      <c r="AY210" s="199" t="s">
        <v>129</v>
      </c>
    </row>
    <row r="211" spans="2:65" s="1" customFormat="1" ht="22.5" customHeight="1">
      <c r="B211" s="166"/>
      <c r="C211" s="167" t="s">
        <v>349</v>
      </c>
      <c r="D211" s="167" t="s">
        <v>131</v>
      </c>
      <c r="E211" s="168" t="s">
        <v>350</v>
      </c>
      <c r="F211" s="169" t="s">
        <v>351</v>
      </c>
      <c r="G211" s="170" t="s">
        <v>253</v>
      </c>
      <c r="H211" s="171">
        <v>2300</v>
      </c>
      <c r="I211" s="172"/>
      <c r="J211" s="173">
        <f>ROUND(I211*H211,2)</f>
        <v>0</v>
      </c>
      <c r="K211" s="169" t="s">
        <v>135</v>
      </c>
      <c r="L211" s="36"/>
      <c r="M211" s="174" t="s">
        <v>3</v>
      </c>
      <c r="N211" s="175" t="s">
        <v>52</v>
      </c>
      <c r="O211" s="37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AR211" s="18" t="s">
        <v>136</v>
      </c>
      <c r="AT211" s="18" t="s">
        <v>131</v>
      </c>
      <c r="AU211" s="18" t="s">
        <v>89</v>
      </c>
      <c r="AY211" s="18" t="s">
        <v>129</v>
      </c>
      <c r="BE211" s="178">
        <f>IF(N211="základní",J211,0)</f>
        <v>0</v>
      </c>
      <c r="BF211" s="178">
        <f>IF(N211="snížená",J211,0)</f>
        <v>0</v>
      </c>
      <c r="BG211" s="178">
        <f>IF(N211="zákl. přenesená",J211,0)</f>
        <v>0</v>
      </c>
      <c r="BH211" s="178">
        <f>IF(N211="sníž. přenesená",J211,0)</f>
        <v>0</v>
      </c>
      <c r="BI211" s="178">
        <f>IF(N211="nulová",J211,0)</f>
        <v>0</v>
      </c>
      <c r="BJ211" s="18" t="s">
        <v>24</v>
      </c>
      <c r="BK211" s="178">
        <f>ROUND(I211*H211,2)</f>
        <v>0</v>
      </c>
      <c r="BL211" s="18" t="s">
        <v>136</v>
      </c>
      <c r="BM211" s="18" t="s">
        <v>352</v>
      </c>
    </row>
    <row r="212" spans="2:47" s="1" customFormat="1" ht="27">
      <c r="B212" s="36"/>
      <c r="D212" s="191" t="s">
        <v>138</v>
      </c>
      <c r="F212" s="203" t="s">
        <v>353</v>
      </c>
      <c r="I212" s="181"/>
      <c r="L212" s="36"/>
      <c r="M212" s="65"/>
      <c r="N212" s="37"/>
      <c r="O212" s="37"/>
      <c r="P212" s="37"/>
      <c r="Q212" s="37"/>
      <c r="R212" s="37"/>
      <c r="S212" s="37"/>
      <c r="T212" s="66"/>
      <c r="AT212" s="18" t="s">
        <v>138</v>
      </c>
      <c r="AU212" s="18" t="s">
        <v>89</v>
      </c>
    </row>
    <row r="213" spans="2:65" s="1" customFormat="1" ht="22.5" customHeight="1">
      <c r="B213" s="166"/>
      <c r="C213" s="167" t="s">
        <v>354</v>
      </c>
      <c r="D213" s="167" t="s">
        <v>131</v>
      </c>
      <c r="E213" s="168" t="s">
        <v>355</v>
      </c>
      <c r="F213" s="169" t="s">
        <v>356</v>
      </c>
      <c r="G213" s="170" t="s">
        <v>332</v>
      </c>
      <c r="H213" s="171">
        <v>120</v>
      </c>
      <c r="I213" s="172"/>
      <c r="J213" s="173">
        <f>ROUND(I213*H213,2)</f>
        <v>0</v>
      </c>
      <c r="K213" s="169" t="s">
        <v>3</v>
      </c>
      <c r="L213" s="36"/>
      <c r="M213" s="174" t="s">
        <v>3</v>
      </c>
      <c r="N213" s="175" t="s">
        <v>52</v>
      </c>
      <c r="O213" s="37"/>
      <c r="P213" s="176">
        <f>O213*H213</f>
        <v>0</v>
      </c>
      <c r="Q213" s="176">
        <v>0.00207</v>
      </c>
      <c r="R213" s="176">
        <f>Q213*H213</f>
        <v>0.24839999999999998</v>
      </c>
      <c r="S213" s="176">
        <v>0</v>
      </c>
      <c r="T213" s="177">
        <f>S213*H213</f>
        <v>0</v>
      </c>
      <c r="AR213" s="18" t="s">
        <v>136</v>
      </c>
      <c r="AT213" s="18" t="s">
        <v>131</v>
      </c>
      <c r="AU213" s="18" t="s">
        <v>89</v>
      </c>
      <c r="AY213" s="18" t="s">
        <v>129</v>
      </c>
      <c r="BE213" s="178">
        <f>IF(N213="základní",J213,0)</f>
        <v>0</v>
      </c>
      <c r="BF213" s="178">
        <f>IF(N213="snížená",J213,0)</f>
        <v>0</v>
      </c>
      <c r="BG213" s="178">
        <f>IF(N213="zákl. přenesená",J213,0)</f>
        <v>0</v>
      </c>
      <c r="BH213" s="178">
        <f>IF(N213="sníž. přenesená",J213,0)</f>
        <v>0</v>
      </c>
      <c r="BI213" s="178">
        <f>IF(N213="nulová",J213,0)</f>
        <v>0</v>
      </c>
      <c r="BJ213" s="18" t="s">
        <v>24</v>
      </c>
      <c r="BK213" s="178">
        <f>ROUND(I213*H213,2)</f>
        <v>0</v>
      </c>
      <c r="BL213" s="18" t="s">
        <v>136</v>
      </c>
      <c r="BM213" s="18" t="s">
        <v>357</v>
      </c>
    </row>
    <row r="214" spans="2:47" s="1" customFormat="1" ht="13.5">
      <c r="B214" s="36"/>
      <c r="D214" s="191" t="s">
        <v>138</v>
      </c>
      <c r="F214" s="203"/>
      <c r="I214" s="181"/>
      <c r="L214" s="36"/>
      <c r="M214" s="65"/>
      <c r="N214" s="37"/>
      <c r="O214" s="37"/>
      <c r="P214" s="37"/>
      <c r="Q214" s="37"/>
      <c r="R214" s="37"/>
      <c r="S214" s="37"/>
      <c r="T214" s="66"/>
      <c r="AT214" s="18" t="s">
        <v>138</v>
      </c>
      <c r="AU214" s="18" t="s">
        <v>89</v>
      </c>
    </row>
    <row r="215" spans="2:65" s="1" customFormat="1" ht="22.5" customHeight="1">
      <c r="B215" s="166"/>
      <c r="C215" s="167" t="s">
        <v>358</v>
      </c>
      <c r="D215" s="167" t="s">
        <v>131</v>
      </c>
      <c r="E215" s="168" t="s">
        <v>359</v>
      </c>
      <c r="F215" s="169" t="s">
        <v>360</v>
      </c>
      <c r="G215" s="170" t="s">
        <v>253</v>
      </c>
      <c r="H215" s="171">
        <v>34</v>
      </c>
      <c r="I215" s="172"/>
      <c r="J215" s="173">
        <f>ROUND(I215*H215,2)</f>
        <v>0</v>
      </c>
      <c r="K215" s="169" t="s">
        <v>135</v>
      </c>
      <c r="L215" s="36"/>
      <c r="M215" s="174" t="s">
        <v>3</v>
      </c>
      <c r="N215" s="175" t="s">
        <v>52</v>
      </c>
      <c r="O215" s="37"/>
      <c r="P215" s="176">
        <f>O215*H215</f>
        <v>0</v>
      </c>
      <c r="Q215" s="176">
        <v>1.22469</v>
      </c>
      <c r="R215" s="176">
        <f>Q215*H215</f>
        <v>41.63946</v>
      </c>
      <c r="S215" s="176">
        <v>0</v>
      </c>
      <c r="T215" s="177">
        <f>S215*H215</f>
        <v>0</v>
      </c>
      <c r="AR215" s="18" t="s">
        <v>136</v>
      </c>
      <c r="AT215" s="18" t="s">
        <v>131</v>
      </c>
      <c r="AU215" s="18" t="s">
        <v>89</v>
      </c>
      <c r="AY215" s="18" t="s">
        <v>129</v>
      </c>
      <c r="BE215" s="178">
        <f>IF(N215="základní",J215,0)</f>
        <v>0</v>
      </c>
      <c r="BF215" s="178">
        <f>IF(N215="snížená",J215,0)</f>
        <v>0</v>
      </c>
      <c r="BG215" s="178">
        <f>IF(N215="zákl. přenesená",J215,0)</f>
        <v>0</v>
      </c>
      <c r="BH215" s="178">
        <f>IF(N215="sníž. přenesená",J215,0)</f>
        <v>0</v>
      </c>
      <c r="BI215" s="178">
        <f>IF(N215="nulová",J215,0)</f>
        <v>0</v>
      </c>
      <c r="BJ215" s="18" t="s">
        <v>24</v>
      </c>
      <c r="BK215" s="178">
        <f>ROUND(I215*H215,2)</f>
        <v>0</v>
      </c>
      <c r="BL215" s="18" t="s">
        <v>136</v>
      </c>
      <c r="BM215" s="18" t="s">
        <v>361</v>
      </c>
    </row>
    <row r="216" spans="2:65" s="1" customFormat="1" ht="22.5" customHeight="1">
      <c r="B216" s="166"/>
      <c r="C216" s="167" t="s">
        <v>362</v>
      </c>
      <c r="D216" s="167" t="s">
        <v>131</v>
      </c>
      <c r="E216" s="168" t="s">
        <v>363</v>
      </c>
      <c r="F216" s="169" t="s">
        <v>364</v>
      </c>
      <c r="G216" s="170" t="s">
        <v>253</v>
      </c>
      <c r="H216" s="171">
        <v>20</v>
      </c>
      <c r="I216" s="172"/>
      <c r="J216" s="173">
        <f>ROUND(I216*H216,2)</f>
        <v>0</v>
      </c>
      <c r="K216" s="169" t="s">
        <v>135</v>
      </c>
      <c r="L216" s="36"/>
      <c r="M216" s="174" t="s">
        <v>3</v>
      </c>
      <c r="N216" s="175" t="s">
        <v>52</v>
      </c>
      <c r="O216" s="37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AR216" s="18" t="s">
        <v>136</v>
      </c>
      <c r="AT216" s="18" t="s">
        <v>131</v>
      </c>
      <c r="AU216" s="18" t="s">
        <v>89</v>
      </c>
      <c r="AY216" s="18" t="s">
        <v>129</v>
      </c>
      <c r="BE216" s="178">
        <f>IF(N216="základní",J216,0)</f>
        <v>0</v>
      </c>
      <c r="BF216" s="178">
        <f>IF(N216="snížená",J216,0)</f>
        <v>0</v>
      </c>
      <c r="BG216" s="178">
        <f>IF(N216="zákl. přenesená",J216,0)</f>
        <v>0</v>
      </c>
      <c r="BH216" s="178">
        <f>IF(N216="sníž. přenesená",J216,0)</f>
        <v>0</v>
      </c>
      <c r="BI216" s="178">
        <f>IF(N216="nulová",J216,0)</f>
        <v>0</v>
      </c>
      <c r="BJ216" s="18" t="s">
        <v>24</v>
      </c>
      <c r="BK216" s="178">
        <f>ROUND(I216*H216,2)</f>
        <v>0</v>
      </c>
      <c r="BL216" s="18" t="s">
        <v>136</v>
      </c>
      <c r="BM216" s="18" t="s">
        <v>365</v>
      </c>
    </row>
    <row r="217" spans="2:47" s="1" customFormat="1" ht="27">
      <c r="B217" s="36"/>
      <c r="D217" s="191" t="s">
        <v>138</v>
      </c>
      <c r="F217" s="203" t="s">
        <v>366</v>
      </c>
      <c r="I217" s="181"/>
      <c r="L217" s="36"/>
      <c r="M217" s="65"/>
      <c r="N217" s="37"/>
      <c r="O217" s="37"/>
      <c r="P217" s="37"/>
      <c r="Q217" s="37"/>
      <c r="R217" s="37"/>
      <c r="S217" s="37"/>
      <c r="T217" s="66"/>
      <c r="AT217" s="18" t="s">
        <v>138</v>
      </c>
      <c r="AU217" s="18" t="s">
        <v>89</v>
      </c>
    </row>
    <row r="218" spans="2:65" s="1" customFormat="1" ht="22.5" customHeight="1">
      <c r="B218" s="166"/>
      <c r="C218" s="167" t="s">
        <v>367</v>
      </c>
      <c r="D218" s="167" t="s">
        <v>131</v>
      </c>
      <c r="E218" s="168" t="s">
        <v>368</v>
      </c>
      <c r="F218" s="169" t="s">
        <v>369</v>
      </c>
      <c r="G218" s="170" t="s">
        <v>253</v>
      </c>
      <c r="H218" s="171">
        <v>20</v>
      </c>
      <c r="I218" s="172"/>
      <c r="J218" s="173">
        <f>ROUND(I218*H218,2)</f>
        <v>0</v>
      </c>
      <c r="K218" s="169" t="s">
        <v>135</v>
      </c>
      <c r="L218" s="36"/>
      <c r="M218" s="174" t="s">
        <v>3</v>
      </c>
      <c r="N218" s="175" t="s">
        <v>52</v>
      </c>
      <c r="O218" s="37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AR218" s="18" t="s">
        <v>136</v>
      </c>
      <c r="AT218" s="18" t="s">
        <v>131</v>
      </c>
      <c r="AU218" s="18" t="s">
        <v>89</v>
      </c>
      <c r="AY218" s="18" t="s">
        <v>129</v>
      </c>
      <c r="BE218" s="178">
        <f>IF(N218="základní",J218,0)</f>
        <v>0</v>
      </c>
      <c r="BF218" s="178">
        <f>IF(N218="snížená",J218,0)</f>
        <v>0</v>
      </c>
      <c r="BG218" s="178">
        <f>IF(N218="zákl. přenesená",J218,0)</f>
        <v>0</v>
      </c>
      <c r="BH218" s="178">
        <f>IF(N218="sníž. přenesená",J218,0)</f>
        <v>0</v>
      </c>
      <c r="BI218" s="178">
        <f>IF(N218="nulová",J218,0)</f>
        <v>0</v>
      </c>
      <c r="BJ218" s="18" t="s">
        <v>24</v>
      </c>
      <c r="BK218" s="178">
        <f>ROUND(I218*H218,2)</f>
        <v>0</v>
      </c>
      <c r="BL218" s="18" t="s">
        <v>136</v>
      </c>
      <c r="BM218" s="18" t="s">
        <v>370</v>
      </c>
    </row>
    <row r="219" spans="2:47" s="1" customFormat="1" ht="13.5">
      <c r="B219" s="36"/>
      <c r="D219" s="191" t="s">
        <v>138</v>
      </c>
      <c r="F219" s="203" t="s">
        <v>371</v>
      </c>
      <c r="I219" s="181"/>
      <c r="L219" s="36"/>
      <c r="M219" s="65"/>
      <c r="N219" s="37"/>
      <c r="O219" s="37"/>
      <c r="P219" s="37"/>
      <c r="Q219" s="37"/>
      <c r="R219" s="37"/>
      <c r="S219" s="37"/>
      <c r="T219" s="66"/>
      <c r="AT219" s="18" t="s">
        <v>138</v>
      </c>
      <c r="AU219" s="18" t="s">
        <v>89</v>
      </c>
    </row>
    <row r="220" spans="2:65" s="1" customFormat="1" ht="22.5" customHeight="1">
      <c r="B220" s="166"/>
      <c r="C220" s="167" t="s">
        <v>372</v>
      </c>
      <c r="D220" s="167" t="s">
        <v>131</v>
      </c>
      <c r="E220" s="168" t="s">
        <v>373</v>
      </c>
      <c r="F220" s="169" t="s">
        <v>374</v>
      </c>
      <c r="G220" s="170" t="s">
        <v>332</v>
      </c>
      <c r="H220" s="171">
        <v>2</v>
      </c>
      <c r="I220" s="172"/>
      <c r="J220" s="173">
        <f>ROUND(I220*H220,2)</f>
        <v>0</v>
      </c>
      <c r="K220" s="169" t="s">
        <v>3</v>
      </c>
      <c r="L220" s="36"/>
      <c r="M220" s="174" t="s">
        <v>3</v>
      </c>
      <c r="N220" s="175" t="s">
        <v>52</v>
      </c>
      <c r="O220" s="37"/>
      <c r="P220" s="176">
        <f>O220*H220</f>
        <v>0</v>
      </c>
      <c r="Q220" s="176">
        <v>24.4923</v>
      </c>
      <c r="R220" s="176">
        <f>Q220*H220</f>
        <v>48.9846</v>
      </c>
      <c r="S220" s="176">
        <v>0</v>
      </c>
      <c r="T220" s="177">
        <f>S220*H220</f>
        <v>0</v>
      </c>
      <c r="AR220" s="18" t="s">
        <v>136</v>
      </c>
      <c r="AT220" s="18" t="s">
        <v>131</v>
      </c>
      <c r="AU220" s="18" t="s">
        <v>89</v>
      </c>
      <c r="AY220" s="18" t="s">
        <v>129</v>
      </c>
      <c r="BE220" s="178">
        <f>IF(N220="základní",J220,0)</f>
        <v>0</v>
      </c>
      <c r="BF220" s="178">
        <f>IF(N220="snížená",J220,0)</f>
        <v>0</v>
      </c>
      <c r="BG220" s="178">
        <f>IF(N220="zákl. přenesená",J220,0)</f>
        <v>0</v>
      </c>
      <c r="BH220" s="178">
        <f>IF(N220="sníž. přenesená",J220,0)</f>
        <v>0</v>
      </c>
      <c r="BI220" s="178">
        <f>IF(N220="nulová",J220,0)</f>
        <v>0</v>
      </c>
      <c r="BJ220" s="18" t="s">
        <v>24</v>
      </c>
      <c r="BK220" s="178">
        <f>ROUND(I220*H220,2)</f>
        <v>0</v>
      </c>
      <c r="BL220" s="18" t="s">
        <v>136</v>
      </c>
      <c r="BM220" s="18" t="s">
        <v>375</v>
      </c>
    </row>
    <row r="221" spans="2:47" s="1" customFormat="1" ht="13.5">
      <c r="B221" s="36"/>
      <c r="D221" s="179" t="s">
        <v>138</v>
      </c>
      <c r="F221" s="180"/>
      <c r="I221" s="181"/>
      <c r="L221" s="36"/>
      <c r="M221" s="65"/>
      <c r="N221" s="37"/>
      <c r="O221" s="37"/>
      <c r="P221" s="37"/>
      <c r="Q221" s="37"/>
      <c r="R221" s="37"/>
      <c r="S221" s="37"/>
      <c r="T221" s="66"/>
      <c r="AT221" s="18" t="s">
        <v>138</v>
      </c>
      <c r="AU221" s="18" t="s">
        <v>89</v>
      </c>
    </row>
    <row r="222" spans="2:51" s="11" customFormat="1" ht="13.5">
      <c r="B222" s="182"/>
      <c r="D222" s="179" t="s">
        <v>140</v>
      </c>
      <c r="E222" s="183" t="s">
        <v>3</v>
      </c>
      <c r="F222" s="184" t="s">
        <v>89</v>
      </c>
      <c r="H222" s="185">
        <v>2</v>
      </c>
      <c r="I222" s="186"/>
      <c r="L222" s="182"/>
      <c r="M222" s="187"/>
      <c r="N222" s="188"/>
      <c r="O222" s="188"/>
      <c r="P222" s="188"/>
      <c r="Q222" s="188"/>
      <c r="R222" s="188"/>
      <c r="S222" s="188"/>
      <c r="T222" s="189"/>
      <c r="AT222" s="183" t="s">
        <v>140</v>
      </c>
      <c r="AU222" s="183" t="s">
        <v>89</v>
      </c>
      <c r="AV222" s="11" t="s">
        <v>89</v>
      </c>
      <c r="AW222" s="11" t="s">
        <v>45</v>
      </c>
      <c r="AX222" s="11" t="s">
        <v>24</v>
      </c>
      <c r="AY222" s="183" t="s">
        <v>129</v>
      </c>
    </row>
    <row r="223" spans="2:51" s="12" customFormat="1" ht="13.5">
      <c r="B223" s="190"/>
      <c r="D223" s="191" t="s">
        <v>140</v>
      </c>
      <c r="E223" s="192" t="s">
        <v>3</v>
      </c>
      <c r="F223" s="193" t="s">
        <v>376</v>
      </c>
      <c r="H223" s="194" t="s">
        <v>3</v>
      </c>
      <c r="I223" s="195"/>
      <c r="L223" s="190"/>
      <c r="M223" s="196"/>
      <c r="N223" s="197"/>
      <c r="O223" s="197"/>
      <c r="P223" s="197"/>
      <c r="Q223" s="197"/>
      <c r="R223" s="197"/>
      <c r="S223" s="197"/>
      <c r="T223" s="198"/>
      <c r="AT223" s="199" t="s">
        <v>140</v>
      </c>
      <c r="AU223" s="199" t="s">
        <v>89</v>
      </c>
      <c r="AV223" s="12" t="s">
        <v>24</v>
      </c>
      <c r="AW223" s="12" t="s">
        <v>45</v>
      </c>
      <c r="AX223" s="12" t="s">
        <v>81</v>
      </c>
      <c r="AY223" s="199" t="s">
        <v>129</v>
      </c>
    </row>
    <row r="224" spans="2:65" s="1" customFormat="1" ht="22.5" customHeight="1">
      <c r="B224" s="166"/>
      <c r="C224" s="167" t="s">
        <v>377</v>
      </c>
      <c r="D224" s="167" t="s">
        <v>131</v>
      </c>
      <c r="E224" s="168" t="s">
        <v>378</v>
      </c>
      <c r="F224" s="169" t="s">
        <v>379</v>
      </c>
      <c r="G224" s="170" t="s">
        <v>253</v>
      </c>
      <c r="H224" s="171">
        <v>70</v>
      </c>
      <c r="I224" s="172"/>
      <c r="J224" s="173">
        <f>ROUND(I224*H224,2)</f>
        <v>0</v>
      </c>
      <c r="K224" s="169" t="s">
        <v>135</v>
      </c>
      <c r="L224" s="36"/>
      <c r="M224" s="174" t="s">
        <v>3</v>
      </c>
      <c r="N224" s="175" t="s">
        <v>52</v>
      </c>
      <c r="O224" s="37"/>
      <c r="P224" s="176">
        <f>O224*H224</f>
        <v>0</v>
      </c>
      <c r="Q224" s="176">
        <v>0</v>
      </c>
      <c r="R224" s="176">
        <f>Q224*H224</f>
        <v>0</v>
      </c>
      <c r="S224" s="176">
        <v>0</v>
      </c>
      <c r="T224" s="177">
        <f>S224*H224</f>
        <v>0</v>
      </c>
      <c r="AR224" s="18" t="s">
        <v>136</v>
      </c>
      <c r="AT224" s="18" t="s">
        <v>131</v>
      </c>
      <c r="AU224" s="18" t="s">
        <v>89</v>
      </c>
      <c r="AY224" s="18" t="s">
        <v>129</v>
      </c>
      <c r="BE224" s="178">
        <f>IF(N224="základní",J224,0)</f>
        <v>0</v>
      </c>
      <c r="BF224" s="178">
        <f>IF(N224="snížená",J224,0)</f>
        <v>0</v>
      </c>
      <c r="BG224" s="178">
        <f>IF(N224="zákl. přenesená",J224,0)</f>
        <v>0</v>
      </c>
      <c r="BH224" s="178">
        <f>IF(N224="sníž. přenesená",J224,0)</f>
        <v>0</v>
      </c>
      <c r="BI224" s="178">
        <f>IF(N224="nulová",J224,0)</f>
        <v>0</v>
      </c>
      <c r="BJ224" s="18" t="s">
        <v>24</v>
      </c>
      <c r="BK224" s="178">
        <f>ROUND(I224*H224,2)</f>
        <v>0</v>
      </c>
      <c r="BL224" s="18" t="s">
        <v>136</v>
      </c>
      <c r="BM224" s="18" t="s">
        <v>380</v>
      </c>
    </row>
    <row r="225" spans="2:65" s="1" customFormat="1" ht="22.5" customHeight="1">
      <c r="B225" s="166"/>
      <c r="C225" s="167" t="s">
        <v>381</v>
      </c>
      <c r="D225" s="167" t="s">
        <v>131</v>
      </c>
      <c r="E225" s="168" t="s">
        <v>382</v>
      </c>
      <c r="F225" s="169" t="s">
        <v>383</v>
      </c>
      <c r="G225" s="170" t="s">
        <v>134</v>
      </c>
      <c r="H225" s="171">
        <v>7000</v>
      </c>
      <c r="I225" s="172"/>
      <c r="J225" s="173">
        <f>ROUND(I225*H225,2)</f>
        <v>0</v>
      </c>
      <c r="K225" s="169" t="s">
        <v>135</v>
      </c>
      <c r="L225" s="36"/>
      <c r="M225" s="174" t="s">
        <v>3</v>
      </c>
      <c r="N225" s="175" t="s">
        <v>52</v>
      </c>
      <c r="O225" s="37"/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AR225" s="18" t="s">
        <v>136</v>
      </c>
      <c r="AT225" s="18" t="s">
        <v>131</v>
      </c>
      <c r="AU225" s="18" t="s">
        <v>89</v>
      </c>
      <c r="AY225" s="18" t="s">
        <v>129</v>
      </c>
      <c r="BE225" s="178">
        <f>IF(N225="základní",J225,0)</f>
        <v>0</v>
      </c>
      <c r="BF225" s="178">
        <f>IF(N225="snížená",J225,0)</f>
        <v>0</v>
      </c>
      <c r="BG225" s="178">
        <f>IF(N225="zákl. přenesená",J225,0)</f>
        <v>0</v>
      </c>
      <c r="BH225" s="178">
        <f>IF(N225="sníž. přenesená",J225,0)</f>
        <v>0</v>
      </c>
      <c r="BI225" s="178">
        <f>IF(N225="nulová",J225,0)</f>
        <v>0</v>
      </c>
      <c r="BJ225" s="18" t="s">
        <v>24</v>
      </c>
      <c r="BK225" s="178">
        <f>ROUND(I225*H225,2)</f>
        <v>0</v>
      </c>
      <c r="BL225" s="18" t="s">
        <v>136</v>
      </c>
      <c r="BM225" s="18" t="s">
        <v>384</v>
      </c>
    </row>
    <row r="226" spans="2:47" s="1" customFormat="1" ht="27">
      <c r="B226" s="36"/>
      <c r="D226" s="179" t="s">
        <v>138</v>
      </c>
      <c r="F226" s="180" t="s">
        <v>385</v>
      </c>
      <c r="I226" s="181"/>
      <c r="L226" s="36"/>
      <c r="M226" s="65"/>
      <c r="N226" s="37"/>
      <c r="O226" s="37"/>
      <c r="P226" s="37"/>
      <c r="Q226" s="37"/>
      <c r="R226" s="37"/>
      <c r="S226" s="37"/>
      <c r="T226" s="66"/>
      <c r="AT226" s="18" t="s">
        <v>138</v>
      </c>
      <c r="AU226" s="18" t="s">
        <v>89</v>
      </c>
    </row>
    <row r="227" spans="2:51" s="11" customFormat="1" ht="13.5">
      <c r="B227" s="182"/>
      <c r="D227" s="179" t="s">
        <v>140</v>
      </c>
      <c r="E227" s="183" t="s">
        <v>3</v>
      </c>
      <c r="F227" s="184" t="s">
        <v>386</v>
      </c>
      <c r="H227" s="185">
        <v>7000</v>
      </c>
      <c r="I227" s="186"/>
      <c r="L227" s="182"/>
      <c r="M227" s="187"/>
      <c r="N227" s="188"/>
      <c r="O227" s="188"/>
      <c r="P227" s="188"/>
      <c r="Q227" s="188"/>
      <c r="R227" s="188"/>
      <c r="S227" s="188"/>
      <c r="T227" s="189"/>
      <c r="AT227" s="183" t="s">
        <v>140</v>
      </c>
      <c r="AU227" s="183" t="s">
        <v>89</v>
      </c>
      <c r="AV227" s="11" t="s">
        <v>89</v>
      </c>
      <c r="AW227" s="11" t="s">
        <v>45</v>
      </c>
      <c r="AX227" s="11" t="s">
        <v>24</v>
      </c>
      <c r="AY227" s="183" t="s">
        <v>129</v>
      </c>
    </row>
    <row r="228" spans="2:51" s="12" customFormat="1" ht="13.5">
      <c r="B228" s="190"/>
      <c r="D228" s="191" t="s">
        <v>140</v>
      </c>
      <c r="E228" s="192" t="s">
        <v>3</v>
      </c>
      <c r="F228" s="193" t="s">
        <v>148</v>
      </c>
      <c r="H228" s="194" t="s">
        <v>3</v>
      </c>
      <c r="I228" s="195"/>
      <c r="L228" s="190"/>
      <c r="M228" s="196"/>
      <c r="N228" s="197"/>
      <c r="O228" s="197"/>
      <c r="P228" s="197"/>
      <c r="Q228" s="197"/>
      <c r="R228" s="197"/>
      <c r="S228" s="197"/>
      <c r="T228" s="198"/>
      <c r="AT228" s="199" t="s">
        <v>140</v>
      </c>
      <c r="AU228" s="199" t="s">
        <v>89</v>
      </c>
      <c r="AV228" s="12" t="s">
        <v>24</v>
      </c>
      <c r="AW228" s="12" t="s">
        <v>45</v>
      </c>
      <c r="AX228" s="12" t="s">
        <v>81</v>
      </c>
      <c r="AY228" s="199" t="s">
        <v>129</v>
      </c>
    </row>
    <row r="229" spans="2:65" s="1" customFormat="1" ht="22.5" customHeight="1">
      <c r="B229" s="166"/>
      <c r="C229" s="167" t="s">
        <v>387</v>
      </c>
      <c r="D229" s="167" t="s">
        <v>131</v>
      </c>
      <c r="E229" s="168" t="s">
        <v>388</v>
      </c>
      <c r="F229" s="169" t="s">
        <v>389</v>
      </c>
      <c r="G229" s="170" t="s">
        <v>134</v>
      </c>
      <c r="H229" s="171">
        <v>7000</v>
      </c>
      <c r="I229" s="172"/>
      <c r="J229" s="173">
        <f>ROUND(I229*H229,2)</f>
        <v>0</v>
      </c>
      <c r="K229" s="169" t="s">
        <v>135</v>
      </c>
      <c r="L229" s="36"/>
      <c r="M229" s="174" t="s">
        <v>3</v>
      </c>
      <c r="N229" s="175" t="s">
        <v>52</v>
      </c>
      <c r="O229" s="37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AR229" s="18" t="s">
        <v>136</v>
      </c>
      <c r="AT229" s="18" t="s">
        <v>131</v>
      </c>
      <c r="AU229" s="18" t="s">
        <v>89</v>
      </c>
      <c r="AY229" s="18" t="s">
        <v>129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18" t="s">
        <v>24</v>
      </c>
      <c r="BK229" s="178">
        <f>ROUND(I229*H229,2)</f>
        <v>0</v>
      </c>
      <c r="BL229" s="18" t="s">
        <v>136</v>
      </c>
      <c r="BM229" s="18" t="s">
        <v>390</v>
      </c>
    </row>
    <row r="230" spans="2:47" s="1" customFormat="1" ht="40.5">
      <c r="B230" s="36"/>
      <c r="D230" s="191" t="s">
        <v>138</v>
      </c>
      <c r="F230" s="203" t="s">
        <v>391</v>
      </c>
      <c r="I230" s="181"/>
      <c r="L230" s="36"/>
      <c r="M230" s="65"/>
      <c r="N230" s="37"/>
      <c r="O230" s="37"/>
      <c r="P230" s="37"/>
      <c r="Q230" s="37"/>
      <c r="R230" s="37"/>
      <c r="S230" s="37"/>
      <c r="T230" s="66"/>
      <c r="AT230" s="18" t="s">
        <v>138</v>
      </c>
      <c r="AU230" s="18" t="s">
        <v>89</v>
      </c>
    </row>
    <row r="231" spans="2:65" s="1" customFormat="1" ht="22.5" customHeight="1">
      <c r="B231" s="166"/>
      <c r="C231" s="167" t="s">
        <v>392</v>
      </c>
      <c r="D231" s="167" t="s">
        <v>131</v>
      </c>
      <c r="E231" s="168" t="s">
        <v>393</v>
      </c>
      <c r="F231" s="169" t="s">
        <v>394</v>
      </c>
      <c r="G231" s="170" t="s">
        <v>134</v>
      </c>
      <c r="H231" s="171">
        <v>30</v>
      </c>
      <c r="I231" s="172"/>
      <c r="J231" s="173">
        <f>ROUND(I231*H231,2)</f>
        <v>0</v>
      </c>
      <c r="K231" s="169" t="s">
        <v>3</v>
      </c>
      <c r="L231" s="36"/>
      <c r="M231" s="174" t="s">
        <v>3</v>
      </c>
      <c r="N231" s="175" t="s">
        <v>52</v>
      </c>
      <c r="O231" s="37"/>
      <c r="P231" s="176">
        <f>O231*H231</f>
        <v>0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AR231" s="18" t="s">
        <v>136</v>
      </c>
      <c r="AT231" s="18" t="s">
        <v>131</v>
      </c>
      <c r="AU231" s="18" t="s">
        <v>89</v>
      </c>
      <c r="AY231" s="18" t="s">
        <v>129</v>
      </c>
      <c r="BE231" s="178">
        <f>IF(N231="základní",J231,0)</f>
        <v>0</v>
      </c>
      <c r="BF231" s="178">
        <f>IF(N231="snížená",J231,0)</f>
        <v>0</v>
      </c>
      <c r="BG231" s="178">
        <f>IF(N231="zákl. přenesená",J231,0)</f>
        <v>0</v>
      </c>
      <c r="BH231" s="178">
        <f>IF(N231="sníž. přenesená",J231,0)</f>
        <v>0</v>
      </c>
      <c r="BI231" s="178">
        <f>IF(N231="nulová",J231,0)</f>
        <v>0</v>
      </c>
      <c r="BJ231" s="18" t="s">
        <v>24</v>
      </c>
      <c r="BK231" s="178">
        <f>ROUND(I231*H231,2)</f>
        <v>0</v>
      </c>
      <c r="BL231" s="18" t="s">
        <v>136</v>
      </c>
      <c r="BM231" s="18" t="s">
        <v>395</v>
      </c>
    </row>
    <row r="232" spans="2:47" s="1" customFormat="1" ht="13.5">
      <c r="B232" s="36"/>
      <c r="D232" s="191" t="s">
        <v>138</v>
      </c>
      <c r="F232" s="203"/>
      <c r="I232" s="181"/>
      <c r="L232" s="36"/>
      <c r="M232" s="65"/>
      <c r="N232" s="37"/>
      <c r="O232" s="37"/>
      <c r="P232" s="37"/>
      <c r="Q232" s="37"/>
      <c r="R232" s="37"/>
      <c r="S232" s="37"/>
      <c r="T232" s="66"/>
      <c r="AT232" s="18" t="s">
        <v>138</v>
      </c>
      <c r="AU232" s="18" t="s">
        <v>89</v>
      </c>
    </row>
    <row r="233" spans="2:65" s="1" customFormat="1" ht="31.5" customHeight="1">
      <c r="B233" s="166"/>
      <c r="C233" s="204" t="s">
        <v>147</v>
      </c>
      <c r="D233" s="204" t="s">
        <v>198</v>
      </c>
      <c r="E233" s="205" t="s">
        <v>396</v>
      </c>
      <c r="F233" s="206" t="s">
        <v>397</v>
      </c>
      <c r="G233" s="207" t="s">
        <v>332</v>
      </c>
      <c r="H233" s="208">
        <v>14</v>
      </c>
      <c r="I233" s="209"/>
      <c r="J233" s="210">
        <f>ROUND(I233*H233,2)</f>
        <v>0</v>
      </c>
      <c r="K233" s="206" t="s">
        <v>135</v>
      </c>
      <c r="L233" s="211"/>
      <c r="M233" s="212" t="s">
        <v>3</v>
      </c>
      <c r="N233" s="213" t="s">
        <v>52</v>
      </c>
      <c r="O233" s="37"/>
      <c r="P233" s="176">
        <f>O233*H233</f>
        <v>0</v>
      </c>
      <c r="Q233" s="176">
        <v>1.747</v>
      </c>
      <c r="R233" s="176">
        <f>Q233*H233</f>
        <v>24.458000000000002</v>
      </c>
      <c r="S233" s="176">
        <v>0</v>
      </c>
      <c r="T233" s="177">
        <f>S233*H233</f>
        <v>0</v>
      </c>
      <c r="AR233" s="18" t="s">
        <v>177</v>
      </c>
      <c r="AT233" s="18" t="s">
        <v>198</v>
      </c>
      <c r="AU233" s="18" t="s">
        <v>89</v>
      </c>
      <c r="AY233" s="18" t="s">
        <v>129</v>
      </c>
      <c r="BE233" s="178">
        <f>IF(N233="základní",J233,0)</f>
        <v>0</v>
      </c>
      <c r="BF233" s="178">
        <f>IF(N233="snížená",J233,0)</f>
        <v>0</v>
      </c>
      <c r="BG233" s="178">
        <f>IF(N233="zákl. přenesená",J233,0)</f>
        <v>0</v>
      </c>
      <c r="BH233" s="178">
        <f>IF(N233="sníž. přenesená",J233,0)</f>
        <v>0</v>
      </c>
      <c r="BI233" s="178">
        <f>IF(N233="nulová",J233,0)</f>
        <v>0</v>
      </c>
      <c r="BJ233" s="18" t="s">
        <v>24</v>
      </c>
      <c r="BK233" s="178">
        <f>ROUND(I233*H233,2)</f>
        <v>0</v>
      </c>
      <c r="BL233" s="18" t="s">
        <v>136</v>
      </c>
      <c r="BM233" s="18" t="s">
        <v>398</v>
      </c>
    </row>
    <row r="234" spans="2:47" s="1" customFormat="1" ht="27">
      <c r="B234" s="36"/>
      <c r="D234" s="179" t="s">
        <v>138</v>
      </c>
      <c r="F234" s="180" t="s">
        <v>399</v>
      </c>
      <c r="I234" s="181"/>
      <c r="L234" s="36"/>
      <c r="M234" s="65"/>
      <c r="N234" s="37"/>
      <c r="O234" s="37"/>
      <c r="P234" s="37"/>
      <c r="Q234" s="37"/>
      <c r="R234" s="37"/>
      <c r="S234" s="37"/>
      <c r="T234" s="66"/>
      <c r="AT234" s="18" t="s">
        <v>138</v>
      </c>
      <c r="AU234" s="18" t="s">
        <v>89</v>
      </c>
    </row>
    <row r="235" spans="2:51" s="11" customFormat="1" ht="13.5">
      <c r="B235" s="182"/>
      <c r="D235" s="191" t="s">
        <v>140</v>
      </c>
      <c r="E235" s="200" t="s">
        <v>3</v>
      </c>
      <c r="F235" s="201" t="s">
        <v>400</v>
      </c>
      <c r="H235" s="202">
        <v>14</v>
      </c>
      <c r="I235" s="186"/>
      <c r="L235" s="182"/>
      <c r="M235" s="187"/>
      <c r="N235" s="188"/>
      <c r="O235" s="188"/>
      <c r="P235" s="188"/>
      <c r="Q235" s="188"/>
      <c r="R235" s="188"/>
      <c r="S235" s="188"/>
      <c r="T235" s="189"/>
      <c r="AT235" s="183" t="s">
        <v>140</v>
      </c>
      <c r="AU235" s="183" t="s">
        <v>89</v>
      </c>
      <c r="AV235" s="11" t="s">
        <v>89</v>
      </c>
      <c r="AW235" s="11" t="s">
        <v>45</v>
      </c>
      <c r="AX235" s="11" t="s">
        <v>24</v>
      </c>
      <c r="AY235" s="183" t="s">
        <v>129</v>
      </c>
    </row>
    <row r="236" spans="2:65" s="1" customFormat="1" ht="22.5" customHeight="1">
      <c r="B236" s="166"/>
      <c r="C236" s="167" t="s">
        <v>401</v>
      </c>
      <c r="D236" s="167" t="s">
        <v>131</v>
      </c>
      <c r="E236" s="168" t="s">
        <v>402</v>
      </c>
      <c r="F236" s="169" t="s">
        <v>403</v>
      </c>
      <c r="G236" s="170" t="s">
        <v>162</v>
      </c>
      <c r="H236" s="171">
        <v>110.25</v>
      </c>
      <c r="I236" s="172"/>
      <c r="J236" s="173">
        <f>ROUND(I236*H236,2)</f>
        <v>0</v>
      </c>
      <c r="K236" s="169" t="s">
        <v>135</v>
      </c>
      <c r="L236" s="36"/>
      <c r="M236" s="174" t="s">
        <v>3</v>
      </c>
      <c r="N236" s="175" t="s">
        <v>52</v>
      </c>
      <c r="O236" s="37"/>
      <c r="P236" s="176">
        <f>O236*H236</f>
        <v>0</v>
      </c>
      <c r="Q236" s="176">
        <v>0.12</v>
      </c>
      <c r="R236" s="176">
        <f>Q236*H236</f>
        <v>13.229999999999999</v>
      </c>
      <c r="S236" s="176">
        <v>2.2</v>
      </c>
      <c r="T236" s="177">
        <f>S236*H236</f>
        <v>242.55</v>
      </c>
      <c r="AR236" s="18" t="s">
        <v>136</v>
      </c>
      <c r="AT236" s="18" t="s">
        <v>131</v>
      </c>
      <c r="AU236" s="18" t="s">
        <v>89</v>
      </c>
      <c r="AY236" s="18" t="s">
        <v>129</v>
      </c>
      <c r="BE236" s="178">
        <f>IF(N236="základní",J236,0)</f>
        <v>0</v>
      </c>
      <c r="BF236" s="178">
        <f>IF(N236="snížená",J236,0)</f>
        <v>0</v>
      </c>
      <c r="BG236" s="178">
        <f>IF(N236="zákl. přenesená",J236,0)</f>
        <v>0</v>
      </c>
      <c r="BH236" s="178">
        <f>IF(N236="sníž. přenesená",J236,0)</f>
        <v>0</v>
      </c>
      <c r="BI236" s="178">
        <f>IF(N236="nulová",J236,0)</f>
        <v>0</v>
      </c>
      <c r="BJ236" s="18" t="s">
        <v>24</v>
      </c>
      <c r="BK236" s="178">
        <f>ROUND(I236*H236,2)</f>
        <v>0</v>
      </c>
      <c r="BL236" s="18" t="s">
        <v>136</v>
      </c>
      <c r="BM236" s="18" t="s">
        <v>404</v>
      </c>
    </row>
    <row r="237" spans="2:47" s="1" customFormat="1" ht="13.5">
      <c r="B237" s="36"/>
      <c r="D237" s="179" t="s">
        <v>138</v>
      </c>
      <c r="F237" s="180" t="s">
        <v>405</v>
      </c>
      <c r="I237" s="181"/>
      <c r="L237" s="36"/>
      <c r="M237" s="65"/>
      <c r="N237" s="37"/>
      <c r="O237" s="37"/>
      <c r="P237" s="37"/>
      <c r="Q237" s="37"/>
      <c r="R237" s="37"/>
      <c r="S237" s="37"/>
      <c r="T237" s="66"/>
      <c r="AT237" s="18" t="s">
        <v>138</v>
      </c>
      <c r="AU237" s="18" t="s">
        <v>89</v>
      </c>
    </row>
    <row r="238" spans="2:51" s="11" customFormat="1" ht="13.5">
      <c r="B238" s="182"/>
      <c r="D238" s="191" t="s">
        <v>140</v>
      </c>
      <c r="E238" s="200" t="s">
        <v>3</v>
      </c>
      <c r="F238" s="201" t="s">
        <v>406</v>
      </c>
      <c r="H238" s="202">
        <v>110.25</v>
      </c>
      <c r="I238" s="186"/>
      <c r="L238" s="182"/>
      <c r="M238" s="187"/>
      <c r="N238" s="188"/>
      <c r="O238" s="188"/>
      <c r="P238" s="188"/>
      <c r="Q238" s="188"/>
      <c r="R238" s="188"/>
      <c r="S238" s="188"/>
      <c r="T238" s="189"/>
      <c r="AT238" s="183" t="s">
        <v>140</v>
      </c>
      <c r="AU238" s="183" t="s">
        <v>89</v>
      </c>
      <c r="AV238" s="11" t="s">
        <v>89</v>
      </c>
      <c r="AW238" s="11" t="s">
        <v>45</v>
      </c>
      <c r="AX238" s="11" t="s">
        <v>24</v>
      </c>
      <c r="AY238" s="183" t="s">
        <v>129</v>
      </c>
    </row>
    <row r="239" spans="2:65" s="1" customFormat="1" ht="22.5" customHeight="1">
      <c r="B239" s="166"/>
      <c r="C239" s="167" t="s">
        <v>407</v>
      </c>
      <c r="D239" s="167" t="s">
        <v>131</v>
      </c>
      <c r="E239" s="168" t="s">
        <v>408</v>
      </c>
      <c r="F239" s="169" t="s">
        <v>409</v>
      </c>
      <c r="G239" s="170" t="s">
        <v>410</v>
      </c>
      <c r="H239" s="171">
        <v>1</v>
      </c>
      <c r="I239" s="172"/>
      <c r="J239" s="173">
        <f>ROUND(I239*H239,2)</f>
        <v>0</v>
      </c>
      <c r="K239" s="169" t="s">
        <v>3</v>
      </c>
      <c r="L239" s="36"/>
      <c r="M239" s="174" t="s">
        <v>3</v>
      </c>
      <c r="N239" s="175" t="s">
        <v>52</v>
      </c>
      <c r="O239" s="37"/>
      <c r="P239" s="176">
        <f>O239*H239</f>
        <v>0</v>
      </c>
      <c r="Q239" s="176">
        <v>0</v>
      </c>
      <c r="R239" s="176">
        <f>Q239*H239</f>
        <v>0</v>
      </c>
      <c r="S239" s="176">
        <v>0.98</v>
      </c>
      <c r="T239" s="177">
        <f>S239*H239</f>
        <v>0.98</v>
      </c>
      <c r="AR239" s="18" t="s">
        <v>136</v>
      </c>
      <c r="AT239" s="18" t="s">
        <v>131</v>
      </c>
      <c r="AU239" s="18" t="s">
        <v>89</v>
      </c>
      <c r="AY239" s="18" t="s">
        <v>129</v>
      </c>
      <c r="BE239" s="178">
        <f>IF(N239="základní",J239,0)</f>
        <v>0</v>
      </c>
      <c r="BF239" s="178">
        <f>IF(N239="snížená",J239,0)</f>
        <v>0</v>
      </c>
      <c r="BG239" s="178">
        <f>IF(N239="zákl. přenesená",J239,0)</f>
        <v>0</v>
      </c>
      <c r="BH239" s="178">
        <f>IF(N239="sníž. přenesená",J239,0)</f>
        <v>0</v>
      </c>
      <c r="BI239" s="178">
        <f>IF(N239="nulová",J239,0)</f>
        <v>0</v>
      </c>
      <c r="BJ239" s="18" t="s">
        <v>24</v>
      </c>
      <c r="BK239" s="178">
        <f>ROUND(I239*H239,2)</f>
        <v>0</v>
      </c>
      <c r="BL239" s="18" t="s">
        <v>136</v>
      </c>
      <c r="BM239" s="18" t="s">
        <v>411</v>
      </c>
    </row>
    <row r="240" spans="2:47" s="1" customFormat="1" ht="13.5">
      <c r="B240" s="36"/>
      <c r="D240" s="191" t="s">
        <v>138</v>
      </c>
      <c r="F240" s="203"/>
      <c r="I240" s="181"/>
      <c r="L240" s="36"/>
      <c r="M240" s="65"/>
      <c r="N240" s="37"/>
      <c r="O240" s="37"/>
      <c r="P240" s="37"/>
      <c r="Q240" s="37"/>
      <c r="R240" s="37"/>
      <c r="S240" s="37"/>
      <c r="T240" s="66"/>
      <c r="AT240" s="18" t="s">
        <v>138</v>
      </c>
      <c r="AU240" s="18" t="s">
        <v>89</v>
      </c>
    </row>
    <row r="241" spans="2:65" s="1" customFormat="1" ht="22.5" customHeight="1">
      <c r="B241" s="166"/>
      <c r="C241" s="167" t="s">
        <v>412</v>
      </c>
      <c r="D241" s="167" t="s">
        <v>131</v>
      </c>
      <c r="E241" s="168" t="s">
        <v>413</v>
      </c>
      <c r="F241" s="169" t="s">
        <v>414</v>
      </c>
      <c r="G241" s="170" t="s">
        <v>253</v>
      </c>
      <c r="H241" s="171">
        <v>34</v>
      </c>
      <c r="I241" s="172"/>
      <c r="J241" s="173">
        <f>ROUND(I241*H241,2)</f>
        <v>0</v>
      </c>
      <c r="K241" s="169" t="s">
        <v>135</v>
      </c>
      <c r="L241" s="36"/>
      <c r="M241" s="174" t="s">
        <v>3</v>
      </c>
      <c r="N241" s="175" t="s">
        <v>52</v>
      </c>
      <c r="O241" s="37"/>
      <c r="P241" s="176">
        <f>O241*H241</f>
        <v>0</v>
      </c>
      <c r="Q241" s="176">
        <v>0</v>
      </c>
      <c r="R241" s="176">
        <f>Q241*H241</f>
        <v>0</v>
      </c>
      <c r="S241" s="176">
        <v>2.055</v>
      </c>
      <c r="T241" s="177">
        <f>S241*H241</f>
        <v>69.87</v>
      </c>
      <c r="AR241" s="18" t="s">
        <v>136</v>
      </c>
      <c r="AT241" s="18" t="s">
        <v>131</v>
      </c>
      <c r="AU241" s="18" t="s">
        <v>89</v>
      </c>
      <c r="AY241" s="18" t="s">
        <v>129</v>
      </c>
      <c r="BE241" s="178">
        <f>IF(N241="základní",J241,0)</f>
        <v>0</v>
      </c>
      <c r="BF241" s="178">
        <f>IF(N241="snížená",J241,0)</f>
        <v>0</v>
      </c>
      <c r="BG241" s="178">
        <f>IF(N241="zákl. přenesená",J241,0)</f>
        <v>0</v>
      </c>
      <c r="BH241" s="178">
        <f>IF(N241="sníž. přenesená",J241,0)</f>
        <v>0</v>
      </c>
      <c r="BI241" s="178">
        <f>IF(N241="nulová",J241,0)</f>
        <v>0</v>
      </c>
      <c r="BJ241" s="18" t="s">
        <v>24</v>
      </c>
      <c r="BK241" s="178">
        <f>ROUND(I241*H241,2)</f>
        <v>0</v>
      </c>
      <c r="BL241" s="18" t="s">
        <v>136</v>
      </c>
      <c r="BM241" s="18" t="s">
        <v>415</v>
      </c>
    </row>
    <row r="242" spans="2:47" s="1" customFormat="1" ht="27">
      <c r="B242" s="36"/>
      <c r="D242" s="179" t="s">
        <v>138</v>
      </c>
      <c r="F242" s="180" t="s">
        <v>416</v>
      </c>
      <c r="I242" s="181"/>
      <c r="L242" s="36"/>
      <c r="M242" s="65"/>
      <c r="N242" s="37"/>
      <c r="O242" s="37"/>
      <c r="P242" s="37"/>
      <c r="Q242" s="37"/>
      <c r="R242" s="37"/>
      <c r="S242" s="37"/>
      <c r="T242" s="66"/>
      <c r="AT242" s="18" t="s">
        <v>138</v>
      </c>
      <c r="AU242" s="18" t="s">
        <v>89</v>
      </c>
    </row>
    <row r="243" spans="2:51" s="11" customFormat="1" ht="13.5">
      <c r="B243" s="182"/>
      <c r="D243" s="179" t="s">
        <v>140</v>
      </c>
      <c r="E243" s="183" t="s">
        <v>3</v>
      </c>
      <c r="F243" s="184" t="s">
        <v>417</v>
      </c>
      <c r="H243" s="185">
        <v>34</v>
      </c>
      <c r="I243" s="186"/>
      <c r="L243" s="182"/>
      <c r="M243" s="187"/>
      <c r="N243" s="188"/>
      <c r="O243" s="188"/>
      <c r="P243" s="188"/>
      <c r="Q243" s="188"/>
      <c r="R243" s="188"/>
      <c r="S243" s="188"/>
      <c r="T243" s="189"/>
      <c r="AT243" s="183" t="s">
        <v>140</v>
      </c>
      <c r="AU243" s="183" t="s">
        <v>89</v>
      </c>
      <c r="AV243" s="11" t="s">
        <v>89</v>
      </c>
      <c r="AW243" s="11" t="s">
        <v>45</v>
      </c>
      <c r="AX243" s="11" t="s">
        <v>24</v>
      </c>
      <c r="AY243" s="183" t="s">
        <v>129</v>
      </c>
    </row>
    <row r="244" spans="2:63" s="10" customFormat="1" ht="29.25" customHeight="1">
      <c r="B244" s="152"/>
      <c r="D244" s="163" t="s">
        <v>80</v>
      </c>
      <c r="E244" s="164" t="s">
        <v>418</v>
      </c>
      <c r="F244" s="164" t="s">
        <v>419</v>
      </c>
      <c r="I244" s="155"/>
      <c r="J244" s="165">
        <f>BK244</f>
        <v>0</v>
      </c>
      <c r="L244" s="152"/>
      <c r="M244" s="157"/>
      <c r="N244" s="158"/>
      <c r="O244" s="158"/>
      <c r="P244" s="159">
        <f>SUM(P245:P258)</f>
        <v>0</v>
      </c>
      <c r="Q244" s="158"/>
      <c r="R244" s="159">
        <f>SUM(R245:R258)</f>
        <v>0</v>
      </c>
      <c r="S244" s="158"/>
      <c r="T244" s="160">
        <f>SUM(T245:T258)</f>
        <v>0</v>
      </c>
      <c r="AR244" s="153" t="s">
        <v>24</v>
      </c>
      <c r="AT244" s="161" t="s">
        <v>80</v>
      </c>
      <c r="AU244" s="161" t="s">
        <v>24</v>
      </c>
      <c r="AY244" s="153" t="s">
        <v>129</v>
      </c>
      <c r="BK244" s="162">
        <f>SUM(BK245:BK258)</f>
        <v>0</v>
      </c>
    </row>
    <row r="245" spans="2:65" s="1" customFormat="1" ht="22.5" customHeight="1">
      <c r="B245" s="166"/>
      <c r="C245" s="167" t="s">
        <v>420</v>
      </c>
      <c r="D245" s="167" t="s">
        <v>131</v>
      </c>
      <c r="E245" s="168" t="s">
        <v>421</v>
      </c>
      <c r="F245" s="169" t="s">
        <v>422</v>
      </c>
      <c r="G245" s="170" t="s">
        <v>201</v>
      </c>
      <c r="H245" s="171">
        <v>618.4</v>
      </c>
      <c r="I245" s="172"/>
      <c r="J245" s="173">
        <f>ROUND(I245*H245,2)</f>
        <v>0</v>
      </c>
      <c r="K245" s="169" t="s">
        <v>135</v>
      </c>
      <c r="L245" s="36"/>
      <c r="M245" s="174" t="s">
        <v>3</v>
      </c>
      <c r="N245" s="175" t="s">
        <v>52</v>
      </c>
      <c r="O245" s="37"/>
      <c r="P245" s="176">
        <f>O245*H245</f>
        <v>0</v>
      </c>
      <c r="Q245" s="176">
        <v>0</v>
      </c>
      <c r="R245" s="176">
        <f>Q245*H245</f>
        <v>0</v>
      </c>
      <c r="S245" s="176">
        <v>0</v>
      </c>
      <c r="T245" s="177">
        <f>S245*H245</f>
        <v>0</v>
      </c>
      <c r="AR245" s="18" t="s">
        <v>136</v>
      </c>
      <c r="AT245" s="18" t="s">
        <v>131</v>
      </c>
      <c r="AU245" s="18" t="s">
        <v>89</v>
      </c>
      <c r="AY245" s="18" t="s">
        <v>129</v>
      </c>
      <c r="BE245" s="178">
        <f>IF(N245="základní",J245,0)</f>
        <v>0</v>
      </c>
      <c r="BF245" s="178">
        <f>IF(N245="snížená",J245,0)</f>
        <v>0</v>
      </c>
      <c r="BG245" s="178">
        <f>IF(N245="zákl. přenesená",J245,0)</f>
        <v>0</v>
      </c>
      <c r="BH245" s="178">
        <f>IF(N245="sníž. přenesená",J245,0)</f>
        <v>0</v>
      </c>
      <c r="BI245" s="178">
        <f>IF(N245="nulová",J245,0)</f>
        <v>0</v>
      </c>
      <c r="BJ245" s="18" t="s">
        <v>24</v>
      </c>
      <c r="BK245" s="178">
        <f>ROUND(I245*H245,2)</f>
        <v>0</v>
      </c>
      <c r="BL245" s="18" t="s">
        <v>136</v>
      </c>
      <c r="BM245" s="18" t="s">
        <v>423</v>
      </c>
    </row>
    <row r="246" spans="2:47" s="1" customFormat="1" ht="27">
      <c r="B246" s="36"/>
      <c r="D246" s="179" t="s">
        <v>138</v>
      </c>
      <c r="F246" s="180" t="s">
        <v>424</v>
      </c>
      <c r="I246" s="181"/>
      <c r="L246" s="36"/>
      <c r="M246" s="65"/>
      <c r="N246" s="37"/>
      <c r="O246" s="37"/>
      <c r="P246" s="37"/>
      <c r="Q246" s="37"/>
      <c r="R246" s="37"/>
      <c r="S246" s="37"/>
      <c r="T246" s="66"/>
      <c r="AT246" s="18" t="s">
        <v>138</v>
      </c>
      <c r="AU246" s="18" t="s">
        <v>89</v>
      </c>
    </row>
    <row r="247" spans="2:51" s="11" customFormat="1" ht="13.5">
      <c r="B247" s="182"/>
      <c r="D247" s="191" t="s">
        <v>140</v>
      </c>
      <c r="E247" s="200" t="s">
        <v>3</v>
      </c>
      <c r="F247" s="201" t="s">
        <v>425</v>
      </c>
      <c r="H247" s="202">
        <v>618.4</v>
      </c>
      <c r="I247" s="186"/>
      <c r="L247" s="182"/>
      <c r="M247" s="187"/>
      <c r="N247" s="188"/>
      <c r="O247" s="188"/>
      <c r="P247" s="188"/>
      <c r="Q247" s="188"/>
      <c r="R247" s="188"/>
      <c r="S247" s="188"/>
      <c r="T247" s="189"/>
      <c r="AT247" s="183" t="s">
        <v>140</v>
      </c>
      <c r="AU247" s="183" t="s">
        <v>89</v>
      </c>
      <c r="AV247" s="11" t="s">
        <v>89</v>
      </c>
      <c r="AW247" s="11" t="s">
        <v>45</v>
      </c>
      <c r="AX247" s="11" t="s">
        <v>24</v>
      </c>
      <c r="AY247" s="183" t="s">
        <v>129</v>
      </c>
    </row>
    <row r="248" spans="2:65" s="1" customFormat="1" ht="22.5" customHeight="1">
      <c r="B248" s="166"/>
      <c r="C248" s="167" t="s">
        <v>426</v>
      </c>
      <c r="D248" s="167" t="s">
        <v>131</v>
      </c>
      <c r="E248" s="168" t="s">
        <v>427</v>
      </c>
      <c r="F248" s="169" t="s">
        <v>428</v>
      </c>
      <c r="G248" s="170" t="s">
        <v>201</v>
      </c>
      <c r="H248" s="171">
        <v>17933.6</v>
      </c>
      <c r="I248" s="172"/>
      <c r="J248" s="173">
        <f>ROUND(I248*H248,2)</f>
        <v>0</v>
      </c>
      <c r="K248" s="169" t="s">
        <v>135</v>
      </c>
      <c r="L248" s="36"/>
      <c r="M248" s="174" t="s">
        <v>3</v>
      </c>
      <c r="N248" s="175" t="s">
        <v>52</v>
      </c>
      <c r="O248" s="37"/>
      <c r="P248" s="176">
        <f>O248*H248</f>
        <v>0</v>
      </c>
      <c r="Q248" s="176">
        <v>0</v>
      </c>
      <c r="R248" s="176">
        <f>Q248*H248</f>
        <v>0</v>
      </c>
      <c r="S248" s="176">
        <v>0</v>
      </c>
      <c r="T248" s="177">
        <f>S248*H248</f>
        <v>0</v>
      </c>
      <c r="AR248" s="18" t="s">
        <v>136</v>
      </c>
      <c r="AT248" s="18" t="s">
        <v>131</v>
      </c>
      <c r="AU248" s="18" t="s">
        <v>89</v>
      </c>
      <c r="AY248" s="18" t="s">
        <v>129</v>
      </c>
      <c r="BE248" s="178">
        <f>IF(N248="základní",J248,0)</f>
        <v>0</v>
      </c>
      <c r="BF248" s="178">
        <f>IF(N248="snížená",J248,0)</f>
        <v>0</v>
      </c>
      <c r="BG248" s="178">
        <f>IF(N248="zákl. přenesená",J248,0)</f>
        <v>0</v>
      </c>
      <c r="BH248" s="178">
        <f>IF(N248="sníž. přenesená",J248,0)</f>
        <v>0</v>
      </c>
      <c r="BI248" s="178">
        <f>IF(N248="nulová",J248,0)</f>
        <v>0</v>
      </c>
      <c r="BJ248" s="18" t="s">
        <v>24</v>
      </c>
      <c r="BK248" s="178">
        <f>ROUND(I248*H248,2)</f>
        <v>0</v>
      </c>
      <c r="BL248" s="18" t="s">
        <v>136</v>
      </c>
      <c r="BM248" s="18" t="s">
        <v>429</v>
      </c>
    </row>
    <row r="249" spans="2:47" s="1" customFormat="1" ht="27">
      <c r="B249" s="36"/>
      <c r="D249" s="179" t="s">
        <v>138</v>
      </c>
      <c r="F249" s="180" t="s">
        <v>430</v>
      </c>
      <c r="I249" s="181"/>
      <c r="L249" s="36"/>
      <c r="M249" s="65"/>
      <c r="N249" s="37"/>
      <c r="O249" s="37"/>
      <c r="P249" s="37"/>
      <c r="Q249" s="37"/>
      <c r="R249" s="37"/>
      <c r="S249" s="37"/>
      <c r="T249" s="66"/>
      <c r="AT249" s="18" t="s">
        <v>138</v>
      </c>
      <c r="AU249" s="18" t="s">
        <v>89</v>
      </c>
    </row>
    <row r="250" spans="2:51" s="11" customFormat="1" ht="13.5">
      <c r="B250" s="182"/>
      <c r="D250" s="191" t="s">
        <v>140</v>
      </c>
      <c r="E250" s="200" t="s">
        <v>3</v>
      </c>
      <c r="F250" s="201" t="s">
        <v>431</v>
      </c>
      <c r="H250" s="202">
        <v>17933.6</v>
      </c>
      <c r="I250" s="186"/>
      <c r="L250" s="182"/>
      <c r="M250" s="187"/>
      <c r="N250" s="188"/>
      <c r="O250" s="188"/>
      <c r="P250" s="188"/>
      <c r="Q250" s="188"/>
      <c r="R250" s="188"/>
      <c r="S250" s="188"/>
      <c r="T250" s="189"/>
      <c r="AT250" s="183" t="s">
        <v>140</v>
      </c>
      <c r="AU250" s="183" t="s">
        <v>89</v>
      </c>
      <c r="AV250" s="11" t="s">
        <v>89</v>
      </c>
      <c r="AW250" s="11" t="s">
        <v>45</v>
      </c>
      <c r="AX250" s="11" t="s">
        <v>24</v>
      </c>
      <c r="AY250" s="183" t="s">
        <v>129</v>
      </c>
    </row>
    <row r="251" spans="2:65" s="1" customFormat="1" ht="22.5" customHeight="1">
      <c r="B251" s="166"/>
      <c r="C251" s="167" t="s">
        <v>432</v>
      </c>
      <c r="D251" s="167" t="s">
        <v>131</v>
      </c>
      <c r="E251" s="168" t="s">
        <v>433</v>
      </c>
      <c r="F251" s="169" t="s">
        <v>434</v>
      </c>
      <c r="G251" s="170" t="s">
        <v>201</v>
      </c>
      <c r="H251" s="171">
        <v>618.4</v>
      </c>
      <c r="I251" s="172"/>
      <c r="J251" s="173">
        <f>ROUND(I251*H251,2)</f>
        <v>0</v>
      </c>
      <c r="K251" s="169" t="s">
        <v>135</v>
      </c>
      <c r="L251" s="36"/>
      <c r="M251" s="174" t="s">
        <v>3</v>
      </c>
      <c r="N251" s="175" t="s">
        <v>52</v>
      </c>
      <c r="O251" s="37"/>
      <c r="P251" s="176">
        <f>O251*H251</f>
        <v>0</v>
      </c>
      <c r="Q251" s="176">
        <v>0</v>
      </c>
      <c r="R251" s="176">
        <f>Q251*H251</f>
        <v>0</v>
      </c>
      <c r="S251" s="176">
        <v>0</v>
      </c>
      <c r="T251" s="177">
        <f>S251*H251</f>
        <v>0</v>
      </c>
      <c r="AR251" s="18" t="s">
        <v>136</v>
      </c>
      <c r="AT251" s="18" t="s">
        <v>131</v>
      </c>
      <c r="AU251" s="18" t="s">
        <v>89</v>
      </c>
      <c r="AY251" s="18" t="s">
        <v>129</v>
      </c>
      <c r="BE251" s="178">
        <f>IF(N251="základní",J251,0)</f>
        <v>0</v>
      </c>
      <c r="BF251" s="178">
        <f>IF(N251="snížená",J251,0)</f>
        <v>0</v>
      </c>
      <c r="BG251" s="178">
        <f>IF(N251="zákl. přenesená",J251,0)</f>
        <v>0</v>
      </c>
      <c r="BH251" s="178">
        <f>IF(N251="sníž. přenesená",J251,0)</f>
        <v>0</v>
      </c>
      <c r="BI251" s="178">
        <f>IF(N251="nulová",J251,0)</f>
        <v>0</v>
      </c>
      <c r="BJ251" s="18" t="s">
        <v>24</v>
      </c>
      <c r="BK251" s="178">
        <f>ROUND(I251*H251,2)</f>
        <v>0</v>
      </c>
      <c r="BL251" s="18" t="s">
        <v>136</v>
      </c>
      <c r="BM251" s="18" t="s">
        <v>435</v>
      </c>
    </row>
    <row r="252" spans="2:47" s="1" customFormat="1" ht="13.5">
      <c r="B252" s="36"/>
      <c r="D252" s="191" t="s">
        <v>138</v>
      </c>
      <c r="F252" s="203" t="s">
        <v>436</v>
      </c>
      <c r="I252" s="181"/>
      <c r="L252" s="36"/>
      <c r="M252" s="65"/>
      <c r="N252" s="37"/>
      <c r="O252" s="37"/>
      <c r="P252" s="37"/>
      <c r="Q252" s="37"/>
      <c r="R252" s="37"/>
      <c r="S252" s="37"/>
      <c r="T252" s="66"/>
      <c r="AT252" s="18" t="s">
        <v>138</v>
      </c>
      <c r="AU252" s="18" t="s">
        <v>89</v>
      </c>
    </row>
    <row r="253" spans="2:65" s="1" customFormat="1" ht="22.5" customHeight="1">
      <c r="B253" s="166"/>
      <c r="C253" s="167" t="s">
        <v>437</v>
      </c>
      <c r="D253" s="167" t="s">
        <v>131</v>
      </c>
      <c r="E253" s="168" t="s">
        <v>438</v>
      </c>
      <c r="F253" s="169" t="s">
        <v>439</v>
      </c>
      <c r="G253" s="170" t="s">
        <v>201</v>
      </c>
      <c r="H253" s="171">
        <v>338.4</v>
      </c>
      <c r="I253" s="172"/>
      <c r="J253" s="173">
        <f>ROUND(I253*H253,2)</f>
        <v>0</v>
      </c>
      <c r="K253" s="169" t="s">
        <v>135</v>
      </c>
      <c r="L253" s="36"/>
      <c r="M253" s="174" t="s">
        <v>3</v>
      </c>
      <c r="N253" s="175" t="s">
        <v>52</v>
      </c>
      <c r="O253" s="37"/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AR253" s="18" t="s">
        <v>136</v>
      </c>
      <c r="AT253" s="18" t="s">
        <v>131</v>
      </c>
      <c r="AU253" s="18" t="s">
        <v>89</v>
      </c>
      <c r="AY253" s="18" t="s">
        <v>129</v>
      </c>
      <c r="BE253" s="178">
        <f>IF(N253="základní",J253,0)</f>
        <v>0</v>
      </c>
      <c r="BF253" s="178">
        <f>IF(N253="snížená",J253,0)</f>
        <v>0</v>
      </c>
      <c r="BG253" s="178">
        <f>IF(N253="zákl. přenesená",J253,0)</f>
        <v>0</v>
      </c>
      <c r="BH253" s="178">
        <f>IF(N253="sníž. přenesená",J253,0)</f>
        <v>0</v>
      </c>
      <c r="BI253" s="178">
        <f>IF(N253="nulová",J253,0)</f>
        <v>0</v>
      </c>
      <c r="BJ253" s="18" t="s">
        <v>24</v>
      </c>
      <c r="BK253" s="178">
        <f>ROUND(I253*H253,2)</f>
        <v>0</v>
      </c>
      <c r="BL253" s="18" t="s">
        <v>136</v>
      </c>
      <c r="BM253" s="18" t="s">
        <v>440</v>
      </c>
    </row>
    <row r="254" spans="2:47" s="1" customFormat="1" ht="13.5">
      <c r="B254" s="36"/>
      <c r="D254" s="179" t="s">
        <v>138</v>
      </c>
      <c r="F254" s="180" t="s">
        <v>441</v>
      </c>
      <c r="I254" s="181"/>
      <c r="L254" s="36"/>
      <c r="M254" s="65"/>
      <c r="N254" s="37"/>
      <c r="O254" s="37"/>
      <c r="P254" s="37"/>
      <c r="Q254" s="37"/>
      <c r="R254" s="37"/>
      <c r="S254" s="37"/>
      <c r="T254" s="66"/>
      <c r="AT254" s="18" t="s">
        <v>138</v>
      </c>
      <c r="AU254" s="18" t="s">
        <v>89</v>
      </c>
    </row>
    <row r="255" spans="2:51" s="11" customFormat="1" ht="13.5">
      <c r="B255" s="182"/>
      <c r="D255" s="191" t="s">
        <v>140</v>
      </c>
      <c r="E255" s="200" t="s">
        <v>3</v>
      </c>
      <c r="F255" s="201" t="s">
        <v>442</v>
      </c>
      <c r="H255" s="202">
        <v>338.4</v>
      </c>
      <c r="I255" s="186"/>
      <c r="L255" s="182"/>
      <c r="M255" s="187"/>
      <c r="N255" s="188"/>
      <c r="O255" s="188"/>
      <c r="P255" s="188"/>
      <c r="Q255" s="188"/>
      <c r="R255" s="188"/>
      <c r="S255" s="188"/>
      <c r="T255" s="189"/>
      <c r="AT255" s="183" t="s">
        <v>140</v>
      </c>
      <c r="AU255" s="183" t="s">
        <v>89</v>
      </c>
      <c r="AV255" s="11" t="s">
        <v>89</v>
      </c>
      <c r="AW255" s="11" t="s">
        <v>45</v>
      </c>
      <c r="AX255" s="11" t="s">
        <v>24</v>
      </c>
      <c r="AY255" s="183" t="s">
        <v>129</v>
      </c>
    </row>
    <row r="256" spans="2:65" s="1" customFormat="1" ht="22.5" customHeight="1">
      <c r="B256" s="166"/>
      <c r="C256" s="167" t="s">
        <v>443</v>
      </c>
      <c r="D256" s="167" t="s">
        <v>131</v>
      </c>
      <c r="E256" s="168" t="s">
        <v>444</v>
      </c>
      <c r="F256" s="169" t="s">
        <v>445</v>
      </c>
      <c r="G256" s="170" t="s">
        <v>201</v>
      </c>
      <c r="H256" s="171">
        <v>280</v>
      </c>
      <c r="I256" s="172"/>
      <c r="J256" s="173">
        <f>ROUND(I256*H256,2)</f>
        <v>0</v>
      </c>
      <c r="K256" s="169" t="s">
        <v>135</v>
      </c>
      <c r="L256" s="36"/>
      <c r="M256" s="174" t="s">
        <v>3</v>
      </c>
      <c r="N256" s="175" t="s">
        <v>52</v>
      </c>
      <c r="O256" s="37"/>
      <c r="P256" s="176">
        <f>O256*H256</f>
        <v>0</v>
      </c>
      <c r="Q256" s="176">
        <v>0</v>
      </c>
      <c r="R256" s="176">
        <f>Q256*H256</f>
        <v>0</v>
      </c>
      <c r="S256" s="176">
        <v>0</v>
      </c>
      <c r="T256" s="177">
        <f>S256*H256</f>
        <v>0</v>
      </c>
      <c r="AR256" s="18" t="s">
        <v>136</v>
      </c>
      <c r="AT256" s="18" t="s">
        <v>131</v>
      </c>
      <c r="AU256" s="18" t="s">
        <v>89</v>
      </c>
      <c r="AY256" s="18" t="s">
        <v>129</v>
      </c>
      <c r="BE256" s="178">
        <f>IF(N256="základní",J256,0)</f>
        <v>0</v>
      </c>
      <c r="BF256" s="178">
        <f>IF(N256="snížená",J256,0)</f>
        <v>0</v>
      </c>
      <c r="BG256" s="178">
        <f>IF(N256="zákl. přenesená",J256,0)</f>
        <v>0</v>
      </c>
      <c r="BH256" s="178">
        <f>IF(N256="sníž. přenesená",J256,0)</f>
        <v>0</v>
      </c>
      <c r="BI256" s="178">
        <f>IF(N256="nulová",J256,0)</f>
        <v>0</v>
      </c>
      <c r="BJ256" s="18" t="s">
        <v>24</v>
      </c>
      <c r="BK256" s="178">
        <f>ROUND(I256*H256,2)</f>
        <v>0</v>
      </c>
      <c r="BL256" s="18" t="s">
        <v>136</v>
      </c>
      <c r="BM256" s="18" t="s">
        <v>446</v>
      </c>
    </row>
    <row r="257" spans="2:47" s="1" customFormat="1" ht="13.5">
      <c r="B257" s="36"/>
      <c r="D257" s="179" t="s">
        <v>138</v>
      </c>
      <c r="F257" s="180" t="s">
        <v>447</v>
      </c>
      <c r="I257" s="181"/>
      <c r="L257" s="36"/>
      <c r="M257" s="65"/>
      <c r="N257" s="37"/>
      <c r="O257" s="37"/>
      <c r="P257" s="37"/>
      <c r="Q257" s="37"/>
      <c r="R257" s="37"/>
      <c r="S257" s="37"/>
      <c r="T257" s="66"/>
      <c r="AT257" s="18" t="s">
        <v>138</v>
      </c>
      <c r="AU257" s="18" t="s">
        <v>89</v>
      </c>
    </row>
    <row r="258" spans="2:51" s="11" customFormat="1" ht="13.5">
      <c r="B258" s="182"/>
      <c r="D258" s="179" t="s">
        <v>140</v>
      </c>
      <c r="E258" s="183" t="s">
        <v>3</v>
      </c>
      <c r="F258" s="184" t="s">
        <v>448</v>
      </c>
      <c r="H258" s="185">
        <v>280</v>
      </c>
      <c r="I258" s="186"/>
      <c r="L258" s="182"/>
      <c r="M258" s="187"/>
      <c r="N258" s="188"/>
      <c r="O258" s="188"/>
      <c r="P258" s="188"/>
      <c r="Q258" s="188"/>
      <c r="R258" s="188"/>
      <c r="S258" s="188"/>
      <c r="T258" s="189"/>
      <c r="AT258" s="183" t="s">
        <v>140</v>
      </c>
      <c r="AU258" s="183" t="s">
        <v>89</v>
      </c>
      <c r="AV258" s="11" t="s">
        <v>89</v>
      </c>
      <c r="AW258" s="11" t="s">
        <v>45</v>
      </c>
      <c r="AX258" s="11" t="s">
        <v>24</v>
      </c>
      <c r="AY258" s="183" t="s">
        <v>129</v>
      </c>
    </row>
    <row r="259" spans="2:63" s="10" customFormat="1" ht="29.25" customHeight="1">
      <c r="B259" s="152"/>
      <c r="D259" s="163" t="s">
        <v>80</v>
      </c>
      <c r="E259" s="164" t="s">
        <v>449</v>
      </c>
      <c r="F259" s="164" t="s">
        <v>450</v>
      </c>
      <c r="I259" s="155"/>
      <c r="J259" s="165">
        <f>BK259</f>
        <v>0</v>
      </c>
      <c r="L259" s="152"/>
      <c r="M259" s="157"/>
      <c r="N259" s="158"/>
      <c r="O259" s="158"/>
      <c r="P259" s="159">
        <f>SUM(P260:P261)</f>
        <v>0</v>
      </c>
      <c r="Q259" s="158"/>
      <c r="R259" s="159">
        <f>SUM(R260:R261)</f>
        <v>0</v>
      </c>
      <c r="S259" s="158"/>
      <c r="T259" s="160">
        <f>SUM(T260:T261)</f>
        <v>0</v>
      </c>
      <c r="AR259" s="153" t="s">
        <v>24</v>
      </c>
      <c r="AT259" s="161" t="s">
        <v>80</v>
      </c>
      <c r="AU259" s="161" t="s">
        <v>24</v>
      </c>
      <c r="AY259" s="153" t="s">
        <v>129</v>
      </c>
      <c r="BK259" s="162">
        <f>SUM(BK260:BK261)</f>
        <v>0</v>
      </c>
    </row>
    <row r="260" spans="2:65" s="1" customFormat="1" ht="31.5" customHeight="1">
      <c r="B260" s="166"/>
      <c r="C260" s="167" t="s">
        <v>451</v>
      </c>
      <c r="D260" s="167" t="s">
        <v>131</v>
      </c>
      <c r="E260" s="168" t="s">
        <v>452</v>
      </c>
      <c r="F260" s="169" t="s">
        <v>453</v>
      </c>
      <c r="G260" s="170" t="s">
        <v>201</v>
      </c>
      <c r="H260" s="171">
        <v>1481.127</v>
      </c>
      <c r="I260" s="172"/>
      <c r="J260" s="173">
        <f>ROUND(I260*H260,2)</f>
        <v>0</v>
      </c>
      <c r="K260" s="169" t="s">
        <v>135</v>
      </c>
      <c r="L260" s="36"/>
      <c r="M260" s="174" t="s">
        <v>3</v>
      </c>
      <c r="N260" s="175" t="s">
        <v>52</v>
      </c>
      <c r="O260" s="37"/>
      <c r="P260" s="176">
        <f>O260*H260</f>
        <v>0</v>
      </c>
      <c r="Q260" s="176">
        <v>0</v>
      </c>
      <c r="R260" s="176">
        <f>Q260*H260</f>
        <v>0</v>
      </c>
      <c r="S260" s="176">
        <v>0</v>
      </c>
      <c r="T260" s="177">
        <f>S260*H260</f>
        <v>0</v>
      </c>
      <c r="AR260" s="18" t="s">
        <v>136</v>
      </c>
      <c r="AT260" s="18" t="s">
        <v>131</v>
      </c>
      <c r="AU260" s="18" t="s">
        <v>89</v>
      </c>
      <c r="AY260" s="18" t="s">
        <v>129</v>
      </c>
      <c r="BE260" s="178">
        <f>IF(N260="základní",J260,0)</f>
        <v>0</v>
      </c>
      <c r="BF260" s="178">
        <f>IF(N260="snížená",J260,0)</f>
        <v>0</v>
      </c>
      <c r="BG260" s="178">
        <f>IF(N260="zákl. přenesená",J260,0)</f>
        <v>0</v>
      </c>
      <c r="BH260" s="178">
        <f>IF(N260="sníž. přenesená",J260,0)</f>
        <v>0</v>
      </c>
      <c r="BI260" s="178">
        <f>IF(N260="nulová",J260,0)</f>
        <v>0</v>
      </c>
      <c r="BJ260" s="18" t="s">
        <v>24</v>
      </c>
      <c r="BK260" s="178">
        <f>ROUND(I260*H260,2)</f>
        <v>0</v>
      </c>
      <c r="BL260" s="18" t="s">
        <v>136</v>
      </c>
      <c r="BM260" s="18" t="s">
        <v>454</v>
      </c>
    </row>
    <row r="261" spans="2:47" s="1" customFormat="1" ht="27">
      <c r="B261" s="36"/>
      <c r="D261" s="179" t="s">
        <v>138</v>
      </c>
      <c r="F261" s="180" t="s">
        <v>455</v>
      </c>
      <c r="I261" s="181"/>
      <c r="L261" s="36"/>
      <c r="M261" s="216"/>
      <c r="N261" s="217"/>
      <c r="O261" s="217"/>
      <c r="P261" s="217"/>
      <c r="Q261" s="217"/>
      <c r="R261" s="217"/>
      <c r="S261" s="217"/>
      <c r="T261" s="218"/>
      <c r="AT261" s="18" t="s">
        <v>138</v>
      </c>
      <c r="AU261" s="18" t="s">
        <v>89</v>
      </c>
    </row>
    <row r="262" spans="2:12" s="1" customFormat="1" ht="6.75" customHeight="1">
      <c r="B262" s="51"/>
      <c r="C262" s="52"/>
      <c r="D262" s="52"/>
      <c r="E262" s="52"/>
      <c r="F262" s="52"/>
      <c r="G262" s="52"/>
      <c r="H262" s="52"/>
      <c r="I262" s="119"/>
      <c r="J262" s="52"/>
      <c r="K262" s="52"/>
      <c r="L262" s="36"/>
    </row>
    <row r="263" ht="13.5">
      <c r="AT263" s="219"/>
    </row>
  </sheetData>
  <sheetProtection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6"/>
      <c r="C1" s="246"/>
      <c r="D1" s="245" t="s">
        <v>1</v>
      </c>
      <c r="E1" s="246"/>
      <c r="F1" s="247" t="s">
        <v>1345</v>
      </c>
      <c r="G1" s="372" t="s">
        <v>1346</v>
      </c>
      <c r="H1" s="372"/>
      <c r="I1" s="252"/>
      <c r="J1" s="247" t="s">
        <v>1347</v>
      </c>
      <c r="K1" s="245" t="s">
        <v>96</v>
      </c>
      <c r="L1" s="247" t="s">
        <v>1348</v>
      </c>
      <c r="M1" s="247"/>
      <c r="N1" s="247"/>
      <c r="O1" s="247"/>
      <c r="P1" s="247"/>
      <c r="Q1" s="247"/>
      <c r="R1" s="247"/>
      <c r="S1" s="247"/>
      <c r="T1" s="247"/>
      <c r="U1" s="243"/>
      <c r="V1" s="24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5" t="s">
        <v>6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AT2" s="18" t="s">
        <v>92</v>
      </c>
    </row>
    <row r="3" spans="2:46" ht="6.75" customHeight="1">
      <c r="B3" s="19"/>
      <c r="C3" s="20"/>
      <c r="D3" s="20"/>
      <c r="E3" s="20"/>
      <c r="F3" s="20"/>
      <c r="G3" s="20"/>
      <c r="H3" s="20"/>
      <c r="I3" s="95"/>
      <c r="J3" s="20"/>
      <c r="K3" s="21"/>
      <c r="AT3" s="18" t="s">
        <v>89</v>
      </c>
    </row>
    <row r="4" spans="2:46" ht="36.75" customHeight="1">
      <c r="B4" s="22"/>
      <c r="C4" s="23"/>
      <c r="D4" s="24" t="s">
        <v>97</v>
      </c>
      <c r="E4" s="23"/>
      <c r="F4" s="23"/>
      <c r="G4" s="23"/>
      <c r="H4" s="23"/>
      <c r="I4" s="96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6"/>
      <c r="J5" s="23"/>
      <c r="K5" s="25"/>
    </row>
    <row r="6" spans="2:11" ht="15">
      <c r="B6" s="22"/>
      <c r="C6" s="23"/>
      <c r="D6" s="31" t="s">
        <v>17</v>
      </c>
      <c r="E6" s="23"/>
      <c r="F6" s="23"/>
      <c r="G6" s="23"/>
      <c r="H6" s="23"/>
      <c r="I6" s="96"/>
      <c r="J6" s="23"/>
      <c r="K6" s="25"/>
    </row>
    <row r="7" spans="2:11" ht="22.5" customHeight="1">
      <c r="B7" s="22"/>
      <c r="C7" s="23"/>
      <c r="D7" s="23"/>
      <c r="E7" s="373" t="str">
        <f>'Rekapitulace stavby'!K6</f>
        <v>III/16911 Prášily - Skelná</v>
      </c>
      <c r="F7" s="365"/>
      <c r="G7" s="365"/>
      <c r="H7" s="365"/>
      <c r="I7" s="96"/>
      <c r="J7" s="23"/>
      <c r="K7" s="25"/>
    </row>
    <row r="8" spans="2:11" s="1" customFormat="1" ht="15">
      <c r="B8" s="36"/>
      <c r="C8" s="37"/>
      <c r="D8" s="31" t="s">
        <v>98</v>
      </c>
      <c r="E8" s="37"/>
      <c r="F8" s="37"/>
      <c r="G8" s="37"/>
      <c r="H8" s="37"/>
      <c r="I8" s="97"/>
      <c r="J8" s="37"/>
      <c r="K8" s="40"/>
    </row>
    <row r="9" spans="2:11" s="1" customFormat="1" ht="36.75" customHeight="1">
      <c r="B9" s="36"/>
      <c r="C9" s="37"/>
      <c r="D9" s="37"/>
      <c r="E9" s="374" t="s">
        <v>456</v>
      </c>
      <c r="F9" s="358"/>
      <c r="G9" s="358"/>
      <c r="H9" s="358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25" customHeight="1">
      <c r="B11" s="36"/>
      <c r="C11" s="37"/>
      <c r="D11" s="31" t="s">
        <v>20</v>
      </c>
      <c r="E11" s="37"/>
      <c r="F11" s="29" t="s">
        <v>3</v>
      </c>
      <c r="G11" s="37"/>
      <c r="H11" s="37"/>
      <c r="I11" s="98" t="s">
        <v>22</v>
      </c>
      <c r="J11" s="29" t="s">
        <v>457</v>
      </c>
      <c r="K11" s="40"/>
    </row>
    <row r="12" spans="2:11" s="1" customFormat="1" ht="14.25" customHeight="1">
      <c r="B12" s="36"/>
      <c r="C12" s="37"/>
      <c r="D12" s="31" t="s">
        <v>25</v>
      </c>
      <c r="E12" s="37"/>
      <c r="F12" s="29" t="s">
        <v>458</v>
      </c>
      <c r="G12" s="37"/>
      <c r="H12" s="37"/>
      <c r="I12" s="98" t="s">
        <v>27</v>
      </c>
      <c r="J12" s="99" t="str">
        <f>'Rekapitulace stavby'!AN8</f>
        <v>10.11.2015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7"/>
      <c r="J13" s="37"/>
      <c r="K13" s="40"/>
    </row>
    <row r="14" spans="2:11" s="1" customFormat="1" ht="14.25" customHeight="1">
      <c r="B14" s="36"/>
      <c r="C14" s="37"/>
      <c r="D14" s="31" t="s">
        <v>33</v>
      </c>
      <c r="E14" s="37"/>
      <c r="F14" s="37"/>
      <c r="G14" s="37"/>
      <c r="H14" s="37"/>
      <c r="I14" s="98" t="s">
        <v>34</v>
      </c>
      <c r="J14" s="29" t="str">
        <f>IF('Rekapitulace stavby'!AN10="","",'Rekapitulace stavby'!AN10)</f>
        <v>72053119</v>
      </c>
      <c r="K14" s="40"/>
    </row>
    <row r="15" spans="2:11" s="1" customFormat="1" ht="18" customHeight="1">
      <c r="B15" s="36"/>
      <c r="C15" s="37"/>
      <c r="D15" s="37"/>
      <c r="E15" s="29" t="str">
        <f>IF('Rekapitulace stavby'!E11="","",'Rekapitulace stavby'!E11)</f>
        <v>SÚSPK,p.o.,Škroupova 18,306 12 Plzeň</v>
      </c>
      <c r="F15" s="37"/>
      <c r="G15" s="37"/>
      <c r="H15" s="37"/>
      <c r="I15" s="98" t="s">
        <v>37</v>
      </c>
      <c r="J15" s="29" t="str">
        <f>IF('Rekapitulace stavby'!AN11="","",'Rekapitulace stavby'!AN11)</f>
        <v>CZ72053119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25" customHeight="1">
      <c r="B17" s="36"/>
      <c r="C17" s="37"/>
      <c r="D17" s="31" t="s">
        <v>39</v>
      </c>
      <c r="E17" s="37"/>
      <c r="F17" s="37"/>
      <c r="G17" s="37"/>
      <c r="H17" s="37"/>
      <c r="I17" s="98" t="s">
        <v>34</v>
      </c>
      <c r="J17" s="29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29">
        <f>IF('Rekapitulace stavby'!E14="Vyplň údaj","",IF('Rekapitulace stavby'!E14="","",'Rekapitulace stavby'!E14))</f>
      </c>
      <c r="F18" s="37"/>
      <c r="G18" s="37"/>
      <c r="H18" s="37"/>
      <c r="I18" s="98" t="s">
        <v>37</v>
      </c>
      <c r="J18" s="29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25" customHeight="1">
      <c r="B20" s="36"/>
      <c r="C20" s="37"/>
      <c r="D20" s="31" t="s">
        <v>41</v>
      </c>
      <c r="E20" s="37"/>
      <c r="F20" s="37"/>
      <c r="G20" s="37"/>
      <c r="H20" s="37"/>
      <c r="I20" s="98" t="s">
        <v>34</v>
      </c>
      <c r="J20" s="29" t="str">
        <f>IF('Rekapitulace stavby'!AN16="","",'Rekapitulace stavby'!AN16)</f>
        <v>63504006</v>
      </c>
      <c r="K20" s="40"/>
    </row>
    <row r="21" spans="2:11" s="1" customFormat="1" ht="18" customHeight="1">
      <c r="B21" s="36"/>
      <c r="C21" s="37"/>
      <c r="D21" s="37"/>
      <c r="E21" s="29" t="str">
        <f>IF('Rekapitulace stavby'!E17="","",'Rekapitulace stavby'!E17)</f>
        <v>INGEM inženýrská a.s.</v>
      </c>
      <c r="F21" s="37"/>
      <c r="G21" s="37"/>
      <c r="H21" s="37"/>
      <c r="I21" s="98" t="s">
        <v>37</v>
      </c>
      <c r="J21" s="29" t="str">
        <f>IF('Rekapitulace stavby'!AN17="","",'Rekapitulace stavby'!AN17)</f>
        <v>CZ63504006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25" customHeight="1">
      <c r="B23" s="36"/>
      <c r="C23" s="37"/>
      <c r="D23" s="31" t="s">
        <v>46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1"/>
      <c r="C24" s="102"/>
      <c r="D24" s="102"/>
      <c r="E24" s="368" t="s">
        <v>3</v>
      </c>
      <c r="F24" s="375"/>
      <c r="G24" s="375"/>
      <c r="H24" s="375"/>
      <c r="I24" s="103"/>
      <c r="J24" s="102"/>
      <c r="K24" s="104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5"/>
      <c r="J26" s="63"/>
      <c r="K26" s="106"/>
    </row>
    <row r="27" spans="2:11" s="1" customFormat="1" ht="24.75" customHeight="1">
      <c r="B27" s="36"/>
      <c r="C27" s="37"/>
      <c r="D27" s="107" t="s">
        <v>47</v>
      </c>
      <c r="E27" s="37"/>
      <c r="F27" s="37"/>
      <c r="G27" s="37"/>
      <c r="H27" s="37"/>
      <c r="I27" s="97"/>
      <c r="J27" s="108">
        <f>ROUND(J86,2)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5"/>
      <c r="J28" s="63"/>
      <c r="K28" s="106"/>
    </row>
    <row r="29" spans="2:11" s="1" customFormat="1" ht="14.25" customHeight="1">
      <c r="B29" s="36"/>
      <c r="C29" s="37"/>
      <c r="D29" s="37"/>
      <c r="E29" s="37"/>
      <c r="F29" s="41" t="s">
        <v>49</v>
      </c>
      <c r="G29" s="37"/>
      <c r="H29" s="37"/>
      <c r="I29" s="109" t="s">
        <v>48</v>
      </c>
      <c r="J29" s="41" t="s">
        <v>50</v>
      </c>
      <c r="K29" s="40"/>
    </row>
    <row r="30" spans="2:11" s="1" customFormat="1" ht="14.25" customHeight="1">
      <c r="B30" s="36"/>
      <c r="C30" s="37"/>
      <c r="D30" s="44" t="s">
        <v>51</v>
      </c>
      <c r="E30" s="44" t="s">
        <v>52</v>
      </c>
      <c r="F30" s="110">
        <f>ROUND(SUM(BE86:BE579),2)</f>
        <v>0</v>
      </c>
      <c r="G30" s="37"/>
      <c r="H30" s="37"/>
      <c r="I30" s="111">
        <v>0.21</v>
      </c>
      <c r="J30" s="110">
        <f>ROUND(ROUND((SUM(BE86:BE579)),2)*I30,2)</f>
        <v>0</v>
      </c>
      <c r="K30" s="40"/>
    </row>
    <row r="31" spans="2:11" s="1" customFormat="1" ht="14.25" customHeight="1">
      <c r="B31" s="36"/>
      <c r="C31" s="37"/>
      <c r="D31" s="37"/>
      <c r="E31" s="44" t="s">
        <v>53</v>
      </c>
      <c r="F31" s="110">
        <f>ROUND(SUM(BF86:BF579),2)</f>
        <v>0</v>
      </c>
      <c r="G31" s="37"/>
      <c r="H31" s="37"/>
      <c r="I31" s="111">
        <v>0.15</v>
      </c>
      <c r="J31" s="110">
        <f>ROUND(ROUND((SUM(BF86:BF579)),2)*I31,2)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54</v>
      </c>
      <c r="F32" s="110">
        <f>ROUND(SUM(BG86:BG579),2)</f>
        <v>0</v>
      </c>
      <c r="G32" s="37"/>
      <c r="H32" s="37"/>
      <c r="I32" s="111">
        <v>0.21</v>
      </c>
      <c r="J32" s="110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55</v>
      </c>
      <c r="F33" s="110">
        <f>ROUND(SUM(BH86:BH579),2)</f>
        <v>0</v>
      </c>
      <c r="G33" s="37"/>
      <c r="H33" s="37"/>
      <c r="I33" s="111">
        <v>0.15</v>
      </c>
      <c r="J33" s="110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56</v>
      </c>
      <c r="F34" s="110">
        <f>ROUND(SUM(BI86:BI579),2)</f>
        <v>0</v>
      </c>
      <c r="G34" s="37"/>
      <c r="H34" s="37"/>
      <c r="I34" s="111">
        <v>0</v>
      </c>
      <c r="J34" s="110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4.75" customHeight="1">
      <c r="B36" s="36"/>
      <c r="C36" s="112"/>
      <c r="D36" s="113" t="s">
        <v>57</v>
      </c>
      <c r="E36" s="67"/>
      <c r="F36" s="67"/>
      <c r="G36" s="114" t="s">
        <v>58</v>
      </c>
      <c r="H36" s="115" t="s">
        <v>59</v>
      </c>
      <c r="I36" s="116"/>
      <c r="J36" s="117">
        <f>SUM(J27:J34)</f>
        <v>0</v>
      </c>
      <c r="K36" s="118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9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20"/>
      <c r="J41" s="55"/>
      <c r="K41" s="121"/>
    </row>
    <row r="42" spans="2:11" s="1" customFormat="1" ht="36.75" customHeight="1">
      <c r="B42" s="36"/>
      <c r="C42" s="24" t="s">
        <v>100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25" customHeight="1">
      <c r="B44" s="36"/>
      <c r="C44" s="31" t="s">
        <v>17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373" t="str">
        <f>E7</f>
        <v>III/16911 Prášily - Skelná</v>
      </c>
      <c r="F45" s="358"/>
      <c r="G45" s="358"/>
      <c r="H45" s="358"/>
      <c r="I45" s="97"/>
      <c r="J45" s="37"/>
      <c r="K45" s="40"/>
    </row>
    <row r="46" spans="2:11" s="1" customFormat="1" ht="14.25" customHeight="1">
      <c r="B46" s="36"/>
      <c r="C46" s="31" t="s">
        <v>98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374" t="str">
        <f>E9</f>
        <v>SO201 - Most ev.č. 16911 - 4</v>
      </c>
      <c r="F47" s="358"/>
      <c r="G47" s="358"/>
      <c r="H47" s="358"/>
      <c r="I47" s="97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1" t="s">
        <v>25</v>
      </c>
      <c r="D49" s="37"/>
      <c r="E49" s="37"/>
      <c r="F49" s="29" t="str">
        <f>F12</f>
        <v> </v>
      </c>
      <c r="G49" s="37"/>
      <c r="H49" s="37"/>
      <c r="I49" s="98" t="s">
        <v>27</v>
      </c>
      <c r="J49" s="99" t="str">
        <f>IF(J12="","",J12)</f>
        <v>10.11.2015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1" t="s">
        <v>33</v>
      </c>
      <c r="D51" s="37"/>
      <c r="E51" s="37"/>
      <c r="F51" s="29" t="str">
        <f>E15</f>
        <v>SÚSPK,p.o.,Škroupova 18,306 12 Plzeň</v>
      </c>
      <c r="G51" s="37"/>
      <c r="H51" s="37"/>
      <c r="I51" s="98" t="s">
        <v>41</v>
      </c>
      <c r="J51" s="29" t="str">
        <f>E21</f>
        <v>INGEM inženýrská a.s.</v>
      </c>
      <c r="K51" s="40"/>
    </row>
    <row r="52" spans="2:11" s="1" customFormat="1" ht="14.25" customHeight="1">
      <c r="B52" s="36"/>
      <c r="C52" s="31" t="s">
        <v>39</v>
      </c>
      <c r="D52" s="37"/>
      <c r="E52" s="37"/>
      <c r="F52" s="29">
        <f>IF(E18="","",E18)</f>
      </c>
      <c r="G52" s="37"/>
      <c r="H52" s="37"/>
      <c r="I52" s="97"/>
      <c r="J52" s="37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2" t="s">
        <v>101</v>
      </c>
      <c r="D54" s="112"/>
      <c r="E54" s="112"/>
      <c r="F54" s="112"/>
      <c r="G54" s="112"/>
      <c r="H54" s="112"/>
      <c r="I54" s="123"/>
      <c r="J54" s="124" t="s">
        <v>102</v>
      </c>
      <c r="K54" s="125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6" t="s">
        <v>103</v>
      </c>
      <c r="D56" s="37"/>
      <c r="E56" s="37"/>
      <c r="F56" s="37"/>
      <c r="G56" s="37"/>
      <c r="H56" s="37"/>
      <c r="I56" s="97"/>
      <c r="J56" s="108">
        <f>J86</f>
        <v>0</v>
      </c>
      <c r="K56" s="40"/>
      <c r="AU56" s="18" t="s">
        <v>104</v>
      </c>
    </row>
    <row r="57" spans="2:11" s="7" customFormat="1" ht="24.75" customHeight="1">
      <c r="B57" s="127"/>
      <c r="C57" s="128"/>
      <c r="D57" s="129" t="s">
        <v>105</v>
      </c>
      <c r="E57" s="130"/>
      <c r="F57" s="130"/>
      <c r="G57" s="130"/>
      <c r="H57" s="130"/>
      <c r="I57" s="131"/>
      <c r="J57" s="132">
        <f>J87</f>
        <v>0</v>
      </c>
      <c r="K57" s="133"/>
    </row>
    <row r="58" spans="2:11" s="8" customFormat="1" ht="19.5" customHeight="1">
      <c r="B58" s="134"/>
      <c r="C58" s="135"/>
      <c r="D58" s="136" t="s">
        <v>106</v>
      </c>
      <c r="E58" s="137"/>
      <c r="F58" s="137"/>
      <c r="G58" s="137"/>
      <c r="H58" s="137"/>
      <c r="I58" s="138"/>
      <c r="J58" s="139">
        <f>J88</f>
        <v>0</v>
      </c>
      <c r="K58" s="140"/>
    </row>
    <row r="59" spans="2:11" s="8" customFormat="1" ht="19.5" customHeight="1">
      <c r="B59" s="134"/>
      <c r="C59" s="135"/>
      <c r="D59" s="136" t="s">
        <v>107</v>
      </c>
      <c r="E59" s="137"/>
      <c r="F59" s="137"/>
      <c r="G59" s="137"/>
      <c r="H59" s="137"/>
      <c r="I59" s="138"/>
      <c r="J59" s="139">
        <f>J188</f>
        <v>0</v>
      </c>
      <c r="K59" s="140"/>
    </row>
    <row r="60" spans="2:11" s="8" customFormat="1" ht="19.5" customHeight="1">
      <c r="B60" s="134"/>
      <c r="C60" s="135"/>
      <c r="D60" s="136" t="s">
        <v>108</v>
      </c>
      <c r="E60" s="137"/>
      <c r="F60" s="137"/>
      <c r="G60" s="137"/>
      <c r="H60" s="137"/>
      <c r="I60" s="138"/>
      <c r="J60" s="139">
        <f>J215</f>
        <v>0</v>
      </c>
      <c r="K60" s="140"/>
    </row>
    <row r="61" spans="2:11" s="8" customFormat="1" ht="19.5" customHeight="1">
      <c r="B61" s="134"/>
      <c r="C61" s="135"/>
      <c r="D61" s="136" t="s">
        <v>459</v>
      </c>
      <c r="E61" s="137"/>
      <c r="F61" s="137"/>
      <c r="G61" s="137"/>
      <c r="H61" s="137"/>
      <c r="I61" s="138"/>
      <c r="J61" s="139">
        <f>J246</f>
        <v>0</v>
      </c>
      <c r="K61" s="140"/>
    </row>
    <row r="62" spans="2:11" s="8" customFormat="1" ht="19.5" customHeight="1">
      <c r="B62" s="134"/>
      <c r="C62" s="135"/>
      <c r="D62" s="136" t="s">
        <v>109</v>
      </c>
      <c r="E62" s="137"/>
      <c r="F62" s="137"/>
      <c r="G62" s="137"/>
      <c r="H62" s="137"/>
      <c r="I62" s="138"/>
      <c r="J62" s="139">
        <f>J271</f>
        <v>0</v>
      </c>
      <c r="K62" s="140"/>
    </row>
    <row r="63" spans="2:11" s="8" customFormat="1" ht="19.5" customHeight="1">
      <c r="B63" s="134"/>
      <c r="C63" s="135"/>
      <c r="D63" s="136" t="s">
        <v>460</v>
      </c>
      <c r="E63" s="137"/>
      <c r="F63" s="137"/>
      <c r="G63" s="137"/>
      <c r="H63" s="137"/>
      <c r="I63" s="138"/>
      <c r="J63" s="139">
        <f>J308</f>
        <v>0</v>
      </c>
      <c r="K63" s="140"/>
    </row>
    <row r="64" spans="2:11" s="8" customFormat="1" ht="19.5" customHeight="1">
      <c r="B64" s="134"/>
      <c r="C64" s="135"/>
      <c r="D64" s="136" t="s">
        <v>461</v>
      </c>
      <c r="E64" s="137"/>
      <c r="F64" s="137"/>
      <c r="G64" s="137"/>
      <c r="H64" s="137"/>
      <c r="I64" s="138"/>
      <c r="J64" s="139">
        <f>J321</f>
        <v>0</v>
      </c>
      <c r="K64" s="140"/>
    </row>
    <row r="65" spans="2:11" s="8" customFormat="1" ht="19.5" customHeight="1">
      <c r="B65" s="134"/>
      <c r="C65" s="135"/>
      <c r="D65" s="136" t="s">
        <v>110</v>
      </c>
      <c r="E65" s="137"/>
      <c r="F65" s="137"/>
      <c r="G65" s="137"/>
      <c r="H65" s="137"/>
      <c r="I65" s="138"/>
      <c r="J65" s="139">
        <f>J337</f>
        <v>0</v>
      </c>
      <c r="K65" s="140"/>
    </row>
    <row r="66" spans="2:11" s="7" customFormat="1" ht="24.75" customHeight="1">
      <c r="B66" s="127"/>
      <c r="C66" s="128"/>
      <c r="D66" s="129" t="s">
        <v>462</v>
      </c>
      <c r="E66" s="130"/>
      <c r="F66" s="130"/>
      <c r="G66" s="130"/>
      <c r="H66" s="130"/>
      <c r="I66" s="131"/>
      <c r="J66" s="132">
        <f>J560</f>
        <v>0</v>
      </c>
      <c r="K66" s="133"/>
    </row>
    <row r="67" spans="2:11" s="1" customFormat="1" ht="21.75" customHeight="1">
      <c r="B67" s="36"/>
      <c r="C67" s="37"/>
      <c r="D67" s="37"/>
      <c r="E67" s="37"/>
      <c r="F67" s="37"/>
      <c r="G67" s="37"/>
      <c r="H67" s="37"/>
      <c r="I67" s="97"/>
      <c r="J67" s="37"/>
      <c r="K67" s="40"/>
    </row>
    <row r="68" spans="2:11" s="1" customFormat="1" ht="6.75" customHeight="1">
      <c r="B68" s="51"/>
      <c r="C68" s="52"/>
      <c r="D68" s="52"/>
      <c r="E68" s="52"/>
      <c r="F68" s="52"/>
      <c r="G68" s="52"/>
      <c r="H68" s="52"/>
      <c r="I68" s="119"/>
      <c r="J68" s="52"/>
      <c r="K68" s="53"/>
    </row>
    <row r="72" spans="2:12" s="1" customFormat="1" ht="6.75" customHeight="1">
      <c r="B72" s="54"/>
      <c r="C72" s="55"/>
      <c r="D72" s="55"/>
      <c r="E72" s="55"/>
      <c r="F72" s="55"/>
      <c r="G72" s="55"/>
      <c r="H72" s="55"/>
      <c r="I72" s="120"/>
      <c r="J72" s="55"/>
      <c r="K72" s="55"/>
      <c r="L72" s="36"/>
    </row>
    <row r="73" spans="2:12" s="1" customFormat="1" ht="36.75" customHeight="1">
      <c r="B73" s="36"/>
      <c r="C73" s="56" t="s">
        <v>113</v>
      </c>
      <c r="L73" s="36"/>
    </row>
    <row r="74" spans="2:12" s="1" customFormat="1" ht="6.75" customHeight="1">
      <c r="B74" s="36"/>
      <c r="L74" s="36"/>
    </row>
    <row r="75" spans="2:12" s="1" customFormat="1" ht="14.25" customHeight="1">
      <c r="B75" s="36"/>
      <c r="C75" s="58" t="s">
        <v>17</v>
      </c>
      <c r="L75" s="36"/>
    </row>
    <row r="76" spans="2:12" s="1" customFormat="1" ht="22.5" customHeight="1">
      <c r="B76" s="36"/>
      <c r="E76" s="376" t="str">
        <f>E7</f>
        <v>III/16911 Prášily - Skelná</v>
      </c>
      <c r="F76" s="353"/>
      <c r="G76" s="353"/>
      <c r="H76" s="353"/>
      <c r="L76" s="36"/>
    </row>
    <row r="77" spans="2:12" s="1" customFormat="1" ht="14.25" customHeight="1">
      <c r="B77" s="36"/>
      <c r="C77" s="58" t="s">
        <v>98</v>
      </c>
      <c r="L77" s="36"/>
    </row>
    <row r="78" spans="2:12" s="1" customFormat="1" ht="23.25" customHeight="1">
      <c r="B78" s="36"/>
      <c r="E78" s="350" t="str">
        <f>E9</f>
        <v>SO201 - Most ev.č. 16911 - 4</v>
      </c>
      <c r="F78" s="353"/>
      <c r="G78" s="353"/>
      <c r="H78" s="353"/>
      <c r="L78" s="36"/>
    </row>
    <row r="79" spans="2:12" s="1" customFormat="1" ht="6.75" customHeight="1">
      <c r="B79" s="36"/>
      <c r="L79" s="36"/>
    </row>
    <row r="80" spans="2:12" s="1" customFormat="1" ht="18" customHeight="1">
      <c r="B80" s="36"/>
      <c r="C80" s="58" t="s">
        <v>25</v>
      </c>
      <c r="F80" s="141" t="str">
        <f>F12</f>
        <v> </v>
      </c>
      <c r="I80" s="142" t="s">
        <v>27</v>
      </c>
      <c r="J80" s="62" t="str">
        <f>IF(J12="","",J12)</f>
        <v>10.11.2015</v>
      </c>
      <c r="L80" s="36"/>
    </row>
    <row r="81" spans="2:12" s="1" customFormat="1" ht="6.75" customHeight="1">
      <c r="B81" s="36"/>
      <c r="L81" s="36"/>
    </row>
    <row r="82" spans="2:12" s="1" customFormat="1" ht="15">
      <c r="B82" s="36"/>
      <c r="C82" s="58" t="s">
        <v>33</v>
      </c>
      <c r="F82" s="141" t="str">
        <f>E15</f>
        <v>SÚSPK,p.o.,Škroupova 18,306 12 Plzeň</v>
      </c>
      <c r="I82" s="142" t="s">
        <v>41</v>
      </c>
      <c r="J82" s="141" t="str">
        <f>E21</f>
        <v>INGEM inženýrská a.s.</v>
      </c>
      <c r="L82" s="36"/>
    </row>
    <row r="83" spans="2:12" s="1" customFormat="1" ht="14.25" customHeight="1">
      <c r="B83" s="36"/>
      <c r="C83" s="58" t="s">
        <v>39</v>
      </c>
      <c r="F83" s="141">
        <f>IF(E18="","",E18)</f>
      </c>
      <c r="L83" s="36"/>
    </row>
    <row r="84" spans="2:12" s="1" customFormat="1" ht="9.75" customHeight="1">
      <c r="B84" s="36"/>
      <c r="L84" s="36"/>
    </row>
    <row r="85" spans="2:20" s="9" customFormat="1" ht="29.25" customHeight="1">
      <c r="B85" s="143"/>
      <c r="C85" s="144" t="s">
        <v>114</v>
      </c>
      <c r="D85" s="145" t="s">
        <v>66</v>
      </c>
      <c r="E85" s="145" t="s">
        <v>62</v>
      </c>
      <c r="F85" s="145" t="s">
        <v>115</v>
      </c>
      <c r="G85" s="145" t="s">
        <v>116</v>
      </c>
      <c r="H85" s="145" t="s">
        <v>117</v>
      </c>
      <c r="I85" s="146" t="s">
        <v>118</v>
      </c>
      <c r="J85" s="145" t="s">
        <v>102</v>
      </c>
      <c r="K85" s="147" t="s">
        <v>119</v>
      </c>
      <c r="L85" s="143"/>
      <c r="M85" s="69" t="s">
        <v>120</v>
      </c>
      <c r="N85" s="70" t="s">
        <v>51</v>
      </c>
      <c r="O85" s="70" t="s">
        <v>121</v>
      </c>
      <c r="P85" s="70" t="s">
        <v>122</v>
      </c>
      <c r="Q85" s="70" t="s">
        <v>123</v>
      </c>
      <c r="R85" s="70" t="s">
        <v>124</v>
      </c>
      <c r="S85" s="70" t="s">
        <v>125</v>
      </c>
      <c r="T85" s="71" t="s">
        <v>126</v>
      </c>
    </row>
    <row r="86" spans="2:63" s="1" customFormat="1" ht="29.25" customHeight="1">
      <c r="B86" s="36"/>
      <c r="C86" s="73" t="s">
        <v>103</v>
      </c>
      <c r="J86" s="148">
        <f>BK86</f>
        <v>0</v>
      </c>
      <c r="L86" s="36"/>
      <c r="M86" s="72"/>
      <c r="N86" s="63"/>
      <c r="O86" s="63"/>
      <c r="P86" s="149">
        <f>P87+P560</f>
        <v>0</v>
      </c>
      <c r="Q86" s="63"/>
      <c r="R86" s="149">
        <f>R87+R560</f>
        <v>205.76244400000002</v>
      </c>
      <c r="S86" s="63"/>
      <c r="T86" s="150">
        <f>T87+T560</f>
        <v>346.081356</v>
      </c>
      <c r="AT86" s="18" t="s">
        <v>80</v>
      </c>
      <c r="AU86" s="18" t="s">
        <v>104</v>
      </c>
      <c r="BK86" s="151">
        <f>BK87+BK560</f>
        <v>0</v>
      </c>
    </row>
    <row r="87" spans="2:63" s="10" customFormat="1" ht="36.75" customHeight="1">
      <c r="B87" s="152"/>
      <c r="D87" s="153" t="s">
        <v>80</v>
      </c>
      <c r="E87" s="154" t="s">
        <v>127</v>
      </c>
      <c r="F87" s="154" t="s">
        <v>128</v>
      </c>
      <c r="I87" s="155"/>
      <c r="J87" s="156">
        <f>BK87</f>
        <v>0</v>
      </c>
      <c r="L87" s="152"/>
      <c r="M87" s="157"/>
      <c r="N87" s="158"/>
      <c r="O87" s="158"/>
      <c r="P87" s="159">
        <f>P88+P188+P215+P246+P271+P308+P321+P337</f>
        <v>0</v>
      </c>
      <c r="Q87" s="158"/>
      <c r="R87" s="159">
        <f>R88+R188+R215+R246+R271+R308+R321+R337</f>
        <v>205.76244400000002</v>
      </c>
      <c r="S87" s="158"/>
      <c r="T87" s="160">
        <f>T88+T188+T215+T246+T271+T308+T321+T337</f>
        <v>346.081356</v>
      </c>
      <c r="AR87" s="153" t="s">
        <v>24</v>
      </c>
      <c r="AT87" s="161" t="s">
        <v>80</v>
      </c>
      <c r="AU87" s="161" t="s">
        <v>81</v>
      </c>
      <c r="AY87" s="153" t="s">
        <v>129</v>
      </c>
      <c r="BK87" s="162">
        <f>BK88+BK188+BK215+BK246+BK271+BK308+BK321+BK337</f>
        <v>0</v>
      </c>
    </row>
    <row r="88" spans="2:63" s="10" customFormat="1" ht="19.5" customHeight="1">
      <c r="B88" s="152"/>
      <c r="D88" s="163" t="s">
        <v>80</v>
      </c>
      <c r="E88" s="164" t="s">
        <v>24</v>
      </c>
      <c r="F88" s="164" t="s">
        <v>130</v>
      </c>
      <c r="I88" s="155"/>
      <c r="J88" s="165">
        <f>BK88</f>
        <v>0</v>
      </c>
      <c r="L88" s="152"/>
      <c r="M88" s="157"/>
      <c r="N88" s="158"/>
      <c r="O88" s="158"/>
      <c r="P88" s="159">
        <f>SUM(P89:P187)</f>
        <v>0</v>
      </c>
      <c r="Q88" s="158"/>
      <c r="R88" s="159">
        <f>SUM(R89:R187)</f>
        <v>1.02198</v>
      </c>
      <c r="S88" s="158"/>
      <c r="T88" s="160">
        <f>SUM(T89:T187)</f>
        <v>256.471152</v>
      </c>
      <c r="AR88" s="153" t="s">
        <v>24</v>
      </c>
      <c r="AT88" s="161" t="s">
        <v>80</v>
      </c>
      <c r="AU88" s="161" t="s">
        <v>24</v>
      </c>
      <c r="AY88" s="153" t="s">
        <v>129</v>
      </c>
      <c r="BK88" s="162">
        <f>SUM(BK89:BK187)</f>
        <v>0</v>
      </c>
    </row>
    <row r="89" spans="2:65" s="1" customFormat="1" ht="31.5" customHeight="1">
      <c r="B89" s="166"/>
      <c r="C89" s="167" t="s">
        <v>24</v>
      </c>
      <c r="D89" s="167" t="s">
        <v>131</v>
      </c>
      <c r="E89" s="168" t="s">
        <v>463</v>
      </c>
      <c r="F89" s="169" t="s">
        <v>464</v>
      </c>
      <c r="G89" s="170" t="s">
        <v>134</v>
      </c>
      <c r="H89" s="171">
        <v>40</v>
      </c>
      <c r="I89" s="172"/>
      <c r="J89" s="173">
        <f>ROUND(I89*H89,2)</f>
        <v>0</v>
      </c>
      <c r="K89" s="169" t="s">
        <v>135</v>
      </c>
      <c r="L89" s="36"/>
      <c r="M89" s="174" t="s">
        <v>3</v>
      </c>
      <c r="N89" s="175" t="s">
        <v>52</v>
      </c>
      <c r="O89" s="37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AR89" s="18" t="s">
        <v>136</v>
      </c>
      <c r="AT89" s="18" t="s">
        <v>131</v>
      </c>
      <c r="AU89" s="18" t="s">
        <v>89</v>
      </c>
      <c r="AY89" s="18" t="s">
        <v>129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18" t="s">
        <v>24</v>
      </c>
      <c r="BK89" s="178">
        <f>ROUND(I89*H89,2)</f>
        <v>0</v>
      </c>
      <c r="BL89" s="18" t="s">
        <v>136</v>
      </c>
      <c r="BM89" s="18" t="s">
        <v>465</v>
      </c>
    </row>
    <row r="90" spans="2:47" s="1" customFormat="1" ht="27">
      <c r="B90" s="36"/>
      <c r="D90" s="191" t="s">
        <v>138</v>
      </c>
      <c r="F90" s="203" t="s">
        <v>466</v>
      </c>
      <c r="I90" s="181"/>
      <c r="L90" s="36"/>
      <c r="M90" s="65"/>
      <c r="N90" s="37"/>
      <c r="O90" s="37"/>
      <c r="P90" s="37"/>
      <c r="Q90" s="37"/>
      <c r="R90" s="37"/>
      <c r="S90" s="37"/>
      <c r="T90" s="66"/>
      <c r="AT90" s="18" t="s">
        <v>138</v>
      </c>
      <c r="AU90" s="18" t="s">
        <v>89</v>
      </c>
    </row>
    <row r="91" spans="2:65" s="1" customFormat="1" ht="22.5" customHeight="1">
      <c r="B91" s="166"/>
      <c r="C91" s="167" t="s">
        <v>89</v>
      </c>
      <c r="D91" s="167" t="s">
        <v>131</v>
      </c>
      <c r="E91" s="168" t="s">
        <v>467</v>
      </c>
      <c r="F91" s="169" t="s">
        <v>468</v>
      </c>
      <c r="G91" s="170" t="s">
        <v>134</v>
      </c>
      <c r="H91" s="171">
        <v>40</v>
      </c>
      <c r="I91" s="172"/>
      <c r="J91" s="173">
        <f>ROUND(I91*H91,2)</f>
        <v>0</v>
      </c>
      <c r="K91" s="169" t="s">
        <v>135</v>
      </c>
      <c r="L91" s="36"/>
      <c r="M91" s="174" t="s">
        <v>3</v>
      </c>
      <c r="N91" s="175" t="s">
        <v>52</v>
      </c>
      <c r="O91" s="37"/>
      <c r="P91" s="176">
        <f>O91*H91</f>
        <v>0</v>
      </c>
      <c r="Q91" s="176">
        <v>0.00018</v>
      </c>
      <c r="R91" s="176">
        <f>Q91*H91</f>
        <v>0.007200000000000001</v>
      </c>
      <c r="S91" s="176">
        <v>0</v>
      </c>
      <c r="T91" s="177">
        <f>S91*H91</f>
        <v>0</v>
      </c>
      <c r="AR91" s="18" t="s">
        <v>136</v>
      </c>
      <c r="AT91" s="18" t="s">
        <v>131</v>
      </c>
      <c r="AU91" s="18" t="s">
        <v>89</v>
      </c>
      <c r="AY91" s="18" t="s">
        <v>129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8" t="s">
        <v>24</v>
      </c>
      <c r="BK91" s="178">
        <f>ROUND(I91*H91,2)</f>
        <v>0</v>
      </c>
      <c r="BL91" s="18" t="s">
        <v>136</v>
      </c>
      <c r="BM91" s="18" t="s">
        <v>469</v>
      </c>
    </row>
    <row r="92" spans="2:47" s="1" customFormat="1" ht="27">
      <c r="B92" s="36"/>
      <c r="D92" s="191" t="s">
        <v>138</v>
      </c>
      <c r="F92" s="203" t="s">
        <v>470</v>
      </c>
      <c r="I92" s="181"/>
      <c r="L92" s="36"/>
      <c r="M92" s="65"/>
      <c r="N92" s="37"/>
      <c r="O92" s="37"/>
      <c r="P92" s="37"/>
      <c r="Q92" s="37"/>
      <c r="R92" s="37"/>
      <c r="S92" s="37"/>
      <c r="T92" s="66"/>
      <c r="AT92" s="18" t="s">
        <v>138</v>
      </c>
      <c r="AU92" s="18" t="s">
        <v>89</v>
      </c>
    </row>
    <row r="93" spans="2:65" s="1" customFormat="1" ht="22.5" customHeight="1">
      <c r="B93" s="166"/>
      <c r="C93" s="167" t="s">
        <v>149</v>
      </c>
      <c r="D93" s="167" t="s">
        <v>131</v>
      </c>
      <c r="E93" s="168" t="s">
        <v>132</v>
      </c>
      <c r="F93" s="169" t="s">
        <v>133</v>
      </c>
      <c r="G93" s="170" t="s">
        <v>134</v>
      </c>
      <c r="H93" s="171">
        <v>458.136</v>
      </c>
      <c r="I93" s="172"/>
      <c r="J93" s="173">
        <f>ROUND(I93*H93,2)</f>
        <v>0</v>
      </c>
      <c r="K93" s="169" t="s">
        <v>135</v>
      </c>
      <c r="L93" s="36"/>
      <c r="M93" s="174" t="s">
        <v>3</v>
      </c>
      <c r="N93" s="175" t="s">
        <v>52</v>
      </c>
      <c r="O93" s="37"/>
      <c r="P93" s="176">
        <f>O93*H93</f>
        <v>0</v>
      </c>
      <c r="Q93" s="176">
        <v>0</v>
      </c>
      <c r="R93" s="176">
        <f>Q93*H93</f>
        <v>0</v>
      </c>
      <c r="S93" s="176">
        <v>0.417</v>
      </c>
      <c r="T93" s="177">
        <f>S93*H93</f>
        <v>191.042712</v>
      </c>
      <c r="AR93" s="18" t="s">
        <v>136</v>
      </c>
      <c r="AT93" s="18" t="s">
        <v>131</v>
      </c>
      <c r="AU93" s="18" t="s">
        <v>89</v>
      </c>
      <c r="AY93" s="18" t="s">
        <v>129</v>
      </c>
      <c r="BE93" s="178">
        <f>IF(N93="základní",J93,0)</f>
        <v>0</v>
      </c>
      <c r="BF93" s="178">
        <f>IF(N93="snížená",J93,0)</f>
        <v>0</v>
      </c>
      <c r="BG93" s="178">
        <f>IF(N93="zákl. přenesená",J93,0)</f>
        <v>0</v>
      </c>
      <c r="BH93" s="178">
        <f>IF(N93="sníž. přenesená",J93,0)</f>
        <v>0</v>
      </c>
      <c r="BI93" s="178">
        <f>IF(N93="nulová",J93,0)</f>
        <v>0</v>
      </c>
      <c r="BJ93" s="18" t="s">
        <v>24</v>
      </c>
      <c r="BK93" s="178">
        <f>ROUND(I93*H93,2)</f>
        <v>0</v>
      </c>
      <c r="BL93" s="18" t="s">
        <v>136</v>
      </c>
      <c r="BM93" s="18" t="s">
        <v>471</v>
      </c>
    </row>
    <row r="94" spans="2:47" s="1" customFormat="1" ht="40.5">
      <c r="B94" s="36"/>
      <c r="D94" s="179" t="s">
        <v>138</v>
      </c>
      <c r="F94" s="180" t="s">
        <v>139</v>
      </c>
      <c r="I94" s="181"/>
      <c r="L94" s="36"/>
      <c r="M94" s="65"/>
      <c r="N94" s="37"/>
      <c r="O94" s="37"/>
      <c r="P94" s="37"/>
      <c r="Q94" s="37"/>
      <c r="R94" s="37"/>
      <c r="S94" s="37"/>
      <c r="T94" s="66"/>
      <c r="AT94" s="18" t="s">
        <v>138</v>
      </c>
      <c r="AU94" s="18" t="s">
        <v>89</v>
      </c>
    </row>
    <row r="95" spans="2:51" s="12" customFormat="1" ht="27">
      <c r="B95" s="190"/>
      <c r="D95" s="179" t="s">
        <v>140</v>
      </c>
      <c r="E95" s="214" t="s">
        <v>3</v>
      </c>
      <c r="F95" s="215" t="s">
        <v>472</v>
      </c>
      <c r="H95" s="199" t="s">
        <v>3</v>
      </c>
      <c r="I95" s="195"/>
      <c r="L95" s="190"/>
      <c r="M95" s="196"/>
      <c r="N95" s="197"/>
      <c r="O95" s="197"/>
      <c r="P95" s="197"/>
      <c r="Q95" s="197"/>
      <c r="R95" s="197"/>
      <c r="S95" s="197"/>
      <c r="T95" s="198"/>
      <c r="AT95" s="199" t="s">
        <v>140</v>
      </c>
      <c r="AU95" s="199" t="s">
        <v>89</v>
      </c>
      <c r="AV95" s="12" t="s">
        <v>24</v>
      </c>
      <c r="AW95" s="12" t="s">
        <v>45</v>
      </c>
      <c r="AX95" s="12" t="s">
        <v>81</v>
      </c>
      <c r="AY95" s="199" t="s">
        <v>129</v>
      </c>
    </row>
    <row r="96" spans="2:51" s="11" customFormat="1" ht="13.5">
      <c r="B96" s="182"/>
      <c r="D96" s="191" t="s">
        <v>140</v>
      </c>
      <c r="E96" s="200" t="s">
        <v>3</v>
      </c>
      <c r="F96" s="201" t="s">
        <v>473</v>
      </c>
      <c r="H96" s="202">
        <v>458.136</v>
      </c>
      <c r="I96" s="186"/>
      <c r="L96" s="182"/>
      <c r="M96" s="187"/>
      <c r="N96" s="188"/>
      <c r="O96" s="188"/>
      <c r="P96" s="188"/>
      <c r="Q96" s="188"/>
      <c r="R96" s="188"/>
      <c r="S96" s="188"/>
      <c r="T96" s="189"/>
      <c r="AT96" s="183" t="s">
        <v>140</v>
      </c>
      <c r="AU96" s="183" t="s">
        <v>89</v>
      </c>
      <c r="AV96" s="11" t="s">
        <v>89</v>
      </c>
      <c r="AW96" s="11" t="s">
        <v>45</v>
      </c>
      <c r="AX96" s="11" t="s">
        <v>24</v>
      </c>
      <c r="AY96" s="183" t="s">
        <v>129</v>
      </c>
    </row>
    <row r="97" spans="2:65" s="1" customFormat="1" ht="22.5" customHeight="1">
      <c r="B97" s="166"/>
      <c r="C97" s="167" t="s">
        <v>136</v>
      </c>
      <c r="D97" s="167" t="s">
        <v>131</v>
      </c>
      <c r="E97" s="168" t="s">
        <v>474</v>
      </c>
      <c r="F97" s="169" t="s">
        <v>475</v>
      </c>
      <c r="G97" s="170" t="s">
        <v>134</v>
      </c>
      <c r="H97" s="171">
        <v>45.24</v>
      </c>
      <c r="I97" s="172"/>
      <c r="J97" s="173">
        <f>ROUND(I97*H97,2)</f>
        <v>0</v>
      </c>
      <c r="K97" s="169" t="s">
        <v>135</v>
      </c>
      <c r="L97" s="36"/>
      <c r="M97" s="174" t="s">
        <v>3</v>
      </c>
      <c r="N97" s="175" t="s">
        <v>52</v>
      </c>
      <c r="O97" s="37"/>
      <c r="P97" s="176">
        <f>O97*H97</f>
        <v>0</v>
      </c>
      <c r="Q97" s="176">
        <v>0</v>
      </c>
      <c r="R97" s="176">
        <f>Q97*H97</f>
        <v>0</v>
      </c>
      <c r="S97" s="176">
        <v>0.181</v>
      </c>
      <c r="T97" s="177">
        <f>S97*H97</f>
        <v>8.18844</v>
      </c>
      <c r="AR97" s="18" t="s">
        <v>136</v>
      </c>
      <c r="AT97" s="18" t="s">
        <v>131</v>
      </c>
      <c r="AU97" s="18" t="s">
        <v>89</v>
      </c>
      <c r="AY97" s="18" t="s">
        <v>129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18" t="s">
        <v>24</v>
      </c>
      <c r="BK97" s="178">
        <f>ROUND(I97*H97,2)</f>
        <v>0</v>
      </c>
      <c r="BL97" s="18" t="s">
        <v>136</v>
      </c>
      <c r="BM97" s="18" t="s">
        <v>476</v>
      </c>
    </row>
    <row r="98" spans="2:47" s="1" customFormat="1" ht="40.5">
      <c r="B98" s="36"/>
      <c r="D98" s="179" t="s">
        <v>138</v>
      </c>
      <c r="F98" s="180" t="s">
        <v>477</v>
      </c>
      <c r="I98" s="181"/>
      <c r="L98" s="36"/>
      <c r="M98" s="65"/>
      <c r="N98" s="37"/>
      <c r="O98" s="37"/>
      <c r="P98" s="37"/>
      <c r="Q98" s="37"/>
      <c r="R98" s="37"/>
      <c r="S98" s="37"/>
      <c r="T98" s="66"/>
      <c r="AT98" s="18" t="s">
        <v>138</v>
      </c>
      <c r="AU98" s="18" t="s">
        <v>89</v>
      </c>
    </row>
    <row r="99" spans="2:51" s="11" customFormat="1" ht="13.5">
      <c r="B99" s="182"/>
      <c r="D99" s="191" t="s">
        <v>140</v>
      </c>
      <c r="E99" s="200" t="s">
        <v>3</v>
      </c>
      <c r="F99" s="201" t="s">
        <v>478</v>
      </c>
      <c r="H99" s="202">
        <v>45.24</v>
      </c>
      <c r="I99" s="186"/>
      <c r="L99" s="182"/>
      <c r="M99" s="187"/>
      <c r="N99" s="188"/>
      <c r="O99" s="188"/>
      <c r="P99" s="188"/>
      <c r="Q99" s="188"/>
      <c r="R99" s="188"/>
      <c r="S99" s="188"/>
      <c r="T99" s="189"/>
      <c r="AT99" s="183" t="s">
        <v>140</v>
      </c>
      <c r="AU99" s="183" t="s">
        <v>89</v>
      </c>
      <c r="AV99" s="11" t="s">
        <v>89</v>
      </c>
      <c r="AW99" s="11" t="s">
        <v>45</v>
      </c>
      <c r="AX99" s="11" t="s">
        <v>24</v>
      </c>
      <c r="AY99" s="183" t="s">
        <v>129</v>
      </c>
    </row>
    <row r="100" spans="2:65" s="1" customFormat="1" ht="22.5" customHeight="1">
      <c r="B100" s="166"/>
      <c r="C100" s="167" t="s">
        <v>159</v>
      </c>
      <c r="D100" s="167" t="s">
        <v>131</v>
      </c>
      <c r="E100" s="168" t="s">
        <v>479</v>
      </c>
      <c r="F100" s="169" t="s">
        <v>480</v>
      </c>
      <c r="G100" s="170" t="s">
        <v>134</v>
      </c>
      <c r="H100" s="171">
        <v>117</v>
      </c>
      <c r="I100" s="172"/>
      <c r="J100" s="173">
        <f>ROUND(I100*H100,2)</f>
        <v>0</v>
      </c>
      <c r="K100" s="169" t="s">
        <v>135</v>
      </c>
      <c r="L100" s="36"/>
      <c r="M100" s="174" t="s">
        <v>3</v>
      </c>
      <c r="N100" s="175" t="s">
        <v>52</v>
      </c>
      <c r="O100" s="37"/>
      <c r="P100" s="176">
        <f>O100*H100</f>
        <v>0</v>
      </c>
      <c r="Q100" s="176">
        <v>0</v>
      </c>
      <c r="R100" s="176">
        <f>Q100*H100</f>
        <v>0</v>
      </c>
      <c r="S100" s="176">
        <v>0.4</v>
      </c>
      <c r="T100" s="177">
        <f>S100*H100</f>
        <v>46.800000000000004</v>
      </c>
      <c r="AR100" s="18" t="s">
        <v>136</v>
      </c>
      <c r="AT100" s="18" t="s">
        <v>131</v>
      </c>
      <c r="AU100" s="18" t="s">
        <v>89</v>
      </c>
      <c r="AY100" s="18" t="s">
        <v>129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18" t="s">
        <v>24</v>
      </c>
      <c r="BK100" s="178">
        <f>ROUND(I100*H100,2)</f>
        <v>0</v>
      </c>
      <c r="BL100" s="18" t="s">
        <v>136</v>
      </c>
      <c r="BM100" s="18" t="s">
        <v>481</v>
      </c>
    </row>
    <row r="101" spans="2:47" s="1" customFormat="1" ht="40.5">
      <c r="B101" s="36"/>
      <c r="D101" s="179" t="s">
        <v>138</v>
      </c>
      <c r="F101" s="180" t="s">
        <v>482</v>
      </c>
      <c r="I101" s="181"/>
      <c r="L101" s="36"/>
      <c r="M101" s="65"/>
      <c r="N101" s="37"/>
      <c r="O101" s="37"/>
      <c r="P101" s="37"/>
      <c r="Q101" s="37"/>
      <c r="R101" s="37"/>
      <c r="S101" s="37"/>
      <c r="T101" s="66"/>
      <c r="AT101" s="18" t="s">
        <v>138</v>
      </c>
      <c r="AU101" s="18" t="s">
        <v>89</v>
      </c>
    </row>
    <row r="102" spans="2:51" s="11" customFormat="1" ht="13.5">
      <c r="B102" s="182"/>
      <c r="D102" s="191" t="s">
        <v>140</v>
      </c>
      <c r="E102" s="200" t="s">
        <v>3</v>
      </c>
      <c r="F102" s="201" t="s">
        <v>483</v>
      </c>
      <c r="H102" s="202">
        <v>117</v>
      </c>
      <c r="I102" s="186"/>
      <c r="L102" s="182"/>
      <c r="M102" s="187"/>
      <c r="N102" s="188"/>
      <c r="O102" s="188"/>
      <c r="P102" s="188"/>
      <c r="Q102" s="188"/>
      <c r="R102" s="188"/>
      <c r="S102" s="188"/>
      <c r="T102" s="189"/>
      <c r="AT102" s="183" t="s">
        <v>140</v>
      </c>
      <c r="AU102" s="183" t="s">
        <v>89</v>
      </c>
      <c r="AV102" s="11" t="s">
        <v>89</v>
      </c>
      <c r="AW102" s="11" t="s">
        <v>45</v>
      </c>
      <c r="AX102" s="11" t="s">
        <v>24</v>
      </c>
      <c r="AY102" s="183" t="s">
        <v>129</v>
      </c>
    </row>
    <row r="103" spans="2:65" s="1" customFormat="1" ht="22.5" customHeight="1">
      <c r="B103" s="166"/>
      <c r="C103" s="167" t="s">
        <v>166</v>
      </c>
      <c r="D103" s="167" t="s">
        <v>131</v>
      </c>
      <c r="E103" s="168" t="s">
        <v>484</v>
      </c>
      <c r="F103" s="169" t="s">
        <v>485</v>
      </c>
      <c r="G103" s="170" t="s">
        <v>253</v>
      </c>
      <c r="H103" s="171">
        <v>36</v>
      </c>
      <c r="I103" s="172"/>
      <c r="J103" s="173">
        <f>ROUND(I103*H103,2)</f>
        <v>0</v>
      </c>
      <c r="K103" s="169" t="s">
        <v>135</v>
      </c>
      <c r="L103" s="36"/>
      <c r="M103" s="174" t="s">
        <v>3</v>
      </c>
      <c r="N103" s="175" t="s">
        <v>52</v>
      </c>
      <c r="O103" s="37"/>
      <c r="P103" s="176">
        <f>O103*H103</f>
        <v>0</v>
      </c>
      <c r="Q103" s="176">
        <v>0</v>
      </c>
      <c r="R103" s="176">
        <f>Q103*H103</f>
        <v>0</v>
      </c>
      <c r="S103" s="176">
        <v>0.29</v>
      </c>
      <c r="T103" s="177">
        <f>S103*H103</f>
        <v>10.44</v>
      </c>
      <c r="AR103" s="18" t="s">
        <v>486</v>
      </c>
      <c r="AT103" s="18" t="s">
        <v>131</v>
      </c>
      <c r="AU103" s="18" t="s">
        <v>89</v>
      </c>
      <c r="AY103" s="18" t="s">
        <v>129</v>
      </c>
      <c r="BE103" s="178">
        <f>IF(N103="základní",J103,0)</f>
        <v>0</v>
      </c>
      <c r="BF103" s="178">
        <f>IF(N103="snížená",J103,0)</f>
        <v>0</v>
      </c>
      <c r="BG103" s="178">
        <f>IF(N103="zákl. přenesená",J103,0)</f>
        <v>0</v>
      </c>
      <c r="BH103" s="178">
        <f>IF(N103="sníž. přenesená",J103,0)</f>
        <v>0</v>
      </c>
      <c r="BI103" s="178">
        <f>IF(N103="nulová",J103,0)</f>
        <v>0</v>
      </c>
      <c r="BJ103" s="18" t="s">
        <v>24</v>
      </c>
      <c r="BK103" s="178">
        <f>ROUND(I103*H103,2)</f>
        <v>0</v>
      </c>
      <c r="BL103" s="18" t="s">
        <v>486</v>
      </c>
      <c r="BM103" s="18" t="s">
        <v>487</v>
      </c>
    </row>
    <row r="104" spans="2:47" s="1" customFormat="1" ht="27">
      <c r="B104" s="36"/>
      <c r="D104" s="179" t="s">
        <v>138</v>
      </c>
      <c r="F104" s="180" t="s">
        <v>488</v>
      </c>
      <c r="I104" s="181"/>
      <c r="L104" s="36"/>
      <c r="M104" s="65"/>
      <c r="N104" s="37"/>
      <c r="O104" s="37"/>
      <c r="P104" s="37"/>
      <c r="Q104" s="37"/>
      <c r="R104" s="37"/>
      <c r="S104" s="37"/>
      <c r="T104" s="66"/>
      <c r="AT104" s="18" t="s">
        <v>138</v>
      </c>
      <c r="AU104" s="18" t="s">
        <v>89</v>
      </c>
    </row>
    <row r="105" spans="2:51" s="11" customFormat="1" ht="13.5">
      <c r="B105" s="182"/>
      <c r="D105" s="191" t="s">
        <v>140</v>
      </c>
      <c r="E105" s="200" t="s">
        <v>3</v>
      </c>
      <c r="F105" s="201" t="s">
        <v>489</v>
      </c>
      <c r="H105" s="202">
        <v>36</v>
      </c>
      <c r="I105" s="186"/>
      <c r="L105" s="182"/>
      <c r="M105" s="187"/>
      <c r="N105" s="188"/>
      <c r="O105" s="188"/>
      <c r="P105" s="188"/>
      <c r="Q105" s="188"/>
      <c r="R105" s="188"/>
      <c r="S105" s="188"/>
      <c r="T105" s="189"/>
      <c r="AT105" s="183" t="s">
        <v>140</v>
      </c>
      <c r="AU105" s="183" t="s">
        <v>89</v>
      </c>
      <c r="AV105" s="11" t="s">
        <v>89</v>
      </c>
      <c r="AW105" s="11" t="s">
        <v>45</v>
      </c>
      <c r="AX105" s="11" t="s">
        <v>24</v>
      </c>
      <c r="AY105" s="183" t="s">
        <v>129</v>
      </c>
    </row>
    <row r="106" spans="2:65" s="1" customFormat="1" ht="22.5" customHeight="1">
      <c r="B106" s="166"/>
      <c r="C106" s="167" t="s">
        <v>172</v>
      </c>
      <c r="D106" s="167" t="s">
        <v>131</v>
      </c>
      <c r="E106" s="168" t="s">
        <v>490</v>
      </c>
      <c r="F106" s="169" t="s">
        <v>491</v>
      </c>
      <c r="G106" s="170" t="s">
        <v>162</v>
      </c>
      <c r="H106" s="171">
        <v>5.888</v>
      </c>
      <c r="I106" s="172"/>
      <c r="J106" s="173">
        <f>ROUND(I106*H106,2)</f>
        <v>0</v>
      </c>
      <c r="K106" s="169" t="s">
        <v>135</v>
      </c>
      <c r="L106" s="36"/>
      <c r="M106" s="174" t="s">
        <v>3</v>
      </c>
      <c r="N106" s="175" t="s">
        <v>52</v>
      </c>
      <c r="O106" s="37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AR106" s="18" t="s">
        <v>136</v>
      </c>
      <c r="AT106" s="18" t="s">
        <v>131</v>
      </c>
      <c r="AU106" s="18" t="s">
        <v>89</v>
      </c>
      <c r="AY106" s="18" t="s">
        <v>129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8" t="s">
        <v>24</v>
      </c>
      <c r="BK106" s="178">
        <f>ROUND(I106*H106,2)</f>
        <v>0</v>
      </c>
      <c r="BL106" s="18" t="s">
        <v>136</v>
      </c>
      <c r="BM106" s="18" t="s">
        <v>492</v>
      </c>
    </row>
    <row r="107" spans="2:47" s="1" customFormat="1" ht="27">
      <c r="B107" s="36"/>
      <c r="D107" s="179" t="s">
        <v>138</v>
      </c>
      <c r="F107" s="180" t="s">
        <v>493</v>
      </c>
      <c r="I107" s="181"/>
      <c r="L107" s="36"/>
      <c r="M107" s="65"/>
      <c r="N107" s="37"/>
      <c r="O107" s="37"/>
      <c r="P107" s="37"/>
      <c r="Q107" s="37"/>
      <c r="R107" s="37"/>
      <c r="S107" s="37"/>
      <c r="T107" s="66"/>
      <c r="AT107" s="18" t="s">
        <v>138</v>
      </c>
      <c r="AU107" s="18" t="s">
        <v>89</v>
      </c>
    </row>
    <row r="108" spans="2:51" s="12" customFormat="1" ht="13.5">
      <c r="B108" s="190"/>
      <c r="D108" s="179" t="s">
        <v>140</v>
      </c>
      <c r="E108" s="214" t="s">
        <v>3</v>
      </c>
      <c r="F108" s="215" t="s">
        <v>494</v>
      </c>
      <c r="H108" s="199" t="s">
        <v>3</v>
      </c>
      <c r="I108" s="195"/>
      <c r="L108" s="190"/>
      <c r="M108" s="196"/>
      <c r="N108" s="197"/>
      <c r="O108" s="197"/>
      <c r="P108" s="197"/>
      <c r="Q108" s="197"/>
      <c r="R108" s="197"/>
      <c r="S108" s="197"/>
      <c r="T108" s="198"/>
      <c r="AT108" s="199" t="s">
        <v>140</v>
      </c>
      <c r="AU108" s="199" t="s">
        <v>89</v>
      </c>
      <c r="AV108" s="12" t="s">
        <v>24</v>
      </c>
      <c r="AW108" s="12" t="s">
        <v>45</v>
      </c>
      <c r="AX108" s="12" t="s">
        <v>81</v>
      </c>
      <c r="AY108" s="199" t="s">
        <v>129</v>
      </c>
    </row>
    <row r="109" spans="2:51" s="11" customFormat="1" ht="13.5">
      <c r="B109" s="182"/>
      <c r="D109" s="191" t="s">
        <v>140</v>
      </c>
      <c r="E109" s="200" t="s">
        <v>3</v>
      </c>
      <c r="F109" s="201" t="s">
        <v>495</v>
      </c>
      <c r="H109" s="202">
        <v>5.888</v>
      </c>
      <c r="I109" s="186"/>
      <c r="L109" s="182"/>
      <c r="M109" s="187"/>
      <c r="N109" s="188"/>
      <c r="O109" s="188"/>
      <c r="P109" s="188"/>
      <c r="Q109" s="188"/>
      <c r="R109" s="188"/>
      <c r="S109" s="188"/>
      <c r="T109" s="189"/>
      <c r="AT109" s="183" t="s">
        <v>140</v>
      </c>
      <c r="AU109" s="183" t="s">
        <v>89</v>
      </c>
      <c r="AV109" s="11" t="s">
        <v>89</v>
      </c>
      <c r="AW109" s="11" t="s">
        <v>45</v>
      </c>
      <c r="AX109" s="11" t="s">
        <v>24</v>
      </c>
      <c r="AY109" s="183" t="s">
        <v>129</v>
      </c>
    </row>
    <row r="110" spans="2:65" s="1" customFormat="1" ht="22.5" customHeight="1">
      <c r="B110" s="166"/>
      <c r="C110" s="167" t="s">
        <v>177</v>
      </c>
      <c r="D110" s="167" t="s">
        <v>131</v>
      </c>
      <c r="E110" s="168" t="s">
        <v>496</v>
      </c>
      <c r="F110" s="169" t="s">
        <v>497</v>
      </c>
      <c r="G110" s="170" t="s">
        <v>162</v>
      </c>
      <c r="H110" s="171">
        <v>188.26</v>
      </c>
      <c r="I110" s="172"/>
      <c r="J110" s="173">
        <f>ROUND(I110*H110,2)</f>
        <v>0</v>
      </c>
      <c r="K110" s="169" t="s">
        <v>135</v>
      </c>
      <c r="L110" s="36"/>
      <c r="M110" s="174" t="s">
        <v>3</v>
      </c>
      <c r="N110" s="175" t="s">
        <v>52</v>
      </c>
      <c r="O110" s="37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AR110" s="18" t="s">
        <v>136</v>
      </c>
      <c r="AT110" s="18" t="s">
        <v>131</v>
      </c>
      <c r="AU110" s="18" t="s">
        <v>89</v>
      </c>
      <c r="AY110" s="18" t="s">
        <v>129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18" t="s">
        <v>24</v>
      </c>
      <c r="BK110" s="178">
        <f>ROUND(I110*H110,2)</f>
        <v>0</v>
      </c>
      <c r="BL110" s="18" t="s">
        <v>136</v>
      </c>
      <c r="BM110" s="18" t="s">
        <v>498</v>
      </c>
    </row>
    <row r="111" spans="2:47" s="1" customFormat="1" ht="27">
      <c r="B111" s="36"/>
      <c r="D111" s="179" t="s">
        <v>138</v>
      </c>
      <c r="F111" s="180" t="s">
        <v>499</v>
      </c>
      <c r="I111" s="181"/>
      <c r="L111" s="36"/>
      <c r="M111" s="65"/>
      <c r="N111" s="37"/>
      <c r="O111" s="37"/>
      <c r="P111" s="37"/>
      <c r="Q111" s="37"/>
      <c r="R111" s="37"/>
      <c r="S111" s="37"/>
      <c r="T111" s="66"/>
      <c r="AT111" s="18" t="s">
        <v>138</v>
      </c>
      <c r="AU111" s="18" t="s">
        <v>89</v>
      </c>
    </row>
    <row r="112" spans="2:51" s="12" customFormat="1" ht="13.5">
      <c r="B112" s="190"/>
      <c r="D112" s="179" t="s">
        <v>140</v>
      </c>
      <c r="E112" s="214" t="s">
        <v>3</v>
      </c>
      <c r="F112" s="215" t="s">
        <v>500</v>
      </c>
      <c r="H112" s="199" t="s">
        <v>3</v>
      </c>
      <c r="I112" s="195"/>
      <c r="L112" s="190"/>
      <c r="M112" s="196"/>
      <c r="N112" s="197"/>
      <c r="O112" s="197"/>
      <c r="P112" s="197"/>
      <c r="Q112" s="197"/>
      <c r="R112" s="197"/>
      <c r="S112" s="197"/>
      <c r="T112" s="198"/>
      <c r="AT112" s="199" t="s">
        <v>140</v>
      </c>
      <c r="AU112" s="199" t="s">
        <v>89</v>
      </c>
      <c r="AV112" s="12" t="s">
        <v>24</v>
      </c>
      <c r="AW112" s="12" t="s">
        <v>45</v>
      </c>
      <c r="AX112" s="12" t="s">
        <v>81</v>
      </c>
      <c r="AY112" s="199" t="s">
        <v>129</v>
      </c>
    </row>
    <row r="113" spans="2:51" s="11" customFormat="1" ht="13.5">
      <c r="B113" s="182"/>
      <c r="D113" s="179" t="s">
        <v>140</v>
      </c>
      <c r="E113" s="183" t="s">
        <v>3</v>
      </c>
      <c r="F113" s="184" t="s">
        <v>501</v>
      </c>
      <c r="H113" s="185">
        <v>81</v>
      </c>
      <c r="I113" s="186"/>
      <c r="L113" s="182"/>
      <c r="M113" s="187"/>
      <c r="N113" s="188"/>
      <c r="O113" s="188"/>
      <c r="P113" s="188"/>
      <c r="Q113" s="188"/>
      <c r="R113" s="188"/>
      <c r="S113" s="188"/>
      <c r="T113" s="189"/>
      <c r="AT113" s="183" t="s">
        <v>140</v>
      </c>
      <c r="AU113" s="183" t="s">
        <v>89</v>
      </c>
      <c r="AV113" s="11" t="s">
        <v>89</v>
      </c>
      <c r="AW113" s="11" t="s">
        <v>45</v>
      </c>
      <c r="AX113" s="11" t="s">
        <v>81</v>
      </c>
      <c r="AY113" s="183" t="s">
        <v>129</v>
      </c>
    </row>
    <row r="114" spans="2:51" s="12" customFormat="1" ht="13.5">
      <c r="B114" s="190"/>
      <c r="D114" s="179" t="s">
        <v>140</v>
      </c>
      <c r="E114" s="214" t="s">
        <v>3</v>
      </c>
      <c r="F114" s="215" t="s">
        <v>502</v>
      </c>
      <c r="H114" s="199" t="s">
        <v>3</v>
      </c>
      <c r="I114" s="195"/>
      <c r="L114" s="190"/>
      <c r="M114" s="196"/>
      <c r="N114" s="197"/>
      <c r="O114" s="197"/>
      <c r="P114" s="197"/>
      <c r="Q114" s="197"/>
      <c r="R114" s="197"/>
      <c r="S114" s="197"/>
      <c r="T114" s="198"/>
      <c r="AT114" s="199" t="s">
        <v>140</v>
      </c>
      <c r="AU114" s="199" t="s">
        <v>89</v>
      </c>
      <c r="AV114" s="12" t="s">
        <v>24</v>
      </c>
      <c r="AW114" s="12" t="s">
        <v>45</v>
      </c>
      <c r="AX114" s="12" t="s">
        <v>81</v>
      </c>
      <c r="AY114" s="199" t="s">
        <v>129</v>
      </c>
    </row>
    <row r="115" spans="2:51" s="11" customFormat="1" ht="13.5">
      <c r="B115" s="182"/>
      <c r="D115" s="179" t="s">
        <v>140</v>
      </c>
      <c r="E115" s="183" t="s">
        <v>3</v>
      </c>
      <c r="F115" s="184" t="s">
        <v>503</v>
      </c>
      <c r="H115" s="185">
        <v>86.4</v>
      </c>
      <c r="I115" s="186"/>
      <c r="L115" s="182"/>
      <c r="M115" s="187"/>
      <c r="N115" s="188"/>
      <c r="O115" s="188"/>
      <c r="P115" s="188"/>
      <c r="Q115" s="188"/>
      <c r="R115" s="188"/>
      <c r="S115" s="188"/>
      <c r="T115" s="189"/>
      <c r="AT115" s="183" t="s">
        <v>140</v>
      </c>
      <c r="AU115" s="183" t="s">
        <v>89</v>
      </c>
      <c r="AV115" s="11" t="s">
        <v>89</v>
      </c>
      <c r="AW115" s="11" t="s">
        <v>45</v>
      </c>
      <c r="AX115" s="11" t="s">
        <v>81</v>
      </c>
      <c r="AY115" s="183" t="s">
        <v>129</v>
      </c>
    </row>
    <row r="116" spans="2:51" s="12" customFormat="1" ht="13.5">
      <c r="B116" s="190"/>
      <c r="D116" s="179" t="s">
        <v>140</v>
      </c>
      <c r="E116" s="214" t="s">
        <v>3</v>
      </c>
      <c r="F116" s="215" t="s">
        <v>504</v>
      </c>
      <c r="H116" s="199" t="s">
        <v>3</v>
      </c>
      <c r="I116" s="195"/>
      <c r="L116" s="190"/>
      <c r="M116" s="196"/>
      <c r="N116" s="197"/>
      <c r="O116" s="197"/>
      <c r="P116" s="197"/>
      <c r="Q116" s="197"/>
      <c r="R116" s="197"/>
      <c r="S116" s="197"/>
      <c r="T116" s="198"/>
      <c r="AT116" s="199" t="s">
        <v>140</v>
      </c>
      <c r="AU116" s="199" t="s">
        <v>89</v>
      </c>
      <c r="AV116" s="12" t="s">
        <v>24</v>
      </c>
      <c r="AW116" s="12" t="s">
        <v>45</v>
      </c>
      <c r="AX116" s="12" t="s">
        <v>81</v>
      </c>
      <c r="AY116" s="199" t="s">
        <v>129</v>
      </c>
    </row>
    <row r="117" spans="2:51" s="11" customFormat="1" ht="13.5">
      <c r="B117" s="182"/>
      <c r="D117" s="179" t="s">
        <v>140</v>
      </c>
      <c r="E117" s="183" t="s">
        <v>3</v>
      </c>
      <c r="F117" s="184" t="s">
        <v>505</v>
      </c>
      <c r="H117" s="185">
        <v>20.86</v>
      </c>
      <c r="I117" s="186"/>
      <c r="L117" s="182"/>
      <c r="M117" s="187"/>
      <c r="N117" s="188"/>
      <c r="O117" s="188"/>
      <c r="P117" s="188"/>
      <c r="Q117" s="188"/>
      <c r="R117" s="188"/>
      <c r="S117" s="188"/>
      <c r="T117" s="189"/>
      <c r="AT117" s="183" t="s">
        <v>140</v>
      </c>
      <c r="AU117" s="183" t="s">
        <v>89</v>
      </c>
      <c r="AV117" s="11" t="s">
        <v>89</v>
      </c>
      <c r="AW117" s="11" t="s">
        <v>45</v>
      </c>
      <c r="AX117" s="11" t="s">
        <v>81</v>
      </c>
      <c r="AY117" s="183" t="s">
        <v>129</v>
      </c>
    </row>
    <row r="118" spans="2:51" s="13" customFormat="1" ht="13.5">
      <c r="B118" s="220"/>
      <c r="D118" s="191" t="s">
        <v>140</v>
      </c>
      <c r="E118" s="221" t="s">
        <v>3</v>
      </c>
      <c r="F118" s="222" t="s">
        <v>506</v>
      </c>
      <c r="H118" s="223">
        <v>188.26</v>
      </c>
      <c r="I118" s="224"/>
      <c r="L118" s="220"/>
      <c r="M118" s="225"/>
      <c r="N118" s="226"/>
      <c r="O118" s="226"/>
      <c r="P118" s="226"/>
      <c r="Q118" s="226"/>
      <c r="R118" s="226"/>
      <c r="S118" s="226"/>
      <c r="T118" s="227"/>
      <c r="AT118" s="228" t="s">
        <v>140</v>
      </c>
      <c r="AU118" s="228" t="s">
        <v>89</v>
      </c>
      <c r="AV118" s="13" t="s">
        <v>136</v>
      </c>
      <c r="AW118" s="13" t="s">
        <v>45</v>
      </c>
      <c r="AX118" s="13" t="s">
        <v>24</v>
      </c>
      <c r="AY118" s="228" t="s">
        <v>129</v>
      </c>
    </row>
    <row r="119" spans="2:65" s="1" customFormat="1" ht="22.5" customHeight="1">
      <c r="B119" s="166"/>
      <c r="C119" s="167" t="s">
        <v>182</v>
      </c>
      <c r="D119" s="167" t="s">
        <v>131</v>
      </c>
      <c r="E119" s="168" t="s">
        <v>507</v>
      </c>
      <c r="F119" s="169" t="s">
        <v>508</v>
      </c>
      <c r="G119" s="170" t="s">
        <v>162</v>
      </c>
      <c r="H119" s="171">
        <v>6.345</v>
      </c>
      <c r="I119" s="172"/>
      <c r="J119" s="173">
        <f>ROUND(I119*H119,2)</f>
        <v>0</v>
      </c>
      <c r="K119" s="169" t="s">
        <v>135</v>
      </c>
      <c r="L119" s="36"/>
      <c r="M119" s="174" t="s">
        <v>3</v>
      </c>
      <c r="N119" s="175" t="s">
        <v>52</v>
      </c>
      <c r="O119" s="37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AR119" s="18" t="s">
        <v>136</v>
      </c>
      <c r="AT119" s="18" t="s">
        <v>131</v>
      </c>
      <c r="AU119" s="18" t="s">
        <v>89</v>
      </c>
      <c r="AY119" s="18" t="s">
        <v>129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8" t="s">
        <v>24</v>
      </c>
      <c r="BK119" s="178">
        <f>ROUND(I119*H119,2)</f>
        <v>0</v>
      </c>
      <c r="BL119" s="18" t="s">
        <v>136</v>
      </c>
      <c r="BM119" s="18" t="s">
        <v>509</v>
      </c>
    </row>
    <row r="120" spans="2:47" s="1" customFormat="1" ht="27">
      <c r="B120" s="36"/>
      <c r="D120" s="179" t="s">
        <v>138</v>
      </c>
      <c r="F120" s="180" t="s">
        <v>510</v>
      </c>
      <c r="I120" s="181"/>
      <c r="L120" s="36"/>
      <c r="M120" s="65"/>
      <c r="N120" s="37"/>
      <c r="O120" s="37"/>
      <c r="P120" s="37"/>
      <c r="Q120" s="37"/>
      <c r="R120" s="37"/>
      <c r="S120" s="37"/>
      <c r="T120" s="66"/>
      <c r="AT120" s="18" t="s">
        <v>138</v>
      </c>
      <c r="AU120" s="18" t="s">
        <v>89</v>
      </c>
    </row>
    <row r="121" spans="2:51" s="12" customFormat="1" ht="13.5">
      <c r="B121" s="190"/>
      <c r="D121" s="179" t="s">
        <v>140</v>
      </c>
      <c r="E121" s="214" t="s">
        <v>3</v>
      </c>
      <c r="F121" s="215" t="s">
        <v>511</v>
      </c>
      <c r="H121" s="199" t="s">
        <v>3</v>
      </c>
      <c r="I121" s="195"/>
      <c r="L121" s="190"/>
      <c r="M121" s="196"/>
      <c r="N121" s="197"/>
      <c r="O121" s="197"/>
      <c r="P121" s="197"/>
      <c r="Q121" s="197"/>
      <c r="R121" s="197"/>
      <c r="S121" s="197"/>
      <c r="T121" s="198"/>
      <c r="AT121" s="199" t="s">
        <v>140</v>
      </c>
      <c r="AU121" s="199" t="s">
        <v>89</v>
      </c>
      <c r="AV121" s="12" t="s">
        <v>24</v>
      </c>
      <c r="AW121" s="12" t="s">
        <v>45</v>
      </c>
      <c r="AX121" s="12" t="s">
        <v>81</v>
      </c>
      <c r="AY121" s="199" t="s">
        <v>129</v>
      </c>
    </row>
    <row r="122" spans="2:51" s="11" customFormat="1" ht="13.5">
      <c r="B122" s="182"/>
      <c r="D122" s="191" t="s">
        <v>140</v>
      </c>
      <c r="E122" s="200" t="s">
        <v>3</v>
      </c>
      <c r="F122" s="201" t="s">
        <v>512</v>
      </c>
      <c r="H122" s="202">
        <v>6.345</v>
      </c>
      <c r="I122" s="186"/>
      <c r="L122" s="182"/>
      <c r="M122" s="187"/>
      <c r="N122" s="188"/>
      <c r="O122" s="188"/>
      <c r="P122" s="188"/>
      <c r="Q122" s="188"/>
      <c r="R122" s="188"/>
      <c r="S122" s="188"/>
      <c r="T122" s="189"/>
      <c r="AT122" s="183" t="s">
        <v>140</v>
      </c>
      <c r="AU122" s="183" t="s">
        <v>89</v>
      </c>
      <c r="AV122" s="11" t="s">
        <v>89</v>
      </c>
      <c r="AW122" s="11" t="s">
        <v>45</v>
      </c>
      <c r="AX122" s="11" t="s">
        <v>24</v>
      </c>
      <c r="AY122" s="183" t="s">
        <v>129</v>
      </c>
    </row>
    <row r="123" spans="2:65" s="1" customFormat="1" ht="22.5" customHeight="1">
      <c r="B123" s="166"/>
      <c r="C123" s="167" t="s">
        <v>29</v>
      </c>
      <c r="D123" s="167" t="s">
        <v>131</v>
      </c>
      <c r="E123" s="168" t="s">
        <v>513</v>
      </c>
      <c r="F123" s="169" t="s">
        <v>514</v>
      </c>
      <c r="G123" s="170" t="s">
        <v>134</v>
      </c>
      <c r="H123" s="171">
        <v>48</v>
      </c>
      <c r="I123" s="172"/>
      <c r="J123" s="173">
        <f>ROUND(I123*H123,2)</f>
        <v>0</v>
      </c>
      <c r="K123" s="169" t="s">
        <v>135</v>
      </c>
      <c r="L123" s="36"/>
      <c r="M123" s="174" t="s">
        <v>3</v>
      </c>
      <c r="N123" s="175" t="s">
        <v>52</v>
      </c>
      <c r="O123" s="37"/>
      <c r="P123" s="176">
        <f>O123*H123</f>
        <v>0</v>
      </c>
      <c r="Q123" s="176">
        <v>0.02111</v>
      </c>
      <c r="R123" s="176">
        <f>Q123*H123</f>
        <v>1.01328</v>
      </c>
      <c r="S123" s="176">
        <v>0</v>
      </c>
      <c r="T123" s="177">
        <f>S123*H123</f>
        <v>0</v>
      </c>
      <c r="AR123" s="18" t="s">
        <v>136</v>
      </c>
      <c r="AT123" s="18" t="s">
        <v>131</v>
      </c>
      <c r="AU123" s="18" t="s">
        <v>89</v>
      </c>
      <c r="AY123" s="18" t="s">
        <v>129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8" t="s">
        <v>24</v>
      </c>
      <c r="BK123" s="178">
        <f>ROUND(I123*H123,2)</f>
        <v>0</v>
      </c>
      <c r="BL123" s="18" t="s">
        <v>136</v>
      </c>
      <c r="BM123" s="18" t="s">
        <v>515</v>
      </c>
    </row>
    <row r="124" spans="2:47" s="1" customFormat="1" ht="13.5">
      <c r="B124" s="36"/>
      <c r="D124" s="179" t="s">
        <v>138</v>
      </c>
      <c r="F124" s="180" t="s">
        <v>516</v>
      </c>
      <c r="I124" s="181"/>
      <c r="L124" s="36"/>
      <c r="M124" s="65"/>
      <c r="N124" s="37"/>
      <c r="O124" s="37"/>
      <c r="P124" s="37"/>
      <c r="Q124" s="37"/>
      <c r="R124" s="37"/>
      <c r="S124" s="37"/>
      <c r="T124" s="66"/>
      <c r="AT124" s="18" t="s">
        <v>138</v>
      </c>
      <c r="AU124" s="18" t="s">
        <v>89</v>
      </c>
    </row>
    <row r="125" spans="2:51" s="11" customFormat="1" ht="13.5">
      <c r="B125" s="182"/>
      <c r="D125" s="191" t="s">
        <v>140</v>
      </c>
      <c r="E125" s="200" t="s">
        <v>3</v>
      </c>
      <c r="F125" s="201" t="s">
        <v>517</v>
      </c>
      <c r="H125" s="202">
        <v>48</v>
      </c>
      <c r="I125" s="186"/>
      <c r="L125" s="182"/>
      <c r="M125" s="187"/>
      <c r="N125" s="188"/>
      <c r="O125" s="188"/>
      <c r="P125" s="188"/>
      <c r="Q125" s="188"/>
      <c r="R125" s="188"/>
      <c r="S125" s="188"/>
      <c r="T125" s="189"/>
      <c r="AT125" s="183" t="s">
        <v>140</v>
      </c>
      <c r="AU125" s="183" t="s">
        <v>89</v>
      </c>
      <c r="AV125" s="11" t="s">
        <v>89</v>
      </c>
      <c r="AW125" s="11" t="s">
        <v>45</v>
      </c>
      <c r="AX125" s="11" t="s">
        <v>24</v>
      </c>
      <c r="AY125" s="183" t="s">
        <v>129</v>
      </c>
    </row>
    <row r="126" spans="2:65" s="1" customFormat="1" ht="22.5" customHeight="1">
      <c r="B126" s="166"/>
      <c r="C126" s="167" t="s">
        <v>192</v>
      </c>
      <c r="D126" s="167" t="s">
        <v>131</v>
      </c>
      <c r="E126" s="168" t="s">
        <v>518</v>
      </c>
      <c r="F126" s="169" t="s">
        <v>519</v>
      </c>
      <c r="G126" s="170" t="s">
        <v>134</v>
      </c>
      <c r="H126" s="171">
        <v>40</v>
      </c>
      <c r="I126" s="172"/>
      <c r="J126" s="173">
        <f>ROUND(I126*H126,2)</f>
        <v>0</v>
      </c>
      <c r="K126" s="169" t="s">
        <v>135</v>
      </c>
      <c r="L126" s="36"/>
      <c r="M126" s="174" t="s">
        <v>3</v>
      </c>
      <c r="N126" s="175" t="s">
        <v>52</v>
      </c>
      <c r="O126" s="37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AR126" s="18" t="s">
        <v>136</v>
      </c>
      <c r="AT126" s="18" t="s">
        <v>131</v>
      </c>
      <c r="AU126" s="18" t="s">
        <v>89</v>
      </c>
      <c r="AY126" s="18" t="s">
        <v>129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8" t="s">
        <v>24</v>
      </c>
      <c r="BK126" s="178">
        <f>ROUND(I126*H126,2)</f>
        <v>0</v>
      </c>
      <c r="BL126" s="18" t="s">
        <v>136</v>
      </c>
      <c r="BM126" s="18" t="s">
        <v>520</v>
      </c>
    </row>
    <row r="127" spans="2:47" s="1" customFormat="1" ht="13.5">
      <c r="B127" s="36"/>
      <c r="D127" s="191" t="s">
        <v>138</v>
      </c>
      <c r="F127" s="203" t="s">
        <v>521</v>
      </c>
      <c r="I127" s="181"/>
      <c r="L127" s="36"/>
      <c r="M127" s="65"/>
      <c r="N127" s="37"/>
      <c r="O127" s="37"/>
      <c r="P127" s="37"/>
      <c r="Q127" s="37"/>
      <c r="R127" s="37"/>
      <c r="S127" s="37"/>
      <c r="T127" s="66"/>
      <c r="AT127" s="18" t="s">
        <v>138</v>
      </c>
      <c r="AU127" s="18" t="s">
        <v>89</v>
      </c>
    </row>
    <row r="128" spans="2:65" s="1" customFormat="1" ht="22.5" customHeight="1">
      <c r="B128" s="166"/>
      <c r="C128" s="167" t="s">
        <v>197</v>
      </c>
      <c r="D128" s="167" t="s">
        <v>131</v>
      </c>
      <c r="E128" s="168" t="s">
        <v>183</v>
      </c>
      <c r="F128" s="169" t="s">
        <v>184</v>
      </c>
      <c r="G128" s="170" t="s">
        <v>162</v>
      </c>
      <c r="H128" s="171">
        <v>213.581</v>
      </c>
      <c r="I128" s="172"/>
      <c r="J128" s="173">
        <f>ROUND(I128*H128,2)</f>
        <v>0</v>
      </c>
      <c r="K128" s="169" t="s">
        <v>522</v>
      </c>
      <c r="L128" s="36"/>
      <c r="M128" s="174" t="s">
        <v>3</v>
      </c>
      <c r="N128" s="175" t="s">
        <v>52</v>
      </c>
      <c r="O128" s="37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AR128" s="18" t="s">
        <v>136</v>
      </c>
      <c r="AT128" s="18" t="s">
        <v>131</v>
      </c>
      <c r="AU128" s="18" t="s">
        <v>89</v>
      </c>
      <c r="AY128" s="18" t="s">
        <v>129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8" t="s">
        <v>24</v>
      </c>
      <c r="BK128" s="178">
        <f>ROUND(I128*H128,2)</f>
        <v>0</v>
      </c>
      <c r="BL128" s="18" t="s">
        <v>136</v>
      </c>
      <c r="BM128" s="18" t="s">
        <v>523</v>
      </c>
    </row>
    <row r="129" spans="2:47" s="1" customFormat="1" ht="40.5">
      <c r="B129" s="36"/>
      <c r="D129" s="179" t="s">
        <v>138</v>
      </c>
      <c r="F129" s="180" t="s">
        <v>186</v>
      </c>
      <c r="I129" s="181"/>
      <c r="L129" s="36"/>
      <c r="M129" s="65"/>
      <c r="N129" s="37"/>
      <c r="O129" s="37"/>
      <c r="P129" s="37"/>
      <c r="Q129" s="37"/>
      <c r="R129" s="37"/>
      <c r="S129" s="37"/>
      <c r="T129" s="66"/>
      <c r="AT129" s="18" t="s">
        <v>138</v>
      </c>
      <c r="AU129" s="18" t="s">
        <v>89</v>
      </c>
    </row>
    <row r="130" spans="2:51" s="12" customFormat="1" ht="13.5">
      <c r="B130" s="190"/>
      <c r="D130" s="179" t="s">
        <v>140</v>
      </c>
      <c r="E130" s="214" t="s">
        <v>3</v>
      </c>
      <c r="F130" s="215" t="s">
        <v>524</v>
      </c>
      <c r="H130" s="199" t="s">
        <v>3</v>
      </c>
      <c r="I130" s="195"/>
      <c r="L130" s="190"/>
      <c r="M130" s="196"/>
      <c r="N130" s="197"/>
      <c r="O130" s="197"/>
      <c r="P130" s="197"/>
      <c r="Q130" s="197"/>
      <c r="R130" s="197"/>
      <c r="S130" s="197"/>
      <c r="T130" s="198"/>
      <c r="AT130" s="199" t="s">
        <v>140</v>
      </c>
      <c r="AU130" s="199" t="s">
        <v>89</v>
      </c>
      <c r="AV130" s="12" t="s">
        <v>24</v>
      </c>
      <c r="AW130" s="12" t="s">
        <v>45</v>
      </c>
      <c r="AX130" s="12" t="s">
        <v>81</v>
      </c>
      <c r="AY130" s="199" t="s">
        <v>129</v>
      </c>
    </row>
    <row r="131" spans="2:51" s="11" customFormat="1" ht="13.5">
      <c r="B131" s="182"/>
      <c r="D131" s="179" t="s">
        <v>140</v>
      </c>
      <c r="E131" s="183" t="s">
        <v>3</v>
      </c>
      <c r="F131" s="184" t="s">
        <v>525</v>
      </c>
      <c r="H131" s="185">
        <v>5.888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83" t="s">
        <v>140</v>
      </c>
      <c r="AU131" s="183" t="s">
        <v>89</v>
      </c>
      <c r="AV131" s="11" t="s">
        <v>89</v>
      </c>
      <c r="AW131" s="11" t="s">
        <v>45</v>
      </c>
      <c r="AX131" s="11" t="s">
        <v>81</v>
      </c>
      <c r="AY131" s="183" t="s">
        <v>129</v>
      </c>
    </row>
    <row r="132" spans="2:51" s="14" customFormat="1" ht="13.5">
      <c r="B132" s="229"/>
      <c r="D132" s="179" t="s">
        <v>140</v>
      </c>
      <c r="E132" s="230" t="s">
        <v>3</v>
      </c>
      <c r="F132" s="231" t="s">
        <v>526</v>
      </c>
      <c r="H132" s="232">
        <v>5.888</v>
      </c>
      <c r="I132" s="233"/>
      <c r="L132" s="229"/>
      <c r="M132" s="234"/>
      <c r="N132" s="235"/>
      <c r="O132" s="235"/>
      <c r="P132" s="235"/>
      <c r="Q132" s="235"/>
      <c r="R132" s="235"/>
      <c r="S132" s="235"/>
      <c r="T132" s="236"/>
      <c r="AT132" s="230" t="s">
        <v>140</v>
      </c>
      <c r="AU132" s="230" t="s">
        <v>89</v>
      </c>
      <c r="AV132" s="14" t="s">
        <v>149</v>
      </c>
      <c r="AW132" s="14" t="s">
        <v>45</v>
      </c>
      <c r="AX132" s="14" t="s">
        <v>81</v>
      </c>
      <c r="AY132" s="230" t="s">
        <v>129</v>
      </c>
    </row>
    <row r="133" spans="2:51" s="12" customFormat="1" ht="13.5">
      <c r="B133" s="190"/>
      <c r="D133" s="179" t="s">
        <v>140</v>
      </c>
      <c r="E133" s="214" t="s">
        <v>3</v>
      </c>
      <c r="F133" s="215" t="s">
        <v>527</v>
      </c>
      <c r="H133" s="199" t="s">
        <v>3</v>
      </c>
      <c r="I133" s="195"/>
      <c r="L133" s="190"/>
      <c r="M133" s="196"/>
      <c r="N133" s="197"/>
      <c r="O133" s="197"/>
      <c r="P133" s="197"/>
      <c r="Q133" s="197"/>
      <c r="R133" s="197"/>
      <c r="S133" s="197"/>
      <c r="T133" s="198"/>
      <c r="AT133" s="199" t="s">
        <v>140</v>
      </c>
      <c r="AU133" s="199" t="s">
        <v>89</v>
      </c>
      <c r="AV133" s="12" t="s">
        <v>24</v>
      </c>
      <c r="AW133" s="12" t="s">
        <v>45</v>
      </c>
      <c r="AX133" s="12" t="s">
        <v>81</v>
      </c>
      <c r="AY133" s="199" t="s">
        <v>129</v>
      </c>
    </row>
    <row r="134" spans="2:51" s="11" customFormat="1" ht="13.5">
      <c r="B134" s="182"/>
      <c r="D134" s="179" t="s">
        <v>140</v>
      </c>
      <c r="E134" s="183" t="s">
        <v>3</v>
      </c>
      <c r="F134" s="184" t="s">
        <v>528</v>
      </c>
      <c r="H134" s="185">
        <v>188.26</v>
      </c>
      <c r="I134" s="186"/>
      <c r="L134" s="182"/>
      <c r="M134" s="187"/>
      <c r="N134" s="188"/>
      <c r="O134" s="188"/>
      <c r="P134" s="188"/>
      <c r="Q134" s="188"/>
      <c r="R134" s="188"/>
      <c r="S134" s="188"/>
      <c r="T134" s="189"/>
      <c r="AT134" s="183" t="s">
        <v>140</v>
      </c>
      <c r="AU134" s="183" t="s">
        <v>89</v>
      </c>
      <c r="AV134" s="11" t="s">
        <v>89</v>
      </c>
      <c r="AW134" s="11" t="s">
        <v>45</v>
      </c>
      <c r="AX134" s="11" t="s">
        <v>81</v>
      </c>
      <c r="AY134" s="183" t="s">
        <v>129</v>
      </c>
    </row>
    <row r="135" spans="2:51" s="12" customFormat="1" ht="13.5">
      <c r="B135" s="190"/>
      <c r="D135" s="179" t="s">
        <v>140</v>
      </c>
      <c r="E135" s="214" t="s">
        <v>3</v>
      </c>
      <c r="F135" s="215" t="s">
        <v>529</v>
      </c>
      <c r="H135" s="199" t="s">
        <v>3</v>
      </c>
      <c r="I135" s="195"/>
      <c r="L135" s="190"/>
      <c r="M135" s="196"/>
      <c r="N135" s="197"/>
      <c r="O135" s="197"/>
      <c r="P135" s="197"/>
      <c r="Q135" s="197"/>
      <c r="R135" s="197"/>
      <c r="S135" s="197"/>
      <c r="T135" s="198"/>
      <c r="AT135" s="199" t="s">
        <v>140</v>
      </c>
      <c r="AU135" s="199" t="s">
        <v>89</v>
      </c>
      <c r="AV135" s="12" t="s">
        <v>24</v>
      </c>
      <c r="AW135" s="12" t="s">
        <v>45</v>
      </c>
      <c r="AX135" s="12" t="s">
        <v>81</v>
      </c>
      <c r="AY135" s="199" t="s">
        <v>129</v>
      </c>
    </row>
    <row r="136" spans="2:51" s="11" customFormat="1" ht="13.5">
      <c r="B136" s="182"/>
      <c r="D136" s="179" t="s">
        <v>140</v>
      </c>
      <c r="E136" s="183" t="s">
        <v>3</v>
      </c>
      <c r="F136" s="184" t="s">
        <v>530</v>
      </c>
      <c r="H136" s="185">
        <v>6.345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140</v>
      </c>
      <c r="AU136" s="183" t="s">
        <v>89</v>
      </c>
      <c r="AV136" s="11" t="s">
        <v>89</v>
      </c>
      <c r="AW136" s="11" t="s">
        <v>45</v>
      </c>
      <c r="AX136" s="11" t="s">
        <v>81</v>
      </c>
      <c r="AY136" s="183" t="s">
        <v>129</v>
      </c>
    </row>
    <row r="137" spans="2:51" s="12" customFormat="1" ht="13.5">
      <c r="B137" s="190"/>
      <c r="D137" s="179" t="s">
        <v>140</v>
      </c>
      <c r="E137" s="214" t="s">
        <v>3</v>
      </c>
      <c r="F137" s="215" t="s">
        <v>531</v>
      </c>
      <c r="H137" s="199" t="s">
        <v>3</v>
      </c>
      <c r="I137" s="195"/>
      <c r="L137" s="190"/>
      <c r="M137" s="196"/>
      <c r="N137" s="197"/>
      <c r="O137" s="197"/>
      <c r="P137" s="197"/>
      <c r="Q137" s="197"/>
      <c r="R137" s="197"/>
      <c r="S137" s="197"/>
      <c r="T137" s="198"/>
      <c r="AT137" s="199" t="s">
        <v>140</v>
      </c>
      <c r="AU137" s="199" t="s">
        <v>89</v>
      </c>
      <c r="AV137" s="12" t="s">
        <v>24</v>
      </c>
      <c r="AW137" s="12" t="s">
        <v>45</v>
      </c>
      <c r="AX137" s="12" t="s">
        <v>81</v>
      </c>
      <c r="AY137" s="199" t="s">
        <v>129</v>
      </c>
    </row>
    <row r="138" spans="2:51" s="11" customFormat="1" ht="13.5">
      <c r="B138" s="182"/>
      <c r="D138" s="179" t="s">
        <v>140</v>
      </c>
      <c r="E138" s="183" t="s">
        <v>3</v>
      </c>
      <c r="F138" s="184" t="s">
        <v>532</v>
      </c>
      <c r="H138" s="185">
        <v>13.088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83" t="s">
        <v>140</v>
      </c>
      <c r="AU138" s="183" t="s">
        <v>89</v>
      </c>
      <c r="AV138" s="11" t="s">
        <v>89</v>
      </c>
      <c r="AW138" s="11" t="s">
        <v>45</v>
      </c>
      <c r="AX138" s="11" t="s">
        <v>81</v>
      </c>
      <c r="AY138" s="183" t="s">
        <v>129</v>
      </c>
    </row>
    <row r="139" spans="2:51" s="14" customFormat="1" ht="13.5">
      <c r="B139" s="229"/>
      <c r="D139" s="179" t="s">
        <v>140</v>
      </c>
      <c r="E139" s="230" t="s">
        <v>3</v>
      </c>
      <c r="F139" s="231" t="s">
        <v>526</v>
      </c>
      <c r="H139" s="232">
        <v>207.693</v>
      </c>
      <c r="I139" s="233"/>
      <c r="L139" s="229"/>
      <c r="M139" s="234"/>
      <c r="N139" s="235"/>
      <c r="O139" s="235"/>
      <c r="P139" s="235"/>
      <c r="Q139" s="235"/>
      <c r="R139" s="235"/>
      <c r="S139" s="235"/>
      <c r="T139" s="236"/>
      <c r="AT139" s="230" t="s">
        <v>140</v>
      </c>
      <c r="AU139" s="230" t="s">
        <v>89</v>
      </c>
      <c r="AV139" s="14" t="s">
        <v>149</v>
      </c>
      <c r="AW139" s="14" t="s">
        <v>45</v>
      </c>
      <c r="AX139" s="14" t="s">
        <v>81</v>
      </c>
      <c r="AY139" s="230" t="s">
        <v>129</v>
      </c>
    </row>
    <row r="140" spans="2:51" s="13" customFormat="1" ht="13.5">
      <c r="B140" s="220"/>
      <c r="D140" s="191" t="s">
        <v>140</v>
      </c>
      <c r="E140" s="221" t="s">
        <v>3</v>
      </c>
      <c r="F140" s="222" t="s">
        <v>506</v>
      </c>
      <c r="H140" s="223">
        <v>213.581</v>
      </c>
      <c r="I140" s="224"/>
      <c r="L140" s="220"/>
      <c r="M140" s="225"/>
      <c r="N140" s="226"/>
      <c r="O140" s="226"/>
      <c r="P140" s="226"/>
      <c r="Q140" s="226"/>
      <c r="R140" s="226"/>
      <c r="S140" s="226"/>
      <c r="T140" s="227"/>
      <c r="AT140" s="228" t="s">
        <v>140</v>
      </c>
      <c r="AU140" s="228" t="s">
        <v>89</v>
      </c>
      <c r="AV140" s="13" t="s">
        <v>136</v>
      </c>
      <c r="AW140" s="13" t="s">
        <v>45</v>
      </c>
      <c r="AX140" s="13" t="s">
        <v>24</v>
      </c>
      <c r="AY140" s="228" t="s">
        <v>129</v>
      </c>
    </row>
    <row r="141" spans="2:65" s="1" customFormat="1" ht="31.5" customHeight="1">
      <c r="B141" s="166"/>
      <c r="C141" s="167" t="s">
        <v>205</v>
      </c>
      <c r="D141" s="167" t="s">
        <v>131</v>
      </c>
      <c r="E141" s="168" t="s">
        <v>187</v>
      </c>
      <c r="F141" s="169" t="s">
        <v>188</v>
      </c>
      <c r="G141" s="170" t="s">
        <v>162</v>
      </c>
      <c r="H141" s="171">
        <v>5339.525</v>
      </c>
      <c r="I141" s="172"/>
      <c r="J141" s="173">
        <f>ROUND(I141*H141,2)</f>
        <v>0</v>
      </c>
      <c r="K141" s="169" t="s">
        <v>135</v>
      </c>
      <c r="L141" s="36"/>
      <c r="M141" s="174" t="s">
        <v>3</v>
      </c>
      <c r="N141" s="175" t="s">
        <v>52</v>
      </c>
      <c r="O141" s="37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AR141" s="18" t="s">
        <v>136</v>
      </c>
      <c r="AT141" s="18" t="s">
        <v>131</v>
      </c>
      <c r="AU141" s="18" t="s">
        <v>89</v>
      </c>
      <c r="AY141" s="18" t="s">
        <v>129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8" t="s">
        <v>24</v>
      </c>
      <c r="BK141" s="178">
        <f>ROUND(I141*H141,2)</f>
        <v>0</v>
      </c>
      <c r="BL141" s="18" t="s">
        <v>136</v>
      </c>
      <c r="BM141" s="18" t="s">
        <v>533</v>
      </c>
    </row>
    <row r="142" spans="2:47" s="1" customFormat="1" ht="40.5">
      <c r="B142" s="36"/>
      <c r="D142" s="179" t="s">
        <v>138</v>
      </c>
      <c r="F142" s="180" t="s">
        <v>190</v>
      </c>
      <c r="I142" s="181"/>
      <c r="L142" s="36"/>
      <c r="M142" s="65"/>
      <c r="N142" s="37"/>
      <c r="O142" s="37"/>
      <c r="P142" s="37"/>
      <c r="Q142" s="37"/>
      <c r="R142" s="37"/>
      <c r="S142" s="37"/>
      <c r="T142" s="66"/>
      <c r="AT142" s="18" t="s">
        <v>138</v>
      </c>
      <c r="AU142" s="18" t="s">
        <v>89</v>
      </c>
    </row>
    <row r="143" spans="2:51" s="12" customFormat="1" ht="13.5">
      <c r="B143" s="190"/>
      <c r="D143" s="179" t="s">
        <v>140</v>
      </c>
      <c r="E143" s="214" t="s">
        <v>3</v>
      </c>
      <c r="F143" s="215" t="s">
        <v>534</v>
      </c>
      <c r="H143" s="199" t="s">
        <v>3</v>
      </c>
      <c r="I143" s="195"/>
      <c r="L143" s="190"/>
      <c r="M143" s="196"/>
      <c r="N143" s="197"/>
      <c r="O143" s="197"/>
      <c r="P143" s="197"/>
      <c r="Q143" s="197"/>
      <c r="R143" s="197"/>
      <c r="S143" s="197"/>
      <c r="T143" s="198"/>
      <c r="AT143" s="199" t="s">
        <v>140</v>
      </c>
      <c r="AU143" s="199" t="s">
        <v>89</v>
      </c>
      <c r="AV143" s="12" t="s">
        <v>24</v>
      </c>
      <c r="AW143" s="12" t="s">
        <v>45</v>
      </c>
      <c r="AX143" s="12" t="s">
        <v>81</v>
      </c>
      <c r="AY143" s="199" t="s">
        <v>129</v>
      </c>
    </row>
    <row r="144" spans="2:51" s="11" customFormat="1" ht="13.5">
      <c r="B144" s="182"/>
      <c r="D144" s="191" t="s">
        <v>140</v>
      </c>
      <c r="E144" s="200" t="s">
        <v>3</v>
      </c>
      <c r="F144" s="201" t="s">
        <v>535</v>
      </c>
      <c r="H144" s="202">
        <v>5339.525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83" t="s">
        <v>140</v>
      </c>
      <c r="AU144" s="183" t="s">
        <v>89</v>
      </c>
      <c r="AV144" s="11" t="s">
        <v>89</v>
      </c>
      <c r="AW144" s="11" t="s">
        <v>45</v>
      </c>
      <c r="AX144" s="11" t="s">
        <v>24</v>
      </c>
      <c r="AY144" s="183" t="s">
        <v>129</v>
      </c>
    </row>
    <row r="145" spans="2:65" s="1" customFormat="1" ht="22.5" customHeight="1">
      <c r="B145" s="166"/>
      <c r="C145" s="167" t="s">
        <v>209</v>
      </c>
      <c r="D145" s="167" t="s">
        <v>131</v>
      </c>
      <c r="E145" s="168" t="s">
        <v>536</v>
      </c>
      <c r="F145" s="169" t="s">
        <v>537</v>
      </c>
      <c r="G145" s="170" t="s">
        <v>162</v>
      </c>
      <c r="H145" s="171">
        <v>213.581</v>
      </c>
      <c r="I145" s="172"/>
      <c r="J145" s="173">
        <f>ROUND(I145*H145,2)</f>
        <v>0</v>
      </c>
      <c r="K145" s="169" t="s">
        <v>522</v>
      </c>
      <c r="L145" s="36"/>
      <c r="M145" s="174" t="s">
        <v>3</v>
      </c>
      <c r="N145" s="175" t="s">
        <v>52</v>
      </c>
      <c r="O145" s="37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AR145" s="18" t="s">
        <v>136</v>
      </c>
      <c r="AT145" s="18" t="s">
        <v>131</v>
      </c>
      <c r="AU145" s="18" t="s">
        <v>89</v>
      </c>
      <c r="AY145" s="18" t="s">
        <v>129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8" t="s">
        <v>24</v>
      </c>
      <c r="BK145" s="178">
        <f>ROUND(I145*H145,2)</f>
        <v>0</v>
      </c>
      <c r="BL145" s="18" t="s">
        <v>136</v>
      </c>
      <c r="BM145" s="18" t="s">
        <v>538</v>
      </c>
    </row>
    <row r="146" spans="2:47" s="1" customFormat="1" ht="27">
      <c r="B146" s="36"/>
      <c r="D146" s="179" t="s">
        <v>138</v>
      </c>
      <c r="F146" s="180" t="s">
        <v>539</v>
      </c>
      <c r="I146" s="181"/>
      <c r="L146" s="36"/>
      <c r="M146" s="65"/>
      <c r="N146" s="37"/>
      <c r="O146" s="37"/>
      <c r="P146" s="37"/>
      <c r="Q146" s="37"/>
      <c r="R146" s="37"/>
      <c r="S146" s="37"/>
      <c r="T146" s="66"/>
      <c r="AT146" s="18" t="s">
        <v>138</v>
      </c>
      <c r="AU146" s="18" t="s">
        <v>89</v>
      </c>
    </row>
    <row r="147" spans="2:51" s="12" customFormat="1" ht="13.5">
      <c r="B147" s="190"/>
      <c r="D147" s="179" t="s">
        <v>140</v>
      </c>
      <c r="E147" s="214" t="s">
        <v>3</v>
      </c>
      <c r="F147" s="215" t="s">
        <v>524</v>
      </c>
      <c r="H147" s="199" t="s">
        <v>3</v>
      </c>
      <c r="I147" s="195"/>
      <c r="L147" s="190"/>
      <c r="M147" s="196"/>
      <c r="N147" s="197"/>
      <c r="O147" s="197"/>
      <c r="P147" s="197"/>
      <c r="Q147" s="197"/>
      <c r="R147" s="197"/>
      <c r="S147" s="197"/>
      <c r="T147" s="198"/>
      <c r="AT147" s="199" t="s">
        <v>140</v>
      </c>
      <c r="AU147" s="199" t="s">
        <v>89</v>
      </c>
      <c r="AV147" s="12" t="s">
        <v>24</v>
      </c>
      <c r="AW147" s="12" t="s">
        <v>45</v>
      </c>
      <c r="AX147" s="12" t="s">
        <v>81</v>
      </c>
      <c r="AY147" s="199" t="s">
        <v>129</v>
      </c>
    </row>
    <row r="148" spans="2:51" s="11" customFormat="1" ht="13.5">
      <c r="B148" s="182"/>
      <c r="D148" s="179" t="s">
        <v>140</v>
      </c>
      <c r="E148" s="183" t="s">
        <v>3</v>
      </c>
      <c r="F148" s="184" t="s">
        <v>525</v>
      </c>
      <c r="H148" s="185">
        <v>5.888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83" t="s">
        <v>140</v>
      </c>
      <c r="AU148" s="183" t="s">
        <v>89</v>
      </c>
      <c r="AV148" s="11" t="s">
        <v>89</v>
      </c>
      <c r="AW148" s="11" t="s">
        <v>45</v>
      </c>
      <c r="AX148" s="11" t="s">
        <v>81</v>
      </c>
      <c r="AY148" s="183" t="s">
        <v>129</v>
      </c>
    </row>
    <row r="149" spans="2:51" s="12" customFormat="1" ht="13.5">
      <c r="B149" s="190"/>
      <c r="D149" s="179" t="s">
        <v>140</v>
      </c>
      <c r="E149" s="214" t="s">
        <v>3</v>
      </c>
      <c r="F149" s="215" t="s">
        <v>527</v>
      </c>
      <c r="H149" s="199" t="s">
        <v>3</v>
      </c>
      <c r="I149" s="195"/>
      <c r="L149" s="190"/>
      <c r="M149" s="196"/>
      <c r="N149" s="197"/>
      <c r="O149" s="197"/>
      <c r="P149" s="197"/>
      <c r="Q149" s="197"/>
      <c r="R149" s="197"/>
      <c r="S149" s="197"/>
      <c r="T149" s="198"/>
      <c r="AT149" s="199" t="s">
        <v>140</v>
      </c>
      <c r="AU149" s="199" t="s">
        <v>89</v>
      </c>
      <c r="AV149" s="12" t="s">
        <v>24</v>
      </c>
      <c r="AW149" s="12" t="s">
        <v>45</v>
      </c>
      <c r="AX149" s="12" t="s">
        <v>81</v>
      </c>
      <c r="AY149" s="199" t="s">
        <v>129</v>
      </c>
    </row>
    <row r="150" spans="2:51" s="11" customFormat="1" ht="13.5">
      <c r="B150" s="182"/>
      <c r="D150" s="179" t="s">
        <v>140</v>
      </c>
      <c r="E150" s="183" t="s">
        <v>3</v>
      </c>
      <c r="F150" s="184" t="s">
        <v>528</v>
      </c>
      <c r="H150" s="185">
        <v>188.26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83" t="s">
        <v>140</v>
      </c>
      <c r="AU150" s="183" t="s">
        <v>89</v>
      </c>
      <c r="AV150" s="11" t="s">
        <v>89</v>
      </c>
      <c r="AW150" s="11" t="s">
        <v>45</v>
      </c>
      <c r="AX150" s="11" t="s">
        <v>81</v>
      </c>
      <c r="AY150" s="183" t="s">
        <v>129</v>
      </c>
    </row>
    <row r="151" spans="2:51" s="12" customFormat="1" ht="13.5">
      <c r="B151" s="190"/>
      <c r="D151" s="179" t="s">
        <v>140</v>
      </c>
      <c r="E151" s="214" t="s">
        <v>3</v>
      </c>
      <c r="F151" s="215" t="s">
        <v>529</v>
      </c>
      <c r="H151" s="199" t="s">
        <v>3</v>
      </c>
      <c r="I151" s="195"/>
      <c r="L151" s="190"/>
      <c r="M151" s="196"/>
      <c r="N151" s="197"/>
      <c r="O151" s="197"/>
      <c r="P151" s="197"/>
      <c r="Q151" s="197"/>
      <c r="R151" s="197"/>
      <c r="S151" s="197"/>
      <c r="T151" s="198"/>
      <c r="AT151" s="199" t="s">
        <v>140</v>
      </c>
      <c r="AU151" s="199" t="s">
        <v>89</v>
      </c>
      <c r="AV151" s="12" t="s">
        <v>24</v>
      </c>
      <c r="AW151" s="12" t="s">
        <v>45</v>
      </c>
      <c r="AX151" s="12" t="s">
        <v>81</v>
      </c>
      <c r="AY151" s="199" t="s">
        <v>129</v>
      </c>
    </row>
    <row r="152" spans="2:51" s="11" customFormat="1" ht="13.5">
      <c r="B152" s="182"/>
      <c r="D152" s="179" t="s">
        <v>140</v>
      </c>
      <c r="E152" s="183" t="s">
        <v>3</v>
      </c>
      <c r="F152" s="184" t="s">
        <v>530</v>
      </c>
      <c r="H152" s="185">
        <v>6.345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83" t="s">
        <v>140</v>
      </c>
      <c r="AU152" s="183" t="s">
        <v>89</v>
      </c>
      <c r="AV152" s="11" t="s">
        <v>89</v>
      </c>
      <c r="AW152" s="11" t="s">
        <v>45</v>
      </c>
      <c r="AX152" s="11" t="s">
        <v>81</v>
      </c>
      <c r="AY152" s="183" t="s">
        <v>129</v>
      </c>
    </row>
    <row r="153" spans="2:51" s="12" customFormat="1" ht="13.5">
      <c r="B153" s="190"/>
      <c r="D153" s="179" t="s">
        <v>140</v>
      </c>
      <c r="E153" s="214" t="s">
        <v>3</v>
      </c>
      <c r="F153" s="215" t="s">
        <v>531</v>
      </c>
      <c r="H153" s="199" t="s">
        <v>3</v>
      </c>
      <c r="I153" s="195"/>
      <c r="L153" s="190"/>
      <c r="M153" s="196"/>
      <c r="N153" s="197"/>
      <c r="O153" s="197"/>
      <c r="P153" s="197"/>
      <c r="Q153" s="197"/>
      <c r="R153" s="197"/>
      <c r="S153" s="197"/>
      <c r="T153" s="198"/>
      <c r="AT153" s="199" t="s">
        <v>140</v>
      </c>
      <c r="AU153" s="199" t="s">
        <v>89</v>
      </c>
      <c r="AV153" s="12" t="s">
        <v>24</v>
      </c>
      <c r="AW153" s="12" t="s">
        <v>45</v>
      </c>
      <c r="AX153" s="12" t="s">
        <v>81</v>
      </c>
      <c r="AY153" s="199" t="s">
        <v>129</v>
      </c>
    </row>
    <row r="154" spans="2:51" s="12" customFormat="1" ht="13.5">
      <c r="B154" s="190"/>
      <c r="D154" s="179" t="s">
        <v>140</v>
      </c>
      <c r="E154" s="214" t="s">
        <v>3</v>
      </c>
      <c r="F154" s="215" t="s">
        <v>494</v>
      </c>
      <c r="H154" s="199" t="s">
        <v>3</v>
      </c>
      <c r="I154" s="195"/>
      <c r="L154" s="190"/>
      <c r="M154" s="196"/>
      <c r="N154" s="197"/>
      <c r="O154" s="197"/>
      <c r="P154" s="197"/>
      <c r="Q154" s="197"/>
      <c r="R154" s="197"/>
      <c r="S154" s="197"/>
      <c r="T154" s="198"/>
      <c r="AT154" s="199" t="s">
        <v>140</v>
      </c>
      <c r="AU154" s="199" t="s">
        <v>89</v>
      </c>
      <c r="AV154" s="12" t="s">
        <v>24</v>
      </c>
      <c r="AW154" s="12" t="s">
        <v>45</v>
      </c>
      <c r="AX154" s="12" t="s">
        <v>81</v>
      </c>
      <c r="AY154" s="199" t="s">
        <v>129</v>
      </c>
    </row>
    <row r="155" spans="2:51" s="11" customFormat="1" ht="13.5">
      <c r="B155" s="182"/>
      <c r="D155" s="179" t="s">
        <v>140</v>
      </c>
      <c r="E155" s="183" t="s">
        <v>3</v>
      </c>
      <c r="F155" s="184" t="s">
        <v>540</v>
      </c>
      <c r="H155" s="185">
        <v>13.088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83" t="s">
        <v>140</v>
      </c>
      <c r="AU155" s="183" t="s">
        <v>89</v>
      </c>
      <c r="AV155" s="11" t="s">
        <v>89</v>
      </c>
      <c r="AW155" s="11" t="s">
        <v>45</v>
      </c>
      <c r="AX155" s="11" t="s">
        <v>81</v>
      </c>
      <c r="AY155" s="183" t="s">
        <v>129</v>
      </c>
    </row>
    <row r="156" spans="2:51" s="13" customFormat="1" ht="13.5">
      <c r="B156" s="220"/>
      <c r="D156" s="191" t="s">
        <v>140</v>
      </c>
      <c r="E156" s="221" t="s">
        <v>3</v>
      </c>
      <c r="F156" s="222" t="s">
        <v>506</v>
      </c>
      <c r="H156" s="223">
        <v>213.581</v>
      </c>
      <c r="I156" s="224"/>
      <c r="L156" s="220"/>
      <c r="M156" s="225"/>
      <c r="N156" s="226"/>
      <c r="O156" s="226"/>
      <c r="P156" s="226"/>
      <c r="Q156" s="226"/>
      <c r="R156" s="226"/>
      <c r="S156" s="226"/>
      <c r="T156" s="227"/>
      <c r="AT156" s="228" t="s">
        <v>140</v>
      </c>
      <c r="AU156" s="228" t="s">
        <v>89</v>
      </c>
      <c r="AV156" s="13" t="s">
        <v>136</v>
      </c>
      <c r="AW156" s="13" t="s">
        <v>45</v>
      </c>
      <c r="AX156" s="13" t="s">
        <v>24</v>
      </c>
      <c r="AY156" s="228" t="s">
        <v>129</v>
      </c>
    </row>
    <row r="157" spans="2:65" s="1" customFormat="1" ht="22.5" customHeight="1">
      <c r="B157" s="166"/>
      <c r="C157" s="167" t="s">
        <v>9</v>
      </c>
      <c r="D157" s="167" t="s">
        <v>131</v>
      </c>
      <c r="E157" s="168" t="s">
        <v>210</v>
      </c>
      <c r="F157" s="169" t="s">
        <v>211</v>
      </c>
      <c r="G157" s="170" t="s">
        <v>201</v>
      </c>
      <c r="H157" s="171">
        <v>373.847</v>
      </c>
      <c r="I157" s="172"/>
      <c r="J157" s="173">
        <f>ROUND(I157*H157,2)</f>
        <v>0</v>
      </c>
      <c r="K157" s="169" t="s">
        <v>522</v>
      </c>
      <c r="L157" s="36"/>
      <c r="M157" s="174" t="s">
        <v>3</v>
      </c>
      <c r="N157" s="175" t="s">
        <v>52</v>
      </c>
      <c r="O157" s="37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AR157" s="18" t="s">
        <v>136</v>
      </c>
      <c r="AT157" s="18" t="s">
        <v>131</v>
      </c>
      <c r="AU157" s="18" t="s">
        <v>89</v>
      </c>
      <c r="AY157" s="18" t="s">
        <v>129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8" t="s">
        <v>24</v>
      </c>
      <c r="BK157" s="178">
        <f>ROUND(I157*H157,2)</f>
        <v>0</v>
      </c>
      <c r="BL157" s="18" t="s">
        <v>136</v>
      </c>
      <c r="BM157" s="18" t="s">
        <v>541</v>
      </c>
    </row>
    <row r="158" spans="2:47" s="1" customFormat="1" ht="13.5">
      <c r="B158" s="36"/>
      <c r="D158" s="179" t="s">
        <v>138</v>
      </c>
      <c r="F158" s="180" t="s">
        <v>542</v>
      </c>
      <c r="I158" s="181"/>
      <c r="L158" s="36"/>
      <c r="M158" s="65"/>
      <c r="N158" s="37"/>
      <c r="O158" s="37"/>
      <c r="P158" s="37"/>
      <c r="Q158" s="37"/>
      <c r="R158" s="37"/>
      <c r="S158" s="37"/>
      <c r="T158" s="66"/>
      <c r="AT158" s="18" t="s">
        <v>138</v>
      </c>
      <c r="AU158" s="18" t="s">
        <v>89</v>
      </c>
    </row>
    <row r="159" spans="2:51" s="12" customFormat="1" ht="13.5">
      <c r="B159" s="190"/>
      <c r="D159" s="179" t="s">
        <v>140</v>
      </c>
      <c r="E159" s="214" t="s">
        <v>3</v>
      </c>
      <c r="F159" s="215" t="s">
        <v>527</v>
      </c>
      <c r="H159" s="199" t="s">
        <v>3</v>
      </c>
      <c r="I159" s="195"/>
      <c r="L159" s="190"/>
      <c r="M159" s="196"/>
      <c r="N159" s="197"/>
      <c r="O159" s="197"/>
      <c r="P159" s="197"/>
      <c r="Q159" s="197"/>
      <c r="R159" s="197"/>
      <c r="S159" s="197"/>
      <c r="T159" s="198"/>
      <c r="AT159" s="199" t="s">
        <v>140</v>
      </c>
      <c r="AU159" s="199" t="s">
        <v>89</v>
      </c>
      <c r="AV159" s="12" t="s">
        <v>24</v>
      </c>
      <c r="AW159" s="12" t="s">
        <v>45</v>
      </c>
      <c r="AX159" s="12" t="s">
        <v>81</v>
      </c>
      <c r="AY159" s="199" t="s">
        <v>129</v>
      </c>
    </row>
    <row r="160" spans="2:51" s="11" customFormat="1" ht="13.5">
      <c r="B160" s="182"/>
      <c r="D160" s="179" t="s">
        <v>140</v>
      </c>
      <c r="E160" s="183" t="s">
        <v>3</v>
      </c>
      <c r="F160" s="184" t="s">
        <v>543</v>
      </c>
      <c r="H160" s="185">
        <v>338.868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83" t="s">
        <v>140</v>
      </c>
      <c r="AU160" s="183" t="s">
        <v>89</v>
      </c>
      <c r="AV160" s="11" t="s">
        <v>89</v>
      </c>
      <c r="AW160" s="11" t="s">
        <v>45</v>
      </c>
      <c r="AX160" s="11" t="s">
        <v>81</v>
      </c>
      <c r="AY160" s="183" t="s">
        <v>129</v>
      </c>
    </row>
    <row r="161" spans="2:51" s="12" customFormat="1" ht="13.5">
      <c r="B161" s="190"/>
      <c r="D161" s="179" t="s">
        <v>140</v>
      </c>
      <c r="E161" s="214" t="s">
        <v>3</v>
      </c>
      <c r="F161" s="215" t="s">
        <v>529</v>
      </c>
      <c r="H161" s="199" t="s">
        <v>3</v>
      </c>
      <c r="I161" s="195"/>
      <c r="L161" s="190"/>
      <c r="M161" s="196"/>
      <c r="N161" s="197"/>
      <c r="O161" s="197"/>
      <c r="P161" s="197"/>
      <c r="Q161" s="197"/>
      <c r="R161" s="197"/>
      <c r="S161" s="197"/>
      <c r="T161" s="198"/>
      <c r="AT161" s="199" t="s">
        <v>140</v>
      </c>
      <c r="AU161" s="199" t="s">
        <v>89</v>
      </c>
      <c r="AV161" s="12" t="s">
        <v>24</v>
      </c>
      <c r="AW161" s="12" t="s">
        <v>45</v>
      </c>
      <c r="AX161" s="12" t="s">
        <v>81</v>
      </c>
      <c r="AY161" s="199" t="s">
        <v>129</v>
      </c>
    </row>
    <row r="162" spans="2:51" s="11" customFormat="1" ht="13.5">
      <c r="B162" s="182"/>
      <c r="D162" s="179" t="s">
        <v>140</v>
      </c>
      <c r="E162" s="183" t="s">
        <v>3</v>
      </c>
      <c r="F162" s="184" t="s">
        <v>544</v>
      </c>
      <c r="H162" s="185">
        <v>11.421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140</v>
      </c>
      <c r="AU162" s="183" t="s">
        <v>89</v>
      </c>
      <c r="AV162" s="11" t="s">
        <v>89</v>
      </c>
      <c r="AW162" s="11" t="s">
        <v>45</v>
      </c>
      <c r="AX162" s="11" t="s">
        <v>81</v>
      </c>
      <c r="AY162" s="183" t="s">
        <v>129</v>
      </c>
    </row>
    <row r="163" spans="2:51" s="12" customFormat="1" ht="13.5">
      <c r="B163" s="190"/>
      <c r="D163" s="179" t="s">
        <v>140</v>
      </c>
      <c r="E163" s="214" t="s">
        <v>3</v>
      </c>
      <c r="F163" s="215" t="s">
        <v>531</v>
      </c>
      <c r="H163" s="199" t="s">
        <v>3</v>
      </c>
      <c r="I163" s="195"/>
      <c r="L163" s="190"/>
      <c r="M163" s="196"/>
      <c r="N163" s="197"/>
      <c r="O163" s="197"/>
      <c r="P163" s="197"/>
      <c r="Q163" s="197"/>
      <c r="R163" s="197"/>
      <c r="S163" s="197"/>
      <c r="T163" s="198"/>
      <c r="AT163" s="199" t="s">
        <v>140</v>
      </c>
      <c r="AU163" s="199" t="s">
        <v>89</v>
      </c>
      <c r="AV163" s="12" t="s">
        <v>24</v>
      </c>
      <c r="AW163" s="12" t="s">
        <v>45</v>
      </c>
      <c r="AX163" s="12" t="s">
        <v>81</v>
      </c>
      <c r="AY163" s="199" t="s">
        <v>129</v>
      </c>
    </row>
    <row r="164" spans="2:51" s="11" customFormat="1" ht="13.5">
      <c r="B164" s="182"/>
      <c r="D164" s="179" t="s">
        <v>140</v>
      </c>
      <c r="E164" s="183" t="s">
        <v>3</v>
      </c>
      <c r="F164" s="184" t="s">
        <v>545</v>
      </c>
      <c r="H164" s="185">
        <v>23.558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140</v>
      </c>
      <c r="AU164" s="183" t="s">
        <v>89</v>
      </c>
      <c r="AV164" s="11" t="s">
        <v>89</v>
      </c>
      <c r="AW164" s="11" t="s">
        <v>45</v>
      </c>
      <c r="AX164" s="11" t="s">
        <v>81</v>
      </c>
      <c r="AY164" s="183" t="s">
        <v>129</v>
      </c>
    </row>
    <row r="165" spans="2:51" s="13" customFormat="1" ht="13.5">
      <c r="B165" s="220"/>
      <c r="D165" s="191" t="s">
        <v>140</v>
      </c>
      <c r="E165" s="221" t="s">
        <v>3</v>
      </c>
      <c r="F165" s="222" t="s">
        <v>506</v>
      </c>
      <c r="H165" s="223">
        <v>373.847</v>
      </c>
      <c r="I165" s="224"/>
      <c r="L165" s="220"/>
      <c r="M165" s="225"/>
      <c r="N165" s="226"/>
      <c r="O165" s="226"/>
      <c r="P165" s="226"/>
      <c r="Q165" s="226"/>
      <c r="R165" s="226"/>
      <c r="S165" s="226"/>
      <c r="T165" s="227"/>
      <c r="AT165" s="228" t="s">
        <v>140</v>
      </c>
      <c r="AU165" s="228" t="s">
        <v>89</v>
      </c>
      <c r="AV165" s="13" t="s">
        <v>136</v>
      </c>
      <c r="AW165" s="13" t="s">
        <v>45</v>
      </c>
      <c r="AX165" s="13" t="s">
        <v>24</v>
      </c>
      <c r="AY165" s="228" t="s">
        <v>129</v>
      </c>
    </row>
    <row r="166" spans="2:65" s="1" customFormat="1" ht="31.5" customHeight="1">
      <c r="B166" s="166"/>
      <c r="C166" s="167" t="s">
        <v>219</v>
      </c>
      <c r="D166" s="167" t="s">
        <v>131</v>
      </c>
      <c r="E166" s="168" t="s">
        <v>546</v>
      </c>
      <c r="F166" s="169" t="s">
        <v>547</v>
      </c>
      <c r="G166" s="170" t="s">
        <v>162</v>
      </c>
      <c r="H166" s="171">
        <v>69.6</v>
      </c>
      <c r="I166" s="172"/>
      <c r="J166" s="173">
        <f>ROUND(I166*H166,2)</f>
        <v>0</v>
      </c>
      <c r="K166" s="169" t="s">
        <v>135</v>
      </c>
      <c r="L166" s="36"/>
      <c r="M166" s="174" t="s">
        <v>3</v>
      </c>
      <c r="N166" s="175" t="s">
        <v>52</v>
      </c>
      <c r="O166" s="37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AR166" s="18" t="s">
        <v>136</v>
      </c>
      <c r="AT166" s="18" t="s">
        <v>131</v>
      </c>
      <c r="AU166" s="18" t="s">
        <v>89</v>
      </c>
      <c r="AY166" s="18" t="s">
        <v>129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8" t="s">
        <v>24</v>
      </c>
      <c r="BK166" s="178">
        <f>ROUND(I166*H166,2)</f>
        <v>0</v>
      </c>
      <c r="BL166" s="18" t="s">
        <v>136</v>
      </c>
      <c r="BM166" s="18" t="s">
        <v>548</v>
      </c>
    </row>
    <row r="167" spans="2:47" s="1" customFormat="1" ht="27">
      <c r="B167" s="36"/>
      <c r="D167" s="179" t="s">
        <v>138</v>
      </c>
      <c r="F167" s="180" t="s">
        <v>549</v>
      </c>
      <c r="I167" s="181"/>
      <c r="L167" s="36"/>
      <c r="M167" s="65"/>
      <c r="N167" s="37"/>
      <c r="O167" s="37"/>
      <c r="P167" s="37"/>
      <c r="Q167" s="37"/>
      <c r="R167" s="37"/>
      <c r="S167" s="37"/>
      <c r="T167" s="66"/>
      <c r="AT167" s="18" t="s">
        <v>138</v>
      </c>
      <c r="AU167" s="18" t="s">
        <v>89</v>
      </c>
    </row>
    <row r="168" spans="2:51" s="12" customFormat="1" ht="13.5">
      <c r="B168" s="190"/>
      <c r="D168" s="179" t="s">
        <v>140</v>
      </c>
      <c r="E168" s="214" t="s">
        <v>3</v>
      </c>
      <c r="F168" s="215" t="s">
        <v>550</v>
      </c>
      <c r="H168" s="199" t="s">
        <v>3</v>
      </c>
      <c r="I168" s="195"/>
      <c r="L168" s="190"/>
      <c r="M168" s="196"/>
      <c r="N168" s="197"/>
      <c r="O168" s="197"/>
      <c r="P168" s="197"/>
      <c r="Q168" s="197"/>
      <c r="R168" s="197"/>
      <c r="S168" s="197"/>
      <c r="T168" s="198"/>
      <c r="AT168" s="199" t="s">
        <v>140</v>
      </c>
      <c r="AU168" s="199" t="s">
        <v>89</v>
      </c>
      <c r="AV168" s="12" t="s">
        <v>24</v>
      </c>
      <c r="AW168" s="12" t="s">
        <v>45</v>
      </c>
      <c r="AX168" s="12" t="s">
        <v>81</v>
      </c>
      <c r="AY168" s="199" t="s">
        <v>129</v>
      </c>
    </row>
    <row r="169" spans="2:51" s="11" customFormat="1" ht="13.5">
      <c r="B169" s="182"/>
      <c r="D169" s="179" t="s">
        <v>140</v>
      </c>
      <c r="E169" s="183" t="s">
        <v>3</v>
      </c>
      <c r="F169" s="184" t="s">
        <v>551</v>
      </c>
      <c r="H169" s="185">
        <v>49.6</v>
      </c>
      <c r="I169" s="186"/>
      <c r="L169" s="182"/>
      <c r="M169" s="187"/>
      <c r="N169" s="188"/>
      <c r="O169" s="188"/>
      <c r="P169" s="188"/>
      <c r="Q169" s="188"/>
      <c r="R169" s="188"/>
      <c r="S169" s="188"/>
      <c r="T169" s="189"/>
      <c r="AT169" s="183" t="s">
        <v>140</v>
      </c>
      <c r="AU169" s="183" t="s">
        <v>89</v>
      </c>
      <c r="AV169" s="11" t="s">
        <v>89</v>
      </c>
      <c r="AW169" s="11" t="s">
        <v>45</v>
      </c>
      <c r="AX169" s="11" t="s">
        <v>81</v>
      </c>
      <c r="AY169" s="183" t="s">
        <v>129</v>
      </c>
    </row>
    <row r="170" spans="2:51" s="12" customFormat="1" ht="13.5">
      <c r="B170" s="190"/>
      <c r="D170" s="179" t="s">
        <v>140</v>
      </c>
      <c r="E170" s="214" t="s">
        <v>3</v>
      </c>
      <c r="F170" s="215" t="s">
        <v>552</v>
      </c>
      <c r="H170" s="199" t="s">
        <v>3</v>
      </c>
      <c r="I170" s="195"/>
      <c r="L170" s="190"/>
      <c r="M170" s="196"/>
      <c r="N170" s="197"/>
      <c r="O170" s="197"/>
      <c r="P170" s="197"/>
      <c r="Q170" s="197"/>
      <c r="R170" s="197"/>
      <c r="S170" s="197"/>
      <c r="T170" s="198"/>
      <c r="AT170" s="199" t="s">
        <v>140</v>
      </c>
      <c r="AU170" s="199" t="s">
        <v>89</v>
      </c>
      <c r="AV170" s="12" t="s">
        <v>24</v>
      </c>
      <c r="AW170" s="12" t="s">
        <v>45</v>
      </c>
      <c r="AX170" s="12" t="s">
        <v>81</v>
      </c>
      <c r="AY170" s="199" t="s">
        <v>129</v>
      </c>
    </row>
    <row r="171" spans="2:51" s="11" customFormat="1" ht="13.5">
      <c r="B171" s="182"/>
      <c r="D171" s="179" t="s">
        <v>140</v>
      </c>
      <c r="E171" s="183" t="s">
        <v>3</v>
      </c>
      <c r="F171" s="184" t="s">
        <v>553</v>
      </c>
      <c r="H171" s="185">
        <v>20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83" t="s">
        <v>140</v>
      </c>
      <c r="AU171" s="183" t="s">
        <v>89</v>
      </c>
      <c r="AV171" s="11" t="s">
        <v>89</v>
      </c>
      <c r="AW171" s="11" t="s">
        <v>45</v>
      </c>
      <c r="AX171" s="11" t="s">
        <v>81</v>
      </c>
      <c r="AY171" s="183" t="s">
        <v>129</v>
      </c>
    </row>
    <row r="172" spans="2:51" s="13" customFormat="1" ht="13.5">
      <c r="B172" s="220"/>
      <c r="D172" s="191" t="s">
        <v>140</v>
      </c>
      <c r="E172" s="221" t="s">
        <v>3</v>
      </c>
      <c r="F172" s="222" t="s">
        <v>506</v>
      </c>
      <c r="H172" s="223">
        <v>69.6</v>
      </c>
      <c r="I172" s="224"/>
      <c r="L172" s="220"/>
      <c r="M172" s="225"/>
      <c r="N172" s="226"/>
      <c r="O172" s="226"/>
      <c r="P172" s="226"/>
      <c r="Q172" s="226"/>
      <c r="R172" s="226"/>
      <c r="S172" s="226"/>
      <c r="T172" s="227"/>
      <c r="AT172" s="228" t="s">
        <v>140</v>
      </c>
      <c r="AU172" s="228" t="s">
        <v>89</v>
      </c>
      <c r="AV172" s="13" t="s">
        <v>136</v>
      </c>
      <c r="AW172" s="13" t="s">
        <v>45</v>
      </c>
      <c r="AX172" s="13" t="s">
        <v>24</v>
      </c>
      <c r="AY172" s="228" t="s">
        <v>129</v>
      </c>
    </row>
    <row r="173" spans="2:65" s="1" customFormat="1" ht="22.5" customHeight="1">
      <c r="B173" s="166"/>
      <c r="C173" s="167" t="s">
        <v>224</v>
      </c>
      <c r="D173" s="167" t="s">
        <v>131</v>
      </c>
      <c r="E173" s="168" t="s">
        <v>554</v>
      </c>
      <c r="F173" s="169" t="s">
        <v>555</v>
      </c>
      <c r="G173" s="170" t="s">
        <v>134</v>
      </c>
      <c r="H173" s="171">
        <v>30</v>
      </c>
      <c r="I173" s="172"/>
      <c r="J173" s="173">
        <f>ROUND(I173*H173,2)</f>
        <v>0</v>
      </c>
      <c r="K173" s="169" t="s">
        <v>135</v>
      </c>
      <c r="L173" s="36"/>
      <c r="M173" s="174" t="s">
        <v>3</v>
      </c>
      <c r="N173" s="175" t="s">
        <v>52</v>
      </c>
      <c r="O173" s="37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AR173" s="18" t="s">
        <v>136</v>
      </c>
      <c r="AT173" s="18" t="s">
        <v>131</v>
      </c>
      <c r="AU173" s="18" t="s">
        <v>89</v>
      </c>
      <c r="AY173" s="18" t="s">
        <v>129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8" t="s">
        <v>24</v>
      </c>
      <c r="BK173" s="178">
        <f>ROUND(I173*H173,2)</f>
        <v>0</v>
      </c>
      <c r="BL173" s="18" t="s">
        <v>136</v>
      </c>
      <c r="BM173" s="18" t="s">
        <v>556</v>
      </c>
    </row>
    <row r="174" spans="2:47" s="1" customFormat="1" ht="13.5">
      <c r="B174" s="36"/>
      <c r="D174" s="191" t="s">
        <v>138</v>
      </c>
      <c r="F174" s="203" t="s">
        <v>557</v>
      </c>
      <c r="I174" s="181"/>
      <c r="L174" s="36"/>
      <c r="M174" s="65"/>
      <c r="N174" s="37"/>
      <c r="O174" s="37"/>
      <c r="P174" s="37"/>
      <c r="Q174" s="37"/>
      <c r="R174" s="37"/>
      <c r="S174" s="37"/>
      <c r="T174" s="66"/>
      <c r="AT174" s="18" t="s">
        <v>138</v>
      </c>
      <c r="AU174" s="18" t="s">
        <v>89</v>
      </c>
    </row>
    <row r="175" spans="2:65" s="1" customFormat="1" ht="22.5" customHeight="1">
      <c r="B175" s="166"/>
      <c r="C175" s="167" t="s">
        <v>229</v>
      </c>
      <c r="D175" s="167" t="s">
        <v>131</v>
      </c>
      <c r="E175" s="168" t="s">
        <v>558</v>
      </c>
      <c r="F175" s="169" t="s">
        <v>559</v>
      </c>
      <c r="G175" s="170" t="s">
        <v>134</v>
      </c>
      <c r="H175" s="171">
        <v>104</v>
      </c>
      <c r="I175" s="172"/>
      <c r="J175" s="173">
        <f>ROUND(I175*H175,2)</f>
        <v>0</v>
      </c>
      <c r="K175" s="169" t="s">
        <v>135</v>
      </c>
      <c r="L175" s="36"/>
      <c r="M175" s="174" t="s">
        <v>3</v>
      </c>
      <c r="N175" s="175" t="s">
        <v>52</v>
      </c>
      <c r="O175" s="37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AR175" s="18" t="s">
        <v>136</v>
      </c>
      <c r="AT175" s="18" t="s">
        <v>131</v>
      </c>
      <c r="AU175" s="18" t="s">
        <v>89</v>
      </c>
      <c r="AY175" s="18" t="s">
        <v>129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8" t="s">
        <v>24</v>
      </c>
      <c r="BK175" s="178">
        <f>ROUND(I175*H175,2)</f>
        <v>0</v>
      </c>
      <c r="BL175" s="18" t="s">
        <v>136</v>
      </c>
      <c r="BM175" s="18" t="s">
        <v>560</v>
      </c>
    </row>
    <row r="176" spans="2:47" s="1" customFormat="1" ht="13.5">
      <c r="B176" s="36"/>
      <c r="D176" s="191" t="s">
        <v>138</v>
      </c>
      <c r="F176" s="203" t="s">
        <v>561</v>
      </c>
      <c r="I176" s="181"/>
      <c r="L176" s="36"/>
      <c r="M176" s="65"/>
      <c r="N176" s="37"/>
      <c r="O176" s="37"/>
      <c r="P176" s="37"/>
      <c r="Q176" s="37"/>
      <c r="R176" s="37"/>
      <c r="S176" s="37"/>
      <c r="T176" s="66"/>
      <c r="AT176" s="18" t="s">
        <v>138</v>
      </c>
      <c r="AU176" s="18" t="s">
        <v>89</v>
      </c>
    </row>
    <row r="177" spans="2:65" s="1" customFormat="1" ht="22.5" customHeight="1">
      <c r="B177" s="166"/>
      <c r="C177" s="167" t="s">
        <v>235</v>
      </c>
      <c r="D177" s="167" t="s">
        <v>131</v>
      </c>
      <c r="E177" s="168" t="s">
        <v>562</v>
      </c>
      <c r="F177" s="169" t="s">
        <v>563</v>
      </c>
      <c r="G177" s="170" t="s">
        <v>134</v>
      </c>
      <c r="H177" s="171">
        <v>30</v>
      </c>
      <c r="I177" s="172"/>
      <c r="J177" s="173">
        <f>ROUND(I177*H177,2)</f>
        <v>0</v>
      </c>
      <c r="K177" s="169" t="s">
        <v>522</v>
      </c>
      <c r="L177" s="36"/>
      <c r="M177" s="174" t="s">
        <v>3</v>
      </c>
      <c r="N177" s="175" t="s">
        <v>52</v>
      </c>
      <c r="O177" s="37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AR177" s="18" t="s">
        <v>136</v>
      </c>
      <c r="AT177" s="18" t="s">
        <v>131</v>
      </c>
      <c r="AU177" s="18" t="s">
        <v>89</v>
      </c>
      <c r="AY177" s="18" t="s">
        <v>129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8" t="s">
        <v>24</v>
      </c>
      <c r="BK177" s="178">
        <f>ROUND(I177*H177,2)</f>
        <v>0</v>
      </c>
      <c r="BL177" s="18" t="s">
        <v>136</v>
      </c>
      <c r="BM177" s="18" t="s">
        <v>564</v>
      </c>
    </row>
    <row r="178" spans="2:47" s="1" customFormat="1" ht="27">
      <c r="B178" s="36"/>
      <c r="D178" s="191" t="s">
        <v>138</v>
      </c>
      <c r="F178" s="203" t="s">
        <v>565</v>
      </c>
      <c r="I178" s="181"/>
      <c r="L178" s="36"/>
      <c r="M178" s="65"/>
      <c r="N178" s="37"/>
      <c r="O178" s="37"/>
      <c r="P178" s="37"/>
      <c r="Q178" s="37"/>
      <c r="R178" s="37"/>
      <c r="S178" s="37"/>
      <c r="T178" s="66"/>
      <c r="AT178" s="18" t="s">
        <v>138</v>
      </c>
      <c r="AU178" s="18" t="s">
        <v>89</v>
      </c>
    </row>
    <row r="179" spans="2:65" s="1" customFormat="1" ht="22.5" customHeight="1">
      <c r="B179" s="166"/>
      <c r="C179" s="167" t="s">
        <v>240</v>
      </c>
      <c r="D179" s="167" t="s">
        <v>131</v>
      </c>
      <c r="E179" s="168" t="s">
        <v>566</v>
      </c>
      <c r="F179" s="169" t="s">
        <v>567</v>
      </c>
      <c r="G179" s="170" t="s">
        <v>134</v>
      </c>
      <c r="H179" s="171">
        <v>30</v>
      </c>
      <c r="I179" s="172"/>
      <c r="J179" s="173">
        <f>ROUND(I179*H179,2)</f>
        <v>0</v>
      </c>
      <c r="K179" s="169" t="s">
        <v>3</v>
      </c>
      <c r="L179" s="36"/>
      <c r="M179" s="174" t="s">
        <v>3</v>
      </c>
      <c r="N179" s="175" t="s">
        <v>52</v>
      </c>
      <c r="O179" s="37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AR179" s="18" t="s">
        <v>136</v>
      </c>
      <c r="AT179" s="18" t="s">
        <v>131</v>
      </c>
      <c r="AU179" s="18" t="s">
        <v>89</v>
      </c>
      <c r="AY179" s="18" t="s">
        <v>129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8" t="s">
        <v>24</v>
      </c>
      <c r="BK179" s="178">
        <f>ROUND(I179*H179,2)</f>
        <v>0</v>
      </c>
      <c r="BL179" s="18" t="s">
        <v>136</v>
      </c>
      <c r="BM179" s="18" t="s">
        <v>568</v>
      </c>
    </row>
    <row r="180" spans="2:47" s="1" customFormat="1" ht="13.5">
      <c r="B180" s="36"/>
      <c r="D180" s="191" t="s">
        <v>138</v>
      </c>
      <c r="F180" s="203" t="s">
        <v>567</v>
      </c>
      <c r="I180" s="181"/>
      <c r="L180" s="36"/>
      <c r="M180" s="65"/>
      <c r="N180" s="37"/>
      <c r="O180" s="37"/>
      <c r="P180" s="37"/>
      <c r="Q180" s="37"/>
      <c r="R180" s="37"/>
      <c r="S180" s="37"/>
      <c r="T180" s="66"/>
      <c r="AT180" s="18" t="s">
        <v>138</v>
      </c>
      <c r="AU180" s="18" t="s">
        <v>89</v>
      </c>
    </row>
    <row r="181" spans="2:65" s="1" customFormat="1" ht="22.5" customHeight="1">
      <c r="B181" s="166"/>
      <c r="C181" s="204" t="s">
        <v>8</v>
      </c>
      <c r="D181" s="204" t="s">
        <v>198</v>
      </c>
      <c r="E181" s="205" t="s">
        <v>569</v>
      </c>
      <c r="F181" s="206" t="s">
        <v>570</v>
      </c>
      <c r="G181" s="207" t="s">
        <v>571</v>
      </c>
      <c r="H181" s="208">
        <v>1.5</v>
      </c>
      <c r="I181" s="209"/>
      <c r="J181" s="210">
        <f>ROUND(I181*H181,2)</f>
        <v>0</v>
      </c>
      <c r="K181" s="206" t="s">
        <v>3</v>
      </c>
      <c r="L181" s="211"/>
      <c r="M181" s="212" t="s">
        <v>3</v>
      </c>
      <c r="N181" s="213" t="s">
        <v>52</v>
      </c>
      <c r="O181" s="37"/>
      <c r="P181" s="176">
        <f>O181*H181</f>
        <v>0</v>
      </c>
      <c r="Q181" s="176">
        <v>0.001</v>
      </c>
      <c r="R181" s="176">
        <f>Q181*H181</f>
        <v>0.0015</v>
      </c>
      <c r="S181" s="176">
        <v>0</v>
      </c>
      <c r="T181" s="177">
        <f>S181*H181</f>
        <v>0</v>
      </c>
      <c r="AR181" s="18" t="s">
        <v>177</v>
      </c>
      <c r="AT181" s="18" t="s">
        <v>198</v>
      </c>
      <c r="AU181" s="18" t="s">
        <v>89</v>
      </c>
      <c r="AY181" s="18" t="s">
        <v>129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8" t="s">
        <v>24</v>
      </c>
      <c r="BK181" s="178">
        <f>ROUND(I181*H181,2)</f>
        <v>0</v>
      </c>
      <c r="BL181" s="18" t="s">
        <v>136</v>
      </c>
      <c r="BM181" s="18" t="s">
        <v>572</v>
      </c>
    </row>
    <row r="182" spans="2:47" s="1" customFormat="1" ht="13.5">
      <c r="B182" s="36"/>
      <c r="D182" s="179" t="s">
        <v>138</v>
      </c>
      <c r="F182" s="180" t="s">
        <v>570</v>
      </c>
      <c r="I182" s="181"/>
      <c r="L182" s="36"/>
      <c r="M182" s="65"/>
      <c r="N182" s="37"/>
      <c r="O182" s="37"/>
      <c r="P182" s="37"/>
      <c r="Q182" s="37"/>
      <c r="R182" s="37"/>
      <c r="S182" s="37"/>
      <c r="T182" s="66"/>
      <c r="AT182" s="18" t="s">
        <v>138</v>
      </c>
      <c r="AU182" s="18" t="s">
        <v>89</v>
      </c>
    </row>
    <row r="183" spans="2:51" s="11" customFormat="1" ht="13.5">
      <c r="B183" s="182"/>
      <c r="D183" s="191" t="s">
        <v>140</v>
      </c>
      <c r="E183" s="200" t="s">
        <v>3</v>
      </c>
      <c r="F183" s="201" t="s">
        <v>573</v>
      </c>
      <c r="H183" s="202">
        <v>1.5</v>
      </c>
      <c r="I183" s="186"/>
      <c r="L183" s="182"/>
      <c r="M183" s="187"/>
      <c r="N183" s="188"/>
      <c r="O183" s="188"/>
      <c r="P183" s="188"/>
      <c r="Q183" s="188"/>
      <c r="R183" s="188"/>
      <c r="S183" s="188"/>
      <c r="T183" s="189"/>
      <c r="AT183" s="183" t="s">
        <v>140</v>
      </c>
      <c r="AU183" s="183" t="s">
        <v>89</v>
      </c>
      <c r="AV183" s="11" t="s">
        <v>89</v>
      </c>
      <c r="AW183" s="11" t="s">
        <v>45</v>
      </c>
      <c r="AX183" s="11" t="s">
        <v>24</v>
      </c>
      <c r="AY183" s="183" t="s">
        <v>129</v>
      </c>
    </row>
    <row r="184" spans="2:65" s="1" customFormat="1" ht="22.5" customHeight="1">
      <c r="B184" s="166"/>
      <c r="C184" s="167" t="s">
        <v>250</v>
      </c>
      <c r="D184" s="167" t="s">
        <v>131</v>
      </c>
      <c r="E184" s="168" t="s">
        <v>574</v>
      </c>
      <c r="F184" s="169" t="s">
        <v>575</v>
      </c>
      <c r="G184" s="170" t="s">
        <v>134</v>
      </c>
      <c r="H184" s="171">
        <v>39.25</v>
      </c>
      <c r="I184" s="172"/>
      <c r="J184" s="173">
        <f>ROUND(I184*H184,2)</f>
        <v>0</v>
      </c>
      <c r="K184" s="169" t="s">
        <v>135</v>
      </c>
      <c r="L184" s="36"/>
      <c r="M184" s="174" t="s">
        <v>3</v>
      </c>
      <c r="N184" s="175" t="s">
        <v>52</v>
      </c>
      <c r="O184" s="37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AR184" s="18" t="s">
        <v>136</v>
      </c>
      <c r="AT184" s="18" t="s">
        <v>131</v>
      </c>
      <c r="AU184" s="18" t="s">
        <v>89</v>
      </c>
      <c r="AY184" s="18" t="s">
        <v>129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8" t="s">
        <v>24</v>
      </c>
      <c r="BK184" s="178">
        <f>ROUND(I184*H184,2)</f>
        <v>0</v>
      </c>
      <c r="BL184" s="18" t="s">
        <v>136</v>
      </c>
      <c r="BM184" s="18" t="s">
        <v>576</v>
      </c>
    </row>
    <row r="185" spans="2:47" s="1" customFormat="1" ht="27">
      <c r="B185" s="36"/>
      <c r="D185" s="179" t="s">
        <v>138</v>
      </c>
      <c r="F185" s="180" t="s">
        <v>577</v>
      </c>
      <c r="I185" s="181"/>
      <c r="L185" s="36"/>
      <c r="M185" s="65"/>
      <c r="N185" s="37"/>
      <c r="O185" s="37"/>
      <c r="P185" s="37"/>
      <c r="Q185" s="37"/>
      <c r="R185" s="37"/>
      <c r="S185" s="37"/>
      <c r="T185" s="66"/>
      <c r="AT185" s="18" t="s">
        <v>138</v>
      </c>
      <c r="AU185" s="18" t="s">
        <v>89</v>
      </c>
    </row>
    <row r="186" spans="2:51" s="12" customFormat="1" ht="13.5">
      <c r="B186" s="190"/>
      <c r="D186" s="179" t="s">
        <v>140</v>
      </c>
      <c r="E186" s="214" t="s">
        <v>3</v>
      </c>
      <c r="F186" s="215" t="s">
        <v>578</v>
      </c>
      <c r="H186" s="199" t="s">
        <v>3</v>
      </c>
      <c r="I186" s="195"/>
      <c r="L186" s="190"/>
      <c r="M186" s="196"/>
      <c r="N186" s="197"/>
      <c r="O186" s="197"/>
      <c r="P186" s="197"/>
      <c r="Q186" s="197"/>
      <c r="R186" s="197"/>
      <c r="S186" s="197"/>
      <c r="T186" s="198"/>
      <c r="AT186" s="199" t="s">
        <v>140</v>
      </c>
      <c r="AU186" s="199" t="s">
        <v>89</v>
      </c>
      <c r="AV186" s="12" t="s">
        <v>24</v>
      </c>
      <c r="AW186" s="12" t="s">
        <v>45</v>
      </c>
      <c r="AX186" s="12" t="s">
        <v>81</v>
      </c>
      <c r="AY186" s="199" t="s">
        <v>129</v>
      </c>
    </row>
    <row r="187" spans="2:51" s="11" customFormat="1" ht="13.5">
      <c r="B187" s="182"/>
      <c r="D187" s="179" t="s">
        <v>140</v>
      </c>
      <c r="E187" s="183" t="s">
        <v>3</v>
      </c>
      <c r="F187" s="184" t="s">
        <v>579</v>
      </c>
      <c r="H187" s="185">
        <v>39.25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140</v>
      </c>
      <c r="AU187" s="183" t="s">
        <v>89</v>
      </c>
      <c r="AV187" s="11" t="s">
        <v>89</v>
      </c>
      <c r="AW187" s="11" t="s">
        <v>45</v>
      </c>
      <c r="AX187" s="11" t="s">
        <v>24</v>
      </c>
      <c r="AY187" s="183" t="s">
        <v>129</v>
      </c>
    </row>
    <row r="188" spans="2:63" s="10" customFormat="1" ht="29.25" customHeight="1">
      <c r="B188" s="152"/>
      <c r="D188" s="163" t="s">
        <v>80</v>
      </c>
      <c r="E188" s="164" t="s">
        <v>89</v>
      </c>
      <c r="F188" s="164" t="s">
        <v>228</v>
      </c>
      <c r="I188" s="155"/>
      <c r="J188" s="165">
        <f>BK188</f>
        <v>0</v>
      </c>
      <c r="L188" s="152"/>
      <c r="M188" s="157"/>
      <c r="N188" s="158"/>
      <c r="O188" s="158"/>
      <c r="P188" s="159">
        <f>SUM(P189:P214)</f>
        <v>0</v>
      </c>
      <c r="Q188" s="158"/>
      <c r="R188" s="159">
        <f>SUM(R189:R214)</f>
        <v>6.728421</v>
      </c>
      <c r="S188" s="158"/>
      <c r="T188" s="160">
        <f>SUM(T189:T214)</f>
        <v>0</v>
      </c>
      <c r="AR188" s="153" t="s">
        <v>24</v>
      </c>
      <c r="AT188" s="161" t="s">
        <v>80</v>
      </c>
      <c r="AU188" s="161" t="s">
        <v>24</v>
      </c>
      <c r="AY188" s="153" t="s">
        <v>129</v>
      </c>
      <c r="BK188" s="162">
        <f>SUM(BK189:BK214)</f>
        <v>0</v>
      </c>
    </row>
    <row r="189" spans="2:65" s="1" customFormat="1" ht="22.5" customHeight="1">
      <c r="B189" s="166"/>
      <c r="C189" s="167" t="s">
        <v>257</v>
      </c>
      <c r="D189" s="167" t="s">
        <v>131</v>
      </c>
      <c r="E189" s="168" t="s">
        <v>580</v>
      </c>
      <c r="F189" s="169" t="s">
        <v>581</v>
      </c>
      <c r="G189" s="170" t="s">
        <v>162</v>
      </c>
      <c r="H189" s="171">
        <v>5.076</v>
      </c>
      <c r="I189" s="172"/>
      <c r="J189" s="173">
        <f>ROUND(I189*H189,2)</f>
        <v>0</v>
      </c>
      <c r="K189" s="169" t="s">
        <v>135</v>
      </c>
      <c r="L189" s="36"/>
      <c r="M189" s="174" t="s">
        <v>3</v>
      </c>
      <c r="N189" s="175" t="s">
        <v>52</v>
      </c>
      <c r="O189" s="37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AR189" s="18" t="s">
        <v>136</v>
      </c>
      <c r="AT189" s="18" t="s">
        <v>131</v>
      </c>
      <c r="AU189" s="18" t="s">
        <v>89</v>
      </c>
      <c r="AY189" s="18" t="s">
        <v>129</v>
      </c>
      <c r="BE189" s="178">
        <f>IF(N189="základní",J189,0)</f>
        <v>0</v>
      </c>
      <c r="BF189" s="178">
        <f>IF(N189="snížená",J189,0)</f>
        <v>0</v>
      </c>
      <c r="BG189" s="178">
        <f>IF(N189="zákl. přenesená",J189,0)</f>
        <v>0</v>
      </c>
      <c r="BH189" s="178">
        <f>IF(N189="sníž. přenesená",J189,0)</f>
        <v>0</v>
      </c>
      <c r="BI189" s="178">
        <f>IF(N189="nulová",J189,0)</f>
        <v>0</v>
      </c>
      <c r="BJ189" s="18" t="s">
        <v>24</v>
      </c>
      <c r="BK189" s="178">
        <f>ROUND(I189*H189,2)</f>
        <v>0</v>
      </c>
      <c r="BL189" s="18" t="s">
        <v>136</v>
      </c>
      <c r="BM189" s="18" t="s">
        <v>582</v>
      </c>
    </row>
    <row r="190" spans="2:47" s="1" customFormat="1" ht="27">
      <c r="B190" s="36"/>
      <c r="D190" s="179" t="s">
        <v>138</v>
      </c>
      <c r="F190" s="180" t="s">
        <v>583</v>
      </c>
      <c r="I190" s="181"/>
      <c r="L190" s="36"/>
      <c r="M190" s="65"/>
      <c r="N190" s="37"/>
      <c r="O190" s="37"/>
      <c r="P190" s="37"/>
      <c r="Q190" s="37"/>
      <c r="R190" s="37"/>
      <c r="S190" s="37"/>
      <c r="T190" s="66"/>
      <c r="AT190" s="18" t="s">
        <v>138</v>
      </c>
      <c r="AU190" s="18" t="s">
        <v>89</v>
      </c>
    </row>
    <row r="191" spans="2:51" s="11" customFormat="1" ht="13.5">
      <c r="B191" s="182"/>
      <c r="D191" s="191" t="s">
        <v>140</v>
      </c>
      <c r="E191" s="200" t="s">
        <v>3</v>
      </c>
      <c r="F191" s="201" t="s">
        <v>584</v>
      </c>
      <c r="H191" s="202">
        <v>5.076</v>
      </c>
      <c r="I191" s="186"/>
      <c r="L191" s="182"/>
      <c r="M191" s="187"/>
      <c r="N191" s="188"/>
      <c r="O191" s="188"/>
      <c r="P191" s="188"/>
      <c r="Q191" s="188"/>
      <c r="R191" s="188"/>
      <c r="S191" s="188"/>
      <c r="T191" s="189"/>
      <c r="AT191" s="183" t="s">
        <v>140</v>
      </c>
      <c r="AU191" s="183" t="s">
        <v>89</v>
      </c>
      <c r="AV191" s="11" t="s">
        <v>89</v>
      </c>
      <c r="AW191" s="11" t="s">
        <v>45</v>
      </c>
      <c r="AX191" s="11" t="s">
        <v>24</v>
      </c>
      <c r="AY191" s="183" t="s">
        <v>129</v>
      </c>
    </row>
    <row r="192" spans="2:65" s="1" customFormat="1" ht="31.5" customHeight="1">
      <c r="B192" s="166"/>
      <c r="C192" s="167" t="s">
        <v>263</v>
      </c>
      <c r="D192" s="167" t="s">
        <v>131</v>
      </c>
      <c r="E192" s="168" t="s">
        <v>585</v>
      </c>
      <c r="F192" s="169" t="s">
        <v>586</v>
      </c>
      <c r="G192" s="170" t="s">
        <v>134</v>
      </c>
      <c r="H192" s="171">
        <v>70.5</v>
      </c>
      <c r="I192" s="172"/>
      <c r="J192" s="173">
        <f>ROUND(I192*H192,2)</f>
        <v>0</v>
      </c>
      <c r="K192" s="169" t="s">
        <v>135</v>
      </c>
      <c r="L192" s="36"/>
      <c r="M192" s="174" t="s">
        <v>3</v>
      </c>
      <c r="N192" s="175" t="s">
        <v>52</v>
      </c>
      <c r="O192" s="37"/>
      <c r="P192" s="176">
        <f>O192*H192</f>
        <v>0</v>
      </c>
      <c r="Q192" s="176">
        <v>0.00031</v>
      </c>
      <c r="R192" s="176">
        <f>Q192*H192</f>
        <v>0.021855</v>
      </c>
      <c r="S192" s="176">
        <v>0</v>
      </c>
      <c r="T192" s="177">
        <f>S192*H192</f>
        <v>0</v>
      </c>
      <c r="AR192" s="18" t="s">
        <v>136</v>
      </c>
      <c r="AT192" s="18" t="s">
        <v>131</v>
      </c>
      <c r="AU192" s="18" t="s">
        <v>89</v>
      </c>
      <c r="AY192" s="18" t="s">
        <v>129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8" t="s">
        <v>24</v>
      </c>
      <c r="BK192" s="178">
        <f>ROUND(I192*H192,2)</f>
        <v>0</v>
      </c>
      <c r="BL192" s="18" t="s">
        <v>136</v>
      </c>
      <c r="BM192" s="18" t="s">
        <v>587</v>
      </c>
    </row>
    <row r="193" spans="2:47" s="1" customFormat="1" ht="27">
      <c r="B193" s="36"/>
      <c r="D193" s="179" t="s">
        <v>138</v>
      </c>
      <c r="F193" s="180" t="s">
        <v>588</v>
      </c>
      <c r="I193" s="181"/>
      <c r="L193" s="36"/>
      <c r="M193" s="65"/>
      <c r="N193" s="37"/>
      <c r="O193" s="37"/>
      <c r="P193" s="37"/>
      <c r="Q193" s="37"/>
      <c r="R193" s="37"/>
      <c r="S193" s="37"/>
      <c r="T193" s="66"/>
      <c r="AT193" s="18" t="s">
        <v>138</v>
      </c>
      <c r="AU193" s="18" t="s">
        <v>89</v>
      </c>
    </row>
    <row r="194" spans="2:51" s="11" customFormat="1" ht="13.5">
      <c r="B194" s="182"/>
      <c r="D194" s="191" t="s">
        <v>140</v>
      </c>
      <c r="E194" s="200" t="s">
        <v>3</v>
      </c>
      <c r="F194" s="201" t="s">
        <v>589</v>
      </c>
      <c r="H194" s="202">
        <v>70.5</v>
      </c>
      <c r="I194" s="186"/>
      <c r="L194" s="182"/>
      <c r="M194" s="187"/>
      <c r="N194" s="188"/>
      <c r="O194" s="188"/>
      <c r="P194" s="188"/>
      <c r="Q194" s="188"/>
      <c r="R194" s="188"/>
      <c r="S194" s="188"/>
      <c r="T194" s="189"/>
      <c r="AT194" s="183" t="s">
        <v>140</v>
      </c>
      <c r="AU194" s="183" t="s">
        <v>89</v>
      </c>
      <c r="AV194" s="11" t="s">
        <v>89</v>
      </c>
      <c r="AW194" s="11" t="s">
        <v>45</v>
      </c>
      <c r="AX194" s="11" t="s">
        <v>24</v>
      </c>
      <c r="AY194" s="183" t="s">
        <v>129</v>
      </c>
    </row>
    <row r="195" spans="2:65" s="1" customFormat="1" ht="31.5" customHeight="1">
      <c r="B195" s="166"/>
      <c r="C195" s="167" t="s">
        <v>269</v>
      </c>
      <c r="D195" s="167" t="s">
        <v>131</v>
      </c>
      <c r="E195" s="168" t="s">
        <v>590</v>
      </c>
      <c r="F195" s="169" t="s">
        <v>591</v>
      </c>
      <c r="G195" s="170" t="s">
        <v>253</v>
      </c>
      <c r="H195" s="171">
        <v>28.2</v>
      </c>
      <c r="I195" s="172"/>
      <c r="J195" s="173">
        <f>ROUND(I195*H195,2)</f>
        <v>0</v>
      </c>
      <c r="K195" s="169" t="s">
        <v>135</v>
      </c>
      <c r="L195" s="36"/>
      <c r="M195" s="174" t="s">
        <v>3</v>
      </c>
      <c r="N195" s="175" t="s">
        <v>52</v>
      </c>
      <c r="O195" s="37"/>
      <c r="P195" s="176">
        <f>O195*H195</f>
        <v>0</v>
      </c>
      <c r="Q195" s="176">
        <v>0.23058</v>
      </c>
      <c r="R195" s="176">
        <f>Q195*H195</f>
        <v>6.502356</v>
      </c>
      <c r="S195" s="176">
        <v>0</v>
      </c>
      <c r="T195" s="177">
        <f>S195*H195</f>
        <v>0</v>
      </c>
      <c r="AR195" s="18" t="s">
        <v>136</v>
      </c>
      <c r="AT195" s="18" t="s">
        <v>131</v>
      </c>
      <c r="AU195" s="18" t="s">
        <v>89</v>
      </c>
      <c r="AY195" s="18" t="s">
        <v>129</v>
      </c>
      <c r="BE195" s="178">
        <f>IF(N195="základní",J195,0)</f>
        <v>0</v>
      </c>
      <c r="BF195" s="178">
        <f>IF(N195="snížená",J195,0)</f>
        <v>0</v>
      </c>
      <c r="BG195" s="178">
        <f>IF(N195="zákl. přenesená",J195,0)</f>
        <v>0</v>
      </c>
      <c r="BH195" s="178">
        <f>IF(N195="sníž. přenesená",J195,0)</f>
        <v>0</v>
      </c>
      <c r="BI195" s="178">
        <f>IF(N195="nulová",J195,0)</f>
        <v>0</v>
      </c>
      <c r="BJ195" s="18" t="s">
        <v>24</v>
      </c>
      <c r="BK195" s="178">
        <f>ROUND(I195*H195,2)</f>
        <v>0</v>
      </c>
      <c r="BL195" s="18" t="s">
        <v>136</v>
      </c>
      <c r="BM195" s="18" t="s">
        <v>592</v>
      </c>
    </row>
    <row r="196" spans="2:47" s="1" customFormat="1" ht="40.5">
      <c r="B196" s="36"/>
      <c r="D196" s="179" t="s">
        <v>138</v>
      </c>
      <c r="F196" s="180" t="s">
        <v>593</v>
      </c>
      <c r="I196" s="181"/>
      <c r="L196" s="36"/>
      <c r="M196" s="65"/>
      <c r="N196" s="37"/>
      <c r="O196" s="37"/>
      <c r="P196" s="37"/>
      <c r="Q196" s="37"/>
      <c r="R196" s="37"/>
      <c r="S196" s="37"/>
      <c r="T196" s="66"/>
      <c r="AT196" s="18" t="s">
        <v>138</v>
      </c>
      <c r="AU196" s="18" t="s">
        <v>89</v>
      </c>
    </row>
    <row r="197" spans="2:51" s="12" customFormat="1" ht="13.5">
      <c r="B197" s="190"/>
      <c r="D197" s="179" t="s">
        <v>140</v>
      </c>
      <c r="E197" s="214" t="s">
        <v>3</v>
      </c>
      <c r="F197" s="215" t="s">
        <v>594</v>
      </c>
      <c r="H197" s="199" t="s">
        <v>3</v>
      </c>
      <c r="I197" s="195"/>
      <c r="L197" s="190"/>
      <c r="M197" s="196"/>
      <c r="N197" s="197"/>
      <c r="O197" s="197"/>
      <c r="P197" s="197"/>
      <c r="Q197" s="197"/>
      <c r="R197" s="197"/>
      <c r="S197" s="197"/>
      <c r="T197" s="198"/>
      <c r="AT197" s="199" t="s">
        <v>140</v>
      </c>
      <c r="AU197" s="199" t="s">
        <v>89</v>
      </c>
      <c r="AV197" s="12" t="s">
        <v>24</v>
      </c>
      <c r="AW197" s="12" t="s">
        <v>45</v>
      </c>
      <c r="AX197" s="12" t="s">
        <v>81</v>
      </c>
      <c r="AY197" s="199" t="s">
        <v>129</v>
      </c>
    </row>
    <row r="198" spans="2:51" s="11" customFormat="1" ht="13.5">
      <c r="B198" s="182"/>
      <c r="D198" s="179" t="s">
        <v>140</v>
      </c>
      <c r="E198" s="183" t="s">
        <v>3</v>
      </c>
      <c r="F198" s="184" t="s">
        <v>595</v>
      </c>
      <c r="H198" s="185">
        <v>2.2</v>
      </c>
      <c r="I198" s="186"/>
      <c r="L198" s="182"/>
      <c r="M198" s="187"/>
      <c r="N198" s="188"/>
      <c r="O198" s="188"/>
      <c r="P198" s="188"/>
      <c r="Q198" s="188"/>
      <c r="R198" s="188"/>
      <c r="S198" s="188"/>
      <c r="T198" s="189"/>
      <c r="AT198" s="183" t="s">
        <v>140</v>
      </c>
      <c r="AU198" s="183" t="s">
        <v>89</v>
      </c>
      <c r="AV198" s="11" t="s">
        <v>89</v>
      </c>
      <c r="AW198" s="11" t="s">
        <v>45</v>
      </c>
      <c r="AX198" s="11" t="s">
        <v>81</v>
      </c>
      <c r="AY198" s="183" t="s">
        <v>129</v>
      </c>
    </row>
    <row r="199" spans="2:51" s="12" customFormat="1" ht="13.5">
      <c r="B199" s="190"/>
      <c r="D199" s="179" t="s">
        <v>140</v>
      </c>
      <c r="E199" s="214" t="s">
        <v>3</v>
      </c>
      <c r="F199" s="215" t="s">
        <v>596</v>
      </c>
      <c r="H199" s="199" t="s">
        <v>3</v>
      </c>
      <c r="I199" s="195"/>
      <c r="L199" s="190"/>
      <c r="M199" s="196"/>
      <c r="N199" s="197"/>
      <c r="O199" s="197"/>
      <c r="P199" s="197"/>
      <c r="Q199" s="197"/>
      <c r="R199" s="197"/>
      <c r="S199" s="197"/>
      <c r="T199" s="198"/>
      <c r="AT199" s="199" t="s">
        <v>140</v>
      </c>
      <c r="AU199" s="199" t="s">
        <v>89</v>
      </c>
      <c r="AV199" s="12" t="s">
        <v>24</v>
      </c>
      <c r="AW199" s="12" t="s">
        <v>45</v>
      </c>
      <c r="AX199" s="12" t="s">
        <v>81</v>
      </c>
      <c r="AY199" s="199" t="s">
        <v>129</v>
      </c>
    </row>
    <row r="200" spans="2:51" s="11" customFormat="1" ht="13.5">
      <c r="B200" s="182"/>
      <c r="D200" s="179" t="s">
        <v>140</v>
      </c>
      <c r="E200" s="183" t="s">
        <v>3</v>
      </c>
      <c r="F200" s="184" t="s">
        <v>597</v>
      </c>
      <c r="H200" s="185">
        <v>26</v>
      </c>
      <c r="I200" s="186"/>
      <c r="L200" s="182"/>
      <c r="M200" s="187"/>
      <c r="N200" s="188"/>
      <c r="O200" s="188"/>
      <c r="P200" s="188"/>
      <c r="Q200" s="188"/>
      <c r="R200" s="188"/>
      <c r="S200" s="188"/>
      <c r="T200" s="189"/>
      <c r="AT200" s="183" t="s">
        <v>140</v>
      </c>
      <c r="AU200" s="183" t="s">
        <v>89</v>
      </c>
      <c r="AV200" s="11" t="s">
        <v>89</v>
      </c>
      <c r="AW200" s="11" t="s">
        <v>45</v>
      </c>
      <c r="AX200" s="11" t="s">
        <v>81</v>
      </c>
      <c r="AY200" s="183" t="s">
        <v>129</v>
      </c>
    </row>
    <row r="201" spans="2:51" s="13" customFormat="1" ht="13.5">
      <c r="B201" s="220"/>
      <c r="D201" s="191" t="s">
        <v>140</v>
      </c>
      <c r="E201" s="221" t="s">
        <v>3</v>
      </c>
      <c r="F201" s="222" t="s">
        <v>506</v>
      </c>
      <c r="H201" s="223">
        <v>28.2</v>
      </c>
      <c r="I201" s="224"/>
      <c r="L201" s="220"/>
      <c r="M201" s="225"/>
      <c r="N201" s="226"/>
      <c r="O201" s="226"/>
      <c r="P201" s="226"/>
      <c r="Q201" s="226"/>
      <c r="R201" s="226"/>
      <c r="S201" s="226"/>
      <c r="T201" s="227"/>
      <c r="AT201" s="228" t="s">
        <v>140</v>
      </c>
      <c r="AU201" s="228" t="s">
        <v>89</v>
      </c>
      <c r="AV201" s="13" t="s">
        <v>136</v>
      </c>
      <c r="AW201" s="13" t="s">
        <v>45</v>
      </c>
      <c r="AX201" s="13" t="s">
        <v>24</v>
      </c>
      <c r="AY201" s="228" t="s">
        <v>129</v>
      </c>
    </row>
    <row r="202" spans="2:65" s="1" customFormat="1" ht="22.5" customHeight="1">
      <c r="B202" s="166"/>
      <c r="C202" s="204" t="s">
        <v>275</v>
      </c>
      <c r="D202" s="204" t="s">
        <v>198</v>
      </c>
      <c r="E202" s="205" t="s">
        <v>598</v>
      </c>
      <c r="F202" s="206" t="s">
        <v>599</v>
      </c>
      <c r="G202" s="207" t="s">
        <v>134</v>
      </c>
      <c r="H202" s="208">
        <v>135.5</v>
      </c>
      <c r="I202" s="209"/>
      <c r="J202" s="210">
        <f>ROUND(I202*H202,2)</f>
        <v>0</v>
      </c>
      <c r="K202" s="206" t="s">
        <v>135</v>
      </c>
      <c r="L202" s="211"/>
      <c r="M202" s="212" t="s">
        <v>3</v>
      </c>
      <c r="N202" s="213" t="s">
        <v>52</v>
      </c>
      <c r="O202" s="37"/>
      <c r="P202" s="176">
        <f>O202*H202</f>
        <v>0</v>
      </c>
      <c r="Q202" s="176">
        <v>0.0015</v>
      </c>
      <c r="R202" s="176">
        <f>Q202*H202</f>
        <v>0.20325000000000001</v>
      </c>
      <c r="S202" s="176">
        <v>0</v>
      </c>
      <c r="T202" s="177">
        <f>S202*H202</f>
        <v>0</v>
      </c>
      <c r="AR202" s="18" t="s">
        <v>177</v>
      </c>
      <c r="AT202" s="18" t="s">
        <v>198</v>
      </c>
      <c r="AU202" s="18" t="s">
        <v>89</v>
      </c>
      <c r="AY202" s="18" t="s">
        <v>129</v>
      </c>
      <c r="BE202" s="178">
        <f>IF(N202="základní",J202,0)</f>
        <v>0</v>
      </c>
      <c r="BF202" s="178">
        <f>IF(N202="snížená",J202,0)</f>
        <v>0</v>
      </c>
      <c r="BG202" s="178">
        <f>IF(N202="zákl. přenesená",J202,0)</f>
        <v>0</v>
      </c>
      <c r="BH202" s="178">
        <f>IF(N202="sníž. přenesená",J202,0)</f>
        <v>0</v>
      </c>
      <c r="BI202" s="178">
        <f>IF(N202="nulová",J202,0)</f>
        <v>0</v>
      </c>
      <c r="BJ202" s="18" t="s">
        <v>24</v>
      </c>
      <c r="BK202" s="178">
        <f>ROUND(I202*H202,2)</f>
        <v>0</v>
      </c>
      <c r="BL202" s="18" t="s">
        <v>136</v>
      </c>
      <c r="BM202" s="18" t="s">
        <v>600</v>
      </c>
    </row>
    <row r="203" spans="2:47" s="1" customFormat="1" ht="13.5">
      <c r="B203" s="36"/>
      <c r="D203" s="179" t="s">
        <v>138</v>
      </c>
      <c r="F203" s="180" t="s">
        <v>601</v>
      </c>
      <c r="I203" s="181"/>
      <c r="L203" s="36"/>
      <c r="M203" s="65"/>
      <c r="N203" s="37"/>
      <c r="O203" s="37"/>
      <c r="P203" s="37"/>
      <c r="Q203" s="37"/>
      <c r="R203" s="37"/>
      <c r="S203" s="37"/>
      <c r="T203" s="66"/>
      <c r="AT203" s="18" t="s">
        <v>138</v>
      </c>
      <c r="AU203" s="18" t="s">
        <v>89</v>
      </c>
    </row>
    <row r="204" spans="2:51" s="11" customFormat="1" ht="13.5">
      <c r="B204" s="182"/>
      <c r="D204" s="179" t="s">
        <v>140</v>
      </c>
      <c r="E204" s="183" t="s">
        <v>3</v>
      </c>
      <c r="F204" s="184" t="s">
        <v>602</v>
      </c>
      <c r="H204" s="185">
        <v>65</v>
      </c>
      <c r="I204" s="186"/>
      <c r="L204" s="182"/>
      <c r="M204" s="187"/>
      <c r="N204" s="188"/>
      <c r="O204" s="188"/>
      <c r="P204" s="188"/>
      <c r="Q204" s="188"/>
      <c r="R204" s="188"/>
      <c r="S204" s="188"/>
      <c r="T204" s="189"/>
      <c r="AT204" s="183" t="s">
        <v>140</v>
      </c>
      <c r="AU204" s="183" t="s">
        <v>89</v>
      </c>
      <c r="AV204" s="11" t="s">
        <v>89</v>
      </c>
      <c r="AW204" s="11" t="s">
        <v>45</v>
      </c>
      <c r="AX204" s="11" t="s">
        <v>81</v>
      </c>
      <c r="AY204" s="183" t="s">
        <v>129</v>
      </c>
    </row>
    <row r="205" spans="2:51" s="12" customFormat="1" ht="13.5">
      <c r="B205" s="190"/>
      <c r="D205" s="179" t="s">
        <v>140</v>
      </c>
      <c r="E205" s="214" t="s">
        <v>3</v>
      </c>
      <c r="F205" s="215" t="s">
        <v>511</v>
      </c>
      <c r="H205" s="199" t="s">
        <v>3</v>
      </c>
      <c r="I205" s="195"/>
      <c r="L205" s="190"/>
      <c r="M205" s="196"/>
      <c r="N205" s="197"/>
      <c r="O205" s="197"/>
      <c r="P205" s="197"/>
      <c r="Q205" s="197"/>
      <c r="R205" s="197"/>
      <c r="S205" s="197"/>
      <c r="T205" s="198"/>
      <c r="AT205" s="199" t="s">
        <v>140</v>
      </c>
      <c r="AU205" s="199" t="s">
        <v>89</v>
      </c>
      <c r="AV205" s="12" t="s">
        <v>24</v>
      </c>
      <c r="AW205" s="12" t="s">
        <v>45</v>
      </c>
      <c r="AX205" s="12" t="s">
        <v>81</v>
      </c>
      <c r="AY205" s="199" t="s">
        <v>129</v>
      </c>
    </row>
    <row r="206" spans="2:51" s="11" customFormat="1" ht="13.5">
      <c r="B206" s="182"/>
      <c r="D206" s="179" t="s">
        <v>140</v>
      </c>
      <c r="E206" s="183" t="s">
        <v>3</v>
      </c>
      <c r="F206" s="184" t="s">
        <v>589</v>
      </c>
      <c r="H206" s="185">
        <v>70.5</v>
      </c>
      <c r="I206" s="186"/>
      <c r="L206" s="182"/>
      <c r="M206" s="187"/>
      <c r="N206" s="188"/>
      <c r="O206" s="188"/>
      <c r="P206" s="188"/>
      <c r="Q206" s="188"/>
      <c r="R206" s="188"/>
      <c r="S206" s="188"/>
      <c r="T206" s="189"/>
      <c r="AT206" s="183" t="s">
        <v>140</v>
      </c>
      <c r="AU206" s="183" t="s">
        <v>89</v>
      </c>
      <c r="AV206" s="11" t="s">
        <v>89</v>
      </c>
      <c r="AW206" s="11" t="s">
        <v>45</v>
      </c>
      <c r="AX206" s="11" t="s">
        <v>81</v>
      </c>
      <c r="AY206" s="183" t="s">
        <v>129</v>
      </c>
    </row>
    <row r="207" spans="2:51" s="13" customFormat="1" ht="13.5">
      <c r="B207" s="220"/>
      <c r="D207" s="191" t="s">
        <v>140</v>
      </c>
      <c r="E207" s="221" t="s">
        <v>3</v>
      </c>
      <c r="F207" s="222" t="s">
        <v>506</v>
      </c>
      <c r="H207" s="223">
        <v>135.5</v>
      </c>
      <c r="I207" s="224"/>
      <c r="L207" s="220"/>
      <c r="M207" s="225"/>
      <c r="N207" s="226"/>
      <c r="O207" s="226"/>
      <c r="P207" s="226"/>
      <c r="Q207" s="226"/>
      <c r="R207" s="226"/>
      <c r="S207" s="226"/>
      <c r="T207" s="227"/>
      <c r="AT207" s="228" t="s">
        <v>140</v>
      </c>
      <c r="AU207" s="228" t="s">
        <v>89</v>
      </c>
      <c r="AV207" s="13" t="s">
        <v>136</v>
      </c>
      <c r="AW207" s="13" t="s">
        <v>45</v>
      </c>
      <c r="AX207" s="13" t="s">
        <v>24</v>
      </c>
      <c r="AY207" s="228" t="s">
        <v>129</v>
      </c>
    </row>
    <row r="208" spans="2:65" s="1" customFormat="1" ht="22.5" customHeight="1">
      <c r="B208" s="166"/>
      <c r="C208" s="167" t="s">
        <v>280</v>
      </c>
      <c r="D208" s="167" t="s">
        <v>131</v>
      </c>
      <c r="E208" s="168" t="s">
        <v>603</v>
      </c>
      <c r="F208" s="169" t="s">
        <v>604</v>
      </c>
      <c r="G208" s="170" t="s">
        <v>253</v>
      </c>
      <c r="H208" s="171">
        <v>32</v>
      </c>
      <c r="I208" s="172"/>
      <c r="J208" s="173">
        <f>ROUND(I208*H208,2)</f>
        <v>0</v>
      </c>
      <c r="K208" s="169" t="s">
        <v>135</v>
      </c>
      <c r="L208" s="36"/>
      <c r="M208" s="174" t="s">
        <v>3</v>
      </c>
      <c r="N208" s="175" t="s">
        <v>52</v>
      </c>
      <c r="O208" s="37"/>
      <c r="P208" s="176">
        <f>O208*H208</f>
        <v>0</v>
      </c>
      <c r="Q208" s="176">
        <v>3E-05</v>
      </c>
      <c r="R208" s="176">
        <f>Q208*H208</f>
        <v>0.00096</v>
      </c>
      <c r="S208" s="176">
        <v>0</v>
      </c>
      <c r="T208" s="177">
        <f>S208*H208</f>
        <v>0</v>
      </c>
      <c r="AR208" s="18" t="s">
        <v>136</v>
      </c>
      <c r="AT208" s="18" t="s">
        <v>131</v>
      </c>
      <c r="AU208" s="18" t="s">
        <v>89</v>
      </c>
      <c r="AY208" s="18" t="s">
        <v>129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18" t="s">
        <v>24</v>
      </c>
      <c r="BK208" s="178">
        <f>ROUND(I208*H208,2)</f>
        <v>0</v>
      </c>
      <c r="BL208" s="18" t="s">
        <v>136</v>
      </c>
      <c r="BM208" s="18" t="s">
        <v>605</v>
      </c>
    </row>
    <row r="209" spans="2:47" s="1" customFormat="1" ht="27">
      <c r="B209" s="36"/>
      <c r="D209" s="179" t="s">
        <v>138</v>
      </c>
      <c r="F209" s="180" t="s">
        <v>606</v>
      </c>
      <c r="I209" s="181"/>
      <c r="L209" s="36"/>
      <c r="M209" s="65"/>
      <c r="N209" s="37"/>
      <c r="O209" s="37"/>
      <c r="P209" s="37"/>
      <c r="Q209" s="37"/>
      <c r="R209" s="37"/>
      <c r="S209" s="37"/>
      <c r="T209" s="66"/>
      <c r="AT209" s="18" t="s">
        <v>138</v>
      </c>
      <c r="AU209" s="18" t="s">
        <v>89</v>
      </c>
    </row>
    <row r="210" spans="2:51" s="11" customFormat="1" ht="13.5">
      <c r="B210" s="182"/>
      <c r="D210" s="191" t="s">
        <v>140</v>
      </c>
      <c r="E210" s="200" t="s">
        <v>3</v>
      </c>
      <c r="F210" s="201" t="s">
        <v>607</v>
      </c>
      <c r="H210" s="202">
        <v>32</v>
      </c>
      <c r="I210" s="186"/>
      <c r="L210" s="182"/>
      <c r="M210" s="187"/>
      <c r="N210" s="188"/>
      <c r="O210" s="188"/>
      <c r="P210" s="188"/>
      <c r="Q210" s="188"/>
      <c r="R210" s="188"/>
      <c r="S210" s="188"/>
      <c r="T210" s="189"/>
      <c r="AT210" s="183" t="s">
        <v>140</v>
      </c>
      <c r="AU210" s="183" t="s">
        <v>89</v>
      </c>
      <c r="AV210" s="11" t="s">
        <v>89</v>
      </c>
      <c r="AW210" s="11" t="s">
        <v>45</v>
      </c>
      <c r="AX210" s="11" t="s">
        <v>24</v>
      </c>
      <c r="AY210" s="183" t="s">
        <v>129</v>
      </c>
    </row>
    <row r="211" spans="2:65" s="1" customFormat="1" ht="22.5" customHeight="1">
      <c r="B211" s="166"/>
      <c r="C211" s="167" t="s">
        <v>285</v>
      </c>
      <c r="D211" s="167" t="s">
        <v>131</v>
      </c>
      <c r="E211" s="168" t="s">
        <v>608</v>
      </c>
      <c r="F211" s="169" t="s">
        <v>609</v>
      </c>
      <c r="G211" s="170" t="s">
        <v>162</v>
      </c>
      <c r="H211" s="171">
        <v>8.792</v>
      </c>
      <c r="I211" s="172"/>
      <c r="J211" s="173">
        <f>ROUND(I211*H211,2)</f>
        <v>0</v>
      </c>
      <c r="K211" s="169" t="s">
        <v>135</v>
      </c>
      <c r="L211" s="36"/>
      <c r="M211" s="174" t="s">
        <v>3</v>
      </c>
      <c r="N211" s="175" t="s">
        <v>52</v>
      </c>
      <c r="O211" s="37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AR211" s="18" t="s">
        <v>136</v>
      </c>
      <c r="AT211" s="18" t="s">
        <v>131</v>
      </c>
      <c r="AU211" s="18" t="s">
        <v>89</v>
      </c>
      <c r="AY211" s="18" t="s">
        <v>129</v>
      </c>
      <c r="BE211" s="178">
        <f>IF(N211="základní",J211,0)</f>
        <v>0</v>
      </c>
      <c r="BF211" s="178">
        <f>IF(N211="snížená",J211,0)</f>
        <v>0</v>
      </c>
      <c r="BG211" s="178">
        <f>IF(N211="zákl. přenesená",J211,0)</f>
        <v>0</v>
      </c>
      <c r="BH211" s="178">
        <f>IF(N211="sníž. přenesená",J211,0)</f>
        <v>0</v>
      </c>
      <c r="BI211" s="178">
        <f>IF(N211="nulová",J211,0)</f>
        <v>0</v>
      </c>
      <c r="BJ211" s="18" t="s">
        <v>24</v>
      </c>
      <c r="BK211" s="178">
        <f>ROUND(I211*H211,2)</f>
        <v>0</v>
      </c>
      <c r="BL211" s="18" t="s">
        <v>136</v>
      </c>
      <c r="BM211" s="18" t="s">
        <v>610</v>
      </c>
    </row>
    <row r="212" spans="2:47" s="1" customFormat="1" ht="27">
      <c r="B212" s="36"/>
      <c r="D212" s="179" t="s">
        <v>138</v>
      </c>
      <c r="F212" s="180" t="s">
        <v>611</v>
      </c>
      <c r="I212" s="181"/>
      <c r="L212" s="36"/>
      <c r="M212" s="65"/>
      <c r="N212" s="37"/>
      <c r="O212" s="37"/>
      <c r="P212" s="37"/>
      <c r="Q212" s="37"/>
      <c r="R212" s="37"/>
      <c r="S212" s="37"/>
      <c r="T212" s="66"/>
      <c r="AT212" s="18" t="s">
        <v>138</v>
      </c>
      <c r="AU212" s="18" t="s">
        <v>89</v>
      </c>
    </row>
    <row r="213" spans="2:51" s="12" customFormat="1" ht="13.5">
      <c r="B213" s="190"/>
      <c r="D213" s="179" t="s">
        <v>140</v>
      </c>
      <c r="E213" s="214" t="s">
        <v>3</v>
      </c>
      <c r="F213" s="215" t="s">
        <v>612</v>
      </c>
      <c r="H213" s="199" t="s">
        <v>3</v>
      </c>
      <c r="I213" s="195"/>
      <c r="L213" s="190"/>
      <c r="M213" s="196"/>
      <c r="N213" s="197"/>
      <c r="O213" s="197"/>
      <c r="P213" s="197"/>
      <c r="Q213" s="197"/>
      <c r="R213" s="197"/>
      <c r="S213" s="197"/>
      <c r="T213" s="198"/>
      <c r="AT213" s="199" t="s">
        <v>140</v>
      </c>
      <c r="AU213" s="199" t="s">
        <v>89</v>
      </c>
      <c r="AV213" s="12" t="s">
        <v>24</v>
      </c>
      <c r="AW213" s="12" t="s">
        <v>45</v>
      </c>
      <c r="AX213" s="12" t="s">
        <v>81</v>
      </c>
      <c r="AY213" s="199" t="s">
        <v>129</v>
      </c>
    </row>
    <row r="214" spans="2:51" s="11" customFormat="1" ht="13.5">
      <c r="B214" s="182"/>
      <c r="D214" s="179" t="s">
        <v>140</v>
      </c>
      <c r="E214" s="183" t="s">
        <v>3</v>
      </c>
      <c r="F214" s="184" t="s">
        <v>613</v>
      </c>
      <c r="H214" s="185">
        <v>8.792</v>
      </c>
      <c r="I214" s="186"/>
      <c r="L214" s="182"/>
      <c r="M214" s="187"/>
      <c r="N214" s="188"/>
      <c r="O214" s="188"/>
      <c r="P214" s="188"/>
      <c r="Q214" s="188"/>
      <c r="R214" s="188"/>
      <c r="S214" s="188"/>
      <c r="T214" s="189"/>
      <c r="AT214" s="183" t="s">
        <v>140</v>
      </c>
      <c r="AU214" s="183" t="s">
        <v>89</v>
      </c>
      <c r="AV214" s="11" t="s">
        <v>89</v>
      </c>
      <c r="AW214" s="11" t="s">
        <v>45</v>
      </c>
      <c r="AX214" s="11" t="s">
        <v>24</v>
      </c>
      <c r="AY214" s="183" t="s">
        <v>129</v>
      </c>
    </row>
    <row r="215" spans="2:63" s="10" customFormat="1" ht="29.25" customHeight="1">
      <c r="B215" s="152"/>
      <c r="D215" s="163" t="s">
        <v>80</v>
      </c>
      <c r="E215" s="164" t="s">
        <v>149</v>
      </c>
      <c r="F215" s="164" t="s">
        <v>249</v>
      </c>
      <c r="I215" s="155"/>
      <c r="J215" s="165">
        <f>BK215</f>
        <v>0</v>
      </c>
      <c r="L215" s="152"/>
      <c r="M215" s="157"/>
      <c r="N215" s="158"/>
      <c r="O215" s="158"/>
      <c r="P215" s="159">
        <f>SUM(P216:P245)</f>
        <v>0</v>
      </c>
      <c r="Q215" s="158"/>
      <c r="R215" s="159">
        <f>SUM(R216:R245)</f>
        <v>31.0502224</v>
      </c>
      <c r="S215" s="158"/>
      <c r="T215" s="160">
        <f>SUM(T216:T245)</f>
        <v>0</v>
      </c>
      <c r="AR215" s="153" t="s">
        <v>24</v>
      </c>
      <c r="AT215" s="161" t="s">
        <v>80</v>
      </c>
      <c r="AU215" s="161" t="s">
        <v>24</v>
      </c>
      <c r="AY215" s="153" t="s">
        <v>129</v>
      </c>
      <c r="BK215" s="162">
        <f>SUM(BK216:BK245)</f>
        <v>0</v>
      </c>
    </row>
    <row r="216" spans="2:65" s="1" customFormat="1" ht="22.5" customHeight="1">
      <c r="B216" s="166"/>
      <c r="C216" s="167" t="s">
        <v>291</v>
      </c>
      <c r="D216" s="167" t="s">
        <v>131</v>
      </c>
      <c r="E216" s="168" t="s">
        <v>614</v>
      </c>
      <c r="F216" s="169" t="s">
        <v>615</v>
      </c>
      <c r="G216" s="170" t="s">
        <v>162</v>
      </c>
      <c r="H216" s="171">
        <v>20.045</v>
      </c>
      <c r="I216" s="172"/>
      <c r="J216" s="173">
        <f>ROUND(I216*H216,2)</f>
        <v>0</v>
      </c>
      <c r="K216" s="169" t="s">
        <v>135</v>
      </c>
      <c r="L216" s="36"/>
      <c r="M216" s="174" t="s">
        <v>3</v>
      </c>
      <c r="N216" s="175" t="s">
        <v>52</v>
      </c>
      <c r="O216" s="37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AR216" s="18" t="s">
        <v>136</v>
      </c>
      <c r="AT216" s="18" t="s">
        <v>131</v>
      </c>
      <c r="AU216" s="18" t="s">
        <v>89</v>
      </c>
      <c r="AY216" s="18" t="s">
        <v>129</v>
      </c>
      <c r="BE216" s="178">
        <f>IF(N216="základní",J216,0)</f>
        <v>0</v>
      </c>
      <c r="BF216" s="178">
        <f>IF(N216="snížená",J216,0)</f>
        <v>0</v>
      </c>
      <c r="BG216" s="178">
        <f>IF(N216="zákl. přenesená",J216,0)</f>
        <v>0</v>
      </c>
      <c r="BH216" s="178">
        <f>IF(N216="sníž. přenesená",J216,0)</f>
        <v>0</v>
      </c>
      <c r="BI216" s="178">
        <f>IF(N216="nulová",J216,0)</f>
        <v>0</v>
      </c>
      <c r="BJ216" s="18" t="s">
        <v>24</v>
      </c>
      <c r="BK216" s="178">
        <f>ROUND(I216*H216,2)</f>
        <v>0</v>
      </c>
      <c r="BL216" s="18" t="s">
        <v>136</v>
      </c>
      <c r="BM216" s="18" t="s">
        <v>616</v>
      </c>
    </row>
    <row r="217" spans="2:47" s="1" customFormat="1" ht="13.5">
      <c r="B217" s="36"/>
      <c r="D217" s="179" t="s">
        <v>138</v>
      </c>
      <c r="F217" s="180" t="s">
        <v>617</v>
      </c>
      <c r="I217" s="181"/>
      <c r="L217" s="36"/>
      <c r="M217" s="65"/>
      <c r="N217" s="37"/>
      <c r="O217" s="37"/>
      <c r="P217" s="37"/>
      <c r="Q217" s="37"/>
      <c r="R217" s="37"/>
      <c r="S217" s="37"/>
      <c r="T217" s="66"/>
      <c r="AT217" s="18" t="s">
        <v>138</v>
      </c>
      <c r="AU217" s="18" t="s">
        <v>89</v>
      </c>
    </row>
    <row r="218" spans="2:51" s="11" customFormat="1" ht="13.5">
      <c r="B218" s="182"/>
      <c r="D218" s="179" t="s">
        <v>140</v>
      </c>
      <c r="E218" s="183" t="s">
        <v>3</v>
      </c>
      <c r="F218" s="184" t="s">
        <v>618</v>
      </c>
      <c r="H218" s="185">
        <v>11.245</v>
      </c>
      <c r="I218" s="186"/>
      <c r="L218" s="182"/>
      <c r="M218" s="187"/>
      <c r="N218" s="188"/>
      <c r="O218" s="188"/>
      <c r="P218" s="188"/>
      <c r="Q218" s="188"/>
      <c r="R218" s="188"/>
      <c r="S218" s="188"/>
      <c r="T218" s="189"/>
      <c r="AT218" s="183" t="s">
        <v>140</v>
      </c>
      <c r="AU218" s="183" t="s">
        <v>89</v>
      </c>
      <c r="AV218" s="11" t="s">
        <v>89</v>
      </c>
      <c r="AW218" s="11" t="s">
        <v>45</v>
      </c>
      <c r="AX218" s="11" t="s">
        <v>81</v>
      </c>
      <c r="AY218" s="183" t="s">
        <v>129</v>
      </c>
    </row>
    <row r="219" spans="2:51" s="11" customFormat="1" ht="13.5">
      <c r="B219" s="182"/>
      <c r="D219" s="179" t="s">
        <v>140</v>
      </c>
      <c r="E219" s="183" t="s">
        <v>3</v>
      </c>
      <c r="F219" s="184" t="s">
        <v>619</v>
      </c>
      <c r="H219" s="185">
        <v>8.8</v>
      </c>
      <c r="I219" s="186"/>
      <c r="L219" s="182"/>
      <c r="M219" s="187"/>
      <c r="N219" s="188"/>
      <c r="O219" s="188"/>
      <c r="P219" s="188"/>
      <c r="Q219" s="188"/>
      <c r="R219" s="188"/>
      <c r="S219" s="188"/>
      <c r="T219" s="189"/>
      <c r="AT219" s="183" t="s">
        <v>140</v>
      </c>
      <c r="AU219" s="183" t="s">
        <v>89</v>
      </c>
      <c r="AV219" s="11" t="s">
        <v>89</v>
      </c>
      <c r="AW219" s="11" t="s">
        <v>45</v>
      </c>
      <c r="AX219" s="11" t="s">
        <v>81</v>
      </c>
      <c r="AY219" s="183" t="s">
        <v>129</v>
      </c>
    </row>
    <row r="220" spans="2:51" s="13" customFormat="1" ht="13.5">
      <c r="B220" s="220"/>
      <c r="D220" s="191" t="s">
        <v>140</v>
      </c>
      <c r="E220" s="221" t="s">
        <v>3</v>
      </c>
      <c r="F220" s="222" t="s">
        <v>506</v>
      </c>
      <c r="H220" s="223">
        <v>20.045</v>
      </c>
      <c r="I220" s="224"/>
      <c r="L220" s="220"/>
      <c r="M220" s="225"/>
      <c r="N220" s="226"/>
      <c r="O220" s="226"/>
      <c r="P220" s="226"/>
      <c r="Q220" s="226"/>
      <c r="R220" s="226"/>
      <c r="S220" s="226"/>
      <c r="T220" s="227"/>
      <c r="AT220" s="228" t="s">
        <v>140</v>
      </c>
      <c r="AU220" s="228" t="s">
        <v>89</v>
      </c>
      <c r="AV220" s="13" t="s">
        <v>136</v>
      </c>
      <c r="AW220" s="13" t="s">
        <v>45</v>
      </c>
      <c r="AX220" s="13" t="s">
        <v>24</v>
      </c>
      <c r="AY220" s="228" t="s">
        <v>129</v>
      </c>
    </row>
    <row r="221" spans="2:65" s="1" customFormat="1" ht="22.5" customHeight="1">
      <c r="B221" s="166"/>
      <c r="C221" s="167" t="s">
        <v>296</v>
      </c>
      <c r="D221" s="167" t="s">
        <v>131</v>
      </c>
      <c r="E221" s="168" t="s">
        <v>620</v>
      </c>
      <c r="F221" s="169" t="s">
        <v>621</v>
      </c>
      <c r="G221" s="170" t="s">
        <v>134</v>
      </c>
      <c r="H221" s="171">
        <v>66.19</v>
      </c>
      <c r="I221" s="172"/>
      <c r="J221" s="173">
        <f>ROUND(I221*H221,2)</f>
        <v>0</v>
      </c>
      <c r="K221" s="169" t="s">
        <v>135</v>
      </c>
      <c r="L221" s="36"/>
      <c r="M221" s="174" t="s">
        <v>3</v>
      </c>
      <c r="N221" s="175" t="s">
        <v>52</v>
      </c>
      <c r="O221" s="37"/>
      <c r="P221" s="176">
        <f>O221*H221</f>
        <v>0</v>
      </c>
      <c r="Q221" s="176">
        <v>0.04174</v>
      </c>
      <c r="R221" s="176">
        <f>Q221*H221</f>
        <v>2.7627706</v>
      </c>
      <c r="S221" s="176">
        <v>0</v>
      </c>
      <c r="T221" s="177">
        <f>S221*H221</f>
        <v>0</v>
      </c>
      <c r="AR221" s="18" t="s">
        <v>136</v>
      </c>
      <c r="AT221" s="18" t="s">
        <v>131</v>
      </c>
      <c r="AU221" s="18" t="s">
        <v>89</v>
      </c>
      <c r="AY221" s="18" t="s">
        <v>129</v>
      </c>
      <c r="BE221" s="178">
        <f>IF(N221="základní",J221,0)</f>
        <v>0</v>
      </c>
      <c r="BF221" s="178">
        <f>IF(N221="snížená",J221,0)</f>
        <v>0</v>
      </c>
      <c r="BG221" s="178">
        <f>IF(N221="zákl. přenesená",J221,0)</f>
        <v>0</v>
      </c>
      <c r="BH221" s="178">
        <f>IF(N221="sníž. přenesená",J221,0)</f>
        <v>0</v>
      </c>
      <c r="BI221" s="178">
        <f>IF(N221="nulová",J221,0)</f>
        <v>0</v>
      </c>
      <c r="BJ221" s="18" t="s">
        <v>24</v>
      </c>
      <c r="BK221" s="178">
        <f>ROUND(I221*H221,2)</f>
        <v>0</v>
      </c>
      <c r="BL221" s="18" t="s">
        <v>136</v>
      </c>
      <c r="BM221" s="18" t="s">
        <v>622</v>
      </c>
    </row>
    <row r="222" spans="2:47" s="1" customFormat="1" ht="13.5">
      <c r="B222" s="36"/>
      <c r="D222" s="179" t="s">
        <v>138</v>
      </c>
      <c r="F222" s="180" t="s">
        <v>623</v>
      </c>
      <c r="I222" s="181"/>
      <c r="L222" s="36"/>
      <c r="M222" s="65"/>
      <c r="N222" s="37"/>
      <c r="O222" s="37"/>
      <c r="P222" s="37"/>
      <c r="Q222" s="37"/>
      <c r="R222" s="37"/>
      <c r="S222" s="37"/>
      <c r="T222" s="66"/>
      <c r="AT222" s="18" t="s">
        <v>138</v>
      </c>
      <c r="AU222" s="18" t="s">
        <v>89</v>
      </c>
    </row>
    <row r="223" spans="2:51" s="11" customFormat="1" ht="13.5">
      <c r="B223" s="182"/>
      <c r="D223" s="191" t="s">
        <v>140</v>
      </c>
      <c r="E223" s="200" t="s">
        <v>3</v>
      </c>
      <c r="F223" s="201" t="s">
        <v>624</v>
      </c>
      <c r="H223" s="202">
        <v>66.19</v>
      </c>
      <c r="I223" s="186"/>
      <c r="L223" s="182"/>
      <c r="M223" s="187"/>
      <c r="N223" s="188"/>
      <c r="O223" s="188"/>
      <c r="P223" s="188"/>
      <c r="Q223" s="188"/>
      <c r="R223" s="188"/>
      <c r="S223" s="188"/>
      <c r="T223" s="189"/>
      <c r="AT223" s="183" t="s">
        <v>140</v>
      </c>
      <c r="AU223" s="183" t="s">
        <v>89</v>
      </c>
      <c r="AV223" s="11" t="s">
        <v>89</v>
      </c>
      <c r="AW223" s="11" t="s">
        <v>45</v>
      </c>
      <c r="AX223" s="11" t="s">
        <v>24</v>
      </c>
      <c r="AY223" s="183" t="s">
        <v>129</v>
      </c>
    </row>
    <row r="224" spans="2:65" s="1" customFormat="1" ht="22.5" customHeight="1">
      <c r="B224" s="166"/>
      <c r="C224" s="167" t="s">
        <v>301</v>
      </c>
      <c r="D224" s="167" t="s">
        <v>131</v>
      </c>
      <c r="E224" s="168" t="s">
        <v>625</v>
      </c>
      <c r="F224" s="169" t="s">
        <v>626</v>
      </c>
      <c r="G224" s="170" t="s">
        <v>134</v>
      </c>
      <c r="H224" s="171">
        <v>66.19</v>
      </c>
      <c r="I224" s="172"/>
      <c r="J224" s="173">
        <f>ROUND(I224*H224,2)</f>
        <v>0</v>
      </c>
      <c r="K224" s="169" t="s">
        <v>135</v>
      </c>
      <c r="L224" s="36"/>
      <c r="M224" s="174" t="s">
        <v>3</v>
      </c>
      <c r="N224" s="175" t="s">
        <v>52</v>
      </c>
      <c r="O224" s="37"/>
      <c r="P224" s="176">
        <f>O224*H224</f>
        <v>0</v>
      </c>
      <c r="Q224" s="176">
        <v>2E-05</v>
      </c>
      <c r="R224" s="176">
        <f>Q224*H224</f>
        <v>0.0013238</v>
      </c>
      <c r="S224" s="176">
        <v>0</v>
      </c>
      <c r="T224" s="177">
        <f>S224*H224</f>
        <v>0</v>
      </c>
      <c r="AR224" s="18" t="s">
        <v>136</v>
      </c>
      <c r="AT224" s="18" t="s">
        <v>131</v>
      </c>
      <c r="AU224" s="18" t="s">
        <v>89</v>
      </c>
      <c r="AY224" s="18" t="s">
        <v>129</v>
      </c>
      <c r="BE224" s="178">
        <f>IF(N224="základní",J224,0)</f>
        <v>0</v>
      </c>
      <c r="BF224" s="178">
        <f>IF(N224="snížená",J224,0)</f>
        <v>0</v>
      </c>
      <c r="BG224" s="178">
        <f>IF(N224="zákl. přenesená",J224,0)</f>
        <v>0</v>
      </c>
      <c r="BH224" s="178">
        <f>IF(N224="sníž. přenesená",J224,0)</f>
        <v>0</v>
      </c>
      <c r="BI224" s="178">
        <f>IF(N224="nulová",J224,0)</f>
        <v>0</v>
      </c>
      <c r="BJ224" s="18" t="s">
        <v>24</v>
      </c>
      <c r="BK224" s="178">
        <f>ROUND(I224*H224,2)</f>
        <v>0</v>
      </c>
      <c r="BL224" s="18" t="s">
        <v>136</v>
      </c>
      <c r="BM224" s="18" t="s">
        <v>627</v>
      </c>
    </row>
    <row r="225" spans="2:47" s="1" customFormat="1" ht="13.5">
      <c r="B225" s="36"/>
      <c r="D225" s="191" t="s">
        <v>138</v>
      </c>
      <c r="F225" s="203" t="s">
        <v>628</v>
      </c>
      <c r="I225" s="181"/>
      <c r="L225" s="36"/>
      <c r="M225" s="65"/>
      <c r="N225" s="37"/>
      <c r="O225" s="37"/>
      <c r="P225" s="37"/>
      <c r="Q225" s="37"/>
      <c r="R225" s="37"/>
      <c r="S225" s="37"/>
      <c r="T225" s="66"/>
      <c r="AT225" s="18" t="s">
        <v>138</v>
      </c>
      <c r="AU225" s="18" t="s">
        <v>89</v>
      </c>
    </row>
    <row r="226" spans="2:65" s="1" customFormat="1" ht="22.5" customHeight="1">
      <c r="B226" s="166"/>
      <c r="C226" s="167" t="s">
        <v>307</v>
      </c>
      <c r="D226" s="167" t="s">
        <v>131</v>
      </c>
      <c r="E226" s="168" t="s">
        <v>629</v>
      </c>
      <c r="F226" s="169" t="s">
        <v>630</v>
      </c>
      <c r="G226" s="170" t="s">
        <v>201</v>
      </c>
      <c r="H226" s="171">
        <v>3.5</v>
      </c>
      <c r="I226" s="172"/>
      <c r="J226" s="173">
        <f>ROUND(I226*H226,2)</f>
        <v>0</v>
      </c>
      <c r="K226" s="169" t="s">
        <v>135</v>
      </c>
      <c r="L226" s="36"/>
      <c r="M226" s="174" t="s">
        <v>3</v>
      </c>
      <c r="N226" s="175" t="s">
        <v>52</v>
      </c>
      <c r="O226" s="37"/>
      <c r="P226" s="176">
        <f>O226*H226</f>
        <v>0</v>
      </c>
      <c r="Q226" s="176">
        <v>1.04528</v>
      </c>
      <c r="R226" s="176">
        <f>Q226*H226</f>
        <v>3.65848</v>
      </c>
      <c r="S226" s="176">
        <v>0</v>
      </c>
      <c r="T226" s="177">
        <f>S226*H226</f>
        <v>0</v>
      </c>
      <c r="AR226" s="18" t="s">
        <v>136</v>
      </c>
      <c r="AT226" s="18" t="s">
        <v>131</v>
      </c>
      <c r="AU226" s="18" t="s">
        <v>89</v>
      </c>
      <c r="AY226" s="18" t="s">
        <v>129</v>
      </c>
      <c r="BE226" s="178">
        <f>IF(N226="základní",J226,0)</f>
        <v>0</v>
      </c>
      <c r="BF226" s="178">
        <f>IF(N226="snížená",J226,0)</f>
        <v>0</v>
      </c>
      <c r="BG226" s="178">
        <f>IF(N226="zákl. přenesená",J226,0)</f>
        <v>0</v>
      </c>
      <c r="BH226" s="178">
        <f>IF(N226="sníž. přenesená",J226,0)</f>
        <v>0</v>
      </c>
      <c r="BI226" s="178">
        <f>IF(N226="nulová",J226,0)</f>
        <v>0</v>
      </c>
      <c r="BJ226" s="18" t="s">
        <v>24</v>
      </c>
      <c r="BK226" s="178">
        <f>ROUND(I226*H226,2)</f>
        <v>0</v>
      </c>
      <c r="BL226" s="18" t="s">
        <v>136</v>
      </c>
      <c r="BM226" s="18" t="s">
        <v>631</v>
      </c>
    </row>
    <row r="227" spans="2:47" s="1" customFormat="1" ht="27">
      <c r="B227" s="36"/>
      <c r="D227" s="179" t="s">
        <v>138</v>
      </c>
      <c r="F227" s="180" t="s">
        <v>632</v>
      </c>
      <c r="I227" s="181"/>
      <c r="L227" s="36"/>
      <c r="M227" s="65"/>
      <c r="N227" s="37"/>
      <c r="O227" s="37"/>
      <c r="P227" s="37"/>
      <c r="Q227" s="37"/>
      <c r="R227" s="37"/>
      <c r="S227" s="37"/>
      <c r="T227" s="66"/>
      <c r="AT227" s="18" t="s">
        <v>138</v>
      </c>
      <c r="AU227" s="18" t="s">
        <v>89</v>
      </c>
    </row>
    <row r="228" spans="2:51" s="12" customFormat="1" ht="13.5">
      <c r="B228" s="190"/>
      <c r="D228" s="179" t="s">
        <v>140</v>
      </c>
      <c r="E228" s="214" t="s">
        <v>3</v>
      </c>
      <c r="F228" s="215" t="s">
        <v>633</v>
      </c>
      <c r="H228" s="199" t="s">
        <v>3</v>
      </c>
      <c r="I228" s="195"/>
      <c r="L228" s="190"/>
      <c r="M228" s="196"/>
      <c r="N228" s="197"/>
      <c r="O228" s="197"/>
      <c r="P228" s="197"/>
      <c r="Q228" s="197"/>
      <c r="R228" s="197"/>
      <c r="S228" s="197"/>
      <c r="T228" s="198"/>
      <c r="AT228" s="199" t="s">
        <v>140</v>
      </c>
      <c r="AU228" s="199" t="s">
        <v>89</v>
      </c>
      <c r="AV228" s="12" t="s">
        <v>24</v>
      </c>
      <c r="AW228" s="12" t="s">
        <v>45</v>
      </c>
      <c r="AX228" s="12" t="s">
        <v>81</v>
      </c>
      <c r="AY228" s="199" t="s">
        <v>129</v>
      </c>
    </row>
    <row r="229" spans="2:51" s="11" customFormat="1" ht="13.5">
      <c r="B229" s="182"/>
      <c r="D229" s="191" t="s">
        <v>140</v>
      </c>
      <c r="E229" s="200" t="s">
        <v>3</v>
      </c>
      <c r="F229" s="201" t="s">
        <v>634</v>
      </c>
      <c r="H229" s="202">
        <v>3.5</v>
      </c>
      <c r="I229" s="186"/>
      <c r="L229" s="182"/>
      <c r="M229" s="187"/>
      <c r="N229" s="188"/>
      <c r="O229" s="188"/>
      <c r="P229" s="188"/>
      <c r="Q229" s="188"/>
      <c r="R229" s="188"/>
      <c r="S229" s="188"/>
      <c r="T229" s="189"/>
      <c r="AT229" s="183" t="s">
        <v>140</v>
      </c>
      <c r="AU229" s="183" t="s">
        <v>89</v>
      </c>
      <c r="AV229" s="11" t="s">
        <v>89</v>
      </c>
      <c r="AW229" s="11" t="s">
        <v>45</v>
      </c>
      <c r="AX229" s="11" t="s">
        <v>24</v>
      </c>
      <c r="AY229" s="183" t="s">
        <v>129</v>
      </c>
    </row>
    <row r="230" spans="2:65" s="1" customFormat="1" ht="22.5" customHeight="1">
      <c r="B230" s="166"/>
      <c r="C230" s="167" t="s">
        <v>312</v>
      </c>
      <c r="D230" s="167" t="s">
        <v>131</v>
      </c>
      <c r="E230" s="168" t="s">
        <v>635</v>
      </c>
      <c r="F230" s="169" t="s">
        <v>636</v>
      </c>
      <c r="G230" s="170" t="s">
        <v>201</v>
      </c>
      <c r="H230" s="171">
        <v>0.5</v>
      </c>
      <c r="I230" s="172"/>
      <c r="J230" s="173">
        <f>ROUND(I230*H230,2)</f>
        <v>0</v>
      </c>
      <c r="K230" s="169" t="s">
        <v>135</v>
      </c>
      <c r="L230" s="36"/>
      <c r="M230" s="174" t="s">
        <v>3</v>
      </c>
      <c r="N230" s="175" t="s">
        <v>52</v>
      </c>
      <c r="O230" s="37"/>
      <c r="P230" s="176">
        <f>O230*H230</f>
        <v>0</v>
      </c>
      <c r="Q230" s="176">
        <v>1.05306</v>
      </c>
      <c r="R230" s="176">
        <f>Q230*H230</f>
        <v>0.52653</v>
      </c>
      <c r="S230" s="176">
        <v>0</v>
      </c>
      <c r="T230" s="177">
        <f>S230*H230</f>
        <v>0</v>
      </c>
      <c r="AR230" s="18" t="s">
        <v>136</v>
      </c>
      <c r="AT230" s="18" t="s">
        <v>131</v>
      </c>
      <c r="AU230" s="18" t="s">
        <v>89</v>
      </c>
      <c r="AY230" s="18" t="s">
        <v>129</v>
      </c>
      <c r="BE230" s="178">
        <f>IF(N230="základní",J230,0)</f>
        <v>0</v>
      </c>
      <c r="BF230" s="178">
        <f>IF(N230="snížená",J230,0)</f>
        <v>0</v>
      </c>
      <c r="BG230" s="178">
        <f>IF(N230="zákl. přenesená",J230,0)</f>
        <v>0</v>
      </c>
      <c r="BH230" s="178">
        <f>IF(N230="sníž. přenesená",J230,0)</f>
        <v>0</v>
      </c>
      <c r="BI230" s="178">
        <f>IF(N230="nulová",J230,0)</f>
        <v>0</v>
      </c>
      <c r="BJ230" s="18" t="s">
        <v>24</v>
      </c>
      <c r="BK230" s="178">
        <f>ROUND(I230*H230,2)</f>
        <v>0</v>
      </c>
      <c r="BL230" s="18" t="s">
        <v>136</v>
      </c>
      <c r="BM230" s="18" t="s">
        <v>637</v>
      </c>
    </row>
    <row r="231" spans="2:47" s="1" customFormat="1" ht="27">
      <c r="B231" s="36"/>
      <c r="D231" s="191" t="s">
        <v>138</v>
      </c>
      <c r="F231" s="203" t="s">
        <v>638</v>
      </c>
      <c r="I231" s="181"/>
      <c r="L231" s="36"/>
      <c r="M231" s="65"/>
      <c r="N231" s="37"/>
      <c r="O231" s="37"/>
      <c r="P231" s="37"/>
      <c r="Q231" s="37"/>
      <c r="R231" s="37"/>
      <c r="S231" s="37"/>
      <c r="T231" s="66"/>
      <c r="AT231" s="18" t="s">
        <v>138</v>
      </c>
      <c r="AU231" s="18" t="s">
        <v>89</v>
      </c>
    </row>
    <row r="232" spans="2:65" s="1" customFormat="1" ht="22.5" customHeight="1">
      <c r="B232" s="166"/>
      <c r="C232" s="167" t="s">
        <v>318</v>
      </c>
      <c r="D232" s="167" t="s">
        <v>131</v>
      </c>
      <c r="E232" s="168" t="s">
        <v>639</v>
      </c>
      <c r="F232" s="169" t="s">
        <v>640</v>
      </c>
      <c r="G232" s="170" t="s">
        <v>162</v>
      </c>
      <c r="H232" s="171">
        <v>8</v>
      </c>
      <c r="I232" s="172"/>
      <c r="J232" s="173">
        <f>ROUND(I232*H232,2)</f>
        <v>0</v>
      </c>
      <c r="K232" s="169" t="s">
        <v>135</v>
      </c>
      <c r="L232" s="36"/>
      <c r="M232" s="174" t="s">
        <v>3</v>
      </c>
      <c r="N232" s="175" t="s">
        <v>52</v>
      </c>
      <c r="O232" s="37"/>
      <c r="P232" s="176">
        <f>O232*H232</f>
        <v>0</v>
      </c>
      <c r="Q232" s="176">
        <v>2.67702</v>
      </c>
      <c r="R232" s="176">
        <f>Q232*H232</f>
        <v>21.41616</v>
      </c>
      <c r="S232" s="176">
        <v>0</v>
      </c>
      <c r="T232" s="177">
        <f>S232*H232</f>
        <v>0</v>
      </c>
      <c r="AR232" s="18" t="s">
        <v>136</v>
      </c>
      <c r="AT232" s="18" t="s">
        <v>131</v>
      </c>
      <c r="AU232" s="18" t="s">
        <v>89</v>
      </c>
      <c r="AY232" s="18" t="s">
        <v>129</v>
      </c>
      <c r="BE232" s="178">
        <f>IF(N232="základní",J232,0)</f>
        <v>0</v>
      </c>
      <c r="BF232" s="178">
        <f>IF(N232="snížená",J232,0)</f>
        <v>0</v>
      </c>
      <c r="BG232" s="178">
        <f>IF(N232="zákl. přenesená",J232,0)</f>
        <v>0</v>
      </c>
      <c r="BH232" s="178">
        <f>IF(N232="sníž. přenesená",J232,0)</f>
        <v>0</v>
      </c>
      <c r="BI232" s="178">
        <f>IF(N232="nulová",J232,0)</f>
        <v>0</v>
      </c>
      <c r="BJ232" s="18" t="s">
        <v>24</v>
      </c>
      <c r="BK232" s="178">
        <f>ROUND(I232*H232,2)</f>
        <v>0</v>
      </c>
      <c r="BL232" s="18" t="s">
        <v>136</v>
      </c>
      <c r="BM232" s="18" t="s">
        <v>641</v>
      </c>
    </row>
    <row r="233" spans="2:47" s="1" customFormat="1" ht="27">
      <c r="B233" s="36"/>
      <c r="D233" s="179" t="s">
        <v>138</v>
      </c>
      <c r="F233" s="180" t="s">
        <v>642</v>
      </c>
      <c r="I233" s="181"/>
      <c r="L233" s="36"/>
      <c r="M233" s="65"/>
      <c r="N233" s="37"/>
      <c r="O233" s="37"/>
      <c r="P233" s="37"/>
      <c r="Q233" s="37"/>
      <c r="R233" s="37"/>
      <c r="S233" s="37"/>
      <c r="T233" s="66"/>
      <c r="AT233" s="18" t="s">
        <v>138</v>
      </c>
      <c r="AU233" s="18" t="s">
        <v>89</v>
      </c>
    </row>
    <row r="234" spans="2:51" s="11" customFormat="1" ht="13.5">
      <c r="B234" s="182"/>
      <c r="D234" s="191" t="s">
        <v>140</v>
      </c>
      <c r="E234" s="200" t="s">
        <v>3</v>
      </c>
      <c r="F234" s="201" t="s">
        <v>643</v>
      </c>
      <c r="H234" s="202">
        <v>8</v>
      </c>
      <c r="I234" s="186"/>
      <c r="L234" s="182"/>
      <c r="M234" s="187"/>
      <c r="N234" s="188"/>
      <c r="O234" s="188"/>
      <c r="P234" s="188"/>
      <c r="Q234" s="188"/>
      <c r="R234" s="188"/>
      <c r="S234" s="188"/>
      <c r="T234" s="189"/>
      <c r="AT234" s="183" t="s">
        <v>140</v>
      </c>
      <c r="AU234" s="183" t="s">
        <v>89</v>
      </c>
      <c r="AV234" s="11" t="s">
        <v>89</v>
      </c>
      <c r="AW234" s="11" t="s">
        <v>45</v>
      </c>
      <c r="AX234" s="11" t="s">
        <v>24</v>
      </c>
      <c r="AY234" s="183" t="s">
        <v>129</v>
      </c>
    </row>
    <row r="235" spans="2:65" s="1" customFormat="1" ht="22.5" customHeight="1">
      <c r="B235" s="166"/>
      <c r="C235" s="167" t="s">
        <v>323</v>
      </c>
      <c r="D235" s="167" t="s">
        <v>131</v>
      </c>
      <c r="E235" s="168" t="s">
        <v>644</v>
      </c>
      <c r="F235" s="169" t="s">
        <v>645</v>
      </c>
      <c r="G235" s="170" t="s">
        <v>162</v>
      </c>
      <c r="H235" s="171">
        <v>11.28</v>
      </c>
      <c r="I235" s="172"/>
      <c r="J235" s="173">
        <f>ROUND(I235*H235,2)</f>
        <v>0</v>
      </c>
      <c r="K235" s="169" t="s">
        <v>135</v>
      </c>
      <c r="L235" s="36"/>
      <c r="M235" s="174" t="s">
        <v>3</v>
      </c>
      <c r="N235" s="175" t="s">
        <v>52</v>
      </c>
      <c r="O235" s="37"/>
      <c r="P235" s="176">
        <f>O235*H235</f>
        <v>0</v>
      </c>
      <c r="Q235" s="176">
        <v>0</v>
      </c>
      <c r="R235" s="176">
        <f>Q235*H235</f>
        <v>0</v>
      </c>
      <c r="S235" s="176">
        <v>0</v>
      </c>
      <c r="T235" s="177">
        <f>S235*H235</f>
        <v>0</v>
      </c>
      <c r="AR235" s="18" t="s">
        <v>136</v>
      </c>
      <c r="AT235" s="18" t="s">
        <v>131</v>
      </c>
      <c r="AU235" s="18" t="s">
        <v>89</v>
      </c>
      <c r="AY235" s="18" t="s">
        <v>129</v>
      </c>
      <c r="BE235" s="178">
        <f>IF(N235="základní",J235,0)</f>
        <v>0</v>
      </c>
      <c r="BF235" s="178">
        <f>IF(N235="snížená",J235,0)</f>
        <v>0</v>
      </c>
      <c r="BG235" s="178">
        <f>IF(N235="zákl. přenesená",J235,0)</f>
        <v>0</v>
      </c>
      <c r="BH235" s="178">
        <f>IF(N235="sníž. přenesená",J235,0)</f>
        <v>0</v>
      </c>
      <c r="BI235" s="178">
        <f>IF(N235="nulová",J235,0)</f>
        <v>0</v>
      </c>
      <c r="BJ235" s="18" t="s">
        <v>24</v>
      </c>
      <c r="BK235" s="178">
        <f>ROUND(I235*H235,2)</f>
        <v>0</v>
      </c>
      <c r="BL235" s="18" t="s">
        <v>136</v>
      </c>
      <c r="BM235" s="18" t="s">
        <v>646</v>
      </c>
    </row>
    <row r="236" spans="2:47" s="1" customFormat="1" ht="13.5">
      <c r="B236" s="36"/>
      <c r="D236" s="179" t="s">
        <v>138</v>
      </c>
      <c r="F236" s="180" t="s">
        <v>647</v>
      </c>
      <c r="I236" s="181"/>
      <c r="L236" s="36"/>
      <c r="M236" s="65"/>
      <c r="N236" s="37"/>
      <c r="O236" s="37"/>
      <c r="P236" s="37"/>
      <c r="Q236" s="37"/>
      <c r="R236" s="37"/>
      <c r="S236" s="37"/>
      <c r="T236" s="66"/>
      <c r="AT236" s="18" t="s">
        <v>138</v>
      </c>
      <c r="AU236" s="18" t="s">
        <v>89</v>
      </c>
    </row>
    <row r="237" spans="2:51" s="12" customFormat="1" ht="13.5">
      <c r="B237" s="190"/>
      <c r="D237" s="179" t="s">
        <v>140</v>
      </c>
      <c r="E237" s="214" t="s">
        <v>3</v>
      </c>
      <c r="F237" s="215" t="s">
        <v>648</v>
      </c>
      <c r="H237" s="199" t="s">
        <v>3</v>
      </c>
      <c r="I237" s="195"/>
      <c r="L237" s="190"/>
      <c r="M237" s="196"/>
      <c r="N237" s="197"/>
      <c r="O237" s="197"/>
      <c r="P237" s="197"/>
      <c r="Q237" s="197"/>
      <c r="R237" s="197"/>
      <c r="S237" s="197"/>
      <c r="T237" s="198"/>
      <c r="AT237" s="199" t="s">
        <v>140</v>
      </c>
      <c r="AU237" s="199" t="s">
        <v>89</v>
      </c>
      <c r="AV237" s="12" t="s">
        <v>24</v>
      </c>
      <c r="AW237" s="12" t="s">
        <v>45</v>
      </c>
      <c r="AX237" s="12" t="s">
        <v>81</v>
      </c>
      <c r="AY237" s="199" t="s">
        <v>129</v>
      </c>
    </row>
    <row r="238" spans="2:51" s="11" customFormat="1" ht="13.5">
      <c r="B238" s="182"/>
      <c r="D238" s="191" t="s">
        <v>140</v>
      </c>
      <c r="E238" s="200" t="s">
        <v>3</v>
      </c>
      <c r="F238" s="201" t="s">
        <v>649</v>
      </c>
      <c r="H238" s="202">
        <v>11.28</v>
      </c>
      <c r="I238" s="186"/>
      <c r="L238" s="182"/>
      <c r="M238" s="187"/>
      <c r="N238" s="188"/>
      <c r="O238" s="188"/>
      <c r="P238" s="188"/>
      <c r="Q238" s="188"/>
      <c r="R238" s="188"/>
      <c r="S238" s="188"/>
      <c r="T238" s="189"/>
      <c r="AT238" s="183" t="s">
        <v>140</v>
      </c>
      <c r="AU238" s="183" t="s">
        <v>89</v>
      </c>
      <c r="AV238" s="11" t="s">
        <v>89</v>
      </c>
      <c r="AW238" s="11" t="s">
        <v>45</v>
      </c>
      <c r="AX238" s="11" t="s">
        <v>24</v>
      </c>
      <c r="AY238" s="183" t="s">
        <v>129</v>
      </c>
    </row>
    <row r="239" spans="2:65" s="1" customFormat="1" ht="22.5" customHeight="1">
      <c r="B239" s="166"/>
      <c r="C239" s="167" t="s">
        <v>329</v>
      </c>
      <c r="D239" s="167" t="s">
        <v>131</v>
      </c>
      <c r="E239" s="168" t="s">
        <v>650</v>
      </c>
      <c r="F239" s="169" t="s">
        <v>651</v>
      </c>
      <c r="G239" s="170" t="s">
        <v>134</v>
      </c>
      <c r="H239" s="171">
        <v>23.6</v>
      </c>
      <c r="I239" s="172"/>
      <c r="J239" s="173">
        <f>ROUND(I239*H239,2)</f>
        <v>0</v>
      </c>
      <c r="K239" s="169" t="s">
        <v>135</v>
      </c>
      <c r="L239" s="36"/>
      <c r="M239" s="174" t="s">
        <v>3</v>
      </c>
      <c r="N239" s="175" t="s">
        <v>52</v>
      </c>
      <c r="O239" s="37"/>
      <c r="P239" s="176">
        <f>O239*H239</f>
        <v>0</v>
      </c>
      <c r="Q239" s="176">
        <v>0.00374</v>
      </c>
      <c r="R239" s="176">
        <f>Q239*H239</f>
        <v>0.088264</v>
      </c>
      <c r="S239" s="176">
        <v>0</v>
      </c>
      <c r="T239" s="177">
        <f>S239*H239</f>
        <v>0</v>
      </c>
      <c r="AR239" s="18" t="s">
        <v>486</v>
      </c>
      <c r="AT239" s="18" t="s">
        <v>131</v>
      </c>
      <c r="AU239" s="18" t="s">
        <v>89</v>
      </c>
      <c r="AY239" s="18" t="s">
        <v>129</v>
      </c>
      <c r="BE239" s="178">
        <f>IF(N239="základní",J239,0)</f>
        <v>0</v>
      </c>
      <c r="BF239" s="178">
        <f>IF(N239="snížená",J239,0)</f>
        <v>0</v>
      </c>
      <c r="BG239" s="178">
        <f>IF(N239="zákl. přenesená",J239,0)</f>
        <v>0</v>
      </c>
      <c r="BH239" s="178">
        <f>IF(N239="sníž. přenesená",J239,0)</f>
        <v>0</v>
      </c>
      <c r="BI239" s="178">
        <f>IF(N239="nulová",J239,0)</f>
        <v>0</v>
      </c>
      <c r="BJ239" s="18" t="s">
        <v>24</v>
      </c>
      <c r="BK239" s="178">
        <f>ROUND(I239*H239,2)</f>
        <v>0</v>
      </c>
      <c r="BL239" s="18" t="s">
        <v>486</v>
      </c>
      <c r="BM239" s="18" t="s">
        <v>652</v>
      </c>
    </row>
    <row r="240" spans="2:47" s="1" customFormat="1" ht="13.5">
      <c r="B240" s="36"/>
      <c r="D240" s="179" t="s">
        <v>138</v>
      </c>
      <c r="F240" s="180" t="s">
        <v>653</v>
      </c>
      <c r="I240" s="181"/>
      <c r="L240" s="36"/>
      <c r="M240" s="65"/>
      <c r="N240" s="37"/>
      <c r="O240" s="37"/>
      <c r="P240" s="37"/>
      <c r="Q240" s="37"/>
      <c r="R240" s="37"/>
      <c r="S240" s="37"/>
      <c r="T240" s="66"/>
      <c r="AT240" s="18" t="s">
        <v>138</v>
      </c>
      <c r="AU240" s="18" t="s">
        <v>89</v>
      </c>
    </row>
    <row r="241" spans="2:51" s="11" customFormat="1" ht="13.5">
      <c r="B241" s="182"/>
      <c r="D241" s="191" t="s">
        <v>140</v>
      </c>
      <c r="E241" s="200" t="s">
        <v>3</v>
      </c>
      <c r="F241" s="201" t="s">
        <v>654</v>
      </c>
      <c r="H241" s="202">
        <v>23.6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83" t="s">
        <v>140</v>
      </c>
      <c r="AU241" s="183" t="s">
        <v>89</v>
      </c>
      <c r="AV241" s="11" t="s">
        <v>89</v>
      </c>
      <c r="AW241" s="11" t="s">
        <v>45</v>
      </c>
      <c r="AX241" s="11" t="s">
        <v>24</v>
      </c>
      <c r="AY241" s="183" t="s">
        <v>129</v>
      </c>
    </row>
    <row r="242" spans="2:65" s="1" customFormat="1" ht="22.5" customHeight="1">
      <c r="B242" s="166"/>
      <c r="C242" s="167" t="s">
        <v>335</v>
      </c>
      <c r="D242" s="167" t="s">
        <v>131</v>
      </c>
      <c r="E242" s="168" t="s">
        <v>655</v>
      </c>
      <c r="F242" s="169" t="s">
        <v>656</v>
      </c>
      <c r="G242" s="170" t="s">
        <v>134</v>
      </c>
      <c r="H242" s="171">
        <v>23.6</v>
      </c>
      <c r="I242" s="172"/>
      <c r="J242" s="173">
        <f>ROUND(I242*H242,2)</f>
        <v>0</v>
      </c>
      <c r="K242" s="169" t="s">
        <v>135</v>
      </c>
      <c r="L242" s="36"/>
      <c r="M242" s="174" t="s">
        <v>3</v>
      </c>
      <c r="N242" s="175" t="s">
        <v>52</v>
      </c>
      <c r="O242" s="37"/>
      <c r="P242" s="176">
        <f>O242*H242</f>
        <v>0</v>
      </c>
      <c r="Q242" s="176">
        <v>4E-05</v>
      </c>
      <c r="R242" s="176">
        <f>Q242*H242</f>
        <v>0.0009440000000000002</v>
      </c>
      <c r="S242" s="176">
        <v>0</v>
      </c>
      <c r="T242" s="177">
        <f>S242*H242</f>
        <v>0</v>
      </c>
      <c r="AR242" s="18" t="s">
        <v>486</v>
      </c>
      <c r="AT242" s="18" t="s">
        <v>131</v>
      </c>
      <c r="AU242" s="18" t="s">
        <v>89</v>
      </c>
      <c r="AY242" s="18" t="s">
        <v>129</v>
      </c>
      <c r="BE242" s="178">
        <f>IF(N242="základní",J242,0)</f>
        <v>0</v>
      </c>
      <c r="BF242" s="178">
        <f>IF(N242="snížená",J242,0)</f>
        <v>0</v>
      </c>
      <c r="BG242" s="178">
        <f>IF(N242="zákl. přenesená",J242,0)</f>
        <v>0</v>
      </c>
      <c r="BH242" s="178">
        <f>IF(N242="sníž. přenesená",J242,0)</f>
        <v>0</v>
      </c>
      <c r="BI242" s="178">
        <f>IF(N242="nulová",J242,0)</f>
        <v>0</v>
      </c>
      <c r="BJ242" s="18" t="s">
        <v>24</v>
      </c>
      <c r="BK242" s="178">
        <f>ROUND(I242*H242,2)</f>
        <v>0</v>
      </c>
      <c r="BL242" s="18" t="s">
        <v>486</v>
      </c>
      <c r="BM242" s="18" t="s">
        <v>657</v>
      </c>
    </row>
    <row r="243" spans="2:47" s="1" customFormat="1" ht="13.5">
      <c r="B243" s="36"/>
      <c r="D243" s="191" t="s">
        <v>138</v>
      </c>
      <c r="F243" s="203" t="s">
        <v>658</v>
      </c>
      <c r="I243" s="181"/>
      <c r="L243" s="36"/>
      <c r="M243" s="65"/>
      <c r="N243" s="37"/>
      <c r="O243" s="37"/>
      <c r="P243" s="37"/>
      <c r="Q243" s="37"/>
      <c r="R243" s="37"/>
      <c r="S243" s="37"/>
      <c r="T243" s="66"/>
      <c r="AT243" s="18" t="s">
        <v>138</v>
      </c>
      <c r="AU243" s="18" t="s">
        <v>89</v>
      </c>
    </row>
    <row r="244" spans="2:65" s="1" customFormat="1" ht="22.5" customHeight="1">
      <c r="B244" s="166"/>
      <c r="C244" s="167" t="s">
        <v>339</v>
      </c>
      <c r="D244" s="167" t="s">
        <v>131</v>
      </c>
      <c r="E244" s="168" t="s">
        <v>659</v>
      </c>
      <c r="F244" s="169" t="s">
        <v>660</v>
      </c>
      <c r="G244" s="170" t="s">
        <v>201</v>
      </c>
      <c r="H244" s="171">
        <v>2.5</v>
      </c>
      <c r="I244" s="172"/>
      <c r="J244" s="173">
        <f>ROUND(I244*H244,2)</f>
        <v>0</v>
      </c>
      <c r="K244" s="169" t="s">
        <v>135</v>
      </c>
      <c r="L244" s="36"/>
      <c r="M244" s="174" t="s">
        <v>3</v>
      </c>
      <c r="N244" s="175" t="s">
        <v>52</v>
      </c>
      <c r="O244" s="37"/>
      <c r="P244" s="176">
        <f>O244*H244</f>
        <v>0</v>
      </c>
      <c r="Q244" s="176">
        <v>1.0383</v>
      </c>
      <c r="R244" s="176">
        <f>Q244*H244</f>
        <v>2.59575</v>
      </c>
      <c r="S244" s="176">
        <v>0</v>
      </c>
      <c r="T244" s="177">
        <f>S244*H244</f>
        <v>0</v>
      </c>
      <c r="AR244" s="18" t="s">
        <v>136</v>
      </c>
      <c r="AT244" s="18" t="s">
        <v>131</v>
      </c>
      <c r="AU244" s="18" t="s">
        <v>89</v>
      </c>
      <c r="AY244" s="18" t="s">
        <v>129</v>
      </c>
      <c r="BE244" s="178">
        <f>IF(N244="základní",J244,0)</f>
        <v>0</v>
      </c>
      <c r="BF244" s="178">
        <f>IF(N244="snížená",J244,0)</f>
        <v>0</v>
      </c>
      <c r="BG244" s="178">
        <f>IF(N244="zákl. přenesená",J244,0)</f>
        <v>0</v>
      </c>
      <c r="BH244" s="178">
        <f>IF(N244="sníž. přenesená",J244,0)</f>
        <v>0</v>
      </c>
      <c r="BI244" s="178">
        <f>IF(N244="nulová",J244,0)</f>
        <v>0</v>
      </c>
      <c r="BJ244" s="18" t="s">
        <v>24</v>
      </c>
      <c r="BK244" s="178">
        <f>ROUND(I244*H244,2)</f>
        <v>0</v>
      </c>
      <c r="BL244" s="18" t="s">
        <v>136</v>
      </c>
      <c r="BM244" s="18" t="s">
        <v>661</v>
      </c>
    </row>
    <row r="245" spans="2:47" s="1" customFormat="1" ht="27">
      <c r="B245" s="36"/>
      <c r="D245" s="179" t="s">
        <v>138</v>
      </c>
      <c r="F245" s="180" t="s">
        <v>662</v>
      </c>
      <c r="I245" s="181"/>
      <c r="L245" s="36"/>
      <c r="M245" s="65"/>
      <c r="N245" s="37"/>
      <c r="O245" s="37"/>
      <c r="P245" s="37"/>
      <c r="Q245" s="37"/>
      <c r="R245" s="37"/>
      <c r="S245" s="37"/>
      <c r="T245" s="66"/>
      <c r="AT245" s="18" t="s">
        <v>138</v>
      </c>
      <c r="AU245" s="18" t="s">
        <v>89</v>
      </c>
    </row>
    <row r="246" spans="2:63" s="10" customFormat="1" ht="29.25" customHeight="1">
      <c r="B246" s="152"/>
      <c r="D246" s="163" t="s">
        <v>80</v>
      </c>
      <c r="E246" s="164" t="s">
        <v>136</v>
      </c>
      <c r="F246" s="164" t="s">
        <v>663</v>
      </c>
      <c r="I246" s="155"/>
      <c r="J246" s="165">
        <f>BK246</f>
        <v>0</v>
      </c>
      <c r="L246" s="152"/>
      <c r="M246" s="157"/>
      <c r="N246" s="158"/>
      <c r="O246" s="158"/>
      <c r="P246" s="159">
        <f>SUM(P247:P270)</f>
        <v>0</v>
      </c>
      <c r="Q246" s="158"/>
      <c r="R246" s="159">
        <f>SUM(R247:R270)</f>
        <v>4.2010614</v>
      </c>
      <c r="S246" s="158"/>
      <c r="T246" s="160">
        <f>SUM(T247:T270)</f>
        <v>0</v>
      </c>
      <c r="AR246" s="153" t="s">
        <v>24</v>
      </c>
      <c r="AT246" s="161" t="s">
        <v>80</v>
      </c>
      <c r="AU246" s="161" t="s">
        <v>24</v>
      </c>
      <c r="AY246" s="153" t="s">
        <v>129</v>
      </c>
      <c r="BK246" s="162">
        <f>SUM(BK247:BK270)</f>
        <v>0</v>
      </c>
    </row>
    <row r="247" spans="2:65" s="1" customFormat="1" ht="22.5" customHeight="1">
      <c r="B247" s="166"/>
      <c r="C247" s="167" t="s">
        <v>343</v>
      </c>
      <c r="D247" s="167" t="s">
        <v>131</v>
      </c>
      <c r="E247" s="168" t="s">
        <v>664</v>
      </c>
      <c r="F247" s="169" t="s">
        <v>665</v>
      </c>
      <c r="G247" s="170" t="s">
        <v>162</v>
      </c>
      <c r="H247" s="171">
        <v>22.8</v>
      </c>
      <c r="I247" s="172"/>
      <c r="J247" s="173">
        <f>ROUND(I247*H247,2)</f>
        <v>0</v>
      </c>
      <c r="K247" s="169" t="s">
        <v>135</v>
      </c>
      <c r="L247" s="36"/>
      <c r="M247" s="174" t="s">
        <v>3</v>
      </c>
      <c r="N247" s="175" t="s">
        <v>52</v>
      </c>
      <c r="O247" s="37"/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AR247" s="18" t="s">
        <v>136</v>
      </c>
      <c r="AT247" s="18" t="s">
        <v>131</v>
      </c>
      <c r="AU247" s="18" t="s">
        <v>89</v>
      </c>
      <c r="AY247" s="18" t="s">
        <v>129</v>
      </c>
      <c r="BE247" s="178">
        <f>IF(N247="základní",J247,0)</f>
        <v>0</v>
      </c>
      <c r="BF247" s="178">
        <f>IF(N247="snížená",J247,0)</f>
        <v>0</v>
      </c>
      <c r="BG247" s="178">
        <f>IF(N247="zákl. přenesená",J247,0)</f>
        <v>0</v>
      </c>
      <c r="BH247" s="178">
        <f>IF(N247="sníž. přenesená",J247,0)</f>
        <v>0</v>
      </c>
      <c r="BI247" s="178">
        <f>IF(N247="nulová",J247,0)</f>
        <v>0</v>
      </c>
      <c r="BJ247" s="18" t="s">
        <v>24</v>
      </c>
      <c r="BK247" s="178">
        <f>ROUND(I247*H247,2)</f>
        <v>0</v>
      </c>
      <c r="BL247" s="18" t="s">
        <v>136</v>
      </c>
      <c r="BM247" s="18" t="s">
        <v>666</v>
      </c>
    </row>
    <row r="248" spans="2:47" s="1" customFormat="1" ht="27">
      <c r="B248" s="36"/>
      <c r="D248" s="179" t="s">
        <v>138</v>
      </c>
      <c r="F248" s="180" t="s">
        <v>667</v>
      </c>
      <c r="I248" s="181"/>
      <c r="L248" s="36"/>
      <c r="M248" s="65"/>
      <c r="N248" s="37"/>
      <c r="O248" s="37"/>
      <c r="P248" s="37"/>
      <c r="Q248" s="37"/>
      <c r="R248" s="37"/>
      <c r="S248" s="37"/>
      <c r="T248" s="66"/>
      <c r="AT248" s="18" t="s">
        <v>138</v>
      </c>
      <c r="AU248" s="18" t="s">
        <v>89</v>
      </c>
    </row>
    <row r="249" spans="2:51" s="11" customFormat="1" ht="13.5">
      <c r="B249" s="182"/>
      <c r="D249" s="191" t="s">
        <v>140</v>
      </c>
      <c r="E249" s="200" t="s">
        <v>3</v>
      </c>
      <c r="F249" s="201" t="s">
        <v>668</v>
      </c>
      <c r="H249" s="202">
        <v>22.8</v>
      </c>
      <c r="I249" s="186"/>
      <c r="L249" s="182"/>
      <c r="M249" s="187"/>
      <c r="N249" s="188"/>
      <c r="O249" s="188"/>
      <c r="P249" s="188"/>
      <c r="Q249" s="188"/>
      <c r="R249" s="188"/>
      <c r="S249" s="188"/>
      <c r="T249" s="189"/>
      <c r="AT249" s="183" t="s">
        <v>140</v>
      </c>
      <c r="AU249" s="183" t="s">
        <v>89</v>
      </c>
      <c r="AV249" s="11" t="s">
        <v>89</v>
      </c>
      <c r="AW249" s="11" t="s">
        <v>45</v>
      </c>
      <c r="AX249" s="11" t="s">
        <v>24</v>
      </c>
      <c r="AY249" s="183" t="s">
        <v>129</v>
      </c>
    </row>
    <row r="250" spans="2:65" s="1" customFormat="1" ht="22.5" customHeight="1">
      <c r="B250" s="166"/>
      <c r="C250" s="167" t="s">
        <v>349</v>
      </c>
      <c r="D250" s="167" t="s">
        <v>131</v>
      </c>
      <c r="E250" s="168" t="s">
        <v>669</v>
      </c>
      <c r="F250" s="169" t="s">
        <v>670</v>
      </c>
      <c r="G250" s="170" t="s">
        <v>201</v>
      </c>
      <c r="H250" s="171">
        <v>3.9</v>
      </c>
      <c r="I250" s="172"/>
      <c r="J250" s="173">
        <f>ROUND(I250*H250,2)</f>
        <v>0</v>
      </c>
      <c r="K250" s="169" t="s">
        <v>135</v>
      </c>
      <c r="L250" s="36"/>
      <c r="M250" s="174" t="s">
        <v>3</v>
      </c>
      <c r="N250" s="175" t="s">
        <v>52</v>
      </c>
      <c r="O250" s="37"/>
      <c r="P250" s="176">
        <f>O250*H250</f>
        <v>0</v>
      </c>
      <c r="Q250" s="176">
        <v>1.04909</v>
      </c>
      <c r="R250" s="176">
        <f>Q250*H250</f>
        <v>4.091451</v>
      </c>
      <c r="S250" s="176">
        <v>0</v>
      </c>
      <c r="T250" s="177">
        <f>S250*H250</f>
        <v>0</v>
      </c>
      <c r="AR250" s="18" t="s">
        <v>136</v>
      </c>
      <c r="AT250" s="18" t="s">
        <v>131</v>
      </c>
      <c r="AU250" s="18" t="s">
        <v>89</v>
      </c>
      <c r="AY250" s="18" t="s">
        <v>129</v>
      </c>
      <c r="BE250" s="178">
        <f>IF(N250="základní",J250,0)</f>
        <v>0</v>
      </c>
      <c r="BF250" s="178">
        <f>IF(N250="snížená",J250,0)</f>
        <v>0</v>
      </c>
      <c r="BG250" s="178">
        <f>IF(N250="zákl. přenesená",J250,0)</f>
        <v>0</v>
      </c>
      <c r="BH250" s="178">
        <f>IF(N250="sníž. přenesená",J250,0)</f>
        <v>0</v>
      </c>
      <c r="BI250" s="178">
        <f>IF(N250="nulová",J250,0)</f>
        <v>0</v>
      </c>
      <c r="BJ250" s="18" t="s">
        <v>24</v>
      </c>
      <c r="BK250" s="178">
        <f>ROUND(I250*H250,2)</f>
        <v>0</v>
      </c>
      <c r="BL250" s="18" t="s">
        <v>136</v>
      </c>
      <c r="BM250" s="18" t="s">
        <v>671</v>
      </c>
    </row>
    <row r="251" spans="2:47" s="1" customFormat="1" ht="13.5">
      <c r="B251" s="36"/>
      <c r="D251" s="191" t="s">
        <v>138</v>
      </c>
      <c r="F251" s="203" t="s">
        <v>672</v>
      </c>
      <c r="I251" s="181"/>
      <c r="L251" s="36"/>
      <c r="M251" s="65"/>
      <c r="N251" s="37"/>
      <c r="O251" s="37"/>
      <c r="P251" s="37"/>
      <c r="Q251" s="37"/>
      <c r="R251" s="37"/>
      <c r="S251" s="37"/>
      <c r="T251" s="66"/>
      <c r="AT251" s="18" t="s">
        <v>138</v>
      </c>
      <c r="AU251" s="18" t="s">
        <v>89</v>
      </c>
    </row>
    <row r="252" spans="2:65" s="1" customFormat="1" ht="22.5" customHeight="1">
      <c r="B252" s="166"/>
      <c r="C252" s="167" t="s">
        <v>354</v>
      </c>
      <c r="D252" s="167" t="s">
        <v>131</v>
      </c>
      <c r="E252" s="168" t="s">
        <v>673</v>
      </c>
      <c r="F252" s="169" t="s">
        <v>674</v>
      </c>
      <c r="G252" s="170" t="s">
        <v>134</v>
      </c>
      <c r="H252" s="171">
        <v>11.88</v>
      </c>
      <c r="I252" s="172"/>
      <c r="J252" s="173">
        <f>ROUND(I252*H252,2)</f>
        <v>0</v>
      </c>
      <c r="K252" s="169" t="s">
        <v>135</v>
      </c>
      <c r="L252" s="36"/>
      <c r="M252" s="174" t="s">
        <v>3</v>
      </c>
      <c r="N252" s="175" t="s">
        <v>52</v>
      </c>
      <c r="O252" s="37"/>
      <c r="P252" s="176">
        <f>O252*H252</f>
        <v>0</v>
      </c>
      <c r="Q252" s="176">
        <v>0.00498</v>
      </c>
      <c r="R252" s="176">
        <f>Q252*H252</f>
        <v>0.059162400000000004</v>
      </c>
      <c r="S252" s="176">
        <v>0</v>
      </c>
      <c r="T252" s="177">
        <f>S252*H252</f>
        <v>0</v>
      </c>
      <c r="AR252" s="18" t="s">
        <v>136</v>
      </c>
      <c r="AT252" s="18" t="s">
        <v>131</v>
      </c>
      <c r="AU252" s="18" t="s">
        <v>89</v>
      </c>
      <c r="AY252" s="18" t="s">
        <v>129</v>
      </c>
      <c r="BE252" s="178">
        <f>IF(N252="základní",J252,0)</f>
        <v>0</v>
      </c>
      <c r="BF252" s="178">
        <f>IF(N252="snížená",J252,0)</f>
        <v>0</v>
      </c>
      <c r="BG252" s="178">
        <f>IF(N252="zákl. přenesená",J252,0)</f>
        <v>0</v>
      </c>
      <c r="BH252" s="178">
        <f>IF(N252="sníž. přenesená",J252,0)</f>
        <v>0</v>
      </c>
      <c r="BI252" s="178">
        <f>IF(N252="nulová",J252,0)</f>
        <v>0</v>
      </c>
      <c r="BJ252" s="18" t="s">
        <v>24</v>
      </c>
      <c r="BK252" s="178">
        <f>ROUND(I252*H252,2)</f>
        <v>0</v>
      </c>
      <c r="BL252" s="18" t="s">
        <v>136</v>
      </c>
      <c r="BM252" s="18" t="s">
        <v>675</v>
      </c>
    </row>
    <row r="253" spans="2:47" s="1" customFormat="1" ht="13.5">
      <c r="B253" s="36"/>
      <c r="D253" s="179" t="s">
        <v>138</v>
      </c>
      <c r="F253" s="180" t="s">
        <v>676</v>
      </c>
      <c r="I253" s="181"/>
      <c r="L253" s="36"/>
      <c r="M253" s="65"/>
      <c r="N253" s="37"/>
      <c r="O253" s="37"/>
      <c r="P253" s="37"/>
      <c r="Q253" s="37"/>
      <c r="R253" s="37"/>
      <c r="S253" s="37"/>
      <c r="T253" s="66"/>
      <c r="AT253" s="18" t="s">
        <v>138</v>
      </c>
      <c r="AU253" s="18" t="s">
        <v>89</v>
      </c>
    </row>
    <row r="254" spans="2:51" s="11" customFormat="1" ht="13.5">
      <c r="B254" s="182"/>
      <c r="D254" s="191" t="s">
        <v>140</v>
      </c>
      <c r="E254" s="200" t="s">
        <v>3</v>
      </c>
      <c r="F254" s="201" t="s">
        <v>677</v>
      </c>
      <c r="H254" s="202">
        <v>11.88</v>
      </c>
      <c r="I254" s="186"/>
      <c r="L254" s="182"/>
      <c r="M254" s="187"/>
      <c r="N254" s="188"/>
      <c r="O254" s="188"/>
      <c r="P254" s="188"/>
      <c r="Q254" s="188"/>
      <c r="R254" s="188"/>
      <c r="S254" s="188"/>
      <c r="T254" s="189"/>
      <c r="AT254" s="183" t="s">
        <v>140</v>
      </c>
      <c r="AU254" s="183" t="s">
        <v>89</v>
      </c>
      <c r="AV254" s="11" t="s">
        <v>89</v>
      </c>
      <c r="AW254" s="11" t="s">
        <v>45</v>
      </c>
      <c r="AX254" s="11" t="s">
        <v>24</v>
      </c>
      <c r="AY254" s="183" t="s">
        <v>129</v>
      </c>
    </row>
    <row r="255" spans="2:65" s="1" customFormat="1" ht="22.5" customHeight="1">
      <c r="B255" s="166"/>
      <c r="C255" s="167" t="s">
        <v>358</v>
      </c>
      <c r="D255" s="167" t="s">
        <v>131</v>
      </c>
      <c r="E255" s="168" t="s">
        <v>678</v>
      </c>
      <c r="F255" s="169" t="s">
        <v>679</v>
      </c>
      <c r="G255" s="170" t="s">
        <v>134</v>
      </c>
      <c r="H255" s="171">
        <v>11.88</v>
      </c>
      <c r="I255" s="172"/>
      <c r="J255" s="173">
        <f>ROUND(I255*H255,2)</f>
        <v>0</v>
      </c>
      <c r="K255" s="169" t="s">
        <v>135</v>
      </c>
      <c r="L255" s="36"/>
      <c r="M255" s="174" t="s">
        <v>3</v>
      </c>
      <c r="N255" s="175" t="s">
        <v>52</v>
      </c>
      <c r="O255" s="37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AR255" s="18" t="s">
        <v>136</v>
      </c>
      <c r="AT255" s="18" t="s">
        <v>131</v>
      </c>
      <c r="AU255" s="18" t="s">
        <v>89</v>
      </c>
      <c r="AY255" s="18" t="s">
        <v>129</v>
      </c>
      <c r="BE255" s="178">
        <f>IF(N255="základní",J255,0)</f>
        <v>0</v>
      </c>
      <c r="BF255" s="178">
        <f>IF(N255="snížená",J255,0)</f>
        <v>0</v>
      </c>
      <c r="BG255" s="178">
        <f>IF(N255="zákl. přenesená",J255,0)</f>
        <v>0</v>
      </c>
      <c r="BH255" s="178">
        <f>IF(N255="sníž. přenesená",J255,0)</f>
        <v>0</v>
      </c>
      <c r="BI255" s="178">
        <f>IF(N255="nulová",J255,0)</f>
        <v>0</v>
      </c>
      <c r="BJ255" s="18" t="s">
        <v>24</v>
      </c>
      <c r="BK255" s="178">
        <f>ROUND(I255*H255,2)</f>
        <v>0</v>
      </c>
      <c r="BL255" s="18" t="s">
        <v>136</v>
      </c>
      <c r="BM255" s="18" t="s">
        <v>680</v>
      </c>
    </row>
    <row r="256" spans="2:47" s="1" customFormat="1" ht="13.5">
      <c r="B256" s="36"/>
      <c r="D256" s="191" t="s">
        <v>138</v>
      </c>
      <c r="F256" s="203" t="s">
        <v>681</v>
      </c>
      <c r="I256" s="181"/>
      <c r="L256" s="36"/>
      <c r="M256" s="65"/>
      <c r="N256" s="37"/>
      <c r="O256" s="37"/>
      <c r="P256" s="37"/>
      <c r="Q256" s="37"/>
      <c r="R256" s="37"/>
      <c r="S256" s="37"/>
      <c r="T256" s="66"/>
      <c r="AT256" s="18" t="s">
        <v>138</v>
      </c>
      <c r="AU256" s="18" t="s">
        <v>89</v>
      </c>
    </row>
    <row r="257" spans="2:65" s="1" customFormat="1" ht="22.5" customHeight="1">
      <c r="B257" s="166"/>
      <c r="C257" s="167" t="s">
        <v>362</v>
      </c>
      <c r="D257" s="167" t="s">
        <v>131</v>
      </c>
      <c r="E257" s="168" t="s">
        <v>682</v>
      </c>
      <c r="F257" s="169" t="s">
        <v>683</v>
      </c>
      <c r="G257" s="170" t="s">
        <v>134</v>
      </c>
      <c r="H257" s="171">
        <v>2.4</v>
      </c>
      <c r="I257" s="172"/>
      <c r="J257" s="173">
        <f>ROUND(I257*H257,2)</f>
        <v>0</v>
      </c>
      <c r="K257" s="169" t="s">
        <v>135</v>
      </c>
      <c r="L257" s="36"/>
      <c r="M257" s="174" t="s">
        <v>3</v>
      </c>
      <c r="N257" s="175" t="s">
        <v>52</v>
      </c>
      <c r="O257" s="37"/>
      <c r="P257" s="176">
        <f>O257*H257</f>
        <v>0</v>
      </c>
      <c r="Q257" s="176">
        <v>0.02102</v>
      </c>
      <c r="R257" s="176">
        <f>Q257*H257</f>
        <v>0.050448</v>
      </c>
      <c r="S257" s="176">
        <v>0</v>
      </c>
      <c r="T257" s="177">
        <f>S257*H257</f>
        <v>0</v>
      </c>
      <c r="AR257" s="18" t="s">
        <v>136</v>
      </c>
      <c r="AT257" s="18" t="s">
        <v>131</v>
      </c>
      <c r="AU257" s="18" t="s">
        <v>89</v>
      </c>
      <c r="AY257" s="18" t="s">
        <v>129</v>
      </c>
      <c r="BE257" s="178">
        <f>IF(N257="základní",J257,0)</f>
        <v>0</v>
      </c>
      <c r="BF257" s="178">
        <f>IF(N257="snížená",J257,0)</f>
        <v>0</v>
      </c>
      <c r="BG257" s="178">
        <f>IF(N257="zákl. přenesená",J257,0)</f>
        <v>0</v>
      </c>
      <c r="BH257" s="178">
        <f>IF(N257="sníž. přenesená",J257,0)</f>
        <v>0</v>
      </c>
      <c r="BI257" s="178">
        <f>IF(N257="nulová",J257,0)</f>
        <v>0</v>
      </c>
      <c r="BJ257" s="18" t="s">
        <v>24</v>
      </c>
      <c r="BK257" s="178">
        <f>ROUND(I257*H257,2)</f>
        <v>0</v>
      </c>
      <c r="BL257" s="18" t="s">
        <v>136</v>
      </c>
      <c r="BM257" s="18" t="s">
        <v>684</v>
      </c>
    </row>
    <row r="258" spans="2:47" s="1" customFormat="1" ht="13.5">
      <c r="B258" s="36"/>
      <c r="D258" s="179" t="s">
        <v>138</v>
      </c>
      <c r="F258" s="180" t="s">
        <v>685</v>
      </c>
      <c r="I258" s="181"/>
      <c r="L258" s="36"/>
      <c r="M258" s="65"/>
      <c r="N258" s="37"/>
      <c r="O258" s="37"/>
      <c r="P258" s="37"/>
      <c r="Q258" s="37"/>
      <c r="R258" s="37"/>
      <c r="S258" s="37"/>
      <c r="T258" s="66"/>
      <c r="AT258" s="18" t="s">
        <v>138</v>
      </c>
      <c r="AU258" s="18" t="s">
        <v>89</v>
      </c>
    </row>
    <row r="259" spans="2:51" s="12" customFormat="1" ht="13.5">
      <c r="B259" s="190"/>
      <c r="D259" s="179" t="s">
        <v>140</v>
      </c>
      <c r="E259" s="214" t="s">
        <v>3</v>
      </c>
      <c r="F259" s="215" t="s">
        <v>686</v>
      </c>
      <c r="H259" s="199" t="s">
        <v>3</v>
      </c>
      <c r="I259" s="195"/>
      <c r="L259" s="190"/>
      <c r="M259" s="196"/>
      <c r="N259" s="197"/>
      <c r="O259" s="197"/>
      <c r="P259" s="197"/>
      <c r="Q259" s="197"/>
      <c r="R259" s="197"/>
      <c r="S259" s="197"/>
      <c r="T259" s="198"/>
      <c r="AT259" s="199" t="s">
        <v>140</v>
      </c>
      <c r="AU259" s="199" t="s">
        <v>89</v>
      </c>
      <c r="AV259" s="12" t="s">
        <v>24</v>
      </c>
      <c r="AW259" s="12" t="s">
        <v>45</v>
      </c>
      <c r="AX259" s="12" t="s">
        <v>81</v>
      </c>
      <c r="AY259" s="199" t="s">
        <v>129</v>
      </c>
    </row>
    <row r="260" spans="2:51" s="11" customFormat="1" ht="13.5">
      <c r="B260" s="182"/>
      <c r="D260" s="191" t="s">
        <v>140</v>
      </c>
      <c r="E260" s="200" t="s">
        <v>3</v>
      </c>
      <c r="F260" s="201" t="s">
        <v>687</v>
      </c>
      <c r="H260" s="202">
        <v>2.4</v>
      </c>
      <c r="I260" s="186"/>
      <c r="L260" s="182"/>
      <c r="M260" s="187"/>
      <c r="N260" s="188"/>
      <c r="O260" s="188"/>
      <c r="P260" s="188"/>
      <c r="Q260" s="188"/>
      <c r="R260" s="188"/>
      <c r="S260" s="188"/>
      <c r="T260" s="189"/>
      <c r="AT260" s="183" t="s">
        <v>140</v>
      </c>
      <c r="AU260" s="183" t="s">
        <v>89</v>
      </c>
      <c r="AV260" s="11" t="s">
        <v>89</v>
      </c>
      <c r="AW260" s="11" t="s">
        <v>45</v>
      </c>
      <c r="AX260" s="11" t="s">
        <v>24</v>
      </c>
      <c r="AY260" s="183" t="s">
        <v>129</v>
      </c>
    </row>
    <row r="261" spans="2:65" s="1" customFormat="1" ht="22.5" customHeight="1">
      <c r="B261" s="166"/>
      <c r="C261" s="167" t="s">
        <v>367</v>
      </c>
      <c r="D261" s="167" t="s">
        <v>131</v>
      </c>
      <c r="E261" s="168" t="s">
        <v>688</v>
      </c>
      <c r="F261" s="169" t="s">
        <v>689</v>
      </c>
      <c r="G261" s="170" t="s">
        <v>162</v>
      </c>
      <c r="H261" s="171">
        <v>0.659</v>
      </c>
      <c r="I261" s="172"/>
      <c r="J261" s="173">
        <f>ROUND(I261*H261,2)</f>
        <v>0</v>
      </c>
      <c r="K261" s="169" t="s">
        <v>690</v>
      </c>
      <c r="L261" s="36"/>
      <c r="M261" s="174" t="s">
        <v>3</v>
      </c>
      <c r="N261" s="175" t="s">
        <v>52</v>
      </c>
      <c r="O261" s="37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AR261" s="18" t="s">
        <v>136</v>
      </c>
      <c r="AT261" s="18" t="s">
        <v>131</v>
      </c>
      <c r="AU261" s="18" t="s">
        <v>89</v>
      </c>
      <c r="AY261" s="18" t="s">
        <v>129</v>
      </c>
      <c r="BE261" s="178">
        <f>IF(N261="základní",J261,0)</f>
        <v>0</v>
      </c>
      <c r="BF261" s="178">
        <f>IF(N261="snížená",J261,0)</f>
        <v>0</v>
      </c>
      <c r="BG261" s="178">
        <f>IF(N261="zákl. přenesená",J261,0)</f>
        <v>0</v>
      </c>
      <c r="BH261" s="178">
        <f>IF(N261="sníž. přenesená",J261,0)</f>
        <v>0</v>
      </c>
      <c r="BI261" s="178">
        <f>IF(N261="nulová",J261,0)</f>
        <v>0</v>
      </c>
      <c r="BJ261" s="18" t="s">
        <v>24</v>
      </c>
      <c r="BK261" s="178">
        <f>ROUND(I261*H261,2)</f>
        <v>0</v>
      </c>
      <c r="BL261" s="18" t="s">
        <v>136</v>
      </c>
      <c r="BM261" s="18" t="s">
        <v>691</v>
      </c>
    </row>
    <row r="262" spans="2:47" s="1" customFormat="1" ht="13.5">
      <c r="B262" s="36"/>
      <c r="D262" s="179" t="s">
        <v>138</v>
      </c>
      <c r="F262" s="180" t="s">
        <v>692</v>
      </c>
      <c r="I262" s="181"/>
      <c r="L262" s="36"/>
      <c r="M262" s="65"/>
      <c r="N262" s="37"/>
      <c r="O262" s="37"/>
      <c r="P262" s="37"/>
      <c r="Q262" s="37"/>
      <c r="R262" s="37"/>
      <c r="S262" s="37"/>
      <c r="T262" s="66"/>
      <c r="AT262" s="18" t="s">
        <v>138</v>
      </c>
      <c r="AU262" s="18" t="s">
        <v>89</v>
      </c>
    </row>
    <row r="263" spans="2:51" s="12" customFormat="1" ht="13.5">
      <c r="B263" s="190"/>
      <c r="D263" s="179" t="s">
        <v>140</v>
      </c>
      <c r="E263" s="214" t="s">
        <v>3</v>
      </c>
      <c r="F263" s="215" t="s">
        <v>693</v>
      </c>
      <c r="H263" s="199" t="s">
        <v>3</v>
      </c>
      <c r="I263" s="195"/>
      <c r="L263" s="190"/>
      <c r="M263" s="196"/>
      <c r="N263" s="197"/>
      <c r="O263" s="197"/>
      <c r="P263" s="197"/>
      <c r="Q263" s="197"/>
      <c r="R263" s="197"/>
      <c r="S263" s="197"/>
      <c r="T263" s="198"/>
      <c r="AT263" s="199" t="s">
        <v>140</v>
      </c>
      <c r="AU263" s="199" t="s">
        <v>89</v>
      </c>
      <c r="AV263" s="12" t="s">
        <v>24</v>
      </c>
      <c r="AW263" s="12" t="s">
        <v>45</v>
      </c>
      <c r="AX263" s="12" t="s">
        <v>81</v>
      </c>
      <c r="AY263" s="199" t="s">
        <v>129</v>
      </c>
    </row>
    <row r="264" spans="2:51" s="11" customFormat="1" ht="13.5">
      <c r="B264" s="182"/>
      <c r="D264" s="191" t="s">
        <v>140</v>
      </c>
      <c r="E264" s="200" t="s">
        <v>3</v>
      </c>
      <c r="F264" s="201" t="s">
        <v>694</v>
      </c>
      <c r="H264" s="202">
        <v>0.659</v>
      </c>
      <c r="I264" s="186"/>
      <c r="L264" s="182"/>
      <c r="M264" s="187"/>
      <c r="N264" s="188"/>
      <c r="O264" s="188"/>
      <c r="P264" s="188"/>
      <c r="Q264" s="188"/>
      <c r="R264" s="188"/>
      <c r="S264" s="188"/>
      <c r="T264" s="189"/>
      <c r="AT264" s="183" t="s">
        <v>140</v>
      </c>
      <c r="AU264" s="183" t="s">
        <v>89</v>
      </c>
      <c r="AV264" s="11" t="s">
        <v>89</v>
      </c>
      <c r="AW264" s="11" t="s">
        <v>45</v>
      </c>
      <c r="AX264" s="11" t="s">
        <v>24</v>
      </c>
      <c r="AY264" s="183" t="s">
        <v>129</v>
      </c>
    </row>
    <row r="265" spans="2:65" s="1" customFormat="1" ht="22.5" customHeight="1">
      <c r="B265" s="166"/>
      <c r="C265" s="167" t="s">
        <v>372</v>
      </c>
      <c r="D265" s="167" t="s">
        <v>131</v>
      </c>
      <c r="E265" s="168" t="s">
        <v>695</v>
      </c>
      <c r="F265" s="169" t="s">
        <v>696</v>
      </c>
      <c r="G265" s="170" t="s">
        <v>162</v>
      </c>
      <c r="H265" s="171">
        <v>54</v>
      </c>
      <c r="I265" s="172"/>
      <c r="J265" s="173">
        <f>ROUND(I265*H265,2)</f>
        <v>0</v>
      </c>
      <c r="K265" s="169" t="s">
        <v>690</v>
      </c>
      <c r="L265" s="36"/>
      <c r="M265" s="174" t="s">
        <v>3</v>
      </c>
      <c r="N265" s="175" t="s">
        <v>52</v>
      </c>
      <c r="O265" s="37"/>
      <c r="P265" s="176">
        <f>O265*H265</f>
        <v>0</v>
      </c>
      <c r="Q265" s="176">
        <v>0</v>
      </c>
      <c r="R265" s="176">
        <f>Q265*H265</f>
        <v>0</v>
      </c>
      <c r="S265" s="176">
        <v>0</v>
      </c>
      <c r="T265" s="177">
        <f>S265*H265</f>
        <v>0</v>
      </c>
      <c r="AR265" s="18" t="s">
        <v>136</v>
      </c>
      <c r="AT265" s="18" t="s">
        <v>131</v>
      </c>
      <c r="AU265" s="18" t="s">
        <v>89</v>
      </c>
      <c r="AY265" s="18" t="s">
        <v>129</v>
      </c>
      <c r="BE265" s="178">
        <f>IF(N265="základní",J265,0)</f>
        <v>0</v>
      </c>
      <c r="BF265" s="178">
        <f>IF(N265="snížená",J265,0)</f>
        <v>0</v>
      </c>
      <c r="BG265" s="178">
        <f>IF(N265="zákl. přenesená",J265,0)</f>
        <v>0</v>
      </c>
      <c r="BH265" s="178">
        <f>IF(N265="sníž. přenesená",J265,0)</f>
        <v>0</v>
      </c>
      <c r="BI265" s="178">
        <f>IF(N265="nulová",J265,0)</f>
        <v>0</v>
      </c>
      <c r="BJ265" s="18" t="s">
        <v>24</v>
      </c>
      <c r="BK265" s="178">
        <f>ROUND(I265*H265,2)</f>
        <v>0</v>
      </c>
      <c r="BL265" s="18" t="s">
        <v>136</v>
      </c>
      <c r="BM265" s="18" t="s">
        <v>697</v>
      </c>
    </row>
    <row r="266" spans="2:47" s="1" customFormat="1" ht="13.5">
      <c r="B266" s="36"/>
      <c r="D266" s="179" t="s">
        <v>138</v>
      </c>
      <c r="F266" s="180" t="s">
        <v>698</v>
      </c>
      <c r="I266" s="181"/>
      <c r="L266" s="36"/>
      <c r="M266" s="65"/>
      <c r="N266" s="37"/>
      <c r="O266" s="37"/>
      <c r="P266" s="37"/>
      <c r="Q266" s="37"/>
      <c r="R266" s="37"/>
      <c r="S266" s="37"/>
      <c r="T266" s="66"/>
      <c r="AT266" s="18" t="s">
        <v>138</v>
      </c>
      <c r="AU266" s="18" t="s">
        <v>89</v>
      </c>
    </row>
    <row r="267" spans="2:51" s="11" customFormat="1" ht="13.5">
      <c r="B267" s="182"/>
      <c r="D267" s="191" t="s">
        <v>140</v>
      </c>
      <c r="E267" s="200" t="s">
        <v>3</v>
      </c>
      <c r="F267" s="201" t="s">
        <v>699</v>
      </c>
      <c r="H267" s="202">
        <v>54</v>
      </c>
      <c r="I267" s="186"/>
      <c r="L267" s="182"/>
      <c r="M267" s="187"/>
      <c r="N267" s="188"/>
      <c r="O267" s="188"/>
      <c r="P267" s="188"/>
      <c r="Q267" s="188"/>
      <c r="R267" s="188"/>
      <c r="S267" s="188"/>
      <c r="T267" s="189"/>
      <c r="AT267" s="183" t="s">
        <v>140</v>
      </c>
      <c r="AU267" s="183" t="s">
        <v>89</v>
      </c>
      <c r="AV267" s="11" t="s">
        <v>89</v>
      </c>
      <c r="AW267" s="11" t="s">
        <v>45</v>
      </c>
      <c r="AX267" s="11" t="s">
        <v>24</v>
      </c>
      <c r="AY267" s="183" t="s">
        <v>129</v>
      </c>
    </row>
    <row r="268" spans="2:65" s="1" customFormat="1" ht="22.5" customHeight="1">
      <c r="B268" s="166"/>
      <c r="C268" s="167" t="s">
        <v>377</v>
      </c>
      <c r="D268" s="167" t="s">
        <v>131</v>
      </c>
      <c r="E268" s="168" t="s">
        <v>700</v>
      </c>
      <c r="F268" s="169" t="s">
        <v>701</v>
      </c>
      <c r="G268" s="170" t="s">
        <v>134</v>
      </c>
      <c r="H268" s="171">
        <v>48</v>
      </c>
      <c r="I268" s="172"/>
      <c r="J268" s="173">
        <f>ROUND(I268*H268,2)</f>
        <v>0</v>
      </c>
      <c r="K268" s="169" t="s">
        <v>3</v>
      </c>
      <c r="L268" s="36"/>
      <c r="M268" s="174" t="s">
        <v>3</v>
      </c>
      <c r="N268" s="175" t="s">
        <v>52</v>
      </c>
      <c r="O268" s="37"/>
      <c r="P268" s="176">
        <f>O268*H268</f>
        <v>0</v>
      </c>
      <c r="Q268" s="176">
        <v>0</v>
      </c>
      <c r="R268" s="176">
        <f>Q268*H268</f>
        <v>0</v>
      </c>
      <c r="S268" s="176">
        <v>0</v>
      </c>
      <c r="T268" s="177">
        <f>S268*H268</f>
        <v>0</v>
      </c>
      <c r="AR268" s="18" t="s">
        <v>136</v>
      </c>
      <c r="AT268" s="18" t="s">
        <v>131</v>
      </c>
      <c r="AU268" s="18" t="s">
        <v>89</v>
      </c>
      <c r="AY268" s="18" t="s">
        <v>129</v>
      </c>
      <c r="BE268" s="178">
        <f>IF(N268="základní",J268,0)</f>
        <v>0</v>
      </c>
      <c r="BF268" s="178">
        <f>IF(N268="snížená",J268,0)</f>
        <v>0</v>
      </c>
      <c r="BG268" s="178">
        <f>IF(N268="zákl. přenesená",J268,0)</f>
        <v>0</v>
      </c>
      <c r="BH268" s="178">
        <f>IF(N268="sníž. přenesená",J268,0)</f>
        <v>0</v>
      </c>
      <c r="BI268" s="178">
        <f>IF(N268="nulová",J268,0)</f>
        <v>0</v>
      </c>
      <c r="BJ268" s="18" t="s">
        <v>24</v>
      </c>
      <c r="BK268" s="178">
        <f>ROUND(I268*H268,2)</f>
        <v>0</v>
      </c>
      <c r="BL268" s="18" t="s">
        <v>136</v>
      </c>
      <c r="BM268" s="18" t="s">
        <v>702</v>
      </c>
    </row>
    <row r="269" spans="2:47" s="1" customFormat="1" ht="13.5">
      <c r="B269" s="36"/>
      <c r="D269" s="179" t="s">
        <v>138</v>
      </c>
      <c r="F269" s="180" t="s">
        <v>703</v>
      </c>
      <c r="I269" s="181"/>
      <c r="L269" s="36"/>
      <c r="M269" s="65"/>
      <c r="N269" s="37"/>
      <c r="O269" s="37"/>
      <c r="P269" s="37"/>
      <c r="Q269" s="37"/>
      <c r="R269" s="37"/>
      <c r="S269" s="37"/>
      <c r="T269" s="66"/>
      <c r="AT269" s="18" t="s">
        <v>138</v>
      </c>
      <c r="AU269" s="18" t="s">
        <v>89</v>
      </c>
    </row>
    <row r="270" spans="2:51" s="11" customFormat="1" ht="13.5">
      <c r="B270" s="182"/>
      <c r="D270" s="179" t="s">
        <v>140</v>
      </c>
      <c r="E270" s="183" t="s">
        <v>3</v>
      </c>
      <c r="F270" s="184" t="s">
        <v>704</v>
      </c>
      <c r="H270" s="185">
        <v>48</v>
      </c>
      <c r="I270" s="186"/>
      <c r="L270" s="182"/>
      <c r="M270" s="187"/>
      <c r="N270" s="188"/>
      <c r="O270" s="188"/>
      <c r="P270" s="188"/>
      <c r="Q270" s="188"/>
      <c r="R270" s="188"/>
      <c r="S270" s="188"/>
      <c r="T270" s="189"/>
      <c r="AT270" s="183" t="s">
        <v>140</v>
      </c>
      <c r="AU270" s="183" t="s">
        <v>89</v>
      </c>
      <c r="AV270" s="11" t="s">
        <v>89</v>
      </c>
      <c r="AW270" s="11" t="s">
        <v>45</v>
      </c>
      <c r="AX270" s="11" t="s">
        <v>24</v>
      </c>
      <c r="AY270" s="183" t="s">
        <v>129</v>
      </c>
    </row>
    <row r="271" spans="2:63" s="10" customFormat="1" ht="29.25" customHeight="1">
      <c r="B271" s="152"/>
      <c r="D271" s="163" t="s">
        <v>80</v>
      </c>
      <c r="E271" s="164" t="s">
        <v>159</v>
      </c>
      <c r="F271" s="164" t="s">
        <v>256</v>
      </c>
      <c r="I271" s="155"/>
      <c r="J271" s="165">
        <f>BK271</f>
        <v>0</v>
      </c>
      <c r="L271" s="152"/>
      <c r="M271" s="157"/>
      <c r="N271" s="158"/>
      <c r="O271" s="158"/>
      <c r="P271" s="159">
        <f>SUM(P272:P307)</f>
        <v>0</v>
      </c>
      <c r="Q271" s="158"/>
      <c r="R271" s="159">
        <f>SUM(R272:R307)</f>
        <v>83.026762</v>
      </c>
      <c r="S271" s="158"/>
      <c r="T271" s="160">
        <f>SUM(T272:T307)</f>
        <v>0</v>
      </c>
      <c r="AR271" s="153" t="s">
        <v>24</v>
      </c>
      <c r="AT271" s="161" t="s">
        <v>80</v>
      </c>
      <c r="AU271" s="161" t="s">
        <v>24</v>
      </c>
      <c r="AY271" s="153" t="s">
        <v>129</v>
      </c>
      <c r="BK271" s="162">
        <f>SUM(BK272:BK307)</f>
        <v>0</v>
      </c>
    </row>
    <row r="272" spans="2:65" s="1" customFormat="1" ht="22.5" customHeight="1">
      <c r="B272" s="166"/>
      <c r="C272" s="167" t="s">
        <v>381</v>
      </c>
      <c r="D272" s="167" t="s">
        <v>131</v>
      </c>
      <c r="E272" s="168" t="s">
        <v>270</v>
      </c>
      <c r="F272" s="169" t="s">
        <v>271</v>
      </c>
      <c r="G272" s="170" t="s">
        <v>134</v>
      </c>
      <c r="H272" s="171">
        <v>208</v>
      </c>
      <c r="I272" s="172"/>
      <c r="J272" s="173">
        <f>ROUND(I272*H272,2)</f>
        <v>0</v>
      </c>
      <c r="K272" s="169" t="s">
        <v>135</v>
      </c>
      <c r="L272" s="36"/>
      <c r="M272" s="174" t="s">
        <v>3</v>
      </c>
      <c r="N272" s="175" t="s">
        <v>52</v>
      </c>
      <c r="O272" s="37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AR272" s="18" t="s">
        <v>136</v>
      </c>
      <c r="AT272" s="18" t="s">
        <v>131</v>
      </c>
      <c r="AU272" s="18" t="s">
        <v>89</v>
      </c>
      <c r="AY272" s="18" t="s">
        <v>129</v>
      </c>
      <c r="BE272" s="178">
        <f>IF(N272="základní",J272,0)</f>
        <v>0</v>
      </c>
      <c r="BF272" s="178">
        <f>IF(N272="snížená",J272,0)</f>
        <v>0</v>
      </c>
      <c r="BG272" s="178">
        <f>IF(N272="zákl. přenesená",J272,0)</f>
        <v>0</v>
      </c>
      <c r="BH272" s="178">
        <f>IF(N272="sníž. přenesená",J272,0)</f>
        <v>0</v>
      </c>
      <c r="BI272" s="178">
        <f>IF(N272="nulová",J272,0)</f>
        <v>0</v>
      </c>
      <c r="BJ272" s="18" t="s">
        <v>24</v>
      </c>
      <c r="BK272" s="178">
        <f>ROUND(I272*H272,2)</f>
        <v>0</v>
      </c>
      <c r="BL272" s="18" t="s">
        <v>136</v>
      </c>
      <c r="BM272" s="18" t="s">
        <v>705</v>
      </c>
    </row>
    <row r="273" spans="2:47" s="1" customFormat="1" ht="13.5">
      <c r="B273" s="36"/>
      <c r="D273" s="179" t="s">
        <v>138</v>
      </c>
      <c r="F273" s="180" t="s">
        <v>273</v>
      </c>
      <c r="I273" s="181"/>
      <c r="L273" s="36"/>
      <c r="M273" s="65"/>
      <c r="N273" s="37"/>
      <c r="O273" s="37"/>
      <c r="P273" s="37"/>
      <c r="Q273" s="37"/>
      <c r="R273" s="37"/>
      <c r="S273" s="37"/>
      <c r="T273" s="66"/>
      <c r="AT273" s="18" t="s">
        <v>138</v>
      </c>
      <c r="AU273" s="18" t="s">
        <v>89</v>
      </c>
    </row>
    <row r="274" spans="2:51" s="11" customFormat="1" ht="13.5">
      <c r="B274" s="182"/>
      <c r="D274" s="191" t="s">
        <v>140</v>
      </c>
      <c r="E274" s="200" t="s">
        <v>3</v>
      </c>
      <c r="F274" s="201" t="s">
        <v>706</v>
      </c>
      <c r="H274" s="202">
        <v>208</v>
      </c>
      <c r="I274" s="186"/>
      <c r="L274" s="182"/>
      <c r="M274" s="187"/>
      <c r="N274" s="188"/>
      <c r="O274" s="188"/>
      <c r="P274" s="188"/>
      <c r="Q274" s="188"/>
      <c r="R274" s="188"/>
      <c r="S274" s="188"/>
      <c r="T274" s="189"/>
      <c r="AT274" s="183" t="s">
        <v>140</v>
      </c>
      <c r="AU274" s="183" t="s">
        <v>89</v>
      </c>
      <c r="AV274" s="11" t="s">
        <v>89</v>
      </c>
      <c r="AW274" s="11" t="s">
        <v>45</v>
      </c>
      <c r="AX274" s="11" t="s">
        <v>24</v>
      </c>
      <c r="AY274" s="183" t="s">
        <v>129</v>
      </c>
    </row>
    <row r="275" spans="2:65" s="1" customFormat="1" ht="22.5" customHeight="1">
      <c r="B275" s="166"/>
      <c r="C275" s="167" t="s">
        <v>387</v>
      </c>
      <c r="D275" s="167" t="s">
        <v>131</v>
      </c>
      <c r="E275" s="168" t="s">
        <v>707</v>
      </c>
      <c r="F275" s="169" t="s">
        <v>708</v>
      </c>
      <c r="G275" s="170" t="s">
        <v>134</v>
      </c>
      <c r="H275" s="171">
        <v>104</v>
      </c>
      <c r="I275" s="172"/>
      <c r="J275" s="173">
        <f>ROUND(I275*H275,2)</f>
        <v>0</v>
      </c>
      <c r="K275" s="169" t="s">
        <v>135</v>
      </c>
      <c r="L275" s="36"/>
      <c r="M275" s="174" t="s">
        <v>3</v>
      </c>
      <c r="N275" s="175" t="s">
        <v>52</v>
      </c>
      <c r="O275" s="37"/>
      <c r="P275" s="176">
        <f>O275*H275</f>
        <v>0</v>
      </c>
      <c r="Q275" s="176">
        <v>0</v>
      </c>
      <c r="R275" s="176">
        <f>Q275*H275</f>
        <v>0</v>
      </c>
      <c r="S275" s="176">
        <v>0</v>
      </c>
      <c r="T275" s="177">
        <f>S275*H275</f>
        <v>0</v>
      </c>
      <c r="AR275" s="18" t="s">
        <v>136</v>
      </c>
      <c r="AT275" s="18" t="s">
        <v>131</v>
      </c>
      <c r="AU275" s="18" t="s">
        <v>89</v>
      </c>
      <c r="AY275" s="18" t="s">
        <v>129</v>
      </c>
      <c r="BE275" s="178">
        <f>IF(N275="základní",J275,0)</f>
        <v>0</v>
      </c>
      <c r="BF275" s="178">
        <f>IF(N275="snížená",J275,0)</f>
        <v>0</v>
      </c>
      <c r="BG275" s="178">
        <f>IF(N275="zákl. přenesená",J275,0)</f>
        <v>0</v>
      </c>
      <c r="BH275" s="178">
        <f>IF(N275="sníž. přenesená",J275,0)</f>
        <v>0</v>
      </c>
      <c r="BI275" s="178">
        <f>IF(N275="nulová",J275,0)</f>
        <v>0</v>
      </c>
      <c r="BJ275" s="18" t="s">
        <v>24</v>
      </c>
      <c r="BK275" s="178">
        <f>ROUND(I275*H275,2)</f>
        <v>0</v>
      </c>
      <c r="BL275" s="18" t="s">
        <v>136</v>
      </c>
      <c r="BM275" s="18" t="s">
        <v>709</v>
      </c>
    </row>
    <row r="276" spans="2:47" s="1" customFormat="1" ht="27">
      <c r="B276" s="36"/>
      <c r="D276" s="179" t="s">
        <v>138</v>
      </c>
      <c r="F276" s="180" t="s">
        <v>710</v>
      </c>
      <c r="I276" s="181"/>
      <c r="L276" s="36"/>
      <c r="M276" s="65"/>
      <c r="N276" s="37"/>
      <c r="O276" s="37"/>
      <c r="P276" s="37"/>
      <c r="Q276" s="37"/>
      <c r="R276" s="37"/>
      <c r="S276" s="37"/>
      <c r="T276" s="66"/>
      <c r="AT276" s="18" t="s">
        <v>138</v>
      </c>
      <c r="AU276" s="18" t="s">
        <v>89</v>
      </c>
    </row>
    <row r="277" spans="2:51" s="11" customFormat="1" ht="13.5">
      <c r="B277" s="182"/>
      <c r="D277" s="191" t="s">
        <v>140</v>
      </c>
      <c r="E277" s="200" t="s">
        <v>3</v>
      </c>
      <c r="F277" s="201" t="s">
        <v>711</v>
      </c>
      <c r="H277" s="202">
        <v>104</v>
      </c>
      <c r="I277" s="186"/>
      <c r="L277" s="182"/>
      <c r="M277" s="187"/>
      <c r="N277" s="188"/>
      <c r="O277" s="188"/>
      <c r="P277" s="188"/>
      <c r="Q277" s="188"/>
      <c r="R277" s="188"/>
      <c r="S277" s="188"/>
      <c r="T277" s="189"/>
      <c r="AT277" s="183" t="s">
        <v>140</v>
      </c>
      <c r="AU277" s="183" t="s">
        <v>89</v>
      </c>
      <c r="AV277" s="11" t="s">
        <v>89</v>
      </c>
      <c r="AW277" s="11" t="s">
        <v>45</v>
      </c>
      <c r="AX277" s="11" t="s">
        <v>24</v>
      </c>
      <c r="AY277" s="183" t="s">
        <v>129</v>
      </c>
    </row>
    <row r="278" spans="2:65" s="1" customFormat="1" ht="22.5" customHeight="1">
      <c r="B278" s="166"/>
      <c r="C278" s="167" t="s">
        <v>392</v>
      </c>
      <c r="D278" s="167" t="s">
        <v>131</v>
      </c>
      <c r="E278" s="168" t="s">
        <v>712</v>
      </c>
      <c r="F278" s="169" t="s">
        <v>713</v>
      </c>
      <c r="G278" s="170" t="s">
        <v>134</v>
      </c>
      <c r="H278" s="171">
        <v>106</v>
      </c>
      <c r="I278" s="172"/>
      <c r="J278" s="173">
        <f>ROUND(I278*H278,2)</f>
        <v>0</v>
      </c>
      <c r="K278" s="169" t="s">
        <v>135</v>
      </c>
      <c r="L278" s="36"/>
      <c r="M278" s="174" t="s">
        <v>3</v>
      </c>
      <c r="N278" s="175" t="s">
        <v>52</v>
      </c>
      <c r="O278" s="37"/>
      <c r="P278" s="176">
        <f>O278*H278</f>
        <v>0</v>
      </c>
      <c r="Q278" s="176">
        <v>0.18776</v>
      </c>
      <c r="R278" s="176">
        <f>Q278*H278</f>
        <v>19.90256</v>
      </c>
      <c r="S278" s="176">
        <v>0</v>
      </c>
      <c r="T278" s="177">
        <f>S278*H278</f>
        <v>0</v>
      </c>
      <c r="AR278" s="18" t="s">
        <v>136</v>
      </c>
      <c r="AT278" s="18" t="s">
        <v>131</v>
      </c>
      <c r="AU278" s="18" t="s">
        <v>89</v>
      </c>
      <c r="AY278" s="18" t="s">
        <v>129</v>
      </c>
      <c r="BE278" s="178">
        <f>IF(N278="základní",J278,0)</f>
        <v>0</v>
      </c>
      <c r="BF278" s="178">
        <f>IF(N278="snížená",J278,0)</f>
        <v>0</v>
      </c>
      <c r="BG278" s="178">
        <f>IF(N278="zákl. přenesená",J278,0)</f>
        <v>0</v>
      </c>
      <c r="BH278" s="178">
        <f>IF(N278="sníž. přenesená",J278,0)</f>
        <v>0</v>
      </c>
      <c r="BI278" s="178">
        <f>IF(N278="nulová",J278,0)</f>
        <v>0</v>
      </c>
      <c r="BJ278" s="18" t="s">
        <v>24</v>
      </c>
      <c r="BK278" s="178">
        <f>ROUND(I278*H278,2)</f>
        <v>0</v>
      </c>
      <c r="BL278" s="18" t="s">
        <v>136</v>
      </c>
      <c r="BM278" s="18" t="s">
        <v>714</v>
      </c>
    </row>
    <row r="279" spans="2:47" s="1" customFormat="1" ht="27">
      <c r="B279" s="36"/>
      <c r="D279" s="191" t="s">
        <v>138</v>
      </c>
      <c r="F279" s="203" t="s">
        <v>715</v>
      </c>
      <c r="I279" s="181"/>
      <c r="L279" s="36"/>
      <c r="M279" s="65"/>
      <c r="N279" s="37"/>
      <c r="O279" s="37"/>
      <c r="P279" s="37"/>
      <c r="Q279" s="37"/>
      <c r="R279" s="37"/>
      <c r="S279" s="37"/>
      <c r="T279" s="66"/>
      <c r="AT279" s="18" t="s">
        <v>138</v>
      </c>
      <c r="AU279" s="18" t="s">
        <v>89</v>
      </c>
    </row>
    <row r="280" spans="2:65" s="1" customFormat="1" ht="22.5" customHeight="1">
      <c r="B280" s="166"/>
      <c r="C280" s="167" t="s">
        <v>147</v>
      </c>
      <c r="D280" s="167" t="s">
        <v>131</v>
      </c>
      <c r="E280" s="168" t="s">
        <v>302</v>
      </c>
      <c r="F280" s="169" t="s">
        <v>303</v>
      </c>
      <c r="G280" s="170" t="s">
        <v>134</v>
      </c>
      <c r="H280" s="171">
        <v>835.9</v>
      </c>
      <c r="I280" s="172"/>
      <c r="J280" s="173">
        <f>ROUND(I280*H280,2)</f>
        <v>0</v>
      </c>
      <c r="K280" s="169" t="s">
        <v>3</v>
      </c>
      <c r="L280" s="36"/>
      <c r="M280" s="174" t="s">
        <v>3</v>
      </c>
      <c r="N280" s="175" t="s">
        <v>52</v>
      </c>
      <c r="O280" s="37"/>
      <c r="P280" s="176">
        <f>O280*H280</f>
        <v>0</v>
      </c>
      <c r="Q280" s="176">
        <v>0.00071</v>
      </c>
      <c r="R280" s="176">
        <f>Q280*H280</f>
        <v>0.593489</v>
      </c>
      <c r="S280" s="176">
        <v>0</v>
      </c>
      <c r="T280" s="177">
        <f>S280*H280</f>
        <v>0</v>
      </c>
      <c r="AR280" s="18" t="s">
        <v>136</v>
      </c>
      <c r="AT280" s="18" t="s">
        <v>131</v>
      </c>
      <c r="AU280" s="18" t="s">
        <v>89</v>
      </c>
      <c r="AY280" s="18" t="s">
        <v>129</v>
      </c>
      <c r="BE280" s="178">
        <f>IF(N280="základní",J280,0)</f>
        <v>0</v>
      </c>
      <c r="BF280" s="178">
        <f>IF(N280="snížená",J280,0)</f>
        <v>0</v>
      </c>
      <c r="BG280" s="178">
        <f>IF(N280="zákl. přenesená",J280,0)</f>
        <v>0</v>
      </c>
      <c r="BH280" s="178">
        <f>IF(N280="sníž. přenesená",J280,0)</f>
        <v>0</v>
      </c>
      <c r="BI280" s="178">
        <f>IF(N280="nulová",J280,0)</f>
        <v>0</v>
      </c>
      <c r="BJ280" s="18" t="s">
        <v>24</v>
      </c>
      <c r="BK280" s="178">
        <f>ROUND(I280*H280,2)</f>
        <v>0</v>
      </c>
      <c r="BL280" s="18" t="s">
        <v>136</v>
      </c>
      <c r="BM280" s="18" t="s">
        <v>716</v>
      </c>
    </row>
    <row r="281" spans="2:47" s="1" customFormat="1" ht="13.5">
      <c r="B281" s="36"/>
      <c r="D281" s="179" t="s">
        <v>138</v>
      </c>
      <c r="F281" s="180" t="s">
        <v>303</v>
      </c>
      <c r="I281" s="181"/>
      <c r="L281" s="36"/>
      <c r="M281" s="65"/>
      <c r="N281" s="37"/>
      <c r="O281" s="37"/>
      <c r="P281" s="37"/>
      <c r="Q281" s="37"/>
      <c r="R281" s="37"/>
      <c r="S281" s="37"/>
      <c r="T281" s="66"/>
      <c r="AT281" s="18" t="s">
        <v>138</v>
      </c>
      <c r="AU281" s="18" t="s">
        <v>89</v>
      </c>
    </row>
    <row r="282" spans="2:51" s="12" customFormat="1" ht="13.5">
      <c r="B282" s="190"/>
      <c r="D282" s="179" t="s">
        <v>140</v>
      </c>
      <c r="E282" s="214" t="s">
        <v>3</v>
      </c>
      <c r="F282" s="215" t="s">
        <v>717</v>
      </c>
      <c r="H282" s="199" t="s">
        <v>3</v>
      </c>
      <c r="I282" s="195"/>
      <c r="L282" s="190"/>
      <c r="M282" s="196"/>
      <c r="N282" s="197"/>
      <c r="O282" s="197"/>
      <c r="P282" s="197"/>
      <c r="Q282" s="197"/>
      <c r="R282" s="197"/>
      <c r="S282" s="197"/>
      <c r="T282" s="198"/>
      <c r="AT282" s="199" t="s">
        <v>140</v>
      </c>
      <c r="AU282" s="199" t="s">
        <v>89</v>
      </c>
      <c r="AV282" s="12" t="s">
        <v>24</v>
      </c>
      <c r="AW282" s="12" t="s">
        <v>45</v>
      </c>
      <c r="AX282" s="12" t="s">
        <v>81</v>
      </c>
      <c r="AY282" s="199" t="s">
        <v>129</v>
      </c>
    </row>
    <row r="283" spans="2:51" s="11" customFormat="1" ht="13.5">
      <c r="B283" s="182"/>
      <c r="D283" s="179" t="s">
        <v>140</v>
      </c>
      <c r="E283" s="183" t="s">
        <v>3</v>
      </c>
      <c r="F283" s="184" t="s">
        <v>718</v>
      </c>
      <c r="H283" s="185">
        <v>380.9</v>
      </c>
      <c r="I283" s="186"/>
      <c r="L283" s="182"/>
      <c r="M283" s="187"/>
      <c r="N283" s="188"/>
      <c r="O283" s="188"/>
      <c r="P283" s="188"/>
      <c r="Q283" s="188"/>
      <c r="R283" s="188"/>
      <c r="S283" s="188"/>
      <c r="T283" s="189"/>
      <c r="AT283" s="183" t="s">
        <v>140</v>
      </c>
      <c r="AU283" s="183" t="s">
        <v>89</v>
      </c>
      <c r="AV283" s="11" t="s">
        <v>89</v>
      </c>
      <c r="AW283" s="11" t="s">
        <v>45</v>
      </c>
      <c r="AX283" s="11" t="s">
        <v>81</v>
      </c>
      <c r="AY283" s="183" t="s">
        <v>129</v>
      </c>
    </row>
    <row r="284" spans="2:51" s="12" customFormat="1" ht="13.5">
      <c r="B284" s="190"/>
      <c r="D284" s="179" t="s">
        <v>140</v>
      </c>
      <c r="E284" s="214" t="s">
        <v>3</v>
      </c>
      <c r="F284" s="215" t="s">
        <v>719</v>
      </c>
      <c r="H284" s="199" t="s">
        <v>3</v>
      </c>
      <c r="I284" s="195"/>
      <c r="L284" s="190"/>
      <c r="M284" s="196"/>
      <c r="N284" s="197"/>
      <c r="O284" s="197"/>
      <c r="P284" s="197"/>
      <c r="Q284" s="197"/>
      <c r="R284" s="197"/>
      <c r="S284" s="197"/>
      <c r="T284" s="198"/>
      <c r="AT284" s="199" t="s">
        <v>140</v>
      </c>
      <c r="AU284" s="199" t="s">
        <v>89</v>
      </c>
      <c r="AV284" s="12" t="s">
        <v>24</v>
      </c>
      <c r="AW284" s="12" t="s">
        <v>45</v>
      </c>
      <c r="AX284" s="12" t="s">
        <v>81</v>
      </c>
      <c r="AY284" s="199" t="s">
        <v>129</v>
      </c>
    </row>
    <row r="285" spans="2:51" s="11" customFormat="1" ht="13.5">
      <c r="B285" s="182"/>
      <c r="D285" s="179" t="s">
        <v>140</v>
      </c>
      <c r="E285" s="183" t="s">
        <v>3</v>
      </c>
      <c r="F285" s="184" t="s">
        <v>720</v>
      </c>
      <c r="H285" s="185">
        <v>455</v>
      </c>
      <c r="I285" s="186"/>
      <c r="L285" s="182"/>
      <c r="M285" s="187"/>
      <c r="N285" s="188"/>
      <c r="O285" s="188"/>
      <c r="P285" s="188"/>
      <c r="Q285" s="188"/>
      <c r="R285" s="188"/>
      <c r="S285" s="188"/>
      <c r="T285" s="189"/>
      <c r="AT285" s="183" t="s">
        <v>140</v>
      </c>
      <c r="AU285" s="183" t="s">
        <v>89</v>
      </c>
      <c r="AV285" s="11" t="s">
        <v>89</v>
      </c>
      <c r="AW285" s="11" t="s">
        <v>45</v>
      </c>
      <c r="AX285" s="11" t="s">
        <v>81</v>
      </c>
      <c r="AY285" s="183" t="s">
        <v>129</v>
      </c>
    </row>
    <row r="286" spans="2:51" s="13" customFormat="1" ht="13.5">
      <c r="B286" s="220"/>
      <c r="D286" s="191" t="s">
        <v>140</v>
      </c>
      <c r="E286" s="221" t="s">
        <v>3</v>
      </c>
      <c r="F286" s="222" t="s">
        <v>506</v>
      </c>
      <c r="H286" s="223">
        <v>835.9</v>
      </c>
      <c r="I286" s="224"/>
      <c r="L286" s="220"/>
      <c r="M286" s="225"/>
      <c r="N286" s="226"/>
      <c r="O286" s="226"/>
      <c r="P286" s="226"/>
      <c r="Q286" s="226"/>
      <c r="R286" s="226"/>
      <c r="S286" s="226"/>
      <c r="T286" s="227"/>
      <c r="AT286" s="228" t="s">
        <v>140</v>
      </c>
      <c r="AU286" s="228" t="s">
        <v>89</v>
      </c>
      <c r="AV286" s="13" t="s">
        <v>136</v>
      </c>
      <c r="AW286" s="13" t="s">
        <v>45</v>
      </c>
      <c r="AX286" s="13" t="s">
        <v>24</v>
      </c>
      <c r="AY286" s="228" t="s">
        <v>129</v>
      </c>
    </row>
    <row r="287" spans="2:65" s="1" customFormat="1" ht="22.5" customHeight="1">
      <c r="B287" s="166"/>
      <c r="C287" s="167" t="s">
        <v>401</v>
      </c>
      <c r="D287" s="167" t="s">
        <v>131</v>
      </c>
      <c r="E287" s="168" t="s">
        <v>721</v>
      </c>
      <c r="F287" s="169" t="s">
        <v>722</v>
      </c>
      <c r="G287" s="170" t="s">
        <v>134</v>
      </c>
      <c r="H287" s="171">
        <v>455</v>
      </c>
      <c r="I287" s="172"/>
      <c r="J287" s="173">
        <f>ROUND(I287*H287,2)</f>
        <v>0</v>
      </c>
      <c r="K287" s="169" t="s">
        <v>135</v>
      </c>
      <c r="L287" s="36"/>
      <c r="M287" s="174" t="s">
        <v>3</v>
      </c>
      <c r="N287" s="175" t="s">
        <v>52</v>
      </c>
      <c r="O287" s="37"/>
      <c r="P287" s="176">
        <f>O287*H287</f>
        <v>0</v>
      </c>
      <c r="Q287" s="176">
        <v>0</v>
      </c>
      <c r="R287" s="176">
        <f>Q287*H287</f>
        <v>0</v>
      </c>
      <c r="S287" s="176">
        <v>0</v>
      </c>
      <c r="T287" s="177">
        <f>S287*H287</f>
        <v>0</v>
      </c>
      <c r="AR287" s="18" t="s">
        <v>136</v>
      </c>
      <c r="AT287" s="18" t="s">
        <v>131</v>
      </c>
      <c r="AU287" s="18" t="s">
        <v>89</v>
      </c>
      <c r="AY287" s="18" t="s">
        <v>129</v>
      </c>
      <c r="BE287" s="178">
        <f>IF(N287="základní",J287,0)</f>
        <v>0</v>
      </c>
      <c r="BF287" s="178">
        <f>IF(N287="snížená",J287,0)</f>
        <v>0</v>
      </c>
      <c r="BG287" s="178">
        <f>IF(N287="zákl. přenesená",J287,0)</f>
        <v>0</v>
      </c>
      <c r="BH287" s="178">
        <f>IF(N287="sníž. přenesená",J287,0)</f>
        <v>0</v>
      </c>
      <c r="BI287" s="178">
        <f>IF(N287="nulová",J287,0)</f>
        <v>0</v>
      </c>
      <c r="BJ287" s="18" t="s">
        <v>24</v>
      </c>
      <c r="BK287" s="178">
        <f>ROUND(I287*H287,2)</f>
        <v>0</v>
      </c>
      <c r="BL287" s="18" t="s">
        <v>136</v>
      </c>
      <c r="BM287" s="18" t="s">
        <v>723</v>
      </c>
    </row>
    <row r="288" spans="2:47" s="1" customFormat="1" ht="27">
      <c r="B288" s="36"/>
      <c r="D288" s="191" t="s">
        <v>138</v>
      </c>
      <c r="F288" s="203" t="s">
        <v>724</v>
      </c>
      <c r="I288" s="181"/>
      <c r="L288" s="36"/>
      <c r="M288" s="65"/>
      <c r="N288" s="37"/>
      <c r="O288" s="37"/>
      <c r="P288" s="37"/>
      <c r="Q288" s="37"/>
      <c r="R288" s="37"/>
      <c r="S288" s="37"/>
      <c r="T288" s="66"/>
      <c r="AT288" s="18" t="s">
        <v>138</v>
      </c>
      <c r="AU288" s="18" t="s">
        <v>89</v>
      </c>
    </row>
    <row r="289" spans="2:65" s="1" customFormat="1" ht="22.5" customHeight="1">
      <c r="B289" s="166"/>
      <c r="C289" s="167" t="s">
        <v>407</v>
      </c>
      <c r="D289" s="167" t="s">
        <v>131</v>
      </c>
      <c r="E289" s="168" t="s">
        <v>725</v>
      </c>
      <c r="F289" s="169" t="s">
        <v>726</v>
      </c>
      <c r="G289" s="170" t="s">
        <v>134</v>
      </c>
      <c r="H289" s="171">
        <v>380.9</v>
      </c>
      <c r="I289" s="172"/>
      <c r="J289" s="173">
        <f>ROUND(I289*H289,2)</f>
        <v>0</v>
      </c>
      <c r="K289" s="169" t="s">
        <v>135</v>
      </c>
      <c r="L289" s="36"/>
      <c r="M289" s="174" t="s">
        <v>3</v>
      </c>
      <c r="N289" s="175" t="s">
        <v>52</v>
      </c>
      <c r="O289" s="37"/>
      <c r="P289" s="176">
        <f>O289*H289</f>
        <v>0</v>
      </c>
      <c r="Q289" s="176">
        <v>0</v>
      </c>
      <c r="R289" s="176">
        <f>Q289*H289</f>
        <v>0</v>
      </c>
      <c r="S289" s="176">
        <v>0</v>
      </c>
      <c r="T289" s="177">
        <f>S289*H289</f>
        <v>0</v>
      </c>
      <c r="AR289" s="18" t="s">
        <v>136</v>
      </c>
      <c r="AT289" s="18" t="s">
        <v>131</v>
      </c>
      <c r="AU289" s="18" t="s">
        <v>89</v>
      </c>
      <c r="AY289" s="18" t="s">
        <v>129</v>
      </c>
      <c r="BE289" s="178">
        <f>IF(N289="základní",J289,0)</f>
        <v>0</v>
      </c>
      <c r="BF289" s="178">
        <f>IF(N289="snížená",J289,0)</f>
        <v>0</v>
      </c>
      <c r="BG289" s="178">
        <f>IF(N289="zákl. přenesená",J289,0)</f>
        <v>0</v>
      </c>
      <c r="BH289" s="178">
        <f>IF(N289="sníž. přenesená",J289,0)</f>
        <v>0</v>
      </c>
      <c r="BI289" s="178">
        <f>IF(N289="nulová",J289,0)</f>
        <v>0</v>
      </c>
      <c r="BJ289" s="18" t="s">
        <v>24</v>
      </c>
      <c r="BK289" s="178">
        <f>ROUND(I289*H289,2)</f>
        <v>0</v>
      </c>
      <c r="BL289" s="18" t="s">
        <v>136</v>
      </c>
      <c r="BM289" s="18" t="s">
        <v>727</v>
      </c>
    </row>
    <row r="290" spans="2:47" s="1" customFormat="1" ht="27">
      <c r="B290" s="36"/>
      <c r="D290" s="179" t="s">
        <v>138</v>
      </c>
      <c r="F290" s="180" t="s">
        <v>728</v>
      </c>
      <c r="I290" s="181"/>
      <c r="L290" s="36"/>
      <c r="M290" s="65"/>
      <c r="N290" s="37"/>
      <c r="O290" s="37"/>
      <c r="P290" s="37"/>
      <c r="Q290" s="37"/>
      <c r="R290" s="37"/>
      <c r="S290" s="37"/>
      <c r="T290" s="66"/>
      <c r="AT290" s="18" t="s">
        <v>138</v>
      </c>
      <c r="AU290" s="18" t="s">
        <v>89</v>
      </c>
    </row>
    <row r="291" spans="2:51" s="11" customFormat="1" ht="13.5">
      <c r="B291" s="182"/>
      <c r="D291" s="191" t="s">
        <v>140</v>
      </c>
      <c r="E291" s="200" t="s">
        <v>3</v>
      </c>
      <c r="F291" s="201" t="s">
        <v>729</v>
      </c>
      <c r="H291" s="202">
        <v>380.9</v>
      </c>
      <c r="I291" s="186"/>
      <c r="L291" s="182"/>
      <c r="M291" s="187"/>
      <c r="N291" s="188"/>
      <c r="O291" s="188"/>
      <c r="P291" s="188"/>
      <c r="Q291" s="188"/>
      <c r="R291" s="188"/>
      <c r="S291" s="188"/>
      <c r="T291" s="189"/>
      <c r="AT291" s="183" t="s">
        <v>140</v>
      </c>
      <c r="AU291" s="183" t="s">
        <v>89</v>
      </c>
      <c r="AV291" s="11" t="s">
        <v>89</v>
      </c>
      <c r="AW291" s="11" t="s">
        <v>45</v>
      </c>
      <c r="AX291" s="11" t="s">
        <v>24</v>
      </c>
      <c r="AY291" s="183" t="s">
        <v>129</v>
      </c>
    </row>
    <row r="292" spans="2:65" s="1" customFormat="1" ht="22.5" customHeight="1">
      <c r="B292" s="166"/>
      <c r="C292" s="167" t="s">
        <v>412</v>
      </c>
      <c r="D292" s="167" t="s">
        <v>131</v>
      </c>
      <c r="E292" s="168" t="s">
        <v>730</v>
      </c>
      <c r="F292" s="169" t="s">
        <v>731</v>
      </c>
      <c r="G292" s="170" t="s">
        <v>134</v>
      </c>
      <c r="H292" s="171">
        <v>74.1</v>
      </c>
      <c r="I292" s="172"/>
      <c r="J292" s="173">
        <f>ROUND(I292*H292,2)</f>
        <v>0</v>
      </c>
      <c r="K292" s="169" t="s">
        <v>135</v>
      </c>
      <c r="L292" s="36"/>
      <c r="M292" s="174" t="s">
        <v>3</v>
      </c>
      <c r="N292" s="175" t="s">
        <v>52</v>
      </c>
      <c r="O292" s="37"/>
      <c r="P292" s="176">
        <f>O292*H292</f>
        <v>0</v>
      </c>
      <c r="Q292" s="176">
        <v>0</v>
      </c>
      <c r="R292" s="176">
        <f>Q292*H292</f>
        <v>0</v>
      </c>
      <c r="S292" s="176">
        <v>0</v>
      </c>
      <c r="T292" s="177">
        <f>S292*H292</f>
        <v>0</v>
      </c>
      <c r="AR292" s="18" t="s">
        <v>136</v>
      </c>
      <c r="AT292" s="18" t="s">
        <v>131</v>
      </c>
      <c r="AU292" s="18" t="s">
        <v>89</v>
      </c>
      <c r="AY292" s="18" t="s">
        <v>129</v>
      </c>
      <c r="BE292" s="178">
        <f>IF(N292="základní",J292,0)</f>
        <v>0</v>
      </c>
      <c r="BF292" s="178">
        <f>IF(N292="snížená",J292,0)</f>
        <v>0</v>
      </c>
      <c r="BG292" s="178">
        <f>IF(N292="zákl. přenesená",J292,0)</f>
        <v>0</v>
      </c>
      <c r="BH292" s="178">
        <f>IF(N292="sníž. přenesená",J292,0)</f>
        <v>0</v>
      </c>
      <c r="BI292" s="178">
        <f>IF(N292="nulová",J292,0)</f>
        <v>0</v>
      </c>
      <c r="BJ292" s="18" t="s">
        <v>24</v>
      </c>
      <c r="BK292" s="178">
        <f>ROUND(I292*H292,2)</f>
        <v>0</v>
      </c>
      <c r="BL292" s="18" t="s">
        <v>136</v>
      </c>
      <c r="BM292" s="18" t="s">
        <v>732</v>
      </c>
    </row>
    <row r="293" spans="2:47" s="1" customFormat="1" ht="13.5">
      <c r="B293" s="36"/>
      <c r="D293" s="179" t="s">
        <v>138</v>
      </c>
      <c r="F293" s="180" t="s">
        <v>733</v>
      </c>
      <c r="I293" s="181"/>
      <c r="L293" s="36"/>
      <c r="M293" s="65"/>
      <c r="N293" s="37"/>
      <c r="O293" s="37"/>
      <c r="P293" s="37"/>
      <c r="Q293" s="37"/>
      <c r="R293" s="37"/>
      <c r="S293" s="37"/>
      <c r="T293" s="66"/>
      <c r="AT293" s="18" t="s">
        <v>138</v>
      </c>
      <c r="AU293" s="18" t="s">
        <v>89</v>
      </c>
    </row>
    <row r="294" spans="2:51" s="11" customFormat="1" ht="13.5">
      <c r="B294" s="182"/>
      <c r="D294" s="191" t="s">
        <v>140</v>
      </c>
      <c r="E294" s="200" t="s">
        <v>3</v>
      </c>
      <c r="F294" s="201" t="s">
        <v>734</v>
      </c>
      <c r="H294" s="202">
        <v>74.1</v>
      </c>
      <c r="I294" s="186"/>
      <c r="L294" s="182"/>
      <c r="M294" s="187"/>
      <c r="N294" s="188"/>
      <c r="O294" s="188"/>
      <c r="P294" s="188"/>
      <c r="Q294" s="188"/>
      <c r="R294" s="188"/>
      <c r="S294" s="188"/>
      <c r="T294" s="189"/>
      <c r="AT294" s="183" t="s">
        <v>140</v>
      </c>
      <c r="AU294" s="183" t="s">
        <v>89</v>
      </c>
      <c r="AV294" s="11" t="s">
        <v>89</v>
      </c>
      <c r="AW294" s="11" t="s">
        <v>45</v>
      </c>
      <c r="AX294" s="11" t="s">
        <v>24</v>
      </c>
      <c r="AY294" s="183" t="s">
        <v>129</v>
      </c>
    </row>
    <row r="295" spans="2:65" s="1" customFormat="1" ht="22.5" customHeight="1">
      <c r="B295" s="166"/>
      <c r="C295" s="167" t="s">
        <v>420</v>
      </c>
      <c r="D295" s="167" t="s">
        <v>131</v>
      </c>
      <c r="E295" s="168" t="s">
        <v>735</v>
      </c>
      <c r="F295" s="169" t="s">
        <v>736</v>
      </c>
      <c r="G295" s="170" t="s">
        <v>134</v>
      </c>
      <c r="H295" s="171">
        <v>74.1</v>
      </c>
      <c r="I295" s="172"/>
      <c r="J295" s="173">
        <f>ROUND(I295*H295,2)</f>
        <v>0</v>
      </c>
      <c r="K295" s="169" t="s">
        <v>135</v>
      </c>
      <c r="L295" s="36"/>
      <c r="M295" s="174" t="s">
        <v>3</v>
      </c>
      <c r="N295" s="175" t="s">
        <v>52</v>
      </c>
      <c r="O295" s="37"/>
      <c r="P295" s="176">
        <f>O295*H295</f>
        <v>0</v>
      </c>
      <c r="Q295" s="176">
        <v>0.00609</v>
      </c>
      <c r="R295" s="176">
        <f>Q295*H295</f>
        <v>0.451269</v>
      </c>
      <c r="S295" s="176">
        <v>0</v>
      </c>
      <c r="T295" s="177">
        <f>S295*H295</f>
        <v>0</v>
      </c>
      <c r="AR295" s="18" t="s">
        <v>136</v>
      </c>
      <c r="AT295" s="18" t="s">
        <v>131</v>
      </c>
      <c r="AU295" s="18" t="s">
        <v>89</v>
      </c>
      <c r="AY295" s="18" t="s">
        <v>129</v>
      </c>
      <c r="BE295" s="178">
        <f>IF(N295="základní",J295,0)</f>
        <v>0</v>
      </c>
      <c r="BF295" s="178">
        <f>IF(N295="snížená",J295,0)</f>
        <v>0</v>
      </c>
      <c r="BG295" s="178">
        <f>IF(N295="zákl. přenesená",J295,0)</f>
        <v>0</v>
      </c>
      <c r="BH295" s="178">
        <f>IF(N295="sníž. přenesená",J295,0)</f>
        <v>0</v>
      </c>
      <c r="BI295" s="178">
        <f>IF(N295="nulová",J295,0)</f>
        <v>0</v>
      </c>
      <c r="BJ295" s="18" t="s">
        <v>24</v>
      </c>
      <c r="BK295" s="178">
        <f>ROUND(I295*H295,2)</f>
        <v>0</v>
      </c>
      <c r="BL295" s="18" t="s">
        <v>136</v>
      </c>
      <c r="BM295" s="18" t="s">
        <v>737</v>
      </c>
    </row>
    <row r="296" spans="2:47" s="1" customFormat="1" ht="27">
      <c r="B296" s="36"/>
      <c r="D296" s="179" t="s">
        <v>138</v>
      </c>
      <c r="F296" s="180" t="s">
        <v>738</v>
      </c>
      <c r="I296" s="181"/>
      <c r="L296" s="36"/>
      <c r="M296" s="65"/>
      <c r="N296" s="37"/>
      <c r="O296" s="37"/>
      <c r="P296" s="37"/>
      <c r="Q296" s="37"/>
      <c r="R296" s="37"/>
      <c r="S296" s="37"/>
      <c r="T296" s="66"/>
      <c r="AT296" s="18" t="s">
        <v>138</v>
      </c>
      <c r="AU296" s="18" t="s">
        <v>89</v>
      </c>
    </row>
    <row r="297" spans="2:51" s="11" customFormat="1" ht="13.5">
      <c r="B297" s="182"/>
      <c r="D297" s="191" t="s">
        <v>140</v>
      </c>
      <c r="E297" s="200" t="s">
        <v>3</v>
      </c>
      <c r="F297" s="201" t="s">
        <v>734</v>
      </c>
      <c r="H297" s="202">
        <v>74.1</v>
      </c>
      <c r="I297" s="186"/>
      <c r="L297" s="182"/>
      <c r="M297" s="187"/>
      <c r="N297" s="188"/>
      <c r="O297" s="188"/>
      <c r="P297" s="188"/>
      <c r="Q297" s="188"/>
      <c r="R297" s="188"/>
      <c r="S297" s="188"/>
      <c r="T297" s="189"/>
      <c r="AT297" s="183" t="s">
        <v>140</v>
      </c>
      <c r="AU297" s="183" t="s">
        <v>89</v>
      </c>
      <c r="AV297" s="11" t="s">
        <v>89</v>
      </c>
      <c r="AW297" s="11" t="s">
        <v>45</v>
      </c>
      <c r="AX297" s="11" t="s">
        <v>24</v>
      </c>
      <c r="AY297" s="183" t="s">
        <v>129</v>
      </c>
    </row>
    <row r="298" spans="2:65" s="1" customFormat="1" ht="22.5" customHeight="1">
      <c r="B298" s="166"/>
      <c r="C298" s="167" t="s">
        <v>426</v>
      </c>
      <c r="D298" s="167" t="s">
        <v>131</v>
      </c>
      <c r="E298" s="168" t="s">
        <v>319</v>
      </c>
      <c r="F298" s="169" t="s">
        <v>320</v>
      </c>
      <c r="G298" s="170" t="s">
        <v>134</v>
      </c>
      <c r="H298" s="171">
        <v>101.1</v>
      </c>
      <c r="I298" s="172"/>
      <c r="J298" s="173">
        <f>ROUND(I298*H298,2)</f>
        <v>0</v>
      </c>
      <c r="K298" s="169" t="s">
        <v>135</v>
      </c>
      <c r="L298" s="36"/>
      <c r="M298" s="174" t="s">
        <v>3</v>
      </c>
      <c r="N298" s="175" t="s">
        <v>52</v>
      </c>
      <c r="O298" s="37"/>
      <c r="P298" s="176">
        <f>O298*H298</f>
        <v>0</v>
      </c>
      <c r="Q298" s="176">
        <v>0.61404</v>
      </c>
      <c r="R298" s="176">
        <f>Q298*H298</f>
        <v>62.079444</v>
      </c>
      <c r="S298" s="176">
        <v>0</v>
      </c>
      <c r="T298" s="177">
        <f>S298*H298</f>
        <v>0</v>
      </c>
      <c r="AR298" s="18" t="s">
        <v>136</v>
      </c>
      <c r="AT298" s="18" t="s">
        <v>131</v>
      </c>
      <c r="AU298" s="18" t="s">
        <v>89</v>
      </c>
      <c r="AY298" s="18" t="s">
        <v>129</v>
      </c>
      <c r="BE298" s="178">
        <f>IF(N298="základní",J298,0)</f>
        <v>0</v>
      </c>
      <c r="BF298" s="178">
        <f>IF(N298="snížená",J298,0)</f>
        <v>0</v>
      </c>
      <c r="BG298" s="178">
        <f>IF(N298="zákl. přenesená",J298,0)</f>
        <v>0</v>
      </c>
      <c r="BH298" s="178">
        <f>IF(N298="sníž. přenesená",J298,0)</f>
        <v>0</v>
      </c>
      <c r="BI298" s="178">
        <f>IF(N298="nulová",J298,0)</f>
        <v>0</v>
      </c>
      <c r="BJ298" s="18" t="s">
        <v>24</v>
      </c>
      <c r="BK298" s="178">
        <f>ROUND(I298*H298,2)</f>
        <v>0</v>
      </c>
      <c r="BL298" s="18" t="s">
        <v>136</v>
      </c>
      <c r="BM298" s="18" t="s">
        <v>739</v>
      </c>
    </row>
    <row r="299" spans="2:47" s="1" customFormat="1" ht="27">
      <c r="B299" s="36"/>
      <c r="D299" s="179" t="s">
        <v>138</v>
      </c>
      <c r="F299" s="180" t="s">
        <v>322</v>
      </c>
      <c r="I299" s="181"/>
      <c r="L299" s="36"/>
      <c r="M299" s="65"/>
      <c r="N299" s="37"/>
      <c r="O299" s="37"/>
      <c r="P299" s="37"/>
      <c r="Q299" s="37"/>
      <c r="R299" s="37"/>
      <c r="S299" s="37"/>
      <c r="T299" s="66"/>
      <c r="AT299" s="18" t="s">
        <v>138</v>
      </c>
      <c r="AU299" s="18" t="s">
        <v>89</v>
      </c>
    </row>
    <row r="300" spans="2:51" s="12" customFormat="1" ht="13.5">
      <c r="B300" s="190"/>
      <c r="D300" s="179" t="s">
        <v>140</v>
      </c>
      <c r="E300" s="214" t="s">
        <v>3</v>
      </c>
      <c r="F300" s="215" t="s">
        <v>740</v>
      </c>
      <c r="H300" s="199" t="s">
        <v>3</v>
      </c>
      <c r="I300" s="195"/>
      <c r="L300" s="190"/>
      <c r="M300" s="196"/>
      <c r="N300" s="197"/>
      <c r="O300" s="197"/>
      <c r="P300" s="197"/>
      <c r="Q300" s="197"/>
      <c r="R300" s="197"/>
      <c r="S300" s="197"/>
      <c r="T300" s="198"/>
      <c r="AT300" s="199" t="s">
        <v>140</v>
      </c>
      <c r="AU300" s="199" t="s">
        <v>89</v>
      </c>
      <c r="AV300" s="12" t="s">
        <v>24</v>
      </c>
      <c r="AW300" s="12" t="s">
        <v>45</v>
      </c>
      <c r="AX300" s="12" t="s">
        <v>81</v>
      </c>
      <c r="AY300" s="199" t="s">
        <v>129</v>
      </c>
    </row>
    <row r="301" spans="2:51" s="12" customFormat="1" ht="13.5">
      <c r="B301" s="190"/>
      <c r="D301" s="179" t="s">
        <v>140</v>
      </c>
      <c r="E301" s="214" t="s">
        <v>3</v>
      </c>
      <c r="F301" s="215" t="s">
        <v>741</v>
      </c>
      <c r="H301" s="199" t="s">
        <v>3</v>
      </c>
      <c r="I301" s="195"/>
      <c r="L301" s="190"/>
      <c r="M301" s="196"/>
      <c r="N301" s="197"/>
      <c r="O301" s="197"/>
      <c r="P301" s="197"/>
      <c r="Q301" s="197"/>
      <c r="R301" s="197"/>
      <c r="S301" s="197"/>
      <c r="T301" s="198"/>
      <c r="AT301" s="199" t="s">
        <v>140</v>
      </c>
      <c r="AU301" s="199" t="s">
        <v>89</v>
      </c>
      <c r="AV301" s="12" t="s">
        <v>24</v>
      </c>
      <c r="AW301" s="12" t="s">
        <v>45</v>
      </c>
      <c r="AX301" s="12" t="s">
        <v>81</v>
      </c>
      <c r="AY301" s="199" t="s">
        <v>129</v>
      </c>
    </row>
    <row r="302" spans="2:51" s="11" customFormat="1" ht="13.5">
      <c r="B302" s="182"/>
      <c r="D302" s="179" t="s">
        <v>140</v>
      </c>
      <c r="E302" s="183" t="s">
        <v>3</v>
      </c>
      <c r="F302" s="184" t="s">
        <v>742</v>
      </c>
      <c r="H302" s="185">
        <v>87</v>
      </c>
      <c r="I302" s="186"/>
      <c r="L302" s="182"/>
      <c r="M302" s="187"/>
      <c r="N302" s="188"/>
      <c r="O302" s="188"/>
      <c r="P302" s="188"/>
      <c r="Q302" s="188"/>
      <c r="R302" s="188"/>
      <c r="S302" s="188"/>
      <c r="T302" s="189"/>
      <c r="AT302" s="183" t="s">
        <v>140</v>
      </c>
      <c r="AU302" s="183" t="s">
        <v>89</v>
      </c>
      <c r="AV302" s="11" t="s">
        <v>89</v>
      </c>
      <c r="AW302" s="11" t="s">
        <v>45</v>
      </c>
      <c r="AX302" s="11" t="s">
        <v>81</v>
      </c>
      <c r="AY302" s="183" t="s">
        <v>129</v>
      </c>
    </row>
    <row r="303" spans="2:51" s="12" customFormat="1" ht="13.5">
      <c r="B303" s="190"/>
      <c r="D303" s="179" t="s">
        <v>140</v>
      </c>
      <c r="E303" s="214" t="s">
        <v>3</v>
      </c>
      <c r="F303" s="215" t="s">
        <v>743</v>
      </c>
      <c r="H303" s="199" t="s">
        <v>3</v>
      </c>
      <c r="I303" s="195"/>
      <c r="L303" s="190"/>
      <c r="M303" s="196"/>
      <c r="N303" s="197"/>
      <c r="O303" s="197"/>
      <c r="P303" s="197"/>
      <c r="Q303" s="197"/>
      <c r="R303" s="197"/>
      <c r="S303" s="197"/>
      <c r="T303" s="198"/>
      <c r="AT303" s="199" t="s">
        <v>140</v>
      </c>
      <c r="AU303" s="199" t="s">
        <v>89</v>
      </c>
      <c r="AV303" s="12" t="s">
        <v>24</v>
      </c>
      <c r="AW303" s="12" t="s">
        <v>45</v>
      </c>
      <c r="AX303" s="12" t="s">
        <v>81</v>
      </c>
      <c r="AY303" s="199" t="s">
        <v>129</v>
      </c>
    </row>
    <row r="304" spans="2:51" s="11" customFormat="1" ht="13.5">
      <c r="B304" s="182"/>
      <c r="D304" s="179" t="s">
        <v>140</v>
      </c>
      <c r="E304" s="183" t="s">
        <v>3</v>
      </c>
      <c r="F304" s="184" t="s">
        <v>744</v>
      </c>
      <c r="H304" s="185">
        <v>7.6</v>
      </c>
      <c r="I304" s="186"/>
      <c r="L304" s="182"/>
      <c r="M304" s="187"/>
      <c r="N304" s="188"/>
      <c r="O304" s="188"/>
      <c r="P304" s="188"/>
      <c r="Q304" s="188"/>
      <c r="R304" s="188"/>
      <c r="S304" s="188"/>
      <c r="T304" s="189"/>
      <c r="AT304" s="183" t="s">
        <v>140</v>
      </c>
      <c r="AU304" s="183" t="s">
        <v>89</v>
      </c>
      <c r="AV304" s="11" t="s">
        <v>89</v>
      </c>
      <c r="AW304" s="11" t="s">
        <v>45</v>
      </c>
      <c r="AX304" s="11" t="s">
        <v>81</v>
      </c>
      <c r="AY304" s="183" t="s">
        <v>129</v>
      </c>
    </row>
    <row r="305" spans="2:51" s="12" customFormat="1" ht="13.5">
      <c r="B305" s="190"/>
      <c r="D305" s="179" t="s">
        <v>140</v>
      </c>
      <c r="E305" s="214" t="s">
        <v>3</v>
      </c>
      <c r="F305" s="215" t="s">
        <v>745</v>
      </c>
      <c r="H305" s="199" t="s">
        <v>3</v>
      </c>
      <c r="I305" s="195"/>
      <c r="L305" s="190"/>
      <c r="M305" s="196"/>
      <c r="N305" s="197"/>
      <c r="O305" s="197"/>
      <c r="P305" s="197"/>
      <c r="Q305" s="197"/>
      <c r="R305" s="197"/>
      <c r="S305" s="197"/>
      <c r="T305" s="198"/>
      <c r="AT305" s="199" t="s">
        <v>140</v>
      </c>
      <c r="AU305" s="199" t="s">
        <v>89</v>
      </c>
      <c r="AV305" s="12" t="s">
        <v>24</v>
      </c>
      <c r="AW305" s="12" t="s">
        <v>45</v>
      </c>
      <c r="AX305" s="12" t="s">
        <v>81</v>
      </c>
      <c r="AY305" s="199" t="s">
        <v>129</v>
      </c>
    </row>
    <row r="306" spans="2:51" s="11" customFormat="1" ht="13.5">
      <c r="B306" s="182"/>
      <c r="D306" s="179" t="s">
        <v>140</v>
      </c>
      <c r="E306" s="183" t="s">
        <v>3</v>
      </c>
      <c r="F306" s="184" t="s">
        <v>746</v>
      </c>
      <c r="H306" s="185">
        <v>6.5</v>
      </c>
      <c r="I306" s="186"/>
      <c r="L306" s="182"/>
      <c r="M306" s="187"/>
      <c r="N306" s="188"/>
      <c r="O306" s="188"/>
      <c r="P306" s="188"/>
      <c r="Q306" s="188"/>
      <c r="R306" s="188"/>
      <c r="S306" s="188"/>
      <c r="T306" s="189"/>
      <c r="AT306" s="183" t="s">
        <v>140</v>
      </c>
      <c r="AU306" s="183" t="s">
        <v>89</v>
      </c>
      <c r="AV306" s="11" t="s">
        <v>89</v>
      </c>
      <c r="AW306" s="11" t="s">
        <v>45</v>
      </c>
      <c r="AX306" s="11" t="s">
        <v>81</v>
      </c>
      <c r="AY306" s="183" t="s">
        <v>129</v>
      </c>
    </row>
    <row r="307" spans="2:51" s="13" customFormat="1" ht="13.5">
      <c r="B307" s="220"/>
      <c r="D307" s="179" t="s">
        <v>140</v>
      </c>
      <c r="E307" s="237" t="s">
        <v>3</v>
      </c>
      <c r="F307" s="238" t="s">
        <v>506</v>
      </c>
      <c r="H307" s="239">
        <v>101.1</v>
      </c>
      <c r="I307" s="224"/>
      <c r="L307" s="220"/>
      <c r="M307" s="225"/>
      <c r="N307" s="226"/>
      <c r="O307" s="226"/>
      <c r="P307" s="226"/>
      <c r="Q307" s="226"/>
      <c r="R307" s="226"/>
      <c r="S307" s="226"/>
      <c r="T307" s="227"/>
      <c r="AT307" s="228" t="s">
        <v>140</v>
      </c>
      <c r="AU307" s="228" t="s">
        <v>89</v>
      </c>
      <c r="AV307" s="13" t="s">
        <v>136</v>
      </c>
      <c r="AW307" s="13" t="s">
        <v>45</v>
      </c>
      <c r="AX307" s="13" t="s">
        <v>24</v>
      </c>
      <c r="AY307" s="228" t="s">
        <v>129</v>
      </c>
    </row>
    <row r="308" spans="2:63" s="10" customFormat="1" ht="29.25" customHeight="1">
      <c r="B308" s="152"/>
      <c r="D308" s="163" t="s">
        <v>80</v>
      </c>
      <c r="E308" s="164" t="s">
        <v>166</v>
      </c>
      <c r="F308" s="164" t="s">
        <v>747</v>
      </c>
      <c r="I308" s="155"/>
      <c r="J308" s="165">
        <f>BK308</f>
        <v>0</v>
      </c>
      <c r="L308" s="152"/>
      <c r="M308" s="157"/>
      <c r="N308" s="158"/>
      <c r="O308" s="158"/>
      <c r="P308" s="159">
        <f>SUM(P309:P320)</f>
        <v>0</v>
      </c>
      <c r="Q308" s="158"/>
      <c r="R308" s="159">
        <f>SUM(R309:R320)</f>
        <v>2.8918476</v>
      </c>
      <c r="S308" s="158"/>
      <c r="T308" s="160">
        <f>SUM(T309:T320)</f>
        <v>0.6021</v>
      </c>
      <c r="AR308" s="153" t="s">
        <v>24</v>
      </c>
      <c r="AT308" s="161" t="s">
        <v>80</v>
      </c>
      <c r="AU308" s="161" t="s">
        <v>24</v>
      </c>
      <c r="AY308" s="153" t="s">
        <v>129</v>
      </c>
      <c r="BK308" s="162">
        <f>SUM(BK309:BK320)</f>
        <v>0</v>
      </c>
    </row>
    <row r="309" spans="2:65" s="1" customFormat="1" ht="22.5" customHeight="1">
      <c r="B309" s="166"/>
      <c r="C309" s="167" t="s">
        <v>432</v>
      </c>
      <c r="D309" s="167" t="s">
        <v>131</v>
      </c>
      <c r="E309" s="168" t="s">
        <v>748</v>
      </c>
      <c r="F309" s="169" t="s">
        <v>749</v>
      </c>
      <c r="G309" s="170" t="s">
        <v>134</v>
      </c>
      <c r="H309" s="171">
        <v>120.12</v>
      </c>
      <c r="I309" s="172"/>
      <c r="J309" s="173">
        <f>ROUND(I309*H309,2)</f>
        <v>0</v>
      </c>
      <c r="K309" s="169" t="s">
        <v>135</v>
      </c>
      <c r="L309" s="36"/>
      <c r="M309" s="174" t="s">
        <v>3</v>
      </c>
      <c r="N309" s="175" t="s">
        <v>52</v>
      </c>
      <c r="O309" s="37"/>
      <c r="P309" s="176">
        <f>O309*H309</f>
        <v>0</v>
      </c>
      <c r="Q309" s="176">
        <v>0.00102</v>
      </c>
      <c r="R309" s="176">
        <f>Q309*H309</f>
        <v>0.12252240000000002</v>
      </c>
      <c r="S309" s="176">
        <v>0</v>
      </c>
      <c r="T309" s="177">
        <f>S309*H309</f>
        <v>0</v>
      </c>
      <c r="AR309" s="18" t="s">
        <v>136</v>
      </c>
      <c r="AT309" s="18" t="s">
        <v>131</v>
      </c>
      <c r="AU309" s="18" t="s">
        <v>89</v>
      </c>
      <c r="AY309" s="18" t="s">
        <v>129</v>
      </c>
      <c r="BE309" s="178">
        <f>IF(N309="základní",J309,0)</f>
        <v>0</v>
      </c>
      <c r="BF309" s="178">
        <f>IF(N309="snížená",J309,0)</f>
        <v>0</v>
      </c>
      <c r="BG309" s="178">
        <f>IF(N309="zákl. přenesená",J309,0)</f>
        <v>0</v>
      </c>
      <c r="BH309" s="178">
        <f>IF(N309="sníž. přenesená",J309,0)</f>
        <v>0</v>
      </c>
      <c r="BI309" s="178">
        <f>IF(N309="nulová",J309,0)</f>
        <v>0</v>
      </c>
      <c r="BJ309" s="18" t="s">
        <v>24</v>
      </c>
      <c r="BK309" s="178">
        <f>ROUND(I309*H309,2)</f>
        <v>0</v>
      </c>
      <c r="BL309" s="18" t="s">
        <v>136</v>
      </c>
      <c r="BM309" s="18" t="s">
        <v>750</v>
      </c>
    </row>
    <row r="310" spans="2:47" s="1" customFormat="1" ht="27">
      <c r="B310" s="36"/>
      <c r="D310" s="179" t="s">
        <v>138</v>
      </c>
      <c r="F310" s="180" t="s">
        <v>751</v>
      </c>
      <c r="I310" s="181"/>
      <c r="L310" s="36"/>
      <c r="M310" s="65"/>
      <c r="N310" s="37"/>
      <c r="O310" s="37"/>
      <c r="P310" s="37"/>
      <c r="Q310" s="37"/>
      <c r="R310" s="37"/>
      <c r="S310" s="37"/>
      <c r="T310" s="66"/>
      <c r="AT310" s="18" t="s">
        <v>138</v>
      </c>
      <c r="AU310" s="18" t="s">
        <v>89</v>
      </c>
    </row>
    <row r="311" spans="2:51" s="12" customFormat="1" ht="13.5">
      <c r="B311" s="190"/>
      <c r="D311" s="179" t="s">
        <v>140</v>
      </c>
      <c r="E311" s="214" t="s">
        <v>3</v>
      </c>
      <c r="F311" s="215" t="s">
        <v>752</v>
      </c>
      <c r="H311" s="199" t="s">
        <v>3</v>
      </c>
      <c r="I311" s="195"/>
      <c r="L311" s="190"/>
      <c r="M311" s="196"/>
      <c r="N311" s="197"/>
      <c r="O311" s="197"/>
      <c r="P311" s="197"/>
      <c r="Q311" s="197"/>
      <c r="R311" s="197"/>
      <c r="S311" s="197"/>
      <c r="T311" s="198"/>
      <c r="AT311" s="199" t="s">
        <v>140</v>
      </c>
      <c r="AU311" s="199" t="s">
        <v>89</v>
      </c>
      <c r="AV311" s="12" t="s">
        <v>24</v>
      </c>
      <c r="AW311" s="12" t="s">
        <v>45</v>
      </c>
      <c r="AX311" s="12" t="s">
        <v>81</v>
      </c>
      <c r="AY311" s="199" t="s">
        <v>129</v>
      </c>
    </row>
    <row r="312" spans="2:51" s="11" customFormat="1" ht="13.5">
      <c r="B312" s="182"/>
      <c r="D312" s="179" t="s">
        <v>140</v>
      </c>
      <c r="E312" s="183" t="s">
        <v>3</v>
      </c>
      <c r="F312" s="184" t="s">
        <v>753</v>
      </c>
      <c r="H312" s="185">
        <v>86.52</v>
      </c>
      <c r="I312" s="186"/>
      <c r="L312" s="182"/>
      <c r="M312" s="187"/>
      <c r="N312" s="188"/>
      <c r="O312" s="188"/>
      <c r="P312" s="188"/>
      <c r="Q312" s="188"/>
      <c r="R312" s="188"/>
      <c r="S312" s="188"/>
      <c r="T312" s="189"/>
      <c r="AT312" s="183" t="s">
        <v>140</v>
      </c>
      <c r="AU312" s="183" t="s">
        <v>89</v>
      </c>
      <c r="AV312" s="11" t="s">
        <v>89</v>
      </c>
      <c r="AW312" s="11" t="s">
        <v>45</v>
      </c>
      <c r="AX312" s="11" t="s">
        <v>81</v>
      </c>
      <c r="AY312" s="183" t="s">
        <v>129</v>
      </c>
    </row>
    <row r="313" spans="2:51" s="12" customFormat="1" ht="13.5">
      <c r="B313" s="190"/>
      <c r="D313" s="179" t="s">
        <v>140</v>
      </c>
      <c r="E313" s="214" t="s">
        <v>3</v>
      </c>
      <c r="F313" s="215" t="s">
        <v>754</v>
      </c>
      <c r="H313" s="199" t="s">
        <v>3</v>
      </c>
      <c r="I313" s="195"/>
      <c r="L313" s="190"/>
      <c r="M313" s="196"/>
      <c r="N313" s="197"/>
      <c r="O313" s="197"/>
      <c r="P313" s="197"/>
      <c r="Q313" s="197"/>
      <c r="R313" s="197"/>
      <c r="S313" s="197"/>
      <c r="T313" s="198"/>
      <c r="AT313" s="199" t="s">
        <v>140</v>
      </c>
      <c r="AU313" s="199" t="s">
        <v>89</v>
      </c>
      <c r="AV313" s="12" t="s">
        <v>24</v>
      </c>
      <c r="AW313" s="12" t="s">
        <v>45</v>
      </c>
      <c r="AX313" s="12" t="s">
        <v>81</v>
      </c>
      <c r="AY313" s="199" t="s">
        <v>129</v>
      </c>
    </row>
    <row r="314" spans="2:51" s="11" customFormat="1" ht="13.5">
      <c r="B314" s="182"/>
      <c r="D314" s="179" t="s">
        <v>140</v>
      </c>
      <c r="E314" s="183" t="s">
        <v>3</v>
      </c>
      <c r="F314" s="184" t="s">
        <v>755</v>
      </c>
      <c r="H314" s="185">
        <v>33.6</v>
      </c>
      <c r="I314" s="186"/>
      <c r="L314" s="182"/>
      <c r="M314" s="187"/>
      <c r="N314" s="188"/>
      <c r="O314" s="188"/>
      <c r="P314" s="188"/>
      <c r="Q314" s="188"/>
      <c r="R314" s="188"/>
      <c r="S314" s="188"/>
      <c r="T314" s="189"/>
      <c r="AT314" s="183" t="s">
        <v>140</v>
      </c>
      <c r="AU314" s="183" t="s">
        <v>89</v>
      </c>
      <c r="AV314" s="11" t="s">
        <v>89</v>
      </c>
      <c r="AW314" s="11" t="s">
        <v>45</v>
      </c>
      <c r="AX314" s="11" t="s">
        <v>81</v>
      </c>
      <c r="AY314" s="183" t="s">
        <v>129</v>
      </c>
    </row>
    <row r="315" spans="2:51" s="13" customFormat="1" ht="13.5">
      <c r="B315" s="220"/>
      <c r="D315" s="191" t="s">
        <v>140</v>
      </c>
      <c r="E315" s="221" t="s">
        <v>3</v>
      </c>
      <c r="F315" s="222" t="s">
        <v>506</v>
      </c>
      <c r="H315" s="223">
        <v>120.12</v>
      </c>
      <c r="I315" s="224"/>
      <c r="L315" s="220"/>
      <c r="M315" s="225"/>
      <c r="N315" s="226"/>
      <c r="O315" s="226"/>
      <c r="P315" s="226"/>
      <c r="Q315" s="226"/>
      <c r="R315" s="226"/>
      <c r="S315" s="226"/>
      <c r="T315" s="227"/>
      <c r="AT315" s="228" t="s">
        <v>140</v>
      </c>
      <c r="AU315" s="228" t="s">
        <v>89</v>
      </c>
      <c r="AV315" s="13" t="s">
        <v>136</v>
      </c>
      <c r="AW315" s="13" t="s">
        <v>45</v>
      </c>
      <c r="AX315" s="13" t="s">
        <v>24</v>
      </c>
      <c r="AY315" s="228" t="s">
        <v>129</v>
      </c>
    </row>
    <row r="316" spans="2:65" s="1" customFormat="1" ht="22.5" customHeight="1">
      <c r="B316" s="166"/>
      <c r="C316" s="167" t="s">
        <v>437</v>
      </c>
      <c r="D316" s="167" t="s">
        <v>131</v>
      </c>
      <c r="E316" s="168" t="s">
        <v>756</v>
      </c>
      <c r="F316" s="169" t="s">
        <v>757</v>
      </c>
      <c r="G316" s="170" t="s">
        <v>134</v>
      </c>
      <c r="H316" s="171">
        <v>40</v>
      </c>
      <c r="I316" s="172"/>
      <c r="J316" s="173">
        <f>ROUND(I316*H316,2)</f>
        <v>0</v>
      </c>
      <c r="K316" s="169" t="s">
        <v>135</v>
      </c>
      <c r="L316" s="36"/>
      <c r="M316" s="174" t="s">
        <v>3</v>
      </c>
      <c r="N316" s="175" t="s">
        <v>52</v>
      </c>
      <c r="O316" s="37"/>
      <c r="P316" s="176">
        <f>O316*H316</f>
        <v>0</v>
      </c>
      <c r="Q316" s="176">
        <v>0.054</v>
      </c>
      <c r="R316" s="176">
        <f>Q316*H316</f>
        <v>2.16</v>
      </c>
      <c r="S316" s="176">
        <v>0</v>
      </c>
      <c r="T316" s="177">
        <f>S316*H316</f>
        <v>0</v>
      </c>
      <c r="AR316" s="18" t="s">
        <v>136</v>
      </c>
      <c r="AT316" s="18" t="s">
        <v>131</v>
      </c>
      <c r="AU316" s="18" t="s">
        <v>89</v>
      </c>
      <c r="AY316" s="18" t="s">
        <v>129</v>
      </c>
      <c r="BE316" s="178">
        <f>IF(N316="základní",J316,0)</f>
        <v>0</v>
      </c>
      <c r="BF316" s="178">
        <f>IF(N316="snížená",J316,0)</f>
        <v>0</v>
      </c>
      <c r="BG316" s="178">
        <f>IF(N316="zákl. přenesená",J316,0)</f>
        <v>0</v>
      </c>
      <c r="BH316" s="178">
        <f>IF(N316="sníž. přenesená",J316,0)</f>
        <v>0</v>
      </c>
      <c r="BI316" s="178">
        <f>IF(N316="nulová",J316,0)</f>
        <v>0</v>
      </c>
      <c r="BJ316" s="18" t="s">
        <v>24</v>
      </c>
      <c r="BK316" s="178">
        <f>ROUND(I316*H316,2)</f>
        <v>0</v>
      </c>
      <c r="BL316" s="18" t="s">
        <v>136</v>
      </c>
      <c r="BM316" s="18" t="s">
        <v>758</v>
      </c>
    </row>
    <row r="317" spans="2:47" s="1" customFormat="1" ht="27">
      <c r="B317" s="36"/>
      <c r="D317" s="191" t="s">
        <v>138</v>
      </c>
      <c r="F317" s="203" t="s">
        <v>759</v>
      </c>
      <c r="I317" s="181"/>
      <c r="L317" s="36"/>
      <c r="M317" s="65"/>
      <c r="N317" s="37"/>
      <c r="O317" s="37"/>
      <c r="P317" s="37"/>
      <c r="Q317" s="37"/>
      <c r="R317" s="37"/>
      <c r="S317" s="37"/>
      <c r="T317" s="66"/>
      <c r="AT317" s="18" t="s">
        <v>138</v>
      </c>
      <c r="AU317" s="18" t="s">
        <v>89</v>
      </c>
    </row>
    <row r="318" spans="2:65" s="1" customFormat="1" ht="22.5" customHeight="1">
      <c r="B318" s="166"/>
      <c r="C318" s="167" t="s">
        <v>443</v>
      </c>
      <c r="D318" s="167" t="s">
        <v>131</v>
      </c>
      <c r="E318" s="168" t="s">
        <v>760</v>
      </c>
      <c r="F318" s="169" t="s">
        <v>761</v>
      </c>
      <c r="G318" s="170" t="s">
        <v>134</v>
      </c>
      <c r="H318" s="171">
        <v>120.42</v>
      </c>
      <c r="I318" s="172"/>
      <c r="J318" s="173">
        <f>ROUND(I318*H318,2)</f>
        <v>0</v>
      </c>
      <c r="K318" s="169" t="s">
        <v>135</v>
      </c>
      <c r="L318" s="36"/>
      <c r="M318" s="174" t="s">
        <v>3</v>
      </c>
      <c r="N318" s="175" t="s">
        <v>52</v>
      </c>
      <c r="O318" s="37"/>
      <c r="P318" s="176">
        <f>O318*H318</f>
        <v>0</v>
      </c>
      <c r="Q318" s="176">
        <v>0.00506</v>
      </c>
      <c r="R318" s="176">
        <f>Q318*H318</f>
        <v>0.6093252</v>
      </c>
      <c r="S318" s="176">
        <v>0.005</v>
      </c>
      <c r="T318" s="177">
        <f>S318*H318</f>
        <v>0.6021</v>
      </c>
      <c r="AR318" s="18" t="s">
        <v>136</v>
      </c>
      <c r="AT318" s="18" t="s">
        <v>131</v>
      </c>
      <c r="AU318" s="18" t="s">
        <v>89</v>
      </c>
      <c r="AY318" s="18" t="s">
        <v>129</v>
      </c>
      <c r="BE318" s="178">
        <f>IF(N318="základní",J318,0)</f>
        <v>0</v>
      </c>
      <c r="BF318" s="178">
        <f>IF(N318="snížená",J318,0)</f>
        <v>0</v>
      </c>
      <c r="BG318" s="178">
        <f>IF(N318="zákl. přenesená",J318,0)</f>
        <v>0</v>
      </c>
      <c r="BH318" s="178">
        <f>IF(N318="sníž. přenesená",J318,0)</f>
        <v>0</v>
      </c>
      <c r="BI318" s="178">
        <f>IF(N318="nulová",J318,0)</f>
        <v>0</v>
      </c>
      <c r="BJ318" s="18" t="s">
        <v>24</v>
      </c>
      <c r="BK318" s="178">
        <f>ROUND(I318*H318,2)</f>
        <v>0</v>
      </c>
      <c r="BL318" s="18" t="s">
        <v>136</v>
      </c>
      <c r="BM318" s="18" t="s">
        <v>762</v>
      </c>
    </row>
    <row r="319" spans="2:47" s="1" customFormat="1" ht="27">
      <c r="B319" s="36"/>
      <c r="D319" s="179" t="s">
        <v>138</v>
      </c>
      <c r="F319" s="180" t="s">
        <v>763</v>
      </c>
      <c r="I319" s="181"/>
      <c r="L319" s="36"/>
      <c r="M319" s="65"/>
      <c r="N319" s="37"/>
      <c r="O319" s="37"/>
      <c r="P319" s="37"/>
      <c r="Q319" s="37"/>
      <c r="R319" s="37"/>
      <c r="S319" s="37"/>
      <c r="T319" s="66"/>
      <c r="AT319" s="18" t="s">
        <v>138</v>
      </c>
      <c r="AU319" s="18" t="s">
        <v>89</v>
      </c>
    </row>
    <row r="320" spans="2:51" s="11" customFormat="1" ht="13.5">
      <c r="B320" s="182"/>
      <c r="D320" s="179" t="s">
        <v>140</v>
      </c>
      <c r="E320" s="183" t="s">
        <v>3</v>
      </c>
      <c r="F320" s="184" t="s">
        <v>764</v>
      </c>
      <c r="H320" s="185">
        <v>120.42</v>
      </c>
      <c r="I320" s="186"/>
      <c r="L320" s="182"/>
      <c r="M320" s="187"/>
      <c r="N320" s="188"/>
      <c r="O320" s="188"/>
      <c r="P320" s="188"/>
      <c r="Q320" s="188"/>
      <c r="R320" s="188"/>
      <c r="S320" s="188"/>
      <c r="T320" s="189"/>
      <c r="AT320" s="183" t="s">
        <v>140</v>
      </c>
      <c r="AU320" s="183" t="s">
        <v>89</v>
      </c>
      <c r="AV320" s="11" t="s">
        <v>89</v>
      </c>
      <c r="AW320" s="11" t="s">
        <v>45</v>
      </c>
      <c r="AX320" s="11" t="s">
        <v>24</v>
      </c>
      <c r="AY320" s="183" t="s">
        <v>129</v>
      </c>
    </row>
    <row r="321" spans="2:63" s="10" customFormat="1" ht="29.25" customHeight="1">
      <c r="B321" s="152"/>
      <c r="D321" s="163" t="s">
        <v>80</v>
      </c>
      <c r="E321" s="164" t="s">
        <v>172</v>
      </c>
      <c r="F321" s="164" t="s">
        <v>765</v>
      </c>
      <c r="I321" s="155"/>
      <c r="J321" s="165">
        <f>BK321</f>
        <v>0</v>
      </c>
      <c r="L321" s="152"/>
      <c r="M321" s="157"/>
      <c r="N321" s="158"/>
      <c r="O321" s="158"/>
      <c r="P321" s="159">
        <f>SUM(P322:P336)</f>
        <v>0</v>
      </c>
      <c r="Q321" s="158"/>
      <c r="R321" s="159">
        <f>SUM(R322:R336)</f>
        <v>0.0621088</v>
      </c>
      <c r="S321" s="158"/>
      <c r="T321" s="160">
        <f>SUM(T322:T336)</f>
        <v>0.4104</v>
      </c>
      <c r="AR321" s="153" t="s">
        <v>24</v>
      </c>
      <c r="AT321" s="161" t="s">
        <v>80</v>
      </c>
      <c r="AU321" s="161" t="s">
        <v>24</v>
      </c>
      <c r="AY321" s="153" t="s">
        <v>129</v>
      </c>
      <c r="BK321" s="162">
        <f>SUM(BK322:BK336)</f>
        <v>0</v>
      </c>
    </row>
    <row r="322" spans="2:65" s="1" customFormat="1" ht="22.5" customHeight="1">
      <c r="B322" s="166"/>
      <c r="C322" s="167" t="s">
        <v>451</v>
      </c>
      <c r="D322" s="167" t="s">
        <v>131</v>
      </c>
      <c r="E322" s="168" t="s">
        <v>766</v>
      </c>
      <c r="F322" s="169" t="s">
        <v>767</v>
      </c>
      <c r="G322" s="170" t="s">
        <v>134</v>
      </c>
      <c r="H322" s="171">
        <v>91.2</v>
      </c>
      <c r="I322" s="172"/>
      <c r="J322" s="173">
        <f>ROUND(I322*H322,2)</f>
        <v>0</v>
      </c>
      <c r="K322" s="169" t="s">
        <v>690</v>
      </c>
      <c r="L322" s="36"/>
      <c r="M322" s="174" t="s">
        <v>3</v>
      </c>
      <c r="N322" s="175" t="s">
        <v>52</v>
      </c>
      <c r="O322" s="37"/>
      <c r="P322" s="176">
        <f>O322*H322</f>
        <v>0</v>
      </c>
      <c r="Q322" s="176">
        <v>0</v>
      </c>
      <c r="R322" s="176">
        <f>Q322*H322</f>
        <v>0</v>
      </c>
      <c r="S322" s="176">
        <v>0.0045</v>
      </c>
      <c r="T322" s="177">
        <f>S322*H322</f>
        <v>0.4104</v>
      </c>
      <c r="AR322" s="18" t="s">
        <v>136</v>
      </c>
      <c r="AT322" s="18" t="s">
        <v>131</v>
      </c>
      <c r="AU322" s="18" t="s">
        <v>89</v>
      </c>
      <c r="AY322" s="18" t="s">
        <v>129</v>
      </c>
      <c r="BE322" s="178">
        <f>IF(N322="základní",J322,0)</f>
        <v>0</v>
      </c>
      <c r="BF322" s="178">
        <f>IF(N322="snížená",J322,0)</f>
        <v>0</v>
      </c>
      <c r="BG322" s="178">
        <f>IF(N322="zákl. přenesená",J322,0)</f>
        <v>0</v>
      </c>
      <c r="BH322" s="178">
        <f>IF(N322="sníž. přenesená",J322,0)</f>
        <v>0</v>
      </c>
      <c r="BI322" s="178">
        <f>IF(N322="nulová",J322,0)</f>
        <v>0</v>
      </c>
      <c r="BJ322" s="18" t="s">
        <v>24</v>
      </c>
      <c r="BK322" s="178">
        <f>ROUND(I322*H322,2)</f>
        <v>0</v>
      </c>
      <c r="BL322" s="18" t="s">
        <v>136</v>
      </c>
      <c r="BM322" s="18" t="s">
        <v>768</v>
      </c>
    </row>
    <row r="323" spans="2:47" s="1" customFormat="1" ht="13.5">
      <c r="B323" s="36"/>
      <c r="D323" s="179" t="s">
        <v>138</v>
      </c>
      <c r="F323" s="180" t="s">
        <v>769</v>
      </c>
      <c r="I323" s="181"/>
      <c r="L323" s="36"/>
      <c r="M323" s="65"/>
      <c r="N323" s="37"/>
      <c r="O323" s="37"/>
      <c r="P323" s="37"/>
      <c r="Q323" s="37"/>
      <c r="R323" s="37"/>
      <c r="S323" s="37"/>
      <c r="T323" s="66"/>
      <c r="AT323" s="18" t="s">
        <v>138</v>
      </c>
      <c r="AU323" s="18" t="s">
        <v>89</v>
      </c>
    </row>
    <row r="324" spans="2:51" s="11" customFormat="1" ht="13.5">
      <c r="B324" s="182"/>
      <c r="D324" s="191" t="s">
        <v>140</v>
      </c>
      <c r="E324" s="200" t="s">
        <v>3</v>
      </c>
      <c r="F324" s="201" t="s">
        <v>770</v>
      </c>
      <c r="H324" s="202">
        <v>91.2</v>
      </c>
      <c r="I324" s="186"/>
      <c r="L324" s="182"/>
      <c r="M324" s="187"/>
      <c r="N324" s="188"/>
      <c r="O324" s="188"/>
      <c r="P324" s="188"/>
      <c r="Q324" s="188"/>
      <c r="R324" s="188"/>
      <c r="S324" s="188"/>
      <c r="T324" s="189"/>
      <c r="AT324" s="183" t="s">
        <v>140</v>
      </c>
      <c r="AU324" s="183" t="s">
        <v>89</v>
      </c>
      <c r="AV324" s="11" t="s">
        <v>89</v>
      </c>
      <c r="AW324" s="11" t="s">
        <v>45</v>
      </c>
      <c r="AX324" s="11" t="s">
        <v>24</v>
      </c>
      <c r="AY324" s="183" t="s">
        <v>129</v>
      </c>
    </row>
    <row r="325" spans="2:65" s="1" customFormat="1" ht="22.5" customHeight="1">
      <c r="B325" s="166"/>
      <c r="C325" s="167" t="s">
        <v>771</v>
      </c>
      <c r="D325" s="167" t="s">
        <v>131</v>
      </c>
      <c r="E325" s="168" t="s">
        <v>772</v>
      </c>
      <c r="F325" s="169" t="s">
        <v>773</v>
      </c>
      <c r="G325" s="170" t="s">
        <v>134</v>
      </c>
      <c r="H325" s="171">
        <v>99.6</v>
      </c>
      <c r="I325" s="172"/>
      <c r="J325" s="173">
        <f>ROUND(I325*H325,2)</f>
        <v>0</v>
      </c>
      <c r="K325" s="169" t="s">
        <v>690</v>
      </c>
      <c r="L325" s="36"/>
      <c r="M325" s="174" t="s">
        <v>3</v>
      </c>
      <c r="N325" s="175" t="s">
        <v>52</v>
      </c>
      <c r="O325" s="37"/>
      <c r="P325" s="176">
        <f>O325*H325</f>
        <v>0</v>
      </c>
      <c r="Q325" s="176">
        <v>0.00038</v>
      </c>
      <c r="R325" s="176">
        <f>Q325*H325</f>
        <v>0.037848</v>
      </c>
      <c r="S325" s="176">
        <v>0</v>
      </c>
      <c r="T325" s="177">
        <f>S325*H325</f>
        <v>0</v>
      </c>
      <c r="AR325" s="18" t="s">
        <v>136</v>
      </c>
      <c r="AT325" s="18" t="s">
        <v>131</v>
      </c>
      <c r="AU325" s="18" t="s">
        <v>89</v>
      </c>
      <c r="AY325" s="18" t="s">
        <v>129</v>
      </c>
      <c r="BE325" s="178">
        <f>IF(N325="základní",J325,0)</f>
        <v>0</v>
      </c>
      <c r="BF325" s="178">
        <f>IF(N325="snížená",J325,0)</f>
        <v>0</v>
      </c>
      <c r="BG325" s="178">
        <f>IF(N325="zákl. přenesená",J325,0)</f>
        <v>0</v>
      </c>
      <c r="BH325" s="178">
        <f>IF(N325="sníž. přenesená",J325,0)</f>
        <v>0</v>
      </c>
      <c r="BI325" s="178">
        <f>IF(N325="nulová",J325,0)</f>
        <v>0</v>
      </c>
      <c r="BJ325" s="18" t="s">
        <v>24</v>
      </c>
      <c r="BK325" s="178">
        <f>ROUND(I325*H325,2)</f>
        <v>0</v>
      </c>
      <c r="BL325" s="18" t="s">
        <v>136</v>
      </c>
      <c r="BM325" s="18" t="s">
        <v>774</v>
      </c>
    </row>
    <row r="326" spans="2:47" s="1" customFormat="1" ht="13.5">
      <c r="B326" s="36"/>
      <c r="D326" s="179" t="s">
        <v>138</v>
      </c>
      <c r="F326" s="180" t="s">
        <v>775</v>
      </c>
      <c r="I326" s="181"/>
      <c r="L326" s="36"/>
      <c r="M326" s="65"/>
      <c r="N326" s="37"/>
      <c r="O326" s="37"/>
      <c r="P326" s="37"/>
      <c r="Q326" s="37"/>
      <c r="R326" s="37"/>
      <c r="S326" s="37"/>
      <c r="T326" s="66"/>
      <c r="AT326" s="18" t="s">
        <v>138</v>
      </c>
      <c r="AU326" s="18" t="s">
        <v>89</v>
      </c>
    </row>
    <row r="327" spans="2:51" s="11" customFormat="1" ht="13.5">
      <c r="B327" s="182"/>
      <c r="D327" s="191" t="s">
        <v>140</v>
      </c>
      <c r="E327" s="200" t="s">
        <v>3</v>
      </c>
      <c r="F327" s="201" t="s">
        <v>776</v>
      </c>
      <c r="H327" s="202">
        <v>99.6</v>
      </c>
      <c r="I327" s="186"/>
      <c r="L327" s="182"/>
      <c r="M327" s="187"/>
      <c r="N327" s="188"/>
      <c r="O327" s="188"/>
      <c r="P327" s="188"/>
      <c r="Q327" s="188"/>
      <c r="R327" s="188"/>
      <c r="S327" s="188"/>
      <c r="T327" s="189"/>
      <c r="AT327" s="183" t="s">
        <v>140</v>
      </c>
      <c r="AU327" s="183" t="s">
        <v>89</v>
      </c>
      <c r="AV327" s="11" t="s">
        <v>89</v>
      </c>
      <c r="AW327" s="11" t="s">
        <v>45</v>
      </c>
      <c r="AX327" s="11" t="s">
        <v>24</v>
      </c>
      <c r="AY327" s="183" t="s">
        <v>129</v>
      </c>
    </row>
    <row r="328" spans="2:65" s="1" customFormat="1" ht="22.5" customHeight="1">
      <c r="B328" s="166"/>
      <c r="C328" s="167" t="s">
        <v>777</v>
      </c>
      <c r="D328" s="167" t="s">
        <v>131</v>
      </c>
      <c r="E328" s="168" t="s">
        <v>778</v>
      </c>
      <c r="F328" s="169" t="s">
        <v>779</v>
      </c>
      <c r="G328" s="170" t="s">
        <v>134</v>
      </c>
      <c r="H328" s="171">
        <v>30.16</v>
      </c>
      <c r="I328" s="172"/>
      <c r="J328" s="173">
        <f>ROUND(I328*H328,2)</f>
        <v>0</v>
      </c>
      <c r="K328" s="169" t="s">
        <v>3</v>
      </c>
      <c r="L328" s="36"/>
      <c r="M328" s="174" t="s">
        <v>3</v>
      </c>
      <c r="N328" s="175" t="s">
        <v>52</v>
      </c>
      <c r="O328" s="37"/>
      <c r="P328" s="176">
        <f>O328*H328</f>
        <v>0</v>
      </c>
      <c r="Q328" s="176">
        <v>0.00038</v>
      </c>
      <c r="R328" s="176">
        <f>Q328*H328</f>
        <v>0.0114608</v>
      </c>
      <c r="S328" s="176">
        <v>0</v>
      </c>
      <c r="T328" s="177">
        <f>S328*H328</f>
        <v>0</v>
      </c>
      <c r="AR328" s="18" t="s">
        <v>136</v>
      </c>
      <c r="AT328" s="18" t="s">
        <v>131</v>
      </c>
      <c r="AU328" s="18" t="s">
        <v>89</v>
      </c>
      <c r="AY328" s="18" t="s">
        <v>129</v>
      </c>
      <c r="BE328" s="178">
        <f>IF(N328="základní",J328,0)</f>
        <v>0</v>
      </c>
      <c r="BF328" s="178">
        <f>IF(N328="snížená",J328,0)</f>
        <v>0</v>
      </c>
      <c r="BG328" s="178">
        <f>IF(N328="zákl. přenesená",J328,0)</f>
        <v>0</v>
      </c>
      <c r="BH328" s="178">
        <f>IF(N328="sníž. přenesená",J328,0)</f>
        <v>0</v>
      </c>
      <c r="BI328" s="178">
        <f>IF(N328="nulová",J328,0)</f>
        <v>0</v>
      </c>
      <c r="BJ328" s="18" t="s">
        <v>24</v>
      </c>
      <c r="BK328" s="178">
        <f>ROUND(I328*H328,2)</f>
        <v>0</v>
      </c>
      <c r="BL328" s="18" t="s">
        <v>136</v>
      </c>
      <c r="BM328" s="18" t="s">
        <v>780</v>
      </c>
    </row>
    <row r="329" spans="2:47" s="1" customFormat="1" ht="13.5">
      <c r="B329" s="36"/>
      <c r="D329" s="179" t="s">
        <v>138</v>
      </c>
      <c r="F329" s="180" t="s">
        <v>775</v>
      </c>
      <c r="I329" s="181"/>
      <c r="L329" s="36"/>
      <c r="M329" s="65"/>
      <c r="N329" s="37"/>
      <c r="O329" s="37"/>
      <c r="P329" s="37"/>
      <c r="Q329" s="37"/>
      <c r="R329" s="37"/>
      <c r="S329" s="37"/>
      <c r="T329" s="66"/>
      <c r="AT329" s="18" t="s">
        <v>138</v>
      </c>
      <c r="AU329" s="18" t="s">
        <v>89</v>
      </c>
    </row>
    <row r="330" spans="2:51" s="12" customFormat="1" ht="13.5">
      <c r="B330" s="190"/>
      <c r="D330" s="179" t="s">
        <v>140</v>
      </c>
      <c r="E330" s="214" t="s">
        <v>3</v>
      </c>
      <c r="F330" s="215" t="s">
        <v>781</v>
      </c>
      <c r="H330" s="199" t="s">
        <v>3</v>
      </c>
      <c r="I330" s="195"/>
      <c r="L330" s="190"/>
      <c r="M330" s="196"/>
      <c r="N330" s="197"/>
      <c r="O330" s="197"/>
      <c r="P330" s="197"/>
      <c r="Q330" s="197"/>
      <c r="R330" s="197"/>
      <c r="S330" s="197"/>
      <c r="T330" s="198"/>
      <c r="AT330" s="199" t="s">
        <v>140</v>
      </c>
      <c r="AU330" s="199" t="s">
        <v>89</v>
      </c>
      <c r="AV330" s="12" t="s">
        <v>24</v>
      </c>
      <c r="AW330" s="12" t="s">
        <v>45</v>
      </c>
      <c r="AX330" s="12" t="s">
        <v>81</v>
      </c>
      <c r="AY330" s="199" t="s">
        <v>129</v>
      </c>
    </row>
    <row r="331" spans="2:51" s="11" customFormat="1" ht="13.5">
      <c r="B331" s="182"/>
      <c r="D331" s="191" t="s">
        <v>140</v>
      </c>
      <c r="E331" s="200" t="s">
        <v>3</v>
      </c>
      <c r="F331" s="201" t="s">
        <v>782</v>
      </c>
      <c r="H331" s="202">
        <v>30.16</v>
      </c>
      <c r="I331" s="186"/>
      <c r="L331" s="182"/>
      <c r="M331" s="187"/>
      <c r="N331" s="188"/>
      <c r="O331" s="188"/>
      <c r="P331" s="188"/>
      <c r="Q331" s="188"/>
      <c r="R331" s="188"/>
      <c r="S331" s="188"/>
      <c r="T331" s="189"/>
      <c r="AT331" s="183" t="s">
        <v>140</v>
      </c>
      <c r="AU331" s="183" t="s">
        <v>89</v>
      </c>
      <c r="AV331" s="11" t="s">
        <v>89</v>
      </c>
      <c r="AW331" s="11" t="s">
        <v>45</v>
      </c>
      <c r="AX331" s="11" t="s">
        <v>24</v>
      </c>
      <c r="AY331" s="183" t="s">
        <v>129</v>
      </c>
    </row>
    <row r="332" spans="2:65" s="1" customFormat="1" ht="22.5" customHeight="1">
      <c r="B332" s="166"/>
      <c r="C332" s="167" t="s">
        <v>783</v>
      </c>
      <c r="D332" s="167" t="s">
        <v>131</v>
      </c>
      <c r="E332" s="168" t="s">
        <v>784</v>
      </c>
      <c r="F332" s="169" t="s">
        <v>785</v>
      </c>
      <c r="G332" s="170" t="s">
        <v>134</v>
      </c>
      <c r="H332" s="171">
        <v>32</v>
      </c>
      <c r="I332" s="172"/>
      <c r="J332" s="173">
        <f>ROUND(I332*H332,2)</f>
        <v>0</v>
      </c>
      <c r="K332" s="169" t="s">
        <v>135</v>
      </c>
      <c r="L332" s="36"/>
      <c r="M332" s="174" t="s">
        <v>3</v>
      </c>
      <c r="N332" s="175" t="s">
        <v>52</v>
      </c>
      <c r="O332" s="37"/>
      <c r="P332" s="176">
        <f>O332*H332</f>
        <v>0</v>
      </c>
      <c r="Q332" s="176">
        <v>0.0004</v>
      </c>
      <c r="R332" s="176">
        <f>Q332*H332</f>
        <v>0.0128</v>
      </c>
      <c r="S332" s="176">
        <v>0</v>
      </c>
      <c r="T332" s="177">
        <f>S332*H332</f>
        <v>0</v>
      </c>
      <c r="AR332" s="18" t="s">
        <v>136</v>
      </c>
      <c r="AT332" s="18" t="s">
        <v>131</v>
      </c>
      <c r="AU332" s="18" t="s">
        <v>89</v>
      </c>
      <c r="AY332" s="18" t="s">
        <v>129</v>
      </c>
      <c r="BE332" s="178">
        <f>IF(N332="základní",J332,0)</f>
        <v>0</v>
      </c>
      <c r="BF332" s="178">
        <f>IF(N332="snížená",J332,0)</f>
        <v>0</v>
      </c>
      <c r="BG332" s="178">
        <f>IF(N332="zákl. přenesená",J332,0)</f>
        <v>0</v>
      </c>
      <c r="BH332" s="178">
        <f>IF(N332="sníž. přenesená",J332,0)</f>
        <v>0</v>
      </c>
      <c r="BI332" s="178">
        <f>IF(N332="nulová",J332,0)</f>
        <v>0</v>
      </c>
      <c r="BJ332" s="18" t="s">
        <v>24</v>
      </c>
      <c r="BK332" s="178">
        <f>ROUND(I332*H332,2)</f>
        <v>0</v>
      </c>
      <c r="BL332" s="18" t="s">
        <v>136</v>
      </c>
      <c r="BM332" s="18" t="s">
        <v>786</v>
      </c>
    </row>
    <row r="333" spans="2:47" s="1" customFormat="1" ht="27">
      <c r="B333" s="36"/>
      <c r="D333" s="179" t="s">
        <v>138</v>
      </c>
      <c r="F333" s="180" t="s">
        <v>787</v>
      </c>
      <c r="I333" s="181"/>
      <c r="L333" s="36"/>
      <c r="M333" s="65"/>
      <c r="N333" s="37"/>
      <c r="O333" s="37"/>
      <c r="P333" s="37"/>
      <c r="Q333" s="37"/>
      <c r="R333" s="37"/>
      <c r="S333" s="37"/>
      <c r="T333" s="66"/>
      <c r="AT333" s="18" t="s">
        <v>138</v>
      </c>
      <c r="AU333" s="18" t="s">
        <v>89</v>
      </c>
    </row>
    <row r="334" spans="2:51" s="11" customFormat="1" ht="13.5">
      <c r="B334" s="182"/>
      <c r="D334" s="191" t="s">
        <v>140</v>
      </c>
      <c r="E334" s="200" t="s">
        <v>3</v>
      </c>
      <c r="F334" s="201" t="s">
        <v>788</v>
      </c>
      <c r="H334" s="202">
        <v>32</v>
      </c>
      <c r="I334" s="186"/>
      <c r="L334" s="182"/>
      <c r="M334" s="187"/>
      <c r="N334" s="188"/>
      <c r="O334" s="188"/>
      <c r="P334" s="188"/>
      <c r="Q334" s="188"/>
      <c r="R334" s="188"/>
      <c r="S334" s="188"/>
      <c r="T334" s="189"/>
      <c r="AT334" s="183" t="s">
        <v>140</v>
      </c>
      <c r="AU334" s="183" t="s">
        <v>89</v>
      </c>
      <c r="AV334" s="11" t="s">
        <v>89</v>
      </c>
      <c r="AW334" s="11" t="s">
        <v>45</v>
      </c>
      <c r="AX334" s="11" t="s">
        <v>24</v>
      </c>
      <c r="AY334" s="183" t="s">
        <v>129</v>
      </c>
    </row>
    <row r="335" spans="2:65" s="1" customFormat="1" ht="22.5" customHeight="1">
      <c r="B335" s="166"/>
      <c r="C335" s="167" t="s">
        <v>789</v>
      </c>
      <c r="D335" s="167" t="s">
        <v>131</v>
      </c>
      <c r="E335" s="168" t="s">
        <v>790</v>
      </c>
      <c r="F335" s="169" t="s">
        <v>791</v>
      </c>
      <c r="G335" s="170" t="s">
        <v>134</v>
      </c>
      <c r="H335" s="171">
        <v>25.2</v>
      </c>
      <c r="I335" s="172"/>
      <c r="J335" s="173">
        <f>ROUND(I335*H335,2)</f>
        <v>0</v>
      </c>
      <c r="K335" s="169" t="s">
        <v>135</v>
      </c>
      <c r="L335" s="36"/>
      <c r="M335" s="174" t="s">
        <v>3</v>
      </c>
      <c r="N335" s="175" t="s">
        <v>52</v>
      </c>
      <c r="O335" s="37"/>
      <c r="P335" s="176">
        <f>O335*H335</f>
        <v>0</v>
      </c>
      <c r="Q335" s="176">
        <v>0</v>
      </c>
      <c r="R335" s="176">
        <f>Q335*H335</f>
        <v>0</v>
      </c>
      <c r="S335" s="176">
        <v>0</v>
      </c>
      <c r="T335" s="177">
        <f>S335*H335</f>
        <v>0</v>
      </c>
      <c r="AR335" s="18" t="s">
        <v>136</v>
      </c>
      <c r="AT335" s="18" t="s">
        <v>131</v>
      </c>
      <c r="AU335" s="18" t="s">
        <v>89</v>
      </c>
      <c r="AY335" s="18" t="s">
        <v>129</v>
      </c>
      <c r="BE335" s="178">
        <f>IF(N335="základní",J335,0)</f>
        <v>0</v>
      </c>
      <c r="BF335" s="178">
        <f>IF(N335="snížená",J335,0)</f>
        <v>0</v>
      </c>
      <c r="BG335" s="178">
        <f>IF(N335="zákl. přenesená",J335,0)</f>
        <v>0</v>
      </c>
      <c r="BH335" s="178">
        <f>IF(N335="sníž. přenesená",J335,0)</f>
        <v>0</v>
      </c>
      <c r="BI335" s="178">
        <f>IF(N335="nulová",J335,0)</f>
        <v>0</v>
      </c>
      <c r="BJ335" s="18" t="s">
        <v>24</v>
      </c>
      <c r="BK335" s="178">
        <f>ROUND(I335*H335,2)</f>
        <v>0</v>
      </c>
      <c r="BL335" s="18" t="s">
        <v>136</v>
      </c>
      <c r="BM335" s="18" t="s">
        <v>792</v>
      </c>
    </row>
    <row r="336" spans="2:47" s="1" customFormat="1" ht="40.5">
      <c r="B336" s="36"/>
      <c r="D336" s="179" t="s">
        <v>138</v>
      </c>
      <c r="F336" s="180" t="s">
        <v>793</v>
      </c>
      <c r="I336" s="181"/>
      <c r="L336" s="36"/>
      <c r="M336" s="65"/>
      <c r="N336" s="37"/>
      <c r="O336" s="37"/>
      <c r="P336" s="37"/>
      <c r="Q336" s="37"/>
      <c r="R336" s="37"/>
      <c r="S336" s="37"/>
      <c r="T336" s="66"/>
      <c r="AT336" s="18" t="s">
        <v>138</v>
      </c>
      <c r="AU336" s="18" t="s">
        <v>89</v>
      </c>
    </row>
    <row r="337" spans="2:63" s="10" customFormat="1" ht="29.25" customHeight="1">
      <c r="B337" s="152"/>
      <c r="D337" s="163" t="s">
        <v>80</v>
      </c>
      <c r="E337" s="164" t="s">
        <v>182</v>
      </c>
      <c r="F337" s="164" t="s">
        <v>328</v>
      </c>
      <c r="I337" s="155"/>
      <c r="J337" s="165">
        <f>BK337</f>
        <v>0</v>
      </c>
      <c r="L337" s="152"/>
      <c r="M337" s="157"/>
      <c r="N337" s="158"/>
      <c r="O337" s="158"/>
      <c r="P337" s="159">
        <f>SUM(P338:P559)</f>
        <v>0</v>
      </c>
      <c r="Q337" s="158"/>
      <c r="R337" s="159">
        <f>SUM(R338:R559)</f>
        <v>76.78004079999998</v>
      </c>
      <c r="S337" s="158"/>
      <c r="T337" s="160">
        <f>SUM(T338:T559)</f>
        <v>88.597704</v>
      </c>
      <c r="AR337" s="153" t="s">
        <v>24</v>
      </c>
      <c r="AT337" s="161" t="s">
        <v>80</v>
      </c>
      <c r="AU337" s="161" t="s">
        <v>24</v>
      </c>
      <c r="AY337" s="153" t="s">
        <v>129</v>
      </c>
      <c r="BK337" s="162">
        <f>SUM(BK338:BK559)</f>
        <v>0</v>
      </c>
    </row>
    <row r="338" spans="2:65" s="1" customFormat="1" ht="22.5" customHeight="1">
      <c r="B338" s="166"/>
      <c r="C338" s="167" t="s">
        <v>794</v>
      </c>
      <c r="D338" s="167" t="s">
        <v>131</v>
      </c>
      <c r="E338" s="168" t="s">
        <v>795</v>
      </c>
      <c r="F338" s="169" t="s">
        <v>796</v>
      </c>
      <c r="G338" s="170" t="s">
        <v>253</v>
      </c>
      <c r="H338" s="171">
        <v>80</v>
      </c>
      <c r="I338" s="172"/>
      <c r="J338" s="173">
        <f>ROUND(I338*H338,2)</f>
        <v>0</v>
      </c>
      <c r="K338" s="169" t="s">
        <v>135</v>
      </c>
      <c r="L338" s="36"/>
      <c r="M338" s="174" t="s">
        <v>3</v>
      </c>
      <c r="N338" s="175" t="s">
        <v>52</v>
      </c>
      <c r="O338" s="37"/>
      <c r="P338" s="176">
        <f>O338*H338</f>
        <v>0</v>
      </c>
      <c r="Q338" s="176">
        <v>0.0857</v>
      </c>
      <c r="R338" s="176">
        <f>Q338*H338</f>
        <v>6.856</v>
      </c>
      <c r="S338" s="176">
        <v>0</v>
      </c>
      <c r="T338" s="177">
        <f>S338*H338</f>
        <v>0</v>
      </c>
      <c r="AR338" s="18" t="s">
        <v>486</v>
      </c>
      <c r="AT338" s="18" t="s">
        <v>131</v>
      </c>
      <c r="AU338" s="18" t="s">
        <v>89</v>
      </c>
      <c r="AY338" s="18" t="s">
        <v>129</v>
      </c>
      <c r="BE338" s="178">
        <f>IF(N338="základní",J338,0)</f>
        <v>0</v>
      </c>
      <c r="BF338" s="178">
        <f>IF(N338="snížená",J338,0)</f>
        <v>0</v>
      </c>
      <c r="BG338" s="178">
        <f>IF(N338="zákl. přenesená",J338,0)</f>
        <v>0</v>
      </c>
      <c r="BH338" s="178">
        <f>IF(N338="sníž. přenesená",J338,0)</f>
        <v>0</v>
      </c>
      <c r="BI338" s="178">
        <f>IF(N338="nulová",J338,0)</f>
        <v>0</v>
      </c>
      <c r="BJ338" s="18" t="s">
        <v>24</v>
      </c>
      <c r="BK338" s="178">
        <f>ROUND(I338*H338,2)</f>
        <v>0</v>
      </c>
      <c r="BL338" s="18" t="s">
        <v>486</v>
      </c>
      <c r="BM338" s="18" t="s">
        <v>797</v>
      </c>
    </row>
    <row r="339" spans="2:47" s="1" customFormat="1" ht="27">
      <c r="B339" s="36"/>
      <c r="D339" s="179" t="s">
        <v>138</v>
      </c>
      <c r="F339" s="180" t="s">
        <v>798</v>
      </c>
      <c r="I339" s="181"/>
      <c r="L339" s="36"/>
      <c r="M339" s="65"/>
      <c r="N339" s="37"/>
      <c r="O339" s="37"/>
      <c r="P339" s="37"/>
      <c r="Q339" s="37"/>
      <c r="R339" s="37"/>
      <c r="S339" s="37"/>
      <c r="T339" s="66"/>
      <c r="AT339" s="18" t="s">
        <v>138</v>
      </c>
      <c r="AU339" s="18" t="s">
        <v>89</v>
      </c>
    </row>
    <row r="340" spans="2:51" s="11" customFormat="1" ht="13.5">
      <c r="B340" s="182"/>
      <c r="D340" s="191" t="s">
        <v>140</v>
      </c>
      <c r="E340" s="200" t="s">
        <v>3</v>
      </c>
      <c r="F340" s="201" t="s">
        <v>799</v>
      </c>
      <c r="H340" s="202">
        <v>80</v>
      </c>
      <c r="I340" s="186"/>
      <c r="L340" s="182"/>
      <c r="M340" s="187"/>
      <c r="N340" s="188"/>
      <c r="O340" s="188"/>
      <c r="P340" s="188"/>
      <c r="Q340" s="188"/>
      <c r="R340" s="188"/>
      <c r="S340" s="188"/>
      <c r="T340" s="189"/>
      <c r="AT340" s="183" t="s">
        <v>140</v>
      </c>
      <c r="AU340" s="183" t="s">
        <v>89</v>
      </c>
      <c r="AV340" s="11" t="s">
        <v>89</v>
      </c>
      <c r="AW340" s="11" t="s">
        <v>45</v>
      </c>
      <c r="AX340" s="11" t="s">
        <v>24</v>
      </c>
      <c r="AY340" s="183" t="s">
        <v>129</v>
      </c>
    </row>
    <row r="341" spans="2:65" s="1" customFormat="1" ht="22.5" customHeight="1">
      <c r="B341" s="166"/>
      <c r="C341" s="167" t="s">
        <v>800</v>
      </c>
      <c r="D341" s="167" t="s">
        <v>131</v>
      </c>
      <c r="E341" s="168" t="s">
        <v>801</v>
      </c>
      <c r="F341" s="169" t="s">
        <v>802</v>
      </c>
      <c r="G341" s="170" t="s">
        <v>253</v>
      </c>
      <c r="H341" s="171">
        <v>40</v>
      </c>
      <c r="I341" s="172"/>
      <c r="J341" s="173">
        <f>ROUND(I341*H341,2)</f>
        <v>0</v>
      </c>
      <c r="K341" s="169" t="s">
        <v>522</v>
      </c>
      <c r="L341" s="36"/>
      <c r="M341" s="174" t="s">
        <v>3</v>
      </c>
      <c r="N341" s="175" t="s">
        <v>52</v>
      </c>
      <c r="O341" s="37"/>
      <c r="P341" s="176">
        <f>O341*H341</f>
        <v>0</v>
      </c>
      <c r="Q341" s="176">
        <v>0.0705</v>
      </c>
      <c r="R341" s="176">
        <f>Q341*H341</f>
        <v>2.82</v>
      </c>
      <c r="S341" s="176">
        <v>0</v>
      </c>
      <c r="T341" s="177">
        <f>S341*H341</f>
        <v>0</v>
      </c>
      <c r="AR341" s="18" t="s">
        <v>486</v>
      </c>
      <c r="AT341" s="18" t="s">
        <v>131</v>
      </c>
      <c r="AU341" s="18" t="s">
        <v>89</v>
      </c>
      <c r="AY341" s="18" t="s">
        <v>129</v>
      </c>
      <c r="BE341" s="178">
        <f>IF(N341="základní",J341,0)</f>
        <v>0</v>
      </c>
      <c r="BF341" s="178">
        <f>IF(N341="snížená",J341,0)</f>
        <v>0</v>
      </c>
      <c r="BG341" s="178">
        <f>IF(N341="zákl. přenesená",J341,0)</f>
        <v>0</v>
      </c>
      <c r="BH341" s="178">
        <f>IF(N341="sníž. přenesená",J341,0)</f>
        <v>0</v>
      </c>
      <c r="BI341" s="178">
        <f>IF(N341="nulová",J341,0)</f>
        <v>0</v>
      </c>
      <c r="BJ341" s="18" t="s">
        <v>24</v>
      </c>
      <c r="BK341" s="178">
        <f>ROUND(I341*H341,2)</f>
        <v>0</v>
      </c>
      <c r="BL341" s="18" t="s">
        <v>486</v>
      </c>
      <c r="BM341" s="18" t="s">
        <v>803</v>
      </c>
    </row>
    <row r="342" spans="2:47" s="1" customFormat="1" ht="27">
      <c r="B342" s="36"/>
      <c r="D342" s="179" t="s">
        <v>138</v>
      </c>
      <c r="F342" s="180" t="s">
        <v>804</v>
      </c>
      <c r="I342" s="181"/>
      <c r="L342" s="36"/>
      <c r="M342" s="65"/>
      <c r="N342" s="37"/>
      <c r="O342" s="37"/>
      <c r="P342" s="37"/>
      <c r="Q342" s="37"/>
      <c r="R342" s="37"/>
      <c r="S342" s="37"/>
      <c r="T342" s="66"/>
      <c r="AT342" s="18" t="s">
        <v>138</v>
      </c>
      <c r="AU342" s="18" t="s">
        <v>89</v>
      </c>
    </row>
    <row r="343" spans="2:51" s="12" customFormat="1" ht="13.5">
      <c r="B343" s="190"/>
      <c r="D343" s="179" t="s">
        <v>140</v>
      </c>
      <c r="E343" s="214" t="s">
        <v>3</v>
      </c>
      <c r="F343" s="215" t="s">
        <v>805</v>
      </c>
      <c r="H343" s="199" t="s">
        <v>3</v>
      </c>
      <c r="I343" s="195"/>
      <c r="L343" s="190"/>
      <c r="M343" s="196"/>
      <c r="N343" s="197"/>
      <c r="O343" s="197"/>
      <c r="P343" s="197"/>
      <c r="Q343" s="197"/>
      <c r="R343" s="197"/>
      <c r="S343" s="197"/>
      <c r="T343" s="198"/>
      <c r="AT343" s="199" t="s">
        <v>140</v>
      </c>
      <c r="AU343" s="199" t="s">
        <v>89</v>
      </c>
      <c r="AV343" s="12" t="s">
        <v>24</v>
      </c>
      <c r="AW343" s="12" t="s">
        <v>45</v>
      </c>
      <c r="AX343" s="12" t="s">
        <v>81</v>
      </c>
      <c r="AY343" s="199" t="s">
        <v>129</v>
      </c>
    </row>
    <row r="344" spans="2:51" s="11" customFormat="1" ht="13.5">
      <c r="B344" s="182"/>
      <c r="D344" s="191" t="s">
        <v>140</v>
      </c>
      <c r="E344" s="200" t="s">
        <v>3</v>
      </c>
      <c r="F344" s="201" t="s">
        <v>806</v>
      </c>
      <c r="H344" s="202">
        <v>40</v>
      </c>
      <c r="I344" s="186"/>
      <c r="L344" s="182"/>
      <c r="M344" s="187"/>
      <c r="N344" s="188"/>
      <c r="O344" s="188"/>
      <c r="P344" s="188"/>
      <c r="Q344" s="188"/>
      <c r="R344" s="188"/>
      <c r="S344" s="188"/>
      <c r="T344" s="189"/>
      <c r="AT344" s="183" t="s">
        <v>140</v>
      </c>
      <c r="AU344" s="183" t="s">
        <v>89</v>
      </c>
      <c r="AV344" s="11" t="s">
        <v>89</v>
      </c>
      <c r="AW344" s="11" t="s">
        <v>45</v>
      </c>
      <c r="AX344" s="11" t="s">
        <v>24</v>
      </c>
      <c r="AY344" s="183" t="s">
        <v>129</v>
      </c>
    </row>
    <row r="345" spans="2:65" s="1" customFormat="1" ht="22.5" customHeight="1">
      <c r="B345" s="166"/>
      <c r="C345" s="167" t="s">
        <v>807</v>
      </c>
      <c r="D345" s="167" t="s">
        <v>131</v>
      </c>
      <c r="E345" s="168" t="s">
        <v>808</v>
      </c>
      <c r="F345" s="169" t="s">
        <v>809</v>
      </c>
      <c r="G345" s="170" t="s">
        <v>332</v>
      </c>
      <c r="H345" s="171">
        <v>8</v>
      </c>
      <c r="I345" s="172"/>
      <c r="J345" s="173">
        <f>ROUND(I345*H345,2)</f>
        <v>0</v>
      </c>
      <c r="K345" s="169" t="s">
        <v>135</v>
      </c>
      <c r="L345" s="36"/>
      <c r="M345" s="174" t="s">
        <v>3</v>
      </c>
      <c r="N345" s="175" t="s">
        <v>52</v>
      </c>
      <c r="O345" s="37"/>
      <c r="P345" s="176">
        <f>O345*H345</f>
        <v>0</v>
      </c>
      <c r="Q345" s="176">
        <v>0.00036</v>
      </c>
      <c r="R345" s="176">
        <f>Q345*H345</f>
        <v>0.00288</v>
      </c>
      <c r="S345" s="176">
        <v>0</v>
      </c>
      <c r="T345" s="177">
        <f>S345*H345</f>
        <v>0</v>
      </c>
      <c r="AR345" s="18" t="s">
        <v>136</v>
      </c>
      <c r="AT345" s="18" t="s">
        <v>131</v>
      </c>
      <c r="AU345" s="18" t="s">
        <v>89</v>
      </c>
      <c r="AY345" s="18" t="s">
        <v>129</v>
      </c>
      <c r="BE345" s="178">
        <f>IF(N345="základní",J345,0)</f>
        <v>0</v>
      </c>
      <c r="BF345" s="178">
        <f>IF(N345="snížená",J345,0)</f>
        <v>0</v>
      </c>
      <c r="BG345" s="178">
        <f>IF(N345="zákl. přenesená",J345,0)</f>
        <v>0</v>
      </c>
      <c r="BH345" s="178">
        <f>IF(N345="sníž. přenesená",J345,0)</f>
        <v>0</v>
      </c>
      <c r="BI345" s="178">
        <f>IF(N345="nulová",J345,0)</f>
        <v>0</v>
      </c>
      <c r="BJ345" s="18" t="s">
        <v>24</v>
      </c>
      <c r="BK345" s="178">
        <f>ROUND(I345*H345,2)</f>
        <v>0</v>
      </c>
      <c r="BL345" s="18" t="s">
        <v>136</v>
      </c>
      <c r="BM345" s="18" t="s">
        <v>810</v>
      </c>
    </row>
    <row r="346" spans="2:47" s="1" customFormat="1" ht="13.5">
      <c r="B346" s="36"/>
      <c r="D346" s="191" t="s">
        <v>138</v>
      </c>
      <c r="F346" s="203" t="s">
        <v>811</v>
      </c>
      <c r="I346" s="181"/>
      <c r="L346" s="36"/>
      <c r="M346" s="65"/>
      <c r="N346" s="37"/>
      <c r="O346" s="37"/>
      <c r="P346" s="37"/>
      <c r="Q346" s="37"/>
      <c r="R346" s="37"/>
      <c r="S346" s="37"/>
      <c r="T346" s="66"/>
      <c r="AT346" s="18" t="s">
        <v>138</v>
      </c>
      <c r="AU346" s="18" t="s">
        <v>89</v>
      </c>
    </row>
    <row r="347" spans="2:65" s="1" customFormat="1" ht="22.5" customHeight="1">
      <c r="B347" s="166"/>
      <c r="C347" s="204" t="s">
        <v>812</v>
      </c>
      <c r="D347" s="204" t="s">
        <v>198</v>
      </c>
      <c r="E347" s="205" t="s">
        <v>813</v>
      </c>
      <c r="F347" s="206" t="s">
        <v>814</v>
      </c>
      <c r="G347" s="207" t="s">
        <v>332</v>
      </c>
      <c r="H347" s="208">
        <v>8</v>
      </c>
      <c r="I347" s="209"/>
      <c r="J347" s="210">
        <f>ROUND(I347*H347,2)</f>
        <v>0</v>
      </c>
      <c r="K347" s="206" t="s">
        <v>135</v>
      </c>
      <c r="L347" s="211"/>
      <c r="M347" s="212" t="s">
        <v>3</v>
      </c>
      <c r="N347" s="213" t="s">
        <v>52</v>
      </c>
      <c r="O347" s="37"/>
      <c r="P347" s="176">
        <f>O347*H347</f>
        <v>0</v>
      </c>
      <c r="Q347" s="176">
        <v>0.0025</v>
      </c>
      <c r="R347" s="176">
        <f>Q347*H347</f>
        <v>0.02</v>
      </c>
      <c r="S347" s="176">
        <v>0</v>
      </c>
      <c r="T347" s="177">
        <f>S347*H347</f>
        <v>0</v>
      </c>
      <c r="AR347" s="18" t="s">
        <v>177</v>
      </c>
      <c r="AT347" s="18" t="s">
        <v>198</v>
      </c>
      <c r="AU347" s="18" t="s">
        <v>89</v>
      </c>
      <c r="AY347" s="18" t="s">
        <v>129</v>
      </c>
      <c r="BE347" s="178">
        <f>IF(N347="základní",J347,0)</f>
        <v>0</v>
      </c>
      <c r="BF347" s="178">
        <f>IF(N347="snížená",J347,0)</f>
        <v>0</v>
      </c>
      <c r="BG347" s="178">
        <f>IF(N347="zákl. přenesená",J347,0)</f>
        <v>0</v>
      </c>
      <c r="BH347" s="178">
        <f>IF(N347="sníž. přenesená",J347,0)</f>
        <v>0</v>
      </c>
      <c r="BI347" s="178">
        <f>IF(N347="nulová",J347,0)</f>
        <v>0</v>
      </c>
      <c r="BJ347" s="18" t="s">
        <v>24</v>
      </c>
      <c r="BK347" s="178">
        <f>ROUND(I347*H347,2)</f>
        <v>0</v>
      </c>
      <c r="BL347" s="18" t="s">
        <v>136</v>
      </c>
      <c r="BM347" s="18" t="s">
        <v>815</v>
      </c>
    </row>
    <row r="348" spans="2:47" s="1" customFormat="1" ht="27">
      <c r="B348" s="36"/>
      <c r="D348" s="179" t="s">
        <v>138</v>
      </c>
      <c r="F348" s="180" t="s">
        <v>816</v>
      </c>
      <c r="I348" s="181"/>
      <c r="L348" s="36"/>
      <c r="M348" s="65"/>
      <c r="N348" s="37"/>
      <c r="O348" s="37"/>
      <c r="P348" s="37"/>
      <c r="Q348" s="37"/>
      <c r="R348" s="37"/>
      <c r="S348" s="37"/>
      <c r="T348" s="66"/>
      <c r="AT348" s="18" t="s">
        <v>138</v>
      </c>
      <c r="AU348" s="18" t="s">
        <v>89</v>
      </c>
    </row>
    <row r="349" spans="2:51" s="12" customFormat="1" ht="13.5">
      <c r="B349" s="190"/>
      <c r="D349" s="179" t="s">
        <v>140</v>
      </c>
      <c r="E349" s="214" t="s">
        <v>3</v>
      </c>
      <c r="F349" s="215" t="s">
        <v>817</v>
      </c>
      <c r="H349" s="199" t="s">
        <v>3</v>
      </c>
      <c r="I349" s="195"/>
      <c r="L349" s="190"/>
      <c r="M349" s="196"/>
      <c r="N349" s="197"/>
      <c r="O349" s="197"/>
      <c r="P349" s="197"/>
      <c r="Q349" s="197"/>
      <c r="R349" s="197"/>
      <c r="S349" s="197"/>
      <c r="T349" s="198"/>
      <c r="AT349" s="199" t="s">
        <v>140</v>
      </c>
      <c r="AU349" s="199" t="s">
        <v>89</v>
      </c>
      <c r="AV349" s="12" t="s">
        <v>24</v>
      </c>
      <c r="AW349" s="12" t="s">
        <v>45</v>
      </c>
      <c r="AX349" s="12" t="s">
        <v>81</v>
      </c>
      <c r="AY349" s="199" t="s">
        <v>129</v>
      </c>
    </row>
    <row r="350" spans="2:51" s="11" customFormat="1" ht="13.5">
      <c r="B350" s="182"/>
      <c r="D350" s="191" t="s">
        <v>140</v>
      </c>
      <c r="E350" s="200" t="s">
        <v>3</v>
      </c>
      <c r="F350" s="201" t="s">
        <v>177</v>
      </c>
      <c r="H350" s="202">
        <v>8</v>
      </c>
      <c r="I350" s="186"/>
      <c r="L350" s="182"/>
      <c r="M350" s="187"/>
      <c r="N350" s="188"/>
      <c r="O350" s="188"/>
      <c r="P350" s="188"/>
      <c r="Q350" s="188"/>
      <c r="R350" s="188"/>
      <c r="S350" s="188"/>
      <c r="T350" s="189"/>
      <c r="AT350" s="183" t="s">
        <v>140</v>
      </c>
      <c r="AU350" s="183" t="s">
        <v>89</v>
      </c>
      <c r="AV350" s="11" t="s">
        <v>89</v>
      </c>
      <c r="AW350" s="11" t="s">
        <v>45</v>
      </c>
      <c r="AX350" s="11" t="s">
        <v>24</v>
      </c>
      <c r="AY350" s="183" t="s">
        <v>129</v>
      </c>
    </row>
    <row r="351" spans="2:65" s="1" customFormat="1" ht="22.5" customHeight="1">
      <c r="B351" s="166"/>
      <c r="C351" s="167" t="s">
        <v>818</v>
      </c>
      <c r="D351" s="167" t="s">
        <v>131</v>
      </c>
      <c r="E351" s="168" t="s">
        <v>819</v>
      </c>
      <c r="F351" s="169" t="s">
        <v>820</v>
      </c>
      <c r="G351" s="170" t="s">
        <v>332</v>
      </c>
      <c r="H351" s="171">
        <v>4</v>
      </c>
      <c r="I351" s="172"/>
      <c r="J351" s="173">
        <f>ROUND(I351*H351,2)</f>
        <v>0</v>
      </c>
      <c r="K351" s="169" t="s">
        <v>3</v>
      </c>
      <c r="L351" s="36"/>
      <c r="M351" s="174" t="s">
        <v>3</v>
      </c>
      <c r="N351" s="175" t="s">
        <v>52</v>
      </c>
      <c r="O351" s="37"/>
      <c r="P351" s="176">
        <f>O351*H351</f>
        <v>0</v>
      </c>
      <c r="Q351" s="176">
        <v>0.0007</v>
      </c>
      <c r="R351" s="176">
        <f>Q351*H351</f>
        <v>0.0028</v>
      </c>
      <c r="S351" s="176">
        <v>0</v>
      </c>
      <c r="T351" s="177">
        <f>S351*H351</f>
        <v>0</v>
      </c>
      <c r="AR351" s="18" t="s">
        <v>136</v>
      </c>
      <c r="AT351" s="18" t="s">
        <v>131</v>
      </c>
      <c r="AU351" s="18" t="s">
        <v>89</v>
      </c>
      <c r="AY351" s="18" t="s">
        <v>129</v>
      </c>
      <c r="BE351" s="178">
        <f>IF(N351="základní",J351,0)</f>
        <v>0</v>
      </c>
      <c r="BF351" s="178">
        <f>IF(N351="snížená",J351,0)</f>
        <v>0</v>
      </c>
      <c r="BG351" s="178">
        <f>IF(N351="zákl. přenesená",J351,0)</f>
        <v>0</v>
      </c>
      <c r="BH351" s="178">
        <f>IF(N351="sníž. přenesená",J351,0)</f>
        <v>0</v>
      </c>
      <c r="BI351" s="178">
        <f>IF(N351="nulová",J351,0)</f>
        <v>0</v>
      </c>
      <c r="BJ351" s="18" t="s">
        <v>24</v>
      </c>
      <c r="BK351" s="178">
        <f>ROUND(I351*H351,2)</f>
        <v>0</v>
      </c>
      <c r="BL351" s="18" t="s">
        <v>136</v>
      </c>
      <c r="BM351" s="18" t="s">
        <v>821</v>
      </c>
    </row>
    <row r="352" spans="2:47" s="1" customFormat="1" ht="13.5">
      <c r="B352" s="36"/>
      <c r="D352" s="191" t="s">
        <v>138</v>
      </c>
      <c r="F352" s="203" t="s">
        <v>820</v>
      </c>
      <c r="I352" s="181"/>
      <c r="L352" s="36"/>
      <c r="M352" s="65"/>
      <c r="N352" s="37"/>
      <c r="O352" s="37"/>
      <c r="P352" s="37"/>
      <c r="Q352" s="37"/>
      <c r="R352" s="37"/>
      <c r="S352" s="37"/>
      <c r="T352" s="66"/>
      <c r="AT352" s="18" t="s">
        <v>138</v>
      </c>
      <c r="AU352" s="18" t="s">
        <v>89</v>
      </c>
    </row>
    <row r="353" spans="2:65" s="1" customFormat="1" ht="22.5" customHeight="1">
      <c r="B353" s="166"/>
      <c r="C353" s="167" t="s">
        <v>822</v>
      </c>
      <c r="D353" s="167" t="s">
        <v>131</v>
      </c>
      <c r="E353" s="168" t="s">
        <v>823</v>
      </c>
      <c r="F353" s="169" t="s">
        <v>824</v>
      </c>
      <c r="G353" s="170" t="s">
        <v>332</v>
      </c>
      <c r="H353" s="171">
        <v>5</v>
      </c>
      <c r="I353" s="172"/>
      <c r="J353" s="173">
        <f>ROUND(I353*H353,2)</f>
        <v>0</v>
      </c>
      <c r="K353" s="169" t="s">
        <v>690</v>
      </c>
      <c r="L353" s="36"/>
      <c r="M353" s="174" t="s">
        <v>3</v>
      </c>
      <c r="N353" s="175" t="s">
        <v>52</v>
      </c>
      <c r="O353" s="37"/>
      <c r="P353" s="176">
        <f>O353*H353</f>
        <v>0</v>
      </c>
      <c r="Q353" s="176">
        <v>0.08542</v>
      </c>
      <c r="R353" s="176">
        <f>Q353*H353</f>
        <v>0.4271</v>
      </c>
      <c r="S353" s="176">
        <v>0</v>
      </c>
      <c r="T353" s="177">
        <f>S353*H353</f>
        <v>0</v>
      </c>
      <c r="AR353" s="18" t="s">
        <v>136</v>
      </c>
      <c r="AT353" s="18" t="s">
        <v>131</v>
      </c>
      <c r="AU353" s="18" t="s">
        <v>89</v>
      </c>
      <c r="AY353" s="18" t="s">
        <v>129</v>
      </c>
      <c r="BE353" s="178">
        <f>IF(N353="základní",J353,0)</f>
        <v>0</v>
      </c>
      <c r="BF353" s="178">
        <f>IF(N353="snížená",J353,0)</f>
        <v>0</v>
      </c>
      <c r="BG353" s="178">
        <f>IF(N353="zákl. přenesená",J353,0)</f>
        <v>0</v>
      </c>
      <c r="BH353" s="178">
        <f>IF(N353="sníž. přenesená",J353,0)</f>
        <v>0</v>
      </c>
      <c r="BI353" s="178">
        <f>IF(N353="nulová",J353,0)</f>
        <v>0</v>
      </c>
      <c r="BJ353" s="18" t="s">
        <v>24</v>
      </c>
      <c r="BK353" s="178">
        <f>ROUND(I353*H353,2)</f>
        <v>0</v>
      </c>
      <c r="BL353" s="18" t="s">
        <v>136</v>
      </c>
      <c r="BM353" s="18" t="s">
        <v>825</v>
      </c>
    </row>
    <row r="354" spans="2:47" s="1" customFormat="1" ht="13.5">
      <c r="B354" s="36"/>
      <c r="D354" s="179" t="s">
        <v>138</v>
      </c>
      <c r="F354" s="180" t="s">
        <v>826</v>
      </c>
      <c r="I354" s="181"/>
      <c r="L354" s="36"/>
      <c r="M354" s="65"/>
      <c r="N354" s="37"/>
      <c r="O354" s="37"/>
      <c r="P354" s="37"/>
      <c r="Q354" s="37"/>
      <c r="R354" s="37"/>
      <c r="S354" s="37"/>
      <c r="T354" s="66"/>
      <c r="AT354" s="18" t="s">
        <v>138</v>
      </c>
      <c r="AU354" s="18" t="s">
        <v>89</v>
      </c>
    </row>
    <row r="355" spans="2:51" s="12" customFormat="1" ht="13.5">
      <c r="B355" s="190"/>
      <c r="D355" s="179" t="s">
        <v>140</v>
      </c>
      <c r="E355" s="214" t="s">
        <v>3</v>
      </c>
      <c r="F355" s="215" t="s">
        <v>827</v>
      </c>
      <c r="H355" s="199" t="s">
        <v>3</v>
      </c>
      <c r="I355" s="195"/>
      <c r="L355" s="190"/>
      <c r="M355" s="196"/>
      <c r="N355" s="197"/>
      <c r="O355" s="197"/>
      <c r="P355" s="197"/>
      <c r="Q355" s="197"/>
      <c r="R355" s="197"/>
      <c r="S355" s="197"/>
      <c r="T355" s="198"/>
      <c r="AT355" s="199" t="s">
        <v>140</v>
      </c>
      <c r="AU355" s="199" t="s">
        <v>89</v>
      </c>
      <c r="AV355" s="12" t="s">
        <v>24</v>
      </c>
      <c r="AW355" s="12" t="s">
        <v>45</v>
      </c>
      <c r="AX355" s="12" t="s">
        <v>81</v>
      </c>
      <c r="AY355" s="199" t="s">
        <v>129</v>
      </c>
    </row>
    <row r="356" spans="2:51" s="12" customFormat="1" ht="13.5">
      <c r="B356" s="190"/>
      <c r="D356" s="179" t="s">
        <v>140</v>
      </c>
      <c r="E356" s="214" t="s">
        <v>3</v>
      </c>
      <c r="F356" s="215" t="s">
        <v>828</v>
      </c>
      <c r="H356" s="199" t="s">
        <v>3</v>
      </c>
      <c r="I356" s="195"/>
      <c r="L356" s="190"/>
      <c r="M356" s="196"/>
      <c r="N356" s="197"/>
      <c r="O356" s="197"/>
      <c r="P356" s="197"/>
      <c r="Q356" s="197"/>
      <c r="R356" s="197"/>
      <c r="S356" s="197"/>
      <c r="T356" s="198"/>
      <c r="AT356" s="199" t="s">
        <v>140</v>
      </c>
      <c r="AU356" s="199" t="s">
        <v>89</v>
      </c>
      <c r="AV356" s="12" t="s">
        <v>24</v>
      </c>
      <c r="AW356" s="12" t="s">
        <v>45</v>
      </c>
      <c r="AX356" s="12" t="s">
        <v>81</v>
      </c>
      <c r="AY356" s="199" t="s">
        <v>129</v>
      </c>
    </row>
    <row r="357" spans="2:51" s="12" customFormat="1" ht="13.5">
      <c r="B357" s="190"/>
      <c r="D357" s="179" t="s">
        <v>140</v>
      </c>
      <c r="E357" s="214" t="s">
        <v>3</v>
      </c>
      <c r="F357" s="215" t="s">
        <v>829</v>
      </c>
      <c r="H357" s="199" t="s">
        <v>3</v>
      </c>
      <c r="I357" s="195"/>
      <c r="L357" s="190"/>
      <c r="M357" s="196"/>
      <c r="N357" s="197"/>
      <c r="O357" s="197"/>
      <c r="P357" s="197"/>
      <c r="Q357" s="197"/>
      <c r="R357" s="197"/>
      <c r="S357" s="197"/>
      <c r="T357" s="198"/>
      <c r="AT357" s="199" t="s">
        <v>140</v>
      </c>
      <c r="AU357" s="199" t="s">
        <v>89</v>
      </c>
      <c r="AV357" s="12" t="s">
        <v>24</v>
      </c>
      <c r="AW357" s="12" t="s">
        <v>45</v>
      </c>
      <c r="AX357" s="12" t="s">
        <v>81</v>
      </c>
      <c r="AY357" s="199" t="s">
        <v>129</v>
      </c>
    </row>
    <row r="358" spans="2:51" s="12" customFormat="1" ht="13.5">
      <c r="B358" s="190"/>
      <c r="D358" s="179" t="s">
        <v>140</v>
      </c>
      <c r="E358" s="214" t="s">
        <v>3</v>
      </c>
      <c r="F358" s="215" t="s">
        <v>830</v>
      </c>
      <c r="H358" s="199" t="s">
        <v>3</v>
      </c>
      <c r="I358" s="195"/>
      <c r="L358" s="190"/>
      <c r="M358" s="196"/>
      <c r="N358" s="197"/>
      <c r="O358" s="197"/>
      <c r="P358" s="197"/>
      <c r="Q358" s="197"/>
      <c r="R358" s="197"/>
      <c r="S358" s="197"/>
      <c r="T358" s="198"/>
      <c r="AT358" s="199" t="s">
        <v>140</v>
      </c>
      <c r="AU358" s="199" t="s">
        <v>89</v>
      </c>
      <c r="AV358" s="12" t="s">
        <v>24</v>
      </c>
      <c r="AW358" s="12" t="s">
        <v>45</v>
      </c>
      <c r="AX358" s="12" t="s">
        <v>81</v>
      </c>
      <c r="AY358" s="199" t="s">
        <v>129</v>
      </c>
    </row>
    <row r="359" spans="2:51" s="11" customFormat="1" ht="13.5">
      <c r="B359" s="182"/>
      <c r="D359" s="191" t="s">
        <v>140</v>
      </c>
      <c r="E359" s="200" t="s">
        <v>3</v>
      </c>
      <c r="F359" s="201" t="s">
        <v>159</v>
      </c>
      <c r="H359" s="202">
        <v>5</v>
      </c>
      <c r="I359" s="186"/>
      <c r="L359" s="182"/>
      <c r="M359" s="187"/>
      <c r="N359" s="188"/>
      <c r="O359" s="188"/>
      <c r="P359" s="188"/>
      <c r="Q359" s="188"/>
      <c r="R359" s="188"/>
      <c r="S359" s="188"/>
      <c r="T359" s="189"/>
      <c r="AT359" s="183" t="s">
        <v>140</v>
      </c>
      <c r="AU359" s="183" t="s">
        <v>89</v>
      </c>
      <c r="AV359" s="11" t="s">
        <v>89</v>
      </c>
      <c r="AW359" s="11" t="s">
        <v>45</v>
      </c>
      <c r="AX359" s="11" t="s">
        <v>24</v>
      </c>
      <c r="AY359" s="183" t="s">
        <v>129</v>
      </c>
    </row>
    <row r="360" spans="2:65" s="1" customFormat="1" ht="22.5" customHeight="1">
      <c r="B360" s="166"/>
      <c r="C360" s="167" t="s">
        <v>831</v>
      </c>
      <c r="D360" s="167" t="s">
        <v>131</v>
      </c>
      <c r="E360" s="168" t="s">
        <v>832</v>
      </c>
      <c r="F360" s="169" t="s">
        <v>833</v>
      </c>
      <c r="G360" s="170" t="s">
        <v>332</v>
      </c>
      <c r="H360" s="171">
        <v>1</v>
      </c>
      <c r="I360" s="172"/>
      <c r="J360" s="173">
        <f>ROUND(I360*H360,2)</f>
        <v>0</v>
      </c>
      <c r="K360" s="169" t="s">
        <v>3</v>
      </c>
      <c r="L360" s="36"/>
      <c r="M360" s="174" t="s">
        <v>3</v>
      </c>
      <c r="N360" s="175" t="s">
        <v>52</v>
      </c>
      <c r="O360" s="37"/>
      <c r="P360" s="176">
        <f>O360*H360</f>
        <v>0</v>
      </c>
      <c r="Q360" s="176">
        <v>2.50188</v>
      </c>
      <c r="R360" s="176">
        <f>Q360*H360</f>
        <v>2.50188</v>
      </c>
      <c r="S360" s="176">
        <v>0</v>
      </c>
      <c r="T360" s="177">
        <f>S360*H360</f>
        <v>0</v>
      </c>
      <c r="AR360" s="18" t="s">
        <v>136</v>
      </c>
      <c r="AT360" s="18" t="s">
        <v>131</v>
      </c>
      <c r="AU360" s="18" t="s">
        <v>89</v>
      </c>
      <c r="AY360" s="18" t="s">
        <v>129</v>
      </c>
      <c r="BE360" s="178">
        <f>IF(N360="základní",J360,0)</f>
        <v>0</v>
      </c>
      <c r="BF360" s="178">
        <f>IF(N360="snížená",J360,0)</f>
        <v>0</v>
      </c>
      <c r="BG360" s="178">
        <f>IF(N360="zákl. přenesená",J360,0)</f>
        <v>0</v>
      </c>
      <c r="BH360" s="178">
        <f>IF(N360="sníž. přenesená",J360,0)</f>
        <v>0</v>
      </c>
      <c r="BI360" s="178">
        <f>IF(N360="nulová",J360,0)</f>
        <v>0</v>
      </c>
      <c r="BJ360" s="18" t="s">
        <v>24</v>
      </c>
      <c r="BK360" s="178">
        <f>ROUND(I360*H360,2)</f>
        <v>0</v>
      </c>
      <c r="BL360" s="18" t="s">
        <v>136</v>
      </c>
      <c r="BM360" s="18" t="s">
        <v>834</v>
      </c>
    </row>
    <row r="361" spans="2:47" s="1" customFormat="1" ht="13.5">
      <c r="B361" s="36"/>
      <c r="D361" s="191" t="s">
        <v>138</v>
      </c>
      <c r="F361" s="203" t="s">
        <v>835</v>
      </c>
      <c r="I361" s="181"/>
      <c r="L361" s="36"/>
      <c r="M361" s="65"/>
      <c r="N361" s="37"/>
      <c r="O361" s="37"/>
      <c r="P361" s="37"/>
      <c r="Q361" s="37"/>
      <c r="R361" s="37"/>
      <c r="S361" s="37"/>
      <c r="T361" s="66"/>
      <c r="AT361" s="18" t="s">
        <v>138</v>
      </c>
      <c r="AU361" s="18" t="s">
        <v>89</v>
      </c>
    </row>
    <row r="362" spans="2:65" s="1" customFormat="1" ht="22.5" customHeight="1">
      <c r="B362" s="166"/>
      <c r="C362" s="167" t="s">
        <v>836</v>
      </c>
      <c r="D362" s="167" t="s">
        <v>131</v>
      </c>
      <c r="E362" s="168" t="s">
        <v>837</v>
      </c>
      <c r="F362" s="169" t="s">
        <v>838</v>
      </c>
      <c r="G362" s="170" t="s">
        <v>253</v>
      </c>
      <c r="H362" s="171">
        <v>146</v>
      </c>
      <c r="I362" s="172"/>
      <c r="J362" s="173">
        <f>ROUND(I362*H362,2)</f>
        <v>0</v>
      </c>
      <c r="K362" s="169" t="s">
        <v>3</v>
      </c>
      <c r="L362" s="36"/>
      <c r="M362" s="174" t="s">
        <v>3</v>
      </c>
      <c r="N362" s="175" t="s">
        <v>52</v>
      </c>
      <c r="O362" s="37"/>
      <c r="P362" s="176">
        <f>O362*H362</f>
        <v>0</v>
      </c>
      <c r="Q362" s="176">
        <v>8E-05</v>
      </c>
      <c r="R362" s="176">
        <f>Q362*H362</f>
        <v>0.011680000000000001</v>
      </c>
      <c r="S362" s="176">
        <v>0</v>
      </c>
      <c r="T362" s="177">
        <f>S362*H362</f>
        <v>0</v>
      </c>
      <c r="AR362" s="18" t="s">
        <v>486</v>
      </c>
      <c r="AT362" s="18" t="s">
        <v>131</v>
      </c>
      <c r="AU362" s="18" t="s">
        <v>89</v>
      </c>
      <c r="AY362" s="18" t="s">
        <v>129</v>
      </c>
      <c r="BE362" s="178">
        <f>IF(N362="základní",J362,0)</f>
        <v>0</v>
      </c>
      <c r="BF362" s="178">
        <f>IF(N362="snížená",J362,0)</f>
        <v>0</v>
      </c>
      <c r="BG362" s="178">
        <f>IF(N362="zákl. přenesená",J362,0)</f>
        <v>0</v>
      </c>
      <c r="BH362" s="178">
        <f>IF(N362="sníž. přenesená",J362,0)</f>
        <v>0</v>
      </c>
      <c r="BI362" s="178">
        <f>IF(N362="nulová",J362,0)</f>
        <v>0</v>
      </c>
      <c r="BJ362" s="18" t="s">
        <v>24</v>
      </c>
      <c r="BK362" s="178">
        <f>ROUND(I362*H362,2)</f>
        <v>0</v>
      </c>
      <c r="BL362" s="18" t="s">
        <v>486</v>
      </c>
      <c r="BM362" s="18" t="s">
        <v>839</v>
      </c>
    </row>
    <row r="363" spans="2:47" s="1" customFormat="1" ht="13.5">
      <c r="B363" s="36"/>
      <c r="D363" s="179" t="s">
        <v>138</v>
      </c>
      <c r="F363" s="180" t="s">
        <v>840</v>
      </c>
      <c r="I363" s="181"/>
      <c r="L363" s="36"/>
      <c r="M363" s="65"/>
      <c r="N363" s="37"/>
      <c r="O363" s="37"/>
      <c r="P363" s="37"/>
      <c r="Q363" s="37"/>
      <c r="R363" s="37"/>
      <c r="S363" s="37"/>
      <c r="T363" s="66"/>
      <c r="AT363" s="18" t="s">
        <v>138</v>
      </c>
      <c r="AU363" s="18" t="s">
        <v>89</v>
      </c>
    </row>
    <row r="364" spans="2:51" s="12" customFormat="1" ht="13.5">
      <c r="B364" s="190"/>
      <c r="D364" s="179" t="s">
        <v>140</v>
      </c>
      <c r="E364" s="214" t="s">
        <v>3</v>
      </c>
      <c r="F364" s="215" t="s">
        <v>841</v>
      </c>
      <c r="H364" s="199" t="s">
        <v>3</v>
      </c>
      <c r="I364" s="195"/>
      <c r="L364" s="190"/>
      <c r="M364" s="196"/>
      <c r="N364" s="197"/>
      <c r="O364" s="197"/>
      <c r="P364" s="197"/>
      <c r="Q364" s="197"/>
      <c r="R364" s="197"/>
      <c r="S364" s="197"/>
      <c r="T364" s="198"/>
      <c r="AT364" s="199" t="s">
        <v>140</v>
      </c>
      <c r="AU364" s="199" t="s">
        <v>89</v>
      </c>
      <c r="AV364" s="12" t="s">
        <v>24</v>
      </c>
      <c r="AW364" s="12" t="s">
        <v>45</v>
      </c>
      <c r="AX364" s="12" t="s">
        <v>81</v>
      </c>
      <c r="AY364" s="199" t="s">
        <v>129</v>
      </c>
    </row>
    <row r="365" spans="2:51" s="12" customFormat="1" ht="13.5">
      <c r="B365" s="190"/>
      <c r="D365" s="179" t="s">
        <v>140</v>
      </c>
      <c r="E365" s="214" t="s">
        <v>3</v>
      </c>
      <c r="F365" s="215" t="s">
        <v>842</v>
      </c>
      <c r="H365" s="199" t="s">
        <v>3</v>
      </c>
      <c r="I365" s="195"/>
      <c r="L365" s="190"/>
      <c r="M365" s="196"/>
      <c r="N365" s="197"/>
      <c r="O365" s="197"/>
      <c r="P365" s="197"/>
      <c r="Q365" s="197"/>
      <c r="R365" s="197"/>
      <c r="S365" s="197"/>
      <c r="T365" s="198"/>
      <c r="AT365" s="199" t="s">
        <v>140</v>
      </c>
      <c r="AU365" s="199" t="s">
        <v>89</v>
      </c>
      <c r="AV365" s="12" t="s">
        <v>24</v>
      </c>
      <c r="AW365" s="12" t="s">
        <v>45</v>
      </c>
      <c r="AX365" s="12" t="s">
        <v>81</v>
      </c>
      <c r="AY365" s="199" t="s">
        <v>129</v>
      </c>
    </row>
    <row r="366" spans="2:51" s="11" customFormat="1" ht="13.5">
      <c r="B366" s="182"/>
      <c r="D366" s="191" t="s">
        <v>140</v>
      </c>
      <c r="E366" s="200" t="s">
        <v>3</v>
      </c>
      <c r="F366" s="201" t="s">
        <v>843</v>
      </c>
      <c r="H366" s="202">
        <v>146</v>
      </c>
      <c r="I366" s="186"/>
      <c r="L366" s="182"/>
      <c r="M366" s="187"/>
      <c r="N366" s="188"/>
      <c r="O366" s="188"/>
      <c r="P366" s="188"/>
      <c r="Q366" s="188"/>
      <c r="R366" s="188"/>
      <c r="S366" s="188"/>
      <c r="T366" s="189"/>
      <c r="AT366" s="183" t="s">
        <v>140</v>
      </c>
      <c r="AU366" s="183" t="s">
        <v>89</v>
      </c>
      <c r="AV366" s="11" t="s">
        <v>89</v>
      </c>
      <c r="AW366" s="11" t="s">
        <v>45</v>
      </c>
      <c r="AX366" s="11" t="s">
        <v>24</v>
      </c>
      <c r="AY366" s="183" t="s">
        <v>129</v>
      </c>
    </row>
    <row r="367" spans="2:65" s="1" customFormat="1" ht="22.5" customHeight="1">
      <c r="B367" s="166"/>
      <c r="C367" s="167" t="s">
        <v>844</v>
      </c>
      <c r="D367" s="167" t="s">
        <v>131</v>
      </c>
      <c r="E367" s="168" t="s">
        <v>845</v>
      </c>
      <c r="F367" s="169" t="s">
        <v>846</v>
      </c>
      <c r="G367" s="170" t="s">
        <v>253</v>
      </c>
      <c r="H367" s="171">
        <v>146</v>
      </c>
      <c r="I367" s="172"/>
      <c r="J367" s="173">
        <f>ROUND(I367*H367,2)</f>
        <v>0</v>
      </c>
      <c r="K367" s="169" t="s">
        <v>3</v>
      </c>
      <c r="L367" s="36"/>
      <c r="M367" s="174" t="s">
        <v>3</v>
      </c>
      <c r="N367" s="175" t="s">
        <v>52</v>
      </c>
      <c r="O367" s="37"/>
      <c r="P367" s="176">
        <f>O367*H367</f>
        <v>0</v>
      </c>
      <c r="Q367" s="176">
        <v>0.00033</v>
      </c>
      <c r="R367" s="176">
        <f>Q367*H367</f>
        <v>0.04818</v>
      </c>
      <c r="S367" s="176">
        <v>0</v>
      </c>
      <c r="T367" s="177">
        <f>S367*H367</f>
        <v>0</v>
      </c>
      <c r="AR367" s="18" t="s">
        <v>486</v>
      </c>
      <c r="AT367" s="18" t="s">
        <v>131</v>
      </c>
      <c r="AU367" s="18" t="s">
        <v>89</v>
      </c>
      <c r="AY367" s="18" t="s">
        <v>129</v>
      </c>
      <c r="BE367" s="178">
        <f>IF(N367="základní",J367,0)</f>
        <v>0</v>
      </c>
      <c r="BF367" s="178">
        <f>IF(N367="snížená",J367,0)</f>
        <v>0</v>
      </c>
      <c r="BG367" s="178">
        <f>IF(N367="zákl. přenesená",J367,0)</f>
        <v>0</v>
      </c>
      <c r="BH367" s="178">
        <f>IF(N367="sníž. přenesená",J367,0)</f>
        <v>0</v>
      </c>
      <c r="BI367" s="178">
        <f>IF(N367="nulová",J367,0)</f>
        <v>0</v>
      </c>
      <c r="BJ367" s="18" t="s">
        <v>24</v>
      </c>
      <c r="BK367" s="178">
        <f>ROUND(I367*H367,2)</f>
        <v>0</v>
      </c>
      <c r="BL367" s="18" t="s">
        <v>486</v>
      </c>
      <c r="BM367" s="18" t="s">
        <v>847</v>
      </c>
    </row>
    <row r="368" spans="2:47" s="1" customFormat="1" ht="13.5">
      <c r="B368" s="36"/>
      <c r="D368" s="179" t="s">
        <v>138</v>
      </c>
      <c r="F368" s="180" t="s">
        <v>848</v>
      </c>
      <c r="I368" s="181"/>
      <c r="L368" s="36"/>
      <c r="M368" s="65"/>
      <c r="N368" s="37"/>
      <c r="O368" s="37"/>
      <c r="P368" s="37"/>
      <c r="Q368" s="37"/>
      <c r="R368" s="37"/>
      <c r="S368" s="37"/>
      <c r="T368" s="66"/>
      <c r="AT368" s="18" t="s">
        <v>138</v>
      </c>
      <c r="AU368" s="18" t="s">
        <v>89</v>
      </c>
    </row>
    <row r="369" spans="2:51" s="12" customFormat="1" ht="13.5">
      <c r="B369" s="190"/>
      <c r="D369" s="179" t="s">
        <v>140</v>
      </c>
      <c r="E369" s="214" t="s">
        <v>3</v>
      </c>
      <c r="F369" s="215" t="s">
        <v>842</v>
      </c>
      <c r="H369" s="199" t="s">
        <v>3</v>
      </c>
      <c r="I369" s="195"/>
      <c r="L369" s="190"/>
      <c r="M369" s="196"/>
      <c r="N369" s="197"/>
      <c r="O369" s="197"/>
      <c r="P369" s="197"/>
      <c r="Q369" s="197"/>
      <c r="R369" s="197"/>
      <c r="S369" s="197"/>
      <c r="T369" s="198"/>
      <c r="AT369" s="199" t="s">
        <v>140</v>
      </c>
      <c r="AU369" s="199" t="s">
        <v>89</v>
      </c>
      <c r="AV369" s="12" t="s">
        <v>24</v>
      </c>
      <c r="AW369" s="12" t="s">
        <v>45</v>
      </c>
      <c r="AX369" s="12" t="s">
        <v>81</v>
      </c>
      <c r="AY369" s="199" t="s">
        <v>129</v>
      </c>
    </row>
    <row r="370" spans="2:51" s="11" customFormat="1" ht="13.5">
      <c r="B370" s="182"/>
      <c r="D370" s="191" t="s">
        <v>140</v>
      </c>
      <c r="E370" s="200" t="s">
        <v>3</v>
      </c>
      <c r="F370" s="201" t="s">
        <v>843</v>
      </c>
      <c r="H370" s="202">
        <v>146</v>
      </c>
      <c r="I370" s="186"/>
      <c r="L370" s="182"/>
      <c r="M370" s="187"/>
      <c r="N370" s="188"/>
      <c r="O370" s="188"/>
      <c r="P370" s="188"/>
      <c r="Q370" s="188"/>
      <c r="R370" s="188"/>
      <c r="S370" s="188"/>
      <c r="T370" s="189"/>
      <c r="AT370" s="183" t="s">
        <v>140</v>
      </c>
      <c r="AU370" s="183" t="s">
        <v>89</v>
      </c>
      <c r="AV370" s="11" t="s">
        <v>89</v>
      </c>
      <c r="AW370" s="11" t="s">
        <v>45</v>
      </c>
      <c r="AX370" s="11" t="s">
        <v>24</v>
      </c>
      <c r="AY370" s="183" t="s">
        <v>129</v>
      </c>
    </row>
    <row r="371" spans="2:65" s="1" customFormat="1" ht="22.5" customHeight="1">
      <c r="B371" s="166"/>
      <c r="C371" s="167" t="s">
        <v>849</v>
      </c>
      <c r="D371" s="167" t="s">
        <v>131</v>
      </c>
      <c r="E371" s="168" t="s">
        <v>850</v>
      </c>
      <c r="F371" s="169" t="s">
        <v>851</v>
      </c>
      <c r="G371" s="170" t="s">
        <v>253</v>
      </c>
      <c r="H371" s="171">
        <v>42.8</v>
      </c>
      <c r="I371" s="172"/>
      <c r="J371" s="173">
        <f>ROUND(I371*H371,2)</f>
        <v>0</v>
      </c>
      <c r="K371" s="169" t="s">
        <v>135</v>
      </c>
      <c r="L371" s="36"/>
      <c r="M371" s="174" t="s">
        <v>3</v>
      </c>
      <c r="N371" s="175" t="s">
        <v>52</v>
      </c>
      <c r="O371" s="37"/>
      <c r="P371" s="176">
        <f>O371*H371</f>
        <v>0</v>
      </c>
      <c r="Q371" s="176">
        <v>0.16849</v>
      </c>
      <c r="R371" s="176">
        <f>Q371*H371</f>
        <v>7.211372</v>
      </c>
      <c r="S371" s="176">
        <v>0</v>
      </c>
      <c r="T371" s="177">
        <f>S371*H371</f>
        <v>0</v>
      </c>
      <c r="AR371" s="18" t="s">
        <v>136</v>
      </c>
      <c r="AT371" s="18" t="s">
        <v>131</v>
      </c>
      <c r="AU371" s="18" t="s">
        <v>89</v>
      </c>
      <c r="AY371" s="18" t="s">
        <v>129</v>
      </c>
      <c r="BE371" s="178">
        <f>IF(N371="základní",J371,0)</f>
        <v>0</v>
      </c>
      <c r="BF371" s="178">
        <f>IF(N371="snížená",J371,0)</f>
        <v>0</v>
      </c>
      <c r="BG371" s="178">
        <f>IF(N371="zákl. přenesená",J371,0)</f>
        <v>0</v>
      </c>
      <c r="BH371" s="178">
        <f>IF(N371="sníž. přenesená",J371,0)</f>
        <v>0</v>
      </c>
      <c r="BI371" s="178">
        <f>IF(N371="nulová",J371,0)</f>
        <v>0</v>
      </c>
      <c r="BJ371" s="18" t="s">
        <v>24</v>
      </c>
      <c r="BK371" s="178">
        <f>ROUND(I371*H371,2)</f>
        <v>0</v>
      </c>
      <c r="BL371" s="18" t="s">
        <v>136</v>
      </c>
      <c r="BM371" s="18" t="s">
        <v>852</v>
      </c>
    </row>
    <row r="372" spans="2:47" s="1" customFormat="1" ht="27">
      <c r="B372" s="36"/>
      <c r="D372" s="179" t="s">
        <v>138</v>
      </c>
      <c r="F372" s="180" t="s">
        <v>853</v>
      </c>
      <c r="I372" s="181"/>
      <c r="L372" s="36"/>
      <c r="M372" s="65"/>
      <c r="N372" s="37"/>
      <c r="O372" s="37"/>
      <c r="P372" s="37"/>
      <c r="Q372" s="37"/>
      <c r="R372" s="37"/>
      <c r="S372" s="37"/>
      <c r="T372" s="66"/>
      <c r="AT372" s="18" t="s">
        <v>138</v>
      </c>
      <c r="AU372" s="18" t="s">
        <v>89</v>
      </c>
    </row>
    <row r="373" spans="2:51" s="11" customFormat="1" ht="13.5">
      <c r="B373" s="182"/>
      <c r="D373" s="191" t="s">
        <v>140</v>
      </c>
      <c r="E373" s="200" t="s">
        <v>3</v>
      </c>
      <c r="F373" s="201" t="s">
        <v>854</v>
      </c>
      <c r="H373" s="202">
        <v>42.8</v>
      </c>
      <c r="I373" s="186"/>
      <c r="L373" s="182"/>
      <c r="M373" s="187"/>
      <c r="N373" s="188"/>
      <c r="O373" s="188"/>
      <c r="P373" s="188"/>
      <c r="Q373" s="188"/>
      <c r="R373" s="188"/>
      <c r="S373" s="188"/>
      <c r="T373" s="189"/>
      <c r="AT373" s="183" t="s">
        <v>140</v>
      </c>
      <c r="AU373" s="183" t="s">
        <v>89</v>
      </c>
      <c r="AV373" s="11" t="s">
        <v>89</v>
      </c>
      <c r="AW373" s="11" t="s">
        <v>45</v>
      </c>
      <c r="AX373" s="11" t="s">
        <v>24</v>
      </c>
      <c r="AY373" s="183" t="s">
        <v>129</v>
      </c>
    </row>
    <row r="374" spans="2:65" s="1" customFormat="1" ht="22.5" customHeight="1">
      <c r="B374" s="166"/>
      <c r="C374" s="204" t="s">
        <v>855</v>
      </c>
      <c r="D374" s="204" t="s">
        <v>198</v>
      </c>
      <c r="E374" s="205" t="s">
        <v>856</v>
      </c>
      <c r="F374" s="206" t="s">
        <v>857</v>
      </c>
      <c r="G374" s="207" t="s">
        <v>253</v>
      </c>
      <c r="H374" s="208">
        <v>42.8</v>
      </c>
      <c r="I374" s="209"/>
      <c r="J374" s="210">
        <f>ROUND(I374*H374,2)</f>
        <v>0</v>
      </c>
      <c r="K374" s="206" t="s">
        <v>135</v>
      </c>
      <c r="L374" s="211"/>
      <c r="M374" s="212" t="s">
        <v>3</v>
      </c>
      <c r="N374" s="213" t="s">
        <v>52</v>
      </c>
      <c r="O374" s="37"/>
      <c r="P374" s="176">
        <f>O374*H374</f>
        <v>0</v>
      </c>
      <c r="Q374" s="176">
        <v>0.104</v>
      </c>
      <c r="R374" s="176">
        <f>Q374*H374</f>
        <v>4.451199999999999</v>
      </c>
      <c r="S374" s="176">
        <v>0</v>
      </c>
      <c r="T374" s="177">
        <f>S374*H374</f>
        <v>0</v>
      </c>
      <c r="AR374" s="18" t="s">
        <v>177</v>
      </c>
      <c r="AT374" s="18" t="s">
        <v>198</v>
      </c>
      <c r="AU374" s="18" t="s">
        <v>89</v>
      </c>
      <c r="AY374" s="18" t="s">
        <v>129</v>
      </c>
      <c r="BE374" s="178">
        <f>IF(N374="základní",J374,0)</f>
        <v>0</v>
      </c>
      <c r="BF374" s="178">
        <f>IF(N374="snížená",J374,0)</f>
        <v>0</v>
      </c>
      <c r="BG374" s="178">
        <f>IF(N374="zákl. přenesená",J374,0)</f>
        <v>0</v>
      </c>
      <c r="BH374" s="178">
        <f>IF(N374="sníž. přenesená",J374,0)</f>
        <v>0</v>
      </c>
      <c r="BI374" s="178">
        <f>IF(N374="nulová",J374,0)</f>
        <v>0</v>
      </c>
      <c r="BJ374" s="18" t="s">
        <v>24</v>
      </c>
      <c r="BK374" s="178">
        <f>ROUND(I374*H374,2)</f>
        <v>0</v>
      </c>
      <c r="BL374" s="18" t="s">
        <v>136</v>
      </c>
      <c r="BM374" s="18" t="s">
        <v>858</v>
      </c>
    </row>
    <row r="375" spans="2:47" s="1" customFormat="1" ht="27">
      <c r="B375" s="36"/>
      <c r="D375" s="179" t="s">
        <v>138</v>
      </c>
      <c r="F375" s="180" t="s">
        <v>859</v>
      </c>
      <c r="I375" s="181"/>
      <c r="L375" s="36"/>
      <c r="M375" s="65"/>
      <c r="N375" s="37"/>
      <c r="O375" s="37"/>
      <c r="P375" s="37"/>
      <c r="Q375" s="37"/>
      <c r="R375" s="37"/>
      <c r="S375" s="37"/>
      <c r="T375" s="66"/>
      <c r="AT375" s="18" t="s">
        <v>138</v>
      </c>
      <c r="AU375" s="18" t="s">
        <v>89</v>
      </c>
    </row>
    <row r="376" spans="2:47" s="1" customFormat="1" ht="27">
      <c r="B376" s="36"/>
      <c r="D376" s="179" t="s">
        <v>860</v>
      </c>
      <c r="F376" s="240" t="s">
        <v>861</v>
      </c>
      <c r="I376" s="181"/>
      <c r="L376" s="36"/>
      <c r="M376" s="65"/>
      <c r="N376" s="37"/>
      <c r="O376" s="37"/>
      <c r="P376" s="37"/>
      <c r="Q376" s="37"/>
      <c r="R376" s="37"/>
      <c r="S376" s="37"/>
      <c r="T376" s="66"/>
      <c r="AT376" s="18" t="s">
        <v>860</v>
      </c>
      <c r="AU376" s="18" t="s">
        <v>89</v>
      </c>
    </row>
    <row r="377" spans="2:51" s="12" customFormat="1" ht="13.5">
      <c r="B377" s="190"/>
      <c r="D377" s="179" t="s">
        <v>140</v>
      </c>
      <c r="E377" s="214" t="s">
        <v>3</v>
      </c>
      <c r="F377" s="215" t="s">
        <v>862</v>
      </c>
      <c r="H377" s="199" t="s">
        <v>3</v>
      </c>
      <c r="I377" s="195"/>
      <c r="L377" s="190"/>
      <c r="M377" s="196"/>
      <c r="N377" s="197"/>
      <c r="O377" s="197"/>
      <c r="P377" s="197"/>
      <c r="Q377" s="197"/>
      <c r="R377" s="197"/>
      <c r="S377" s="197"/>
      <c r="T377" s="198"/>
      <c r="AT377" s="199" t="s">
        <v>140</v>
      </c>
      <c r="AU377" s="199" t="s">
        <v>89</v>
      </c>
      <c r="AV377" s="12" t="s">
        <v>24</v>
      </c>
      <c r="AW377" s="12" t="s">
        <v>45</v>
      </c>
      <c r="AX377" s="12" t="s">
        <v>81</v>
      </c>
      <c r="AY377" s="199" t="s">
        <v>129</v>
      </c>
    </row>
    <row r="378" spans="2:51" s="11" customFormat="1" ht="13.5">
      <c r="B378" s="182"/>
      <c r="D378" s="191" t="s">
        <v>140</v>
      </c>
      <c r="E378" s="200" t="s">
        <v>3</v>
      </c>
      <c r="F378" s="201" t="s">
        <v>854</v>
      </c>
      <c r="H378" s="202">
        <v>42.8</v>
      </c>
      <c r="I378" s="186"/>
      <c r="L378" s="182"/>
      <c r="M378" s="187"/>
      <c r="N378" s="188"/>
      <c r="O378" s="188"/>
      <c r="P378" s="188"/>
      <c r="Q378" s="188"/>
      <c r="R378" s="188"/>
      <c r="S378" s="188"/>
      <c r="T378" s="189"/>
      <c r="AT378" s="183" t="s">
        <v>140</v>
      </c>
      <c r="AU378" s="183" t="s">
        <v>89</v>
      </c>
      <c r="AV378" s="11" t="s">
        <v>89</v>
      </c>
      <c r="AW378" s="11" t="s">
        <v>45</v>
      </c>
      <c r="AX378" s="11" t="s">
        <v>24</v>
      </c>
      <c r="AY378" s="183" t="s">
        <v>129</v>
      </c>
    </row>
    <row r="379" spans="2:65" s="1" customFormat="1" ht="22.5" customHeight="1">
      <c r="B379" s="166"/>
      <c r="C379" s="167" t="s">
        <v>863</v>
      </c>
      <c r="D379" s="167" t="s">
        <v>131</v>
      </c>
      <c r="E379" s="168" t="s">
        <v>864</v>
      </c>
      <c r="F379" s="169" t="s">
        <v>865</v>
      </c>
      <c r="G379" s="170" t="s">
        <v>253</v>
      </c>
      <c r="H379" s="171">
        <v>120.5</v>
      </c>
      <c r="I379" s="172"/>
      <c r="J379" s="173">
        <f>ROUND(I379*H379,2)</f>
        <v>0</v>
      </c>
      <c r="K379" s="169" t="s">
        <v>3</v>
      </c>
      <c r="L379" s="36"/>
      <c r="M379" s="174" t="s">
        <v>3</v>
      </c>
      <c r="N379" s="175" t="s">
        <v>52</v>
      </c>
      <c r="O379" s="37"/>
      <c r="P379" s="176">
        <f>O379*H379</f>
        <v>0</v>
      </c>
      <c r="Q379" s="176">
        <v>0.00034</v>
      </c>
      <c r="R379" s="176">
        <f>Q379*H379</f>
        <v>0.040970000000000006</v>
      </c>
      <c r="S379" s="176">
        <v>0</v>
      </c>
      <c r="T379" s="177">
        <f>S379*H379</f>
        <v>0</v>
      </c>
      <c r="AR379" s="18" t="s">
        <v>486</v>
      </c>
      <c r="AT379" s="18" t="s">
        <v>131</v>
      </c>
      <c r="AU379" s="18" t="s">
        <v>89</v>
      </c>
      <c r="AY379" s="18" t="s">
        <v>129</v>
      </c>
      <c r="BE379" s="178">
        <f>IF(N379="základní",J379,0)</f>
        <v>0</v>
      </c>
      <c r="BF379" s="178">
        <f>IF(N379="snížená",J379,0)</f>
        <v>0</v>
      </c>
      <c r="BG379" s="178">
        <f>IF(N379="zákl. přenesená",J379,0)</f>
        <v>0</v>
      </c>
      <c r="BH379" s="178">
        <f>IF(N379="sníž. přenesená",J379,0)</f>
        <v>0</v>
      </c>
      <c r="BI379" s="178">
        <f>IF(N379="nulová",J379,0)</f>
        <v>0</v>
      </c>
      <c r="BJ379" s="18" t="s">
        <v>24</v>
      </c>
      <c r="BK379" s="178">
        <f>ROUND(I379*H379,2)</f>
        <v>0</v>
      </c>
      <c r="BL379" s="18" t="s">
        <v>486</v>
      </c>
      <c r="BM379" s="18" t="s">
        <v>866</v>
      </c>
    </row>
    <row r="380" spans="2:47" s="1" customFormat="1" ht="13.5">
      <c r="B380" s="36"/>
      <c r="D380" s="179" t="s">
        <v>138</v>
      </c>
      <c r="F380" s="180" t="s">
        <v>865</v>
      </c>
      <c r="I380" s="181"/>
      <c r="L380" s="36"/>
      <c r="M380" s="65"/>
      <c r="N380" s="37"/>
      <c r="O380" s="37"/>
      <c r="P380" s="37"/>
      <c r="Q380" s="37"/>
      <c r="R380" s="37"/>
      <c r="S380" s="37"/>
      <c r="T380" s="66"/>
      <c r="AT380" s="18" t="s">
        <v>138</v>
      </c>
      <c r="AU380" s="18" t="s">
        <v>89</v>
      </c>
    </row>
    <row r="381" spans="2:51" s="11" customFormat="1" ht="13.5">
      <c r="B381" s="182"/>
      <c r="D381" s="191" t="s">
        <v>140</v>
      </c>
      <c r="E381" s="200" t="s">
        <v>3</v>
      </c>
      <c r="F381" s="201" t="s">
        <v>867</v>
      </c>
      <c r="H381" s="202">
        <v>120.5</v>
      </c>
      <c r="I381" s="186"/>
      <c r="L381" s="182"/>
      <c r="M381" s="187"/>
      <c r="N381" s="188"/>
      <c r="O381" s="188"/>
      <c r="P381" s="188"/>
      <c r="Q381" s="188"/>
      <c r="R381" s="188"/>
      <c r="S381" s="188"/>
      <c r="T381" s="189"/>
      <c r="AT381" s="183" t="s">
        <v>140</v>
      </c>
      <c r="AU381" s="183" t="s">
        <v>89</v>
      </c>
      <c r="AV381" s="11" t="s">
        <v>89</v>
      </c>
      <c r="AW381" s="11" t="s">
        <v>45</v>
      </c>
      <c r="AX381" s="11" t="s">
        <v>24</v>
      </c>
      <c r="AY381" s="183" t="s">
        <v>129</v>
      </c>
    </row>
    <row r="382" spans="2:65" s="1" customFormat="1" ht="22.5" customHeight="1">
      <c r="B382" s="166"/>
      <c r="C382" s="167" t="s">
        <v>868</v>
      </c>
      <c r="D382" s="167" t="s">
        <v>131</v>
      </c>
      <c r="E382" s="168" t="s">
        <v>869</v>
      </c>
      <c r="F382" s="169" t="s">
        <v>870</v>
      </c>
      <c r="G382" s="170" t="s">
        <v>134</v>
      </c>
      <c r="H382" s="171">
        <v>65</v>
      </c>
      <c r="I382" s="172"/>
      <c r="J382" s="173">
        <f>ROUND(I382*H382,2)</f>
        <v>0</v>
      </c>
      <c r="K382" s="169" t="s">
        <v>135</v>
      </c>
      <c r="L382" s="36"/>
      <c r="M382" s="174" t="s">
        <v>3</v>
      </c>
      <c r="N382" s="175" t="s">
        <v>52</v>
      </c>
      <c r="O382" s="37"/>
      <c r="P382" s="176">
        <f>O382*H382</f>
        <v>0</v>
      </c>
      <c r="Q382" s="176">
        <v>0.00047</v>
      </c>
      <c r="R382" s="176">
        <f>Q382*H382</f>
        <v>0.03055</v>
      </c>
      <c r="S382" s="176">
        <v>0</v>
      </c>
      <c r="T382" s="177">
        <f>S382*H382</f>
        <v>0</v>
      </c>
      <c r="AR382" s="18" t="s">
        <v>486</v>
      </c>
      <c r="AT382" s="18" t="s">
        <v>131</v>
      </c>
      <c r="AU382" s="18" t="s">
        <v>89</v>
      </c>
      <c r="AY382" s="18" t="s">
        <v>129</v>
      </c>
      <c r="BE382" s="178">
        <f>IF(N382="základní",J382,0)</f>
        <v>0</v>
      </c>
      <c r="BF382" s="178">
        <f>IF(N382="snížená",J382,0)</f>
        <v>0</v>
      </c>
      <c r="BG382" s="178">
        <f>IF(N382="zákl. přenesená",J382,0)</f>
        <v>0</v>
      </c>
      <c r="BH382" s="178">
        <f>IF(N382="sníž. přenesená",J382,0)</f>
        <v>0</v>
      </c>
      <c r="BI382" s="178">
        <f>IF(N382="nulová",J382,0)</f>
        <v>0</v>
      </c>
      <c r="BJ382" s="18" t="s">
        <v>24</v>
      </c>
      <c r="BK382" s="178">
        <f>ROUND(I382*H382,2)</f>
        <v>0</v>
      </c>
      <c r="BL382" s="18" t="s">
        <v>486</v>
      </c>
      <c r="BM382" s="18" t="s">
        <v>871</v>
      </c>
    </row>
    <row r="383" spans="2:47" s="1" customFormat="1" ht="13.5">
      <c r="B383" s="36"/>
      <c r="D383" s="179" t="s">
        <v>138</v>
      </c>
      <c r="F383" s="180" t="s">
        <v>872</v>
      </c>
      <c r="I383" s="181"/>
      <c r="L383" s="36"/>
      <c r="M383" s="65"/>
      <c r="N383" s="37"/>
      <c r="O383" s="37"/>
      <c r="P383" s="37"/>
      <c r="Q383" s="37"/>
      <c r="R383" s="37"/>
      <c r="S383" s="37"/>
      <c r="T383" s="66"/>
      <c r="AT383" s="18" t="s">
        <v>138</v>
      </c>
      <c r="AU383" s="18" t="s">
        <v>89</v>
      </c>
    </row>
    <row r="384" spans="2:51" s="12" customFormat="1" ht="13.5">
      <c r="B384" s="190"/>
      <c r="D384" s="179" t="s">
        <v>140</v>
      </c>
      <c r="E384" s="214" t="s">
        <v>3</v>
      </c>
      <c r="F384" s="215" t="s">
        <v>873</v>
      </c>
      <c r="H384" s="199" t="s">
        <v>3</v>
      </c>
      <c r="I384" s="195"/>
      <c r="L384" s="190"/>
      <c r="M384" s="196"/>
      <c r="N384" s="197"/>
      <c r="O384" s="197"/>
      <c r="P384" s="197"/>
      <c r="Q384" s="197"/>
      <c r="R384" s="197"/>
      <c r="S384" s="197"/>
      <c r="T384" s="198"/>
      <c r="AT384" s="199" t="s">
        <v>140</v>
      </c>
      <c r="AU384" s="199" t="s">
        <v>89</v>
      </c>
      <c r="AV384" s="12" t="s">
        <v>24</v>
      </c>
      <c r="AW384" s="12" t="s">
        <v>45</v>
      </c>
      <c r="AX384" s="12" t="s">
        <v>81</v>
      </c>
      <c r="AY384" s="199" t="s">
        <v>129</v>
      </c>
    </row>
    <row r="385" spans="2:51" s="11" customFormat="1" ht="13.5">
      <c r="B385" s="182"/>
      <c r="D385" s="191" t="s">
        <v>140</v>
      </c>
      <c r="E385" s="200" t="s">
        <v>3</v>
      </c>
      <c r="F385" s="201" t="s">
        <v>602</v>
      </c>
      <c r="H385" s="202">
        <v>65</v>
      </c>
      <c r="I385" s="186"/>
      <c r="L385" s="182"/>
      <c r="M385" s="187"/>
      <c r="N385" s="188"/>
      <c r="O385" s="188"/>
      <c r="P385" s="188"/>
      <c r="Q385" s="188"/>
      <c r="R385" s="188"/>
      <c r="S385" s="188"/>
      <c r="T385" s="189"/>
      <c r="AT385" s="183" t="s">
        <v>140</v>
      </c>
      <c r="AU385" s="183" t="s">
        <v>89</v>
      </c>
      <c r="AV385" s="11" t="s">
        <v>89</v>
      </c>
      <c r="AW385" s="11" t="s">
        <v>45</v>
      </c>
      <c r="AX385" s="11" t="s">
        <v>24</v>
      </c>
      <c r="AY385" s="183" t="s">
        <v>129</v>
      </c>
    </row>
    <row r="386" spans="2:65" s="1" customFormat="1" ht="22.5" customHeight="1">
      <c r="B386" s="166"/>
      <c r="C386" s="167" t="s">
        <v>874</v>
      </c>
      <c r="D386" s="167" t="s">
        <v>131</v>
      </c>
      <c r="E386" s="168" t="s">
        <v>875</v>
      </c>
      <c r="F386" s="169" t="s">
        <v>876</v>
      </c>
      <c r="G386" s="170" t="s">
        <v>134</v>
      </c>
      <c r="H386" s="171">
        <v>65</v>
      </c>
      <c r="I386" s="172"/>
      <c r="J386" s="173">
        <f>ROUND(I386*H386,2)</f>
        <v>0</v>
      </c>
      <c r="K386" s="169" t="s">
        <v>135</v>
      </c>
      <c r="L386" s="36"/>
      <c r="M386" s="174" t="s">
        <v>3</v>
      </c>
      <c r="N386" s="175" t="s">
        <v>52</v>
      </c>
      <c r="O386" s="37"/>
      <c r="P386" s="176">
        <f>O386*H386</f>
        <v>0</v>
      </c>
      <c r="Q386" s="176">
        <v>0.00069</v>
      </c>
      <c r="R386" s="176">
        <f>Q386*H386</f>
        <v>0.04485</v>
      </c>
      <c r="S386" s="176">
        <v>0</v>
      </c>
      <c r="T386" s="177">
        <f>S386*H386</f>
        <v>0</v>
      </c>
      <c r="AR386" s="18" t="s">
        <v>136</v>
      </c>
      <c r="AT386" s="18" t="s">
        <v>131</v>
      </c>
      <c r="AU386" s="18" t="s">
        <v>89</v>
      </c>
      <c r="AY386" s="18" t="s">
        <v>129</v>
      </c>
      <c r="BE386" s="178">
        <f>IF(N386="základní",J386,0)</f>
        <v>0</v>
      </c>
      <c r="BF386" s="178">
        <f>IF(N386="snížená",J386,0)</f>
        <v>0</v>
      </c>
      <c r="BG386" s="178">
        <f>IF(N386="zákl. přenesená",J386,0)</f>
        <v>0</v>
      </c>
      <c r="BH386" s="178">
        <f>IF(N386="sníž. přenesená",J386,0)</f>
        <v>0</v>
      </c>
      <c r="BI386" s="178">
        <f>IF(N386="nulová",J386,0)</f>
        <v>0</v>
      </c>
      <c r="BJ386" s="18" t="s">
        <v>24</v>
      </c>
      <c r="BK386" s="178">
        <f>ROUND(I386*H386,2)</f>
        <v>0</v>
      </c>
      <c r="BL386" s="18" t="s">
        <v>136</v>
      </c>
      <c r="BM386" s="18" t="s">
        <v>877</v>
      </c>
    </row>
    <row r="387" spans="2:47" s="1" customFormat="1" ht="13.5">
      <c r="B387" s="36"/>
      <c r="D387" s="179" t="s">
        <v>138</v>
      </c>
      <c r="F387" s="180" t="s">
        <v>878</v>
      </c>
      <c r="I387" s="181"/>
      <c r="L387" s="36"/>
      <c r="M387" s="65"/>
      <c r="N387" s="37"/>
      <c r="O387" s="37"/>
      <c r="P387" s="37"/>
      <c r="Q387" s="37"/>
      <c r="R387" s="37"/>
      <c r="S387" s="37"/>
      <c r="T387" s="66"/>
      <c r="AT387" s="18" t="s">
        <v>138</v>
      </c>
      <c r="AU387" s="18" t="s">
        <v>89</v>
      </c>
    </row>
    <row r="388" spans="2:51" s="11" customFormat="1" ht="13.5">
      <c r="B388" s="182"/>
      <c r="D388" s="191" t="s">
        <v>140</v>
      </c>
      <c r="E388" s="200" t="s">
        <v>3</v>
      </c>
      <c r="F388" s="201" t="s">
        <v>602</v>
      </c>
      <c r="H388" s="202">
        <v>65</v>
      </c>
      <c r="I388" s="186"/>
      <c r="L388" s="182"/>
      <c r="M388" s="187"/>
      <c r="N388" s="188"/>
      <c r="O388" s="188"/>
      <c r="P388" s="188"/>
      <c r="Q388" s="188"/>
      <c r="R388" s="188"/>
      <c r="S388" s="188"/>
      <c r="T388" s="189"/>
      <c r="AT388" s="183" t="s">
        <v>140</v>
      </c>
      <c r="AU388" s="183" t="s">
        <v>89</v>
      </c>
      <c r="AV388" s="11" t="s">
        <v>89</v>
      </c>
      <c r="AW388" s="11" t="s">
        <v>45</v>
      </c>
      <c r="AX388" s="11" t="s">
        <v>24</v>
      </c>
      <c r="AY388" s="183" t="s">
        <v>129</v>
      </c>
    </row>
    <row r="389" spans="2:65" s="1" customFormat="1" ht="22.5" customHeight="1">
      <c r="B389" s="166"/>
      <c r="C389" s="167" t="s">
        <v>879</v>
      </c>
      <c r="D389" s="167" t="s">
        <v>131</v>
      </c>
      <c r="E389" s="168" t="s">
        <v>368</v>
      </c>
      <c r="F389" s="169" t="s">
        <v>369</v>
      </c>
      <c r="G389" s="170" t="s">
        <v>253</v>
      </c>
      <c r="H389" s="171">
        <v>120.5</v>
      </c>
      <c r="I389" s="172"/>
      <c r="J389" s="173">
        <f>ROUND(I389*H389,2)</f>
        <v>0</v>
      </c>
      <c r="K389" s="169" t="s">
        <v>522</v>
      </c>
      <c r="L389" s="36"/>
      <c r="M389" s="174" t="s">
        <v>3</v>
      </c>
      <c r="N389" s="175" t="s">
        <v>52</v>
      </c>
      <c r="O389" s="37"/>
      <c r="P389" s="176">
        <f>O389*H389</f>
        <v>0</v>
      </c>
      <c r="Q389" s="176">
        <v>0</v>
      </c>
      <c r="R389" s="176">
        <f>Q389*H389</f>
        <v>0</v>
      </c>
      <c r="S389" s="176">
        <v>0</v>
      </c>
      <c r="T389" s="177">
        <f>S389*H389</f>
        <v>0</v>
      </c>
      <c r="AR389" s="18" t="s">
        <v>486</v>
      </c>
      <c r="AT389" s="18" t="s">
        <v>131</v>
      </c>
      <c r="AU389" s="18" t="s">
        <v>89</v>
      </c>
      <c r="AY389" s="18" t="s">
        <v>129</v>
      </c>
      <c r="BE389" s="178">
        <f>IF(N389="základní",J389,0)</f>
        <v>0</v>
      </c>
      <c r="BF389" s="178">
        <f>IF(N389="snížená",J389,0)</f>
        <v>0</v>
      </c>
      <c r="BG389" s="178">
        <f>IF(N389="zákl. přenesená",J389,0)</f>
        <v>0</v>
      </c>
      <c r="BH389" s="178">
        <f>IF(N389="sníž. přenesená",J389,0)</f>
        <v>0</v>
      </c>
      <c r="BI389" s="178">
        <f>IF(N389="nulová",J389,0)</f>
        <v>0</v>
      </c>
      <c r="BJ389" s="18" t="s">
        <v>24</v>
      </c>
      <c r="BK389" s="178">
        <f>ROUND(I389*H389,2)</f>
        <v>0</v>
      </c>
      <c r="BL389" s="18" t="s">
        <v>486</v>
      </c>
      <c r="BM389" s="18" t="s">
        <v>880</v>
      </c>
    </row>
    <row r="390" spans="2:47" s="1" customFormat="1" ht="13.5">
      <c r="B390" s="36"/>
      <c r="D390" s="179" t="s">
        <v>138</v>
      </c>
      <c r="F390" s="180" t="s">
        <v>371</v>
      </c>
      <c r="I390" s="181"/>
      <c r="L390" s="36"/>
      <c r="M390" s="65"/>
      <c r="N390" s="37"/>
      <c r="O390" s="37"/>
      <c r="P390" s="37"/>
      <c r="Q390" s="37"/>
      <c r="R390" s="37"/>
      <c r="S390" s="37"/>
      <c r="T390" s="66"/>
      <c r="AT390" s="18" t="s">
        <v>138</v>
      </c>
      <c r="AU390" s="18" t="s">
        <v>89</v>
      </c>
    </row>
    <row r="391" spans="2:51" s="11" customFormat="1" ht="13.5">
      <c r="B391" s="182"/>
      <c r="D391" s="191" t="s">
        <v>140</v>
      </c>
      <c r="E391" s="200" t="s">
        <v>3</v>
      </c>
      <c r="F391" s="201" t="s">
        <v>867</v>
      </c>
      <c r="H391" s="202">
        <v>120.5</v>
      </c>
      <c r="I391" s="186"/>
      <c r="L391" s="182"/>
      <c r="M391" s="187"/>
      <c r="N391" s="188"/>
      <c r="O391" s="188"/>
      <c r="P391" s="188"/>
      <c r="Q391" s="188"/>
      <c r="R391" s="188"/>
      <c r="S391" s="188"/>
      <c r="T391" s="189"/>
      <c r="AT391" s="183" t="s">
        <v>140</v>
      </c>
      <c r="AU391" s="183" t="s">
        <v>89</v>
      </c>
      <c r="AV391" s="11" t="s">
        <v>89</v>
      </c>
      <c r="AW391" s="11" t="s">
        <v>45</v>
      </c>
      <c r="AX391" s="11" t="s">
        <v>24</v>
      </c>
      <c r="AY391" s="183" t="s">
        <v>129</v>
      </c>
    </row>
    <row r="392" spans="2:65" s="1" customFormat="1" ht="22.5" customHeight="1">
      <c r="B392" s="166"/>
      <c r="C392" s="167" t="s">
        <v>881</v>
      </c>
      <c r="D392" s="167" t="s">
        <v>131</v>
      </c>
      <c r="E392" s="168" t="s">
        <v>882</v>
      </c>
      <c r="F392" s="169" t="s">
        <v>883</v>
      </c>
      <c r="G392" s="170" t="s">
        <v>253</v>
      </c>
      <c r="H392" s="171">
        <v>16</v>
      </c>
      <c r="I392" s="172"/>
      <c r="J392" s="173">
        <f>ROUND(I392*H392,2)</f>
        <v>0</v>
      </c>
      <c r="K392" s="169" t="s">
        <v>3</v>
      </c>
      <c r="L392" s="36"/>
      <c r="M392" s="174" t="s">
        <v>3</v>
      </c>
      <c r="N392" s="175" t="s">
        <v>52</v>
      </c>
      <c r="O392" s="37"/>
      <c r="P392" s="176">
        <f>O392*H392</f>
        <v>0</v>
      </c>
      <c r="Q392" s="176">
        <v>0.00222</v>
      </c>
      <c r="R392" s="176">
        <f>Q392*H392</f>
        <v>0.03552</v>
      </c>
      <c r="S392" s="176">
        <v>0</v>
      </c>
      <c r="T392" s="177">
        <f>S392*H392</f>
        <v>0</v>
      </c>
      <c r="AR392" s="18" t="s">
        <v>136</v>
      </c>
      <c r="AT392" s="18" t="s">
        <v>131</v>
      </c>
      <c r="AU392" s="18" t="s">
        <v>89</v>
      </c>
      <c r="AY392" s="18" t="s">
        <v>129</v>
      </c>
      <c r="BE392" s="178">
        <f>IF(N392="základní",J392,0)</f>
        <v>0</v>
      </c>
      <c r="BF392" s="178">
        <f>IF(N392="snížená",J392,0)</f>
        <v>0</v>
      </c>
      <c r="BG392" s="178">
        <f>IF(N392="zákl. přenesená",J392,0)</f>
        <v>0</v>
      </c>
      <c r="BH392" s="178">
        <f>IF(N392="sníž. přenesená",J392,0)</f>
        <v>0</v>
      </c>
      <c r="BI392" s="178">
        <f>IF(N392="nulová",J392,0)</f>
        <v>0</v>
      </c>
      <c r="BJ392" s="18" t="s">
        <v>24</v>
      </c>
      <c r="BK392" s="178">
        <f>ROUND(I392*H392,2)</f>
        <v>0</v>
      </c>
      <c r="BL392" s="18" t="s">
        <v>136</v>
      </c>
      <c r="BM392" s="18" t="s">
        <v>884</v>
      </c>
    </row>
    <row r="393" spans="2:47" s="1" customFormat="1" ht="13.5">
      <c r="B393" s="36"/>
      <c r="D393" s="179" t="s">
        <v>138</v>
      </c>
      <c r="F393" s="180" t="s">
        <v>885</v>
      </c>
      <c r="I393" s="181"/>
      <c r="L393" s="36"/>
      <c r="M393" s="65"/>
      <c r="N393" s="37"/>
      <c r="O393" s="37"/>
      <c r="P393" s="37"/>
      <c r="Q393" s="37"/>
      <c r="R393" s="37"/>
      <c r="S393" s="37"/>
      <c r="T393" s="66"/>
      <c r="AT393" s="18" t="s">
        <v>138</v>
      </c>
      <c r="AU393" s="18" t="s">
        <v>89</v>
      </c>
    </row>
    <row r="394" spans="2:51" s="11" customFormat="1" ht="13.5">
      <c r="B394" s="182"/>
      <c r="D394" s="191" t="s">
        <v>140</v>
      </c>
      <c r="E394" s="200" t="s">
        <v>3</v>
      </c>
      <c r="F394" s="201" t="s">
        <v>886</v>
      </c>
      <c r="H394" s="202">
        <v>16</v>
      </c>
      <c r="I394" s="186"/>
      <c r="L394" s="182"/>
      <c r="M394" s="187"/>
      <c r="N394" s="188"/>
      <c r="O394" s="188"/>
      <c r="P394" s="188"/>
      <c r="Q394" s="188"/>
      <c r="R394" s="188"/>
      <c r="S394" s="188"/>
      <c r="T394" s="189"/>
      <c r="AT394" s="183" t="s">
        <v>140</v>
      </c>
      <c r="AU394" s="183" t="s">
        <v>89</v>
      </c>
      <c r="AV394" s="11" t="s">
        <v>89</v>
      </c>
      <c r="AW394" s="11" t="s">
        <v>45</v>
      </c>
      <c r="AX394" s="11" t="s">
        <v>24</v>
      </c>
      <c r="AY394" s="183" t="s">
        <v>129</v>
      </c>
    </row>
    <row r="395" spans="2:65" s="1" customFormat="1" ht="22.5" customHeight="1">
      <c r="B395" s="166"/>
      <c r="C395" s="167" t="s">
        <v>887</v>
      </c>
      <c r="D395" s="167" t="s">
        <v>131</v>
      </c>
      <c r="E395" s="168" t="s">
        <v>888</v>
      </c>
      <c r="F395" s="169" t="s">
        <v>889</v>
      </c>
      <c r="G395" s="170" t="s">
        <v>253</v>
      </c>
      <c r="H395" s="171">
        <v>16</v>
      </c>
      <c r="I395" s="172"/>
      <c r="J395" s="173">
        <f>ROUND(I395*H395,2)</f>
        <v>0</v>
      </c>
      <c r="K395" s="169" t="s">
        <v>690</v>
      </c>
      <c r="L395" s="36"/>
      <c r="M395" s="174" t="s">
        <v>3</v>
      </c>
      <c r="N395" s="175" t="s">
        <v>52</v>
      </c>
      <c r="O395" s="37"/>
      <c r="P395" s="176">
        <f>O395*H395</f>
        <v>0</v>
      </c>
      <c r="Q395" s="176">
        <v>2.56946</v>
      </c>
      <c r="R395" s="176">
        <f>Q395*H395</f>
        <v>41.11136</v>
      </c>
      <c r="S395" s="176">
        <v>0</v>
      </c>
      <c r="T395" s="177">
        <f>S395*H395</f>
        <v>0</v>
      </c>
      <c r="AR395" s="18" t="s">
        <v>136</v>
      </c>
      <c r="AT395" s="18" t="s">
        <v>131</v>
      </c>
      <c r="AU395" s="18" t="s">
        <v>89</v>
      </c>
      <c r="AY395" s="18" t="s">
        <v>129</v>
      </c>
      <c r="BE395" s="178">
        <f>IF(N395="základní",J395,0)</f>
        <v>0</v>
      </c>
      <c r="BF395" s="178">
        <f>IF(N395="snížená",J395,0)</f>
        <v>0</v>
      </c>
      <c r="BG395" s="178">
        <f>IF(N395="zákl. přenesená",J395,0)</f>
        <v>0</v>
      </c>
      <c r="BH395" s="178">
        <f>IF(N395="sníž. přenesená",J395,0)</f>
        <v>0</v>
      </c>
      <c r="BI395" s="178">
        <f>IF(N395="nulová",J395,0)</f>
        <v>0</v>
      </c>
      <c r="BJ395" s="18" t="s">
        <v>24</v>
      </c>
      <c r="BK395" s="178">
        <f>ROUND(I395*H395,2)</f>
        <v>0</v>
      </c>
      <c r="BL395" s="18" t="s">
        <v>136</v>
      </c>
      <c r="BM395" s="18" t="s">
        <v>890</v>
      </c>
    </row>
    <row r="396" spans="2:47" s="1" customFormat="1" ht="13.5">
      <c r="B396" s="36"/>
      <c r="D396" s="179" t="s">
        <v>138</v>
      </c>
      <c r="F396" s="180" t="s">
        <v>891</v>
      </c>
      <c r="I396" s="181"/>
      <c r="L396" s="36"/>
      <c r="M396" s="65"/>
      <c r="N396" s="37"/>
      <c r="O396" s="37"/>
      <c r="P396" s="37"/>
      <c r="Q396" s="37"/>
      <c r="R396" s="37"/>
      <c r="S396" s="37"/>
      <c r="T396" s="66"/>
      <c r="AT396" s="18" t="s">
        <v>138</v>
      </c>
      <c r="AU396" s="18" t="s">
        <v>89</v>
      </c>
    </row>
    <row r="397" spans="2:51" s="11" customFormat="1" ht="13.5">
      <c r="B397" s="182"/>
      <c r="D397" s="191" t="s">
        <v>140</v>
      </c>
      <c r="E397" s="200" t="s">
        <v>3</v>
      </c>
      <c r="F397" s="201" t="s">
        <v>886</v>
      </c>
      <c r="H397" s="202">
        <v>16</v>
      </c>
      <c r="I397" s="186"/>
      <c r="L397" s="182"/>
      <c r="M397" s="187"/>
      <c r="N397" s="188"/>
      <c r="O397" s="188"/>
      <c r="P397" s="188"/>
      <c r="Q397" s="188"/>
      <c r="R397" s="188"/>
      <c r="S397" s="188"/>
      <c r="T397" s="189"/>
      <c r="AT397" s="183" t="s">
        <v>140</v>
      </c>
      <c r="AU397" s="183" t="s">
        <v>89</v>
      </c>
      <c r="AV397" s="11" t="s">
        <v>89</v>
      </c>
      <c r="AW397" s="11" t="s">
        <v>45</v>
      </c>
      <c r="AX397" s="11" t="s">
        <v>24</v>
      </c>
      <c r="AY397" s="183" t="s">
        <v>129</v>
      </c>
    </row>
    <row r="398" spans="2:65" s="1" customFormat="1" ht="22.5" customHeight="1">
      <c r="B398" s="166"/>
      <c r="C398" s="167" t="s">
        <v>892</v>
      </c>
      <c r="D398" s="167" t="s">
        <v>131</v>
      </c>
      <c r="E398" s="168" t="s">
        <v>893</v>
      </c>
      <c r="F398" s="169" t="s">
        <v>894</v>
      </c>
      <c r="G398" s="170" t="s">
        <v>134</v>
      </c>
      <c r="H398" s="171">
        <v>35.2</v>
      </c>
      <c r="I398" s="172"/>
      <c r="J398" s="173">
        <f>ROUND(I398*H398,2)</f>
        <v>0</v>
      </c>
      <c r="K398" s="169" t="s">
        <v>135</v>
      </c>
      <c r="L398" s="36"/>
      <c r="M398" s="174" t="s">
        <v>3</v>
      </c>
      <c r="N398" s="175" t="s">
        <v>52</v>
      </c>
      <c r="O398" s="37"/>
      <c r="P398" s="176">
        <f>O398*H398</f>
        <v>0</v>
      </c>
      <c r="Q398" s="176">
        <v>0.00095</v>
      </c>
      <c r="R398" s="176">
        <f>Q398*H398</f>
        <v>0.033440000000000004</v>
      </c>
      <c r="S398" s="176">
        <v>0</v>
      </c>
      <c r="T398" s="177">
        <f>S398*H398</f>
        <v>0</v>
      </c>
      <c r="AR398" s="18" t="s">
        <v>136</v>
      </c>
      <c r="AT398" s="18" t="s">
        <v>131</v>
      </c>
      <c r="AU398" s="18" t="s">
        <v>89</v>
      </c>
      <c r="AY398" s="18" t="s">
        <v>129</v>
      </c>
      <c r="BE398" s="178">
        <f>IF(N398="základní",J398,0)</f>
        <v>0</v>
      </c>
      <c r="BF398" s="178">
        <f>IF(N398="snížená",J398,0)</f>
        <v>0</v>
      </c>
      <c r="BG398" s="178">
        <f>IF(N398="zákl. přenesená",J398,0)</f>
        <v>0</v>
      </c>
      <c r="BH398" s="178">
        <f>IF(N398="sníž. přenesená",J398,0)</f>
        <v>0</v>
      </c>
      <c r="BI398" s="178">
        <f>IF(N398="nulová",J398,0)</f>
        <v>0</v>
      </c>
      <c r="BJ398" s="18" t="s">
        <v>24</v>
      </c>
      <c r="BK398" s="178">
        <f>ROUND(I398*H398,2)</f>
        <v>0</v>
      </c>
      <c r="BL398" s="18" t="s">
        <v>136</v>
      </c>
      <c r="BM398" s="18" t="s">
        <v>895</v>
      </c>
    </row>
    <row r="399" spans="2:47" s="1" customFormat="1" ht="13.5">
      <c r="B399" s="36"/>
      <c r="D399" s="179" t="s">
        <v>138</v>
      </c>
      <c r="F399" s="180" t="s">
        <v>896</v>
      </c>
      <c r="I399" s="181"/>
      <c r="L399" s="36"/>
      <c r="M399" s="65"/>
      <c r="N399" s="37"/>
      <c r="O399" s="37"/>
      <c r="P399" s="37"/>
      <c r="Q399" s="37"/>
      <c r="R399" s="37"/>
      <c r="S399" s="37"/>
      <c r="T399" s="66"/>
      <c r="AT399" s="18" t="s">
        <v>138</v>
      </c>
      <c r="AU399" s="18" t="s">
        <v>89</v>
      </c>
    </row>
    <row r="400" spans="2:51" s="11" customFormat="1" ht="13.5">
      <c r="B400" s="182"/>
      <c r="D400" s="191" t="s">
        <v>140</v>
      </c>
      <c r="E400" s="200" t="s">
        <v>3</v>
      </c>
      <c r="F400" s="201" t="s">
        <v>897</v>
      </c>
      <c r="H400" s="202">
        <v>35.2</v>
      </c>
      <c r="I400" s="186"/>
      <c r="L400" s="182"/>
      <c r="M400" s="187"/>
      <c r="N400" s="188"/>
      <c r="O400" s="188"/>
      <c r="P400" s="188"/>
      <c r="Q400" s="188"/>
      <c r="R400" s="188"/>
      <c r="S400" s="188"/>
      <c r="T400" s="189"/>
      <c r="AT400" s="183" t="s">
        <v>140</v>
      </c>
      <c r="AU400" s="183" t="s">
        <v>89</v>
      </c>
      <c r="AV400" s="11" t="s">
        <v>89</v>
      </c>
      <c r="AW400" s="11" t="s">
        <v>45</v>
      </c>
      <c r="AX400" s="11" t="s">
        <v>24</v>
      </c>
      <c r="AY400" s="183" t="s">
        <v>129</v>
      </c>
    </row>
    <row r="401" spans="2:65" s="1" customFormat="1" ht="22.5" customHeight="1">
      <c r="B401" s="166"/>
      <c r="C401" s="167" t="s">
        <v>898</v>
      </c>
      <c r="D401" s="167" t="s">
        <v>131</v>
      </c>
      <c r="E401" s="168" t="s">
        <v>899</v>
      </c>
      <c r="F401" s="169" t="s">
        <v>900</v>
      </c>
      <c r="G401" s="170" t="s">
        <v>134</v>
      </c>
      <c r="H401" s="171">
        <v>40</v>
      </c>
      <c r="I401" s="172"/>
      <c r="J401" s="173">
        <f>ROUND(I401*H401,2)</f>
        <v>0</v>
      </c>
      <c r="K401" s="169" t="s">
        <v>135</v>
      </c>
      <c r="L401" s="36"/>
      <c r="M401" s="174" t="s">
        <v>3</v>
      </c>
      <c r="N401" s="175" t="s">
        <v>52</v>
      </c>
      <c r="O401" s="37"/>
      <c r="P401" s="176">
        <f>O401*H401</f>
        <v>0</v>
      </c>
      <c r="Q401" s="176">
        <v>0</v>
      </c>
      <c r="R401" s="176">
        <f>Q401*H401</f>
        <v>0</v>
      </c>
      <c r="S401" s="176">
        <v>0.0003</v>
      </c>
      <c r="T401" s="177">
        <f>S401*H401</f>
        <v>0.011999999999999999</v>
      </c>
      <c r="AR401" s="18" t="s">
        <v>136</v>
      </c>
      <c r="AT401" s="18" t="s">
        <v>131</v>
      </c>
      <c r="AU401" s="18" t="s">
        <v>89</v>
      </c>
      <c r="AY401" s="18" t="s">
        <v>129</v>
      </c>
      <c r="BE401" s="178">
        <f>IF(N401="základní",J401,0)</f>
        <v>0</v>
      </c>
      <c r="BF401" s="178">
        <f>IF(N401="snížená",J401,0)</f>
        <v>0</v>
      </c>
      <c r="BG401" s="178">
        <f>IF(N401="zákl. přenesená",J401,0)</f>
        <v>0</v>
      </c>
      <c r="BH401" s="178">
        <f>IF(N401="sníž. přenesená",J401,0)</f>
        <v>0</v>
      </c>
      <c r="BI401" s="178">
        <f>IF(N401="nulová",J401,0)</f>
        <v>0</v>
      </c>
      <c r="BJ401" s="18" t="s">
        <v>24</v>
      </c>
      <c r="BK401" s="178">
        <f>ROUND(I401*H401,2)</f>
        <v>0</v>
      </c>
      <c r="BL401" s="18" t="s">
        <v>136</v>
      </c>
      <c r="BM401" s="18" t="s">
        <v>901</v>
      </c>
    </row>
    <row r="402" spans="2:47" s="1" customFormat="1" ht="13.5">
      <c r="B402" s="36"/>
      <c r="D402" s="179" t="s">
        <v>138</v>
      </c>
      <c r="F402" s="180" t="s">
        <v>900</v>
      </c>
      <c r="I402" s="181"/>
      <c r="L402" s="36"/>
      <c r="M402" s="65"/>
      <c r="N402" s="37"/>
      <c r="O402" s="37"/>
      <c r="P402" s="37"/>
      <c r="Q402" s="37"/>
      <c r="R402" s="37"/>
      <c r="S402" s="37"/>
      <c r="T402" s="66"/>
      <c r="AT402" s="18" t="s">
        <v>138</v>
      </c>
      <c r="AU402" s="18" t="s">
        <v>89</v>
      </c>
    </row>
    <row r="403" spans="2:51" s="12" customFormat="1" ht="13.5">
      <c r="B403" s="190"/>
      <c r="D403" s="179" t="s">
        <v>140</v>
      </c>
      <c r="E403" s="214" t="s">
        <v>3</v>
      </c>
      <c r="F403" s="215" t="s">
        <v>902</v>
      </c>
      <c r="H403" s="199" t="s">
        <v>3</v>
      </c>
      <c r="I403" s="195"/>
      <c r="L403" s="190"/>
      <c r="M403" s="196"/>
      <c r="N403" s="197"/>
      <c r="O403" s="197"/>
      <c r="P403" s="197"/>
      <c r="Q403" s="197"/>
      <c r="R403" s="197"/>
      <c r="S403" s="197"/>
      <c r="T403" s="198"/>
      <c r="AT403" s="199" t="s">
        <v>140</v>
      </c>
      <c r="AU403" s="199" t="s">
        <v>89</v>
      </c>
      <c r="AV403" s="12" t="s">
        <v>24</v>
      </c>
      <c r="AW403" s="12" t="s">
        <v>45</v>
      </c>
      <c r="AX403" s="12" t="s">
        <v>81</v>
      </c>
      <c r="AY403" s="199" t="s">
        <v>129</v>
      </c>
    </row>
    <row r="404" spans="2:51" s="11" customFormat="1" ht="13.5">
      <c r="B404" s="182"/>
      <c r="D404" s="191" t="s">
        <v>140</v>
      </c>
      <c r="E404" s="200" t="s">
        <v>3</v>
      </c>
      <c r="F404" s="201" t="s">
        <v>903</v>
      </c>
      <c r="H404" s="202">
        <v>40</v>
      </c>
      <c r="I404" s="186"/>
      <c r="L404" s="182"/>
      <c r="M404" s="187"/>
      <c r="N404" s="188"/>
      <c r="O404" s="188"/>
      <c r="P404" s="188"/>
      <c r="Q404" s="188"/>
      <c r="R404" s="188"/>
      <c r="S404" s="188"/>
      <c r="T404" s="189"/>
      <c r="AT404" s="183" t="s">
        <v>140</v>
      </c>
      <c r="AU404" s="183" t="s">
        <v>89</v>
      </c>
      <c r="AV404" s="11" t="s">
        <v>89</v>
      </c>
      <c r="AW404" s="11" t="s">
        <v>45</v>
      </c>
      <c r="AX404" s="11" t="s">
        <v>24</v>
      </c>
      <c r="AY404" s="183" t="s">
        <v>129</v>
      </c>
    </row>
    <row r="405" spans="2:65" s="1" customFormat="1" ht="22.5" customHeight="1">
      <c r="B405" s="166"/>
      <c r="C405" s="167" t="s">
        <v>904</v>
      </c>
      <c r="D405" s="167" t="s">
        <v>131</v>
      </c>
      <c r="E405" s="168" t="s">
        <v>905</v>
      </c>
      <c r="F405" s="169" t="s">
        <v>906</v>
      </c>
      <c r="G405" s="170" t="s">
        <v>134</v>
      </c>
      <c r="H405" s="171">
        <v>91.2</v>
      </c>
      <c r="I405" s="172"/>
      <c r="J405" s="173">
        <f>ROUND(I405*H405,2)</f>
        <v>0</v>
      </c>
      <c r="K405" s="169" t="s">
        <v>690</v>
      </c>
      <c r="L405" s="36"/>
      <c r="M405" s="174" t="s">
        <v>3</v>
      </c>
      <c r="N405" s="175" t="s">
        <v>52</v>
      </c>
      <c r="O405" s="37"/>
      <c r="P405" s="176">
        <f>O405*H405</f>
        <v>0</v>
      </c>
      <c r="Q405" s="176">
        <v>0</v>
      </c>
      <c r="R405" s="176">
        <f>Q405*H405</f>
        <v>0</v>
      </c>
      <c r="S405" s="176">
        <v>0</v>
      </c>
      <c r="T405" s="177">
        <f>S405*H405</f>
        <v>0</v>
      </c>
      <c r="AR405" s="18" t="s">
        <v>136</v>
      </c>
      <c r="AT405" s="18" t="s">
        <v>131</v>
      </c>
      <c r="AU405" s="18" t="s">
        <v>89</v>
      </c>
      <c r="AY405" s="18" t="s">
        <v>129</v>
      </c>
      <c r="BE405" s="178">
        <f>IF(N405="základní",J405,0)</f>
        <v>0</v>
      </c>
      <c r="BF405" s="178">
        <f>IF(N405="snížená",J405,0)</f>
        <v>0</v>
      </c>
      <c r="BG405" s="178">
        <f>IF(N405="zákl. přenesená",J405,0)</f>
        <v>0</v>
      </c>
      <c r="BH405" s="178">
        <f>IF(N405="sníž. přenesená",J405,0)</f>
        <v>0</v>
      </c>
      <c r="BI405" s="178">
        <f>IF(N405="nulová",J405,0)</f>
        <v>0</v>
      </c>
      <c r="BJ405" s="18" t="s">
        <v>24</v>
      </c>
      <c r="BK405" s="178">
        <f>ROUND(I405*H405,2)</f>
        <v>0</v>
      </c>
      <c r="BL405" s="18" t="s">
        <v>136</v>
      </c>
      <c r="BM405" s="18" t="s">
        <v>907</v>
      </c>
    </row>
    <row r="406" spans="2:47" s="1" customFormat="1" ht="13.5">
      <c r="B406" s="36"/>
      <c r="D406" s="179" t="s">
        <v>138</v>
      </c>
      <c r="F406" s="180" t="s">
        <v>908</v>
      </c>
      <c r="I406" s="181"/>
      <c r="L406" s="36"/>
      <c r="M406" s="65"/>
      <c r="N406" s="37"/>
      <c r="O406" s="37"/>
      <c r="P406" s="37"/>
      <c r="Q406" s="37"/>
      <c r="R406" s="37"/>
      <c r="S406" s="37"/>
      <c r="T406" s="66"/>
      <c r="AT406" s="18" t="s">
        <v>138</v>
      </c>
      <c r="AU406" s="18" t="s">
        <v>89</v>
      </c>
    </row>
    <row r="407" spans="2:51" s="11" customFormat="1" ht="13.5">
      <c r="B407" s="182"/>
      <c r="D407" s="191" t="s">
        <v>140</v>
      </c>
      <c r="E407" s="200" t="s">
        <v>3</v>
      </c>
      <c r="F407" s="201" t="s">
        <v>770</v>
      </c>
      <c r="H407" s="202">
        <v>91.2</v>
      </c>
      <c r="I407" s="186"/>
      <c r="L407" s="182"/>
      <c r="M407" s="187"/>
      <c r="N407" s="188"/>
      <c r="O407" s="188"/>
      <c r="P407" s="188"/>
      <c r="Q407" s="188"/>
      <c r="R407" s="188"/>
      <c r="S407" s="188"/>
      <c r="T407" s="189"/>
      <c r="AT407" s="183" t="s">
        <v>140</v>
      </c>
      <c r="AU407" s="183" t="s">
        <v>89</v>
      </c>
      <c r="AV407" s="11" t="s">
        <v>89</v>
      </c>
      <c r="AW407" s="11" t="s">
        <v>45</v>
      </c>
      <c r="AX407" s="11" t="s">
        <v>24</v>
      </c>
      <c r="AY407" s="183" t="s">
        <v>129</v>
      </c>
    </row>
    <row r="408" spans="2:65" s="1" customFormat="1" ht="22.5" customHeight="1">
      <c r="B408" s="166"/>
      <c r="C408" s="167" t="s">
        <v>909</v>
      </c>
      <c r="D408" s="167" t="s">
        <v>131</v>
      </c>
      <c r="E408" s="168" t="s">
        <v>388</v>
      </c>
      <c r="F408" s="169" t="s">
        <v>389</v>
      </c>
      <c r="G408" s="170" t="s">
        <v>134</v>
      </c>
      <c r="H408" s="171">
        <v>380.9</v>
      </c>
      <c r="I408" s="172"/>
      <c r="J408" s="173">
        <f>ROUND(I408*H408,2)</f>
        <v>0</v>
      </c>
      <c r="K408" s="169" t="s">
        <v>135</v>
      </c>
      <c r="L408" s="36"/>
      <c r="M408" s="174" t="s">
        <v>3</v>
      </c>
      <c r="N408" s="175" t="s">
        <v>52</v>
      </c>
      <c r="O408" s="37"/>
      <c r="P408" s="176">
        <f>O408*H408</f>
        <v>0</v>
      </c>
      <c r="Q408" s="176">
        <v>0</v>
      </c>
      <c r="R408" s="176">
        <f>Q408*H408</f>
        <v>0</v>
      </c>
      <c r="S408" s="176">
        <v>0</v>
      </c>
      <c r="T408" s="177">
        <f>S408*H408</f>
        <v>0</v>
      </c>
      <c r="AR408" s="18" t="s">
        <v>136</v>
      </c>
      <c r="AT408" s="18" t="s">
        <v>131</v>
      </c>
      <c r="AU408" s="18" t="s">
        <v>89</v>
      </c>
      <c r="AY408" s="18" t="s">
        <v>129</v>
      </c>
      <c r="BE408" s="178">
        <f>IF(N408="základní",J408,0)</f>
        <v>0</v>
      </c>
      <c r="BF408" s="178">
        <f>IF(N408="snížená",J408,0)</f>
        <v>0</v>
      </c>
      <c r="BG408" s="178">
        <f>IF(N408="zákl. přenesená",J408,0)</f>
        <v>0</v>
      </c>
      <c r="BH408" s="178">
        <f>IF(N408="sníž. přenesená",J408,0)</f>
        <v>0</v>
      </c>
      <c r="BI408" s="178">
        <f>IF(N408="nulová",J408,0)</f>
        <v>0</v>
      </c>
      <c r="BJ408" s="18" t="s">
        <v>24</v>
      </c>
      <c r="BK408" s="178">
        <f>ROUND(I408*H408,2)</f>
        <v>0</v>
      </c>
      <c r="BL408" s="18" t="s">
        <v>136</v>
      </c>
      <c r="BM408" s="18" t="s">
        <v>910</v>
      </c>
    </row>
    <row r="409" spans="2:47" s="1" customFormat="1" ht="40.5">
      <c r="B409" s="36"/>
      <c r="D409" s="191" t="s">
        <v>138</v>
      </c>
      <c r="F409" s="203" t="s">
        <v>391</v>
      </c>
      <c r="I409" s="181"/>
      <c r="L409" s="36"/>
      <c r="M409" s="65"/>
      <c r="N409" s="37"/>
      <c r="O409" s="37"/>
      <c r="P409" s="37"/>
      <c r="Q409" s="37"/>
      <c r="R409" s="37"/>
      <c r="S409" s="37"/>
      <c r="T409" s="66"/>
      <c r="AT409" s="18" t="s">
        <v>138</v>
      </c>
      <c r="AU409" s="18" t="s">
        <v>89</v>
      </c>
    </row>
    <row r="410" spans="2:65" s="1" customFormat="1" ht="22.5" customHeight="1">
      <c r="B410" s="166"/>
      <c r="C410" s="167" t="s">
        <v>911</v>
      </c>
      <c r="D410" s="167" t="s">
        <v>131</v>
      </c>
      <c r="E410" s="168" t="s">
        <v>912</v>
      </c>
      <c r="F410" s="169" t="s">
        <v>913</v>
      </c>
      <c r="G410" s="170" t="s">
        <v>134</v>
      </c>
      <c r="H410" s="171">
        <v>87.252</v>
      </c>
      <c r="I410" s="172"/>
      <c r="J410" s="173">
        <f>ROUND(I410*H410,2)</f>
        <v>0</v>
      </c>
      <c r="K410" s="169" t="s">
        <v>135</v>
      </c>
      <c r="L410" s="36"/>
      <c r="M410" s="174" t="s">
        <v>3</v>
      </c>
      <c r="N410" s="175" t="s">
        <v>52</v>
      </c>
      <c r="O410" s="37"/>
      <c r="P410" s="176">
        <f>O410*H410</f>
        <v>0</v>
      </c>
      <c r="Q410" s="176">
        <v>0</v>
      </c>
      <c r="R410" s="176">
        <f>Q410*H410</f>
        <v>0</v>
      </c>
      <c r="S410" s="176">
        <v>0.252</v>
      </c>
      <c r="T410" s="177">
        <f>S410*H410</f>
        <v>21.987503999999998</v>
      </c>
      <c r="AR410" s="18" t="s">
        <v>136</v>
      </c>
      <c r="AT410" s="18" t="s">
        <v>131</v>
      </c>
      <c r="AU410" s="18" t="s">
        <v>89</v>
      </c>
      <c r="AY410" s="18" t="s">
        <v>129</v>
      </c>
      <c r="BE410" s="178">
        <f>IF(N410="základní",J410,0)</f>
        <v>0</v>
      </c>
      <c r="BF410" s="178">
        <f>IF(N410="snížená",J410,0)</f>
        <v>0</v>
      </c>
      <c r="BG410" s="178">
        <f>IF(N410="zákl. přenesená",J410,0)</f>
        <v>0</v>
      </c>
      <c r="BH410" s="178">
        <f>IF(N410="sníž. přenesená",J410,0)</f>
        <v>0</v>
      </c>
      <c r="BI410" s="178">
        <f>IF(N410="nulová",J410,0)</f>
        <v>0</v>
      </c>
      <c r="BJ410" s="18" t="s">
        <v>24</v>
      </c>
      <c r="BK410" s="178">
        <f>ROUND(I410*H410,2)</f>
        <v>0</v>
      </c>
      <c r="BL410" s="18" t="s">
        <v>136</v>
      </c>
      <c r="BM410" s="18" t="s">
        <v>914</v>
      </c>
    </row>
    <row r="411" spans="2:47" s="1" customFormat="1" ht="40.5">
      <c r="B411" s="36"/>
      <c r="D411" s="179" t="s">
        <v>138</v>
      </c>
      <c r="F411" s="180" t="s">
        <v>915</v>
      </c>
      <c r="I411" s="181"/>
      <c r="L411" s="36"/>
      <c r="M411" s="65"/>
      <c r="N411" s="37"/>
      <c r="O411" s="37"/>
      <c r="P411" s="37"/>
      <c r="Q411" s="37"/>
      <c r="R411" s="37"/>
      <c r="S411" s="37"/>
      <c r="T411" s="66"/>
      <c r="AT411" s="18" t="s">
        <v>138</v>
      </c>
      <c r="AU411" s="18" t="s">
        <v>89</v>
      </c>
    </row>
    <row r="412" spans="2:51" s="12" customFormat="1" ht="13.5">
      <c r="B412" s="190"/>
      <c r="D412" s="179" t="s">
        <v>140</v>
      </c>
      <c r="E412" s="214" t="s">
        <v>3</v>
      </c>
      <c r="F412" s="215" t="s">
        <v>494</v>
      </c>
      <c r="H412" s="199" t="s">
        <v>3</v>
      </c>
      <c r="I412" s="195"/>
      <c r="L412" s="190"/>
      <c r="M412" s="196"/>
      <c r="N412" s="197"/>
      <c r="O412" s="197"/>
      <c r="P412" s="197"/>
      <c r="Q412" s="197"/>
      <c r="R412" s="197"/>
      <c r="S412" s="197"/>
      <c r="T412" s="198"/>
      <c r="AT412" s="199" t="s">
        <v>140</v>
      </c>
      <c r="AU412" s="199" t="s">
        <v>89</v>
      </c>
      <c r="AV412" s="12" t="s">
        <v>24</v>
      </c>
      <c r="AW412" s="12" t="s">
        <v>45</v>
      </c>
      <c r="AX412" s="12" t="s">
        <v>81</v>
      </c>
      <c r="AY412" s="199" t="s">
        <v>129</v>
      </c>
    </row>
    <row r="413" spans="2:51" s="11" customFormat="1" ht="13.5">
      <c r="B413" s="182"/>
      <c r="D413" s="191" t="s">
        <v>140</v>
      </c>
      <c r="E413" s="200" t="s">
        <v>3</v>
      </c>
      <c r="F413" s="201" t="s">
        <v>916</v>
      </c>
      <c r="H413" s="202">
        <v>87.252</v>
      </c>
      <c r="I413" s="186"/>
      <c r="L413" s="182"/>
      <c r="M413" s="187"/>
      <c r="N413" s="188"/>
      <c r="O413" s="188"/>
      <c r="P413" s="188"/>
      <c r="Q413" s="188"/>
      <c r="R413" s="188"/>
      <c r="S413" s="188"/>
      <c r="T413" s="189"/>
      <c r="AT413" s="183" t="s">
        <v>140</v>
      </c>
      <c r="AU413" s="183" t="s">
        <v>89</v>
      </c>
      <c r="AV413" s="11" t="s">
        <v>89</v>
      </c>
      <c r="AW413" s="11" t="s">
        <v>45</v>
      </c>
      <c r="AX413" s="11" t="s">
        <v>24</v>
      </c>
      <c r="AY413" s="183" t="s">
        <v>129</v>
      </c>
    </row>
    <row r="414" spans="2:65" s="1" customFormat="1" ht="22.5" customHeight="1">
      <c r="B414" s="166"/>
      <c r="C414" s="167" t="s">
        <v>917</v>
      </c>
      <c r="D414" s="167" t="s">
        <v>131</v>
      </c>
      <c r="E414" s="168" t="s">
        <v>918</v>
      </c>
      <c r="F414" s="169" t="s">
        <v>919</v>
      </c>
      <c r="G414" s="170" t="s">
        <v>253</v>
      </c>
      <c r="H414" s="171">
        <v>72</v>
      </c>
      <c r="I414" s="172"/>
      <c r="J414" s="173">
        <f>ROUND(I414*H414,2)</f>
        <v>0</v>
      </c>
      <c r="K414" s="169" t="s">
        <v>135</v>
      </c>
      <c r="L414" s="36"/>
      <c r="M414" s="174" t="s">
        <v>3</v>
      </c>
      <c r="N414" s="175" t="s">
        <v>52</v>
      </c>
      <c r="O414" s="37"/>
      <c r="P414" s="176">
        <f>O414*H414</f>
        <v>0</v>
      </c>
      <c r="Q414" s="176">
        <v>0.0082</v>
      </c>
      <c r="R414" s="176">
        <f>Q414*H414</f>
        <v>0.5904</v>
      </c>
      <c r="S414" s="176">
        <v>0</v>
      </c>
      <c r="T414" s="177">
        <f>S414*H414</f>
        <v>0</v>
      </c>
      <c r="AR414" s="18" t="s">
        <v>136</v>
      </c>
      <c r="AT414" s="18" t="s">
        <v>131</v>
      </c>
      <c r="AU414" s="18" t="s">
        <v>89</v>
      </c>
      <c r="AY414" s="18" t="s">
        <v>129</v>
      </c>
      <c r="BE414" s="178">
        <f>IF(N414="základní",J414,0)</f>
        <v>0</v>
      </c>
      <c r="BF414" s="178">
        <f>IF(N414="snížená",J414,0)</f>
        <v>0</v>
      </c>
      <c r="BG414" s="178">
        <f>IF(N414="zákl. přenesená",J414,0)</f>
        <v>0</v>
      </c>
      <c r="BH414" s="178">
        <f>IF(N414="sníž. přenesená",J414,0)</f>
        <v>0</v>
      </c>
      <c r="BI414" s="178">
        <f>IF(N414="nulová",J414,0)</f>
        <v>0</v>
      </c>
      <c r="BJ414" s="18" t="s">
        <v>24</v>
      </c>
      <c r="BK414" s="178">
        <f>ROUND(I414*H414,2)</f>
        <v>0</v>
      </c>
      <c r="BL414" s="18" t="s">
        <v>136</v>
      </c>
      <c r="BM414" s="18" t="s">
        <v>920</v>
      </c>
    </row>
    <row r="415" spans="2:47" s="1" customFormat="1" ht="13.5">
      <c r="B415" s="36"/>
      <c r="D415" s="179" t="s">
        <v>138</v>
      </c>
      <c r="F415" s="180" t="s">
        <v>921</v>
      </c>
      <c r="I415" s="181"/>
      <c r="L415" s="36"/>
      <c r="M415" s="65"/>
      <c r="N415" s="37"/>
      <c r="O415" s="37"/>
      <c r="P415" s="37"/>
      <c r="Q415" s="37"/>
      <c r="R415" s="37"/>
      <c r="S415" s="37"/>
      <c r="T415" s="66"/>
      <c r="AT415" s="18" t="s">
        <v>138</v>
      </c>
      <c r="AU415" s="18" t="s">
        <v>89</v>
      </c>
    </row>
    <row r="416" spans="2:51" s="11" customFormat="1" ht="13.5">
      <c r="B416" s="182"/>
      <c r="D416" s="191" t="s">
        <v>140</v>
      </c>
      <c r="E416" s="200" t="s">
        <v>3</v>
      </c>
      <c r="F416" s="201" t="s">
        <v>922</v>
      </c>
      <c r="H416" s="202">
        <v>72</v>
      </c>
      <c r="I416" s="186"/>
      <c r="L416" s="182"/>
      <c r="M416" s="187"/>
      <c r="N416" s="188"/>
      <c r="O416" s="188"/>
      <c r="P416" s="188"/>
      <c r="Q416" s="188"/>
      <c r="R416" s="188"/>
      <c r="S416" s="188"/>
      <c r="T416" s="189"/>
      <c r="AT416" s="183" t="s">
        <v>140</v>
      </c>
      <c r="AU416" s="183" t="s">
        <v>89</v>
      </c>
      <c r="AV416" s="11" t="s">
        <v>89</v>
      </c>
      <c r="AW416" s="11" t="s">
        <v>45</v>
      </c>
      <c r="AX416" s="11" t="s">
        <v>24</v>
      </c>
      <c r="AY416" s="183" t="s">
        <v>129</v>
      </c>
    </row>
    <row r="417" spans="2:65" s="1" customFormat="1" ht="22.5" customHeight="1">
      <c r="B417" s="166"/>
      <c r="C417" s="167" t="s">
        <v>923</v>
      </c>
      <c r="D417" s="167" t="s">
        <v>131</v>
      </c>
      <c r="E417" s="168" t="s">
        <v>924</v>
      </c>
      <c r="F417" s="169" t="s">
        <v>925</v>
      </c>
      <c r="G417" s="170" t="s">
        <v>253</v>
      </c>
      <c r="H417" s="171">
        <v>72</v>
      </c>
      <c r="I417" s="172"/>
      <c r="J417" s="173">
        <f>ROUND(I417*H417,2)</f>
        <v>0</v>
      </c>
      <c r="K417" s="169" t="s">
        <v>135</v>
      </c>
      <c r="L417" s="36"/>
      <c r="M417" s="174" t="s">
        <v>3</v>
      </c>
      <c r="N417" s="175" t="s">
        <v>52</v>
      </c>
      <c r="O417" s="37"/>
      <c r="P417" s="176">
        <f>O417*H417</f>
        <v>0</v>
      </c>
      <c r="Q417" s="176">
        <v>0</v>
      </c>
      <c r="R417" s="176">
        <f>Q417*H417</f>
        <v>0</v>
      </c>
      <c r="S417" s="176">
        <v>0</v>
      </c>
      <c r="T417" s="177">
        <f>S417*H417</f>
        <v>0</v>
      </c>
      <c r="AR417" s="18" t="s">
        <v>136</v>
      </c>
      <c r="AT417" s="18" t="s">
        <v>131</v>
      </c>
      <c r="AU417" s="18" t="s">
        <v>89</v>
      </c>
      <c r="AY417" s="18" t="s">
        <v>129</v>
      </c>
      <c r="BE417" s="178">
        <f>IF(N417="základní",J417,0)</f>
        <v>0</v>
      </c>
      <c r="BF417" s="178">
        <f>IF(N417="snížená",J417,0)</f>
        <v>0</v>
      </c>
      <c r="BG417" s="178">
        <f>IF(N417="zákl. přenesená",J417,0)</f>
        <v>0</v>
      </c>
      <c r="BH417" s="178">
        <f>IF(N417="sníž. přenesená",J417,0)</f>
        <v>0</v>
      </c>
      <c r="BI417" s="178">
        <f>IF(N417="nulová",J417,0)</f>
        <v>0</v>
      </c>
      <c r="BJ417" s="18" t="s">
        <v>24</v>
      </c>
      <c r="BK417" s="178">
        <f>ROUND(I417*H417,2)</f>
        <v>0</v>
      </c>
      <c r="BL417" s="18" t="s">
        <v>136</v>
      </c>
      <c r="BM417" s="18" t="s">
        <v>926</v>
      </c>
    </row>
    <row r="418" spans="2:47" s="1" customFormat="1" ht="13.5">
      <c r="B418" s="36"/>
      <c r="D418" s="179" t="s">
        <v>138</v>
      </c>
      <c r="F418" s="180" t="s">
        <v>927</v>
      </c>
      <c r="I418" s="181"/>
      <c r="L418" s="36"/>
      <c r="M418" s="65"/>
      <c r="N418" s="37"/>
      <c r="O418" s="37"/>
      <c r="P418" s="37"/>
      <c r="Q418" s="37"/>
      <c r="R418" s="37"/>
      <c r="S418" s="37"/>
      <c r="T418" s="66"/>
      <c r="AT418" s="18" t="s">
        <v>138</v>
      </c>
      <c r="AU418" s="18" t="s">
        <v>89</v>
      </c>
    </row>
    <row r="419" spans="2:51" s="11" customFormat="1" ht="13.5">
      <c r="B419" s="182"/>
      <c r="D419" s="191" t="s">
        <v>140</v>
      </c>
      <c r="E419" s="200" t="s">
        <v>3</v>
      </c>
      <c r="F419" s="201" t="s">
        <v>922</v>
      </c>
      <c r="H419" s="202">
        <v>72</v>
      </c>
      <c r="I419" s="186"/>
      <c r="L419" s="182"/>
      <c r="M419" s="187"/>
      <c r="N419" s="188"/>
      <c r="O419" s="188"/>
      <c r="P419" s="188"/>
      <c r="Q419" s="188"/>
      <c r="R419" s="188"/>
      <c r="S419" s="188"/>
      <c r="T419" s="189"/>
      <c r="AT419" s="183" t="s">
        <v>140</v>
      </c>
      <c r="AU419" s="183" t="s">
        <v>89</v>
      </c>
      <c r="AV419" s="11" t="s">
        <v>89</v>
      </c>
      <c r="AW419" s="11" t="s">
        <v>45</v>
      </c>
      <c r="AX419" s="11" t="s">
        <v>24</v>
      </c>
      <c r="AY419" s="183" t="s">
        <v>129</v>
      </c>
    </row>
    <row r="420" spans="2:65" s="1" customFormat="1" ht="22.5" customHeight="1">
      <c r="B420" s="166"/>
      <c r="C420" s="167" t="s">
        <v>928</v>
      </c>
      <c r="D420" s="167" t="s">
        <v>131</v>
      </c>
      <c r="E420" s="168" t="s">
        <v>929</v>
      </c>
      <c r="F420" s="169" t="s">
        <v>930</v>
      </c>
      <c r="G420" s="170" t="s">
        <v>162</v>
      </c>
      <c r="H420" s="171">
        <v>3</v>
      </c>
      <c r="I420" s="172"/>
      <c r="J420" s="173">
        <f>ROUND(I420*H420,2)</f>
        <v>0</v>
      </c>
      <c r="K420" s="169" t="s">
        <v>135</v>
      </c>
      <c r="L420" s="36"/>
      <c r="M420" s="174" t="s">
        <v>3</v>
      </c>
      <c r="N420" s="175" t="s">
        <v>52</v>
      </c>
      <c r="O420" s="37"/>
      <c r="P420" s="176">
        <f>O420*H420</f>
        <v>0</v>
      </c>
      <c r="Q420" s="176">
        <v>0.12</v>
      </c>
      <c r="R420" s="176">
        <f>Q420*H420</f>
        <v>0.36</v>
      </c>
      <c r="S420" s="176">
        <v>2.49</v>
      </c>
      <c r="T420" s="177">
        <f>S420*H420</f>
        <v>7.470000000000001</v>
      </c>
      <c r="AR420" s="18" t="s">
        <v>136</v>
      </c>
      <c r="AT420" s="18" t="s">
        <v>131</v>
      </c>
      <c r="AU420" s="18" t="s">
        <v>89</v>
      </c>
      <c r="AY420" s="18" t="s">
        <v>129</v>
      </c>
      <c r="BE420" s="178">
        <f>IF(N420="základní",J420,0)</f>
        <v>0</v>
      </c>
      <c r="BF420" s="178">
        <f>IF(N420="snížená",J420,0)</f>
        <v>0</v>
      </c>
      <c r="BG420" s="178">
        <f>IF(N420="zákl. přenesená",J420,0)</f>
        <v>0</v>
      </c>
      <c r="BH420" s="178">
        <f>IF(N420="sníž. přenesená",J420,0)</f>
        <v>0</v>
      </c>
      <c r="BI420" s="178">
        <f>IF(N420="nulová",J420,0)</f>
        <v>0</v>
      </c>
      <c r="BJ420" s="18" t="s">
        <v>24</v>
      </c>
      <c r="BK420" s="178">
        <f>ROUND(I420*H420,2)</f>
        <v>0</v>
      </c>
      <c r="BL420" s="18" t="s">
        <v>136</v>
      </c>
      <c r="BM420" s="18" t="s">
        <v>931</v>
      </c>
    </row>
    <row r="421" spans="2:47" s="1" customFormat="1" ht="13.5">
      <c r="B421" s="36"/>
      <c r="D421" s="191" t="s">
        <v>138</v>
      </c>
      <c r="F421" s="203" t="s">
        <v>932</v>
      </c>
      <c r="I421" s="181"/>
      <c r="L421" s="36"/>
      <c r="M421" s="65"/>
      <c r="N421" s="37"/>
      <c r="O421" s="37"/>
      <c r="P421" s="37"/>
      <c r="Q421" s="37"/>
      <c r="R421" s="37"/>
      <c r="S421" s="37"/>
      <c r="T421" s="66"/>
      <c r="AT421" s="18" t="s">
        <v>138</v>
      </c>
      <c r="AU421" s="18" t="s">
        <v>89</v>
      </c>
    </row>
    <row r="422" spans="2:65" s="1" customFormat="1" ht="22.5" customHeight="1">
      <c r="B422" s="166"/>
      <c r="C422" s="167" t="s">
        <v>933</v>
      </c>
      <c r="D422" s="167" t="s">
        <v>131</v>
      </c>
      <c r="E422" s="168" t="s">
        <v>934</v>
      </c>
      <c r="F422" s="169" t="s">
        <v>935</v>
      </c>
      <c r="G422" s="170" t="s">
        <v>162</v>
      </c>
      <c r="H422" s="171">
        <v>22.8</v>
      </c>
      <c r="I422" s="172"/>
      <c r="J422" s="173">
        <f>ROUND(I422*H422,2)</f>
        <v>0</v>
      </c>
      <c r="K422" s="169" t="s">
        <v>135</v>
      </c>
      <c r="L422" s="36"/>
      <c r="M422" s="174" t="s">
        <v>3</v>
      </c>
      <c r="N422" s="175" t="s">
        <v>52</v>
      </c>
      <c r="O422" s="37"/>
      <c r="P422" s="176">
        <f>O422*H422</f>
        <v>0</v>
      </c>
      <c r="Q422" s="176">
        <v>0.12171</v>
      </c>
      <c r="R422" s="176">
        <f>Q422*H422</f>
        <v>2.774988</v>
      </c>
      <c r="S422" s="176">
        <v>2.4</v>
      </c>
      <c r="T422" s="177">
        <f>S422*H422</f>
        <v>54.72</v>
      </c>
      <c r="AR422" s="18" t="s">
        <v>136</v>
      </c>
      <c r="AT422" s="18" t="s">
        <v>131</v>
      </c>
      <c r="AU422" s="18" t="s">
        <v>89</v>
      </c>
      <c r="AY422" s="18" t="s">
        <v>129</v>
      </c>
      <c r="BE422" s="178">
        <f>IF(N422="základní",J422,0)</f>
        <v>0</v>
      </c>
      <c r="BF422" s="178">
        <f>IF(N422="snížená",J422,0)</f>
        <v>0</v>
      </c>
      <c r="BG422" s="178">
        <f>IF(N422="zákl. přenesená",J422,0)</f>
        <v>0</v>
      </c>
      <c r="BH422" s="178">
        <f>IF(N422="sníž. přenesená",J422,0)</f>
        <v>0</v>
      </c>
      <c r="BI422" s="178">
        <f>IF(N422="nulová",J422,0)</f>
        <v>0</v>
      </c>
      <c r="BJ422" s="18" t="s">
        <v>24</v>
      </c>
      <c r="BK422" s="178">
        <f>ROUND(I422*H422,2)</f>
        <v>0</v>
      </c>
      <c r="BL422" s="18" t="s">
        <v>136</v>
      </c>
      <c r="BM422" s="18" t="s">
        <v>936</v>
      </c>
    </row>
    <row r="423" spans="2:47" s="1" customFormat="1" ht="13.5">
      <c r="B423" s="36"/>
      <c r="D423" s="179" t="s">
        <v>138</v>
      </c>
      <c r="F423" s="180" t="s">
        <v>937</v>
      </c>
      <c r="I423" s="181"/>
      <c r="L423" s="36"/>
      <c r="M423" s="65"/>
      <c r="N423" s="37"/>
      <c r="O423" s="37"/>
      <c r="P423" s="37"/>
      <c r="Q423" s="37"/>
      <c r="R423" s="37"/>
      <c r="S423" s="37"/>
      <c r="T423" s="66"/>
      <c r="AT423" s="18" t="s">
        <v>138</v>
      </c>
      <c r="AU423" s="18" t="s">
        <v>89</v>
      </c>
    </row>
    <row r="424" spans="2:51" s="11" customFormat="1" ht="13.5">
      <c r="B424" s="182"/>
      <c r="D424" s="191" t="s">
        <v>140</v>
      </c>
      <c r="E424" s="200" t="s">
        <v>3</v>
      </c>
      <c r="F424" s="201" t="s">
        <v>938</v>
      </c>
      <c r="H424" s="202">
        <v>22.8</v>
      </c>
      <c r="I424" s="186"/>
      <c r="L424" s="182"/>
      <c r="M424" s="187"/>
      <c r="N424" s="188"/>
      <c r="O424" s="188"/>
      <c r="P424" s="188"/>
      <c r="Q424" s="188"/>
      <c r="R424" s="188"/>
      <c r="S424" s="188"/>
      <c r="T424" s="189"/>
      <c r="AT424" s="183" t="s">
        <v>140</v>
      </c>
      <c r="AU424" s="183" t="s">
        <v>89</v>
      </c>
      <c r="AV424" s="11" t="s">
        <v>89</v>
      </c>
      <c r="AW424" s="11" t="s">
        <v>45</v>
      </c>
      <c r="AX424" s="11" t="s">
        <v>24</v>
      </c>
      <c r="AY424" s="183" t="s">
        <v>129</v>
      </c>
    </row>
    <row r="425" spans="2:65" s="1" customFormat="1" ht="22.5" customHeight="1">
      <c r="B425" s="166"/>
      <c r="C425" s="167" t="s">
        <v>939</v>
      </c>
      <c r="D425" s="167" t="s">
        <v>131</v>
      </c>
      <c r="E425" s="168" t="s">
        <v>940</v>
      </c>
      <c r="F425" s="169" t="s">
        <v>941</v>
      </c>
      <c r="G425" s="170" t="s">
        <v>253</v>
      </c>
      <c r="H425" s="171">
        <v>36</v>
      </c>
      <c r="I425" s="172"/>
      <c r="J425" s="173">
        <f>ROUND(I425*H425,2)</f>
        <v>0</v>
      </c>
      <c r="K425" s="169" t="s">
        <v>135</v>
      </c>
      <c r="L425" s="36"/>
      <c r="M425" s="174" t="s">
        <v>3</v>
      </c>
      <c r="N425" s="175" t="s">
        <v>52</v>
      </c>
      <c r="O425" s="37"/>
      <c r="P425" s="176">
        <f>O425*H425</f>
        <v>0</v>
      </c>
      <c r="Q425" s="176">
        <v>0</v>
      </c>
      <c r="R425" s="176">
        <f>Q425*H425</f>
        <v>0</v>
      </c>
      <c r="S425" s="176">
        <v>0.001</v>
      </c>
      <c r="T425" s="177">
        <f>S425*H425</f>
        <v>0.036000000000000004</v>
      </c>
      <c r="AR425" s="18" t="s">
        <v>486</v>
      </c>
      <c r="AT425" s="18" t="s">
        <v>131</v>
      </c>
      <c r="AU425" s="18" t="s">
        <v>89</v>
      </c>
      <c r="AY425" s="18" t="s">
        <v>129</v>
      </c>
      <c r="BE425" s="178">
        <f>IF(N425="základní",J425,0)</f>
        <v>0</v>
      </c>
      <c r="BF425" s="178">
        <f>IF(N425="snížená",J425,0)</f>
        <v>0</v>
      </c>
      <c r="BG425" s="178">
        <f>IF(N425="zákl. přenesená",J425,0)</f>
        <v>0</v>
      </c>
      <c r="BH425" s="178">
        <f>IF(N425="sníž. přenesená",J425,0)</f>
        <v>0</v>
      </c>
      <c r="BI425" s="178">
        <f>IF(N425="nulová",J425,0)</f>
        <v>0</v>
      </c>
      <c r="BJ425" s="18" t="s">
        <v>24</v>
      </c>
      <c r="BK425" s="178">
        <f>ROUND(I425*H425,2)</f>
        <v>0</v>
      </c>
      <c r="BL425" s="18" t="s">
        <v>486</v>
      </c>
      <c r="BM425" s="18" t="s">
        <v>942</v>
      </c>
    </row>
    <row r="426" spans="2:47" s="1" customFormat="1" ht="13.5">
      <c r="B426" s="36"/>
      <c r="D426" s="179" t="s">
        <v>138</v>
      </c>
      <c r="F426" s="180" t="s">
        <v>943</v>
      </c>
      <c r="I426" s="181"/>
      <c r="L426" s="36"/>
      <c r="M426" s="65"/>
      <c r="N426" s="37"/>
      <c r="O426" s="37"/>
      <c r="P426" s="37"/>
      <c r="Q426" s="37"/>
      <c r="R426" s="37"/>
      <c r="S426" s="37"/>
      <c r="T426" s="66"/>
      <c r="AT426" s="18" t="s">
        <v>138</v>
      </c>
      <c r="AU426" s="18" t="s">
        <v>89</v>
      </c>
    </row>
    <row r="427" spans="2:51" s="11" customFormat="1" ht="13.5">
      <c r="B427" s="182"/>
      <c r="D427" s="191" t="s">
        <v>140</v>
      </c>
      <c r="E427" s="200" t="s">
        <v>3</v>
      </c>
      <c r="F427" s="201" t="s">
        <v>489</v>
      </c>
      <c r="H427" s="202">
        <v>36</v>
      </c>
      <c r="I427" s="186"/>
      <c r="L427" s="182"/>
      <c r="M427" s="187"/>
      <c r="N427" s="188"/>
      <c r="O427" s="188"/>
      <c r="P427" s="188"/>
      <c r="Q427" s="188"/>
      <c r="R427" s="188"/>
      <c r="S427" s="188"/>
      <c r="T427" s="189"/>
      <c r="AT427" s="183" t="s">
        <v>140</v>
      </c>
      <c r="AU427" s="183" t="s">
        <v>89</v>
      </c>
      <c r="AV427" s="11" t="s">
        <v>89</v>
      </c>
      <c r="AW427" s="11" t="s">
        <v>45</v>
      </c>
      <c r="AX427" s="11" t="s">
        <v>24</v>
      </c>
      <c r="AY427" s="183" t="s">
        <v>129</v>
      </c>
    </row>
    <row r="428" spans="2:65" s="1" customFormat="1" ht="22.5" customHeight="1">
      <c r="B428" s="166"/>
      <c r="C428" s="167" t="s">
        <v>944</v>
      </c>
      <c r="D428" s="167" t="s">
        <v>131</v>
      </c>
      <c r="E428" s="168" t="s">
        <v>945</v>
      </c>
      <c r="F428" s="169" t="s">
        <v>946</v>
      </c>
      <c r="G428" s="170" t="s">
        <v>253</v>
      </c>
      <c r="H428" s="171">
        <v>60</v>
      </c>
      <c r="I428" s="172"/>
      <c r="J428" s="173">
        <f>ROUND(I428*H428,2)</f>
        <v>0</v>
      </c>
      <c r="K428" s="169" t="s">
        <v>135</v>
      </c>
      <c r="L428" s="36"/>
      <c r="M428" s="174" t="s">
        <v>3</v>
      </c>
      <c r="N428" s="175" t="s">
        <v>52</v>
      </c>
      <c r="O428" s="37"/>
      <c r="P428" s="176">
        <f>O428*H428</f>
        <v>0</v>
      </c>
      <c r="Q428" s="176">
        <v>0.00029</v>
      </c>
      <c r="R428" s="176">
        <f>Q428*H428</f>
        <v>0.0174</v>
      </c>
      <c r="S428" s="176">
        <v>0.054</v>
      </c>
      <c r="T428" s="177">
        <f>S428*H428</f>
        <v>3.2399999999999998</v>
      </c>
      <c r="AR428" s="18" t="s">
        <v>486</v>
      </c>
      <c r="AT428" s="18" t="s">
        <v>131</v>
      </c>
      <c r="AU428" s="18" t="s">
        <v>89</v>
      </c>
      <c r="AY428" s="18" t="s">
        <v>129</v>
      </c>
      <c r="BE428" s="178">
        <f>IF(N428="základní",J428,0)</f>
        <v>0</v>
      </c>
      <c r="BF428" s="178">
        <f>IF(N428="snížená",J428,0)</f>
        <v>0</v>
      </c>
      <c r="BG428" s="178">
        <f>IF(N428="zákl. přenesená",J428,0)</f>
        <v>0</v>
      </c>
      <c r="BH428" s="178">
        <f>IF(N428="sníž. přenesená",J428,0)</f>
        <v>0</v>
      </c>
      <c r="BI428" s="178">
        <f>IF(N428="nulová",J428,0)</f>
        <v>0</v>
      </c>
      <c r="BJ428" s="18" t="s">
        <v>24</v>
      </c>
      <c r="BK428" s="178">
        <f>ROUND(I428*H428,2)</f>
        <v>0</v>
      </c>
      <c r="BL428" s="18" t="s">
        <v>486</v>
      </c>
      <c r="BM428" s="18" t="s">
        <v>947</v>
      </c>
    </row>
    <row r="429" spans="2:47" s="1" customFormat="1" ht="27">
      <c r="B429" s="36"/>
      <c r="D429" s="179" t="s">
        <v>138</v>
      </c>
      <c r="F429" s="180" t="s">
        <v>948</v>
      </c>
      <c r="I429" s="181"/>
      <c r="L429" s="36"/>
      <c r="M429" s="65"/>
      <c r="N429" s="37"/>
      <c r="O429" s="37"/>
      <c r="P429" s="37"/>
      <c r="Q429" s="37"/>
      <c r="R429" s="37"/>
      <c r="S429" s="37"/>
      <c r="T429" s="66"/>
      <c r="AT429" s="18" t="s">
        <v>138</v>
      </c>
      <c r="AU429" s="18" t="s">
        <v>89</v>
      </c>
    </row>
    <row r="430" spans="2:51" s="11" customFormat="1" ht="13.5">
      <c r="B430" s="182"/>
      <c r="D430" s="191" t="s">
        <v>140</v>
      </c>
      <c r="E430" s="200" t="s">
        <v>3</v>
      </c>
      <c r="F430" s="201" t="s">
        <v>949</v>
      </c>
      <c r="H430" s="202">
        <v>60</v>
      </c>
      <c r="I430" s="186"/>
      <c r="L430" s="182"/>
      <c r="M430" s="187"/>
      <c r="N430" s="188"/>
      <c r="O430" s="188"/>
      <c r="P430" s="188"/>
      <c r="Q430" s="188"/>
      <c r="R430" s="188"/>
      <c r="S430" s="188"/>
      <c r="T430" s="189"/>
      <c r="AT430" s="183" t="s">
        <v>140</v>
      </c>
      <c r="AU430" s="183" t="s">
        <v>89</v>
      </c>
      <c r="AV430" s="11" t="s">
        <v>89</v>
      </c>
      <c r="AW430" s="11" t="s">
        <v>45</v>
      </c>
      <c r="AX430" s="11" t="s">
        <v>24</v>
      </c>
      <c r="AY430" s="183" t="s">
        <v>129</v>
      </c>
    </row>
    <row r="431" spans="2:65" s="1" customFormat="1" ht="22.5" customHeight="1">
      <c r="B431" s="166"/>
      <c r="C431" s="167" t="s">
        <v>950</v>
      </c>
      <c r="D431" s="167" t="s">
        <v>131</v>
      </c>
      <c r="E431" s="168" t="s">
        <v>951</v>
      </c>
      <c r="F431" s="169" t="s">
        <v>952</v>
      </c>
      <c r="G431" s="170" t="s">
        <v>253</v>
      </c>
      <c r="H431" s="171">
        <v>196.8</v>
      </c>
      <c r="I431" s="172"/>
      <c r="J431" s="173">
        <f>ROUND(I431*H431,2)</f>
        <v>0</v>
      </c>
      <c r="K431" s="169" t="s">
        <v>135</v>
      </c>
      <c r="L431" s="36"/>
      <c r="M431" s="174" t="s">
        <v>3</v>
      </c>
      <c r="N431" s="175" t="s">
        <v>52</v>
      </c>
      <c r="O431" s="37"/>
      <c r="P431" s="176">
        <f>O431*H431</f>
        <v>0</v>
      </c>
      <c r="Q431" s="176">
        <v>0.00034</v>
      </c>
      <c r="R431" s="176">
        <f>Q431*H431</f>
        <v>0.06691200000000001</v>
      </c>
      <c r="S431" s="176">
        <v>0.004</v>
      </c>
      <c r="T431" s="177">
        <f>S431*H431</f>
        <v>0.7872</v>
      </c>
      <c r="AR431" s="18" t="s">
        <v>136</v>
      </c>
      <c r="AT431" s="18" t="s">
        <v>131</v>
      </c>
      <c r="AU431" s="18" t="s">
        <v>89</v>
      </c>
      <c r="AY431" s="18" t="s">
        <v>129</v>
      </c>
      <c r="BE431" s="178">
        <f>IF(N431="základní",J431,0)</f>
        <v>0</v>
      </c>
      <c r="BF431" s="178">
        <f>IF(N431="snížená",J431,0)</f>
        <v>0</v>
      </c>
      <c r="BG431" s="178">
        <f>IF(N431="zákl. přenesená",J431,0)</f>
        <v>0</v>
      </c>
      <c r="BH431" s="178">
        <f>IF(N431="sníž. přenesená",J431,0)</f>
        <v>0</v>
      </c>
      <c r="BI431" s="178">
        <f>IF(N431="nulová",J431,0)</f>
        <v>0</v>
      </c>
      <c r="BJ431" s="18" t="s">
        <v>24</v>
      </c>
      <c r="BK431" s="178">
        <f>ROUND(I431*H431,2)</f>
        <v>0</v>
      </c>
      <c r="BL431" s="18" t="s">
        <v>136</v>
      </c>
      <c r="BM431" s="18" t="s">
        <v>953</v>
      </c>
    </row>
    <row r="432" spans="2:47" s="1" customFormat="1" ht="27">
      <c r="B432" s="36"/>
      <c r="D432" s="179" t="s">
        <v>138</v>
      </c>
      <c r="F432" s="180" t="s">
        <v>954</v>
      </c>
      <c r="I432" s="181"/>
      <c r="L432" s="36"/>
      <c r="M432" s="65"/>
      <c r="N432" s="37"/>
      <c r="O432" s="37"/>
      <c r="P432" s="37"/>
      <c r="Q432" s="37"/>
      <c r="R432" s="37"/>
      <c r="S432" s="37"/>
      <c r="T432" s="66"/>
      <c r="AT432" s="18" t="s">
        <v>138</v>
      </c>
      <c r="AU432" s="18" t="s">
        <v>89</v>
      </c>
    </row>
    <row r="433" spans="2:51" s="11" customFormat="1" ht="13.5">
      <c r="B433" s="182"/>
      <c r="D433" s="179" t="s">
        <v>140</v>
      </c>
      <c r="E433" s="183" t="s">
        <v>3</v>
      </c>
      <c r="F433" s="184" t="s">
        <v>955</v>
      </c>
      <c r="H433" s="185">
        <v>172.8</v>
      </c>
      <c r="I433" s="186"/>
      <c r="L433" s="182"/>
      <c r="M433" s="187"/>
      <c r="N433" s="188"/>
      <c r="O433" s="188"/>
      <c r="P433" s="188"/>
      <c r="Q433" s="188"/>
      <c r="R433" s="188"/>
      <c r="S433" s="188"/>
      <c r="T433" s="189"/>
      <c r="AT433" s="183" t="s">
        <v>140</v>
      </c>
      <c r="AU433" s="183" t="s">
        <v>89</v>
      </c>
      <c r="AV433" s="11" t="s">
        <v>89</v>
      </c>
      <c r="AW433" s="11" t="s">
        <v>45</v>
      </c>
      <c r="AX433" s="11" t="s">
        <v>81</v>
      </c>
      <c r="AY433" s="183" t="s">
        <v>129</v>
      </c>
    </row>
    <row r="434" spans="2:51" s="11" customFormat="1" ht="13.5">
      <c r="B434" s="182"/>
      <c r="D434" s="179" t="s">
        <v>140</v>
      </c>
      <c r="E434" s="183" t="s">
        <v>3</v>
      </c>
      <c r="F434" s="184" t="s">
        <v>956</v>
      </c>
      <c r="H434" s="185">
        <v>24</v>
      </c>
      <c r="I434" s="186"/>
      <c r="L434" s="182"/>
      <c r="M434" s="187"/>
      <c r="N434" s="188"/>
      <c r="O434" s="188"/>
      <c r="P434" s="188"/>
      <c r="Q434" s="188"/>
      <c r="R434" s="188"/>
      <c r="S434" s="188"/>
      <c r="T434" s="189"/>
      <c r="AT434" s="183" t="s">
        <v>140</v>
      </c>
      <c r="AU434" s="183" t="s">
        <v>89</v>
      </c>
      <c r="AV434" s="11" t="s">
        <v>89</v>
      </c>
      <c r="AW434" s="11" t="s">
        <v>45</v>
      </c>
      <c r="AX434" s="11" t="s">
        <v>81</v>
      </c>
      <c r="AY434" s="183" t="s">
        <v>129</v>
      </c>
    </row>
    <row r="435" spans="2:51" s="13" customFormat="1" ht="13.5">
      <c r="B435" s="220"/>
      <c r="D435" s="191" t="s">
        <v>140</v>
      </c>
      <c r="E435" s="221" t="s">
        <v>3</v>
      </c>
      <c r="F435" s="222" t="s">
        <v>506</v>
      </c>
      <c r="H435" s="223">
        <v>196.8</v>
      </c>
      <c r="I435" s="224"/>
      <c r="L435" s="220"/>
      <c r="M435" s="225"/>
      <c r="N435" s="226"/>
      <c r="O435" s="226"/>
      <c r="P435" s="226"/>
      <c r="Q435" s="226"/>
      <c r="R435" s="226"/>
      <c r="S435" s="226"/>
      <c r="T435" s="227"/>
      <c r="AT435" s="228" t="s">
        <v>140</v>
      </c>
      <c r="AU435" s="228" t="s">
        <v>89</v>
      </c>
      <c r="AV435" s="13" t="s">
        <v>136</v>
      </c>
      <c r="AW435" s="13" t="s">
        <v>45</v>
      </c>
      <c r="AX435" s="13" t="s">
        <v>24</v>
      </c>
      <c r="AY435" s="228" t="s">
        <v>129</v>
      </c>
    </row>
    <row r="436" spans="2:65" s="1" customFormat="1" ht="22.5" customHeight="1">
      <c r="B436" s="166"/>
      <c r="C436" s="167" t="s">
        <v>957</v>
      </c>
      <c r="D436" s="167" t="s">
        <v>131</v>
      </c>
      <c r="E436" s="168" t="s">
        <v>958</v>
      </c>
      <c r="F436" s="169" t="s">
        <v>959</v>
      </c>
      <c r="G436" s="170" t="s">
        <v>253</v>
      </c>
      <c r="H436" s="171">
        <v>2</v>
      </c>
      <c r="I436" s="172"/>
      <c r="J436" s="173">
        <f>ROUND(I436*H436,2)</f>
        <v>0</v>
      </c>
      <c r="K436" s="169" t="s">
        <v>135</v>
      </c>
      <c r="L436" s="36"/>
      <c r="M436" s="174" t="s">
        <v>3</v>
      </c>
      <c r="N436" s="175" t="s">
        <v>52</v>
      </c>
      <c r="O436" s="37"/>
      <c r="P436" s="176">
        <f>O436*H436</f>
        <v>0</v>
      </c>
      <c r="Q436" s="176">
        <v>0.00082</v>
      </c>
      <c r="R436" s="176">
        <f>Q436*H436</f>
        <v>0.00164</v>
      </c>
      <c r="S436" s="176">
        <v>0.011</v>
      </c>
      <c r="T436" s="177">
        <f>S436*H436</f>
        <v>0.022</v>
      </c>
      <c r="AR436" s="18" t="s">
        <v>136</v>
      </c>
      <c r="AT436" s="18" t="s">
        <v>131</v>
      </c>
      <c r="AU436" s="18" t="s">
        <v>89</v>
      </c>
      <c r="AY436" s="18" t="s">
        <v>129</v>
      </c>
      <c r="BE436" s="178">
        <f>IF(N436="základní",J436,0)</f>
        <v>0</v>
      </c>
      <c r="BF436" s="178">
        <f>IF(N436="snížená",J436,0)</f>
        <v>0</v>
      </c>
      <c r="BG436" s="178">
        <f>IF(N436="zákl. přenesená",J436,0)</f>
        <v>0</v>
      </c>
      <c r="BH436" s="178">
        <f>IF(N436="sníž. přenesená",J436,0)</f>
        <v>0</v>
      </c>
      <c r="BI436" s="178">
        <f>IF(N436="nulová",J436,0)</f>
        <v>0</v>
      </c>
      <c r="BJ436" s="18" t="s">
        <v>24</v>
      </c>
      <c r="BK436" s="178">
        <f>ROUND(I436*H436,2)</f>
        <v>0</v>
      </c>
      <c r="BL436" s="18" t="s">
        <v>136</v>
      </c>
      <c r="BM436" s="18" t="s">
        <v>960</v>
      </c>
    </row>
    <row r="437" spans="2:47" s="1" customFormat="1" ht="27">
      <c r="B437" s="36"/>
      <c r="D437" s="179" t="s">
        <v>138</v>
      </c>
      <c r="F437" s="180" t="s">
        <v>961</v>
      </c>
      <c r="I437" s="181"/>
      <c r="L437" s="36"/>
      <c r="M437" s="65"/>
      <c r="N437" s="37"/>
      <c r="O437" s="37"/>
      <c r="P437" s="37"/>
      <c r="Q437" s="37"/>
      <c r="R437" s="37"/>
      <c r="S437" s="37"/>
      <c r="T437" s="66"/>
      <c r="AT437" s="18" t="s">
        <v>138</v>
      </c>
      <c r="AU437" s="18" t="s">
        <v>89</v>
      </c>
    </row>
    <row r="438" spans="2:51" s="12" customFormat="1" ht="13.5">
      <c r="B438" s="190"/>
      <c r="D438" s="179" t="s">
        <v>140</v>
      </c>
      <c r="E438" s="214" t="s">
        <v>3</v>
      </c>
      <c r="F438" s="215" t="s">
        <v>962</v>
      </c>
      <c r="H438" s="199" t="s">
        <v>3</v>
      </c>
      <c r="I438" s="195"/>
      <c r="L438" s="190"/>
      <c r="M438" s="196"/>
      <c r="N438" s="197"/>
      <c r="O438" s="197"/>
      <c r="P438" s="197"/>
      <c r="Q438" s="197"/>
      <c r="R438" s="197"/>
      <c r="S438" s="197"/>
      <c r="T438" s="198"/>
      <c r="AT438" s="199" t="s">
        <v>140</v>
      </c>
      <c r="AU438" s="199" t="s">
        <v>89</v>
      </c>
      <c r="AV438" s="12" t="s">
        <v>24</v>
      </c>
      <c r="AW438" s="12" t="s">
        <v>45</v>
      </c>
      <c r="AX438" s="12" t="s">
        <v>81</v>
      </c>
      <c r="AY438" s="199" t="s">
        <v>129</v>
      </c>
    </row>
    <row r="439" spans="2:51" s="11" customFormat="1" ht="13.5">
      <c r="B439" s="182"/>
      <c r="D439" s="191" t="s">
        <v>140</v>
      </c>
      <c r="E439" s="200" t="s">
        <v>3</v>
      </c>
      <c r="F439" s="201" t="s">
        <v>963</v>
      </c>
      <c r="H439" s="202">
        <v>2</v>
      </c>
      <c r="I439" s="186"/>
      <c r="L439" s="182"/>
      <c r="M439" s="187"/>
      <c r="N439" s="188"/>
      <c r="O439" s="188"/>
      <c r="P439" s="188"/>
      <c r="Q439" s="188"/>
      <c r="R439" s="188"/>
      <c r="S439" s="188"/>
      <c r="T439" s="189"/>
      <c r="AT439" s="183" t="s">
        <v>140</v>
      </c>
      <c r="AU439" s="183" t="s">
        <v>89</v>
      </c>
      <c r="AV439" s="11" t="s">
        <v>89</v>
      </c>
      <c r="AW439" s="11" t="s">
        <v>45</v>
      </c>
      <c r="AX439" s="11" t="s">
        <v>24</v>
      </c>
      <c r="AY439" s="183" t="s">
        <v>129</v>
      </c>
    </row>
    <row r="440" spans="2:65" s="1" customFormat="1" ht="22.5" customHeight="1">
      <c r="B440" s="166"/>
      <c r="C440" s="167" t="s">
        <v>964</v>
      </c>
      <c r="D440" s="167" t="s">
        <v>131</v>
      </c>
      <c r="E440" s="168" t="s">
        <v>965</v>
      </c>
      <c r="F440" s="169" t="s">
        <v>966</v>
      </c>
      <c r="G440" s="170" t="s">
        <v>253</v>
      </c>
      <c r="H440" s="171">
        <v>2.5</v>
      </c>
      <c r="I440" s="172"/>
      <c r="J440" s="173">
        <f>ROUND(I440*H440,2)</f>
        <v>0</v>
      </c>
      <c r="K440" s="169" t="s">
        <v>135</v>
      </c>
      <c r="L440" s="36"/>
      <c r="M440" s="174" t="s">
        <v>3</v>
      </c>
      <c r="N440" s="175" t="s">
        <v>52</v>
      </c>
      <c r="O440" s="37"/>
      <c r="P440" s="176">
        <f>O440*H440</f>
        <v>0</v>
      </c>
      <c r="Q440" s="176">
        <v>0.00309</v>
      </c>
      <c r="R440" s="176">
        <f>Q440*H440</f>
        <v>0.007724999999999999</v>
      </c>
      <c r="S440" s="176">
        <v>0.126</v>
      </c>
      <c r="T440" s="177">
        <f>S440*H440</f>
        <v>0.315</v>
      </c>
      <c r="AR440" s="18" t="s">
        <v>136</v>
      </c>
      <c r="AT440" s="18" t="s">
        <v>131</v>
      </c>
      <c r="AU440" s="18" t="s">
        <v>89</v>
      </c>
      <c r="AY440" s="18" t="s">
        <v>129</v>
      </c>
      <c r="BE440" s="178">
        <f>IF(N440="základní",J440,0)</f>
        <v>0</v>
      </c>
      <c r="BF440" s="178">
        <f>IF(N440="snížená",J440,0)</f>
        <v>0</v>
      </c>
      <c r="BG440" s="178">
        <f>IF(N440="zákl. přenesená",J440,0)</f>
        <v>0</v>
      </c>
      <c r="BH440" s="178">
        <f>IF(N440="sníž. přenesená",J440,0)</f>
        <v>0</v>
      </c>
      <c r="BI440" s="178">
        <f>IF(N440="nulová",J440,0)</f>
        <v>0</v>
      </c>
      <c r="BJ440" s="18" t="s">
        <v>24</v>
      </c>
      <c r="BK440" s="178">
        <f>ROUND(I440*H440,2)</f>
        <v>0</v>
      </c>
      <c r="BL440" s="18" t="s">
        <v>136</v>
      </c>
      <c r="BM440" s="18" t="s">
        <v>967</v>
      </c>
    </row>
    <row r="441" spans="2:47" s="1" customFormat="1" ht="27">
      <c r="B441" s="36"/>
      <c r="D441" s="179" t="s">
        <v>138</v>
      </c>
      <c r="F441" s="180" t="s">
        <v>968</v>
      </c>
      <c r="I441" s="181"/>
      <c r="L441" s="36"/>
      <c r="M441" s="65"/>
      <c r="N441" s="37"/>
      <c r="O441" s="37"/>
      <c r="P441" s="37"/>
      <c r="Q441" s="37"/>
      <c r="R441" s="37"/>
      <c r="S441" s="37"/>
      <c r="T441" s="66"/>
      <c r="AT441" s="18" t="s">
        <v>138</v>
      </c>
      <c r="AU441" s="18" t="s">
        <v>89</v>
      </c>
    </row>
    <row r="442" spans="2:51" s="12" customFormat="1" ht="13.5">
      <c r="B442" s="190"/>
      <c r="D442" s="179" t="s">
        <v>140</v>
      </c>
      <c r="E442" s="214" t="s">
        <v>3</v>
      </c>
      <c r="F442" s="215" t="s">
        <v>969</v>
      </c>
      <c r="H442" s="199" t="s">
        <v>3</v>
      </c>
      <c r="I442" s="195"/>
      <c r="L442" s="190"/>
      <c r="M442" s="196"/>
      <c r="N442" s="197"/>
      <c r="O442" s="197"/>
      <c r="P442" s="197"/>
      <c r="Q442" s="197"/>
      <c r="R442" s="197"/>
      <c r="S442" s="197"/>
      <c r="T442" s="198"/>
      <c r="AT442" s="199" t="s">
        <v>140</v>
      </c>
      <c r="AU442" s="199" t="s">
        <v>89</v>
      </c>
      <c r="AV442" s="12" t="s">
        <v>24</v>
      </c>
      <c r="AW442" s="12" t="s">
        <v>45</v>
      </c>
      <c r="AX442" s="12" t="s">
        <v>81</v>
      </c>
      <c r="AY442" s="199" t="s">
        <v>129</v>
      </c>
    </row>
    <row r="443" spans="2:51" s="11" customFormat="1" ht="13.5">
      <c r="B443" s="182"/>
      <c r="D443" s="191" t="s">
        <v>140</v>
      </c>
      <c r="E443" s="200" t="s">
        <v>3</v>
      </c>
      <c r="F443" s="201" t="s">
        <v>970</v>
      </c>
      <c r="H443" s="202">
        <v>2.5</v>
      </c>
      <c r="I443" s="186"/>
      <c r="L443" s="182"/>
      <c r="M443" s="187"/>
      <c r="N443" s="188"/>
      <c r="O443" s="188"/>
      <c r="P443" s="188"/>
      <c r="Q443" s="188"/>
      <c r="R443" s="188"/>
      <c r="S443" s="188"/>
      <c r="T443" s="189"/>
      <c r="AT443" s="183" t="s">
        <v>140</v>
      </c>
      <c r="AU443" s="183" t="s">
        <v>89</v>
      </c>
      <c r="AV443" s="11" t="s">
        <v>89</v>
      </c>
      <c r="AW443" s="11" t="s">
        <v>45</v>
      </c>
      <c r="AX443" s="11" t="s">
        <v>24</v>
      </c>
      <c r="AY443" s="183" t="s">
        <v>129</v>
      </c>
    </row>
    <row r="444" spans="2:65" s="1" customFormat="1" ht="22.5" customHeight="1">
      <c r="B444" s="166"/>
      <c r="C444" s="167" t="s">
        <v>971</v>
      </c>
      <c r="D444" s="167" t="s">
        <v>131</v>
      </c>
      <c r="E444" s="168" t="s">
        <v>972</v>
      </c>
      <c r="F444" s="169" t="s">
        <v>973</v>
      </c>
      <c r="G444" s="170" t="s">
        <v>134</v>
      </c>
      <c r="H444" s="171">
        <v>120.12</v>
      </c>
      <c r="I444" s="172"/>
      <c r="J444" s="173">
        <f>ROUND(I444*H444,2)</f>
        <v>0</v>
      </c>
      <c r="K444" s="169" t="s">
        <v>135</v>
      </c>
      <c r="L444" s="36"/>
      <c r="M444" s="174" t="s">
        <v>3</v>
      </c>
      <c r="N444" s="175" t="s">
        <v>52</v>
      </c>
      <c r="O444" s="37"/>
      <c r="P444" s="176">
        <f>O444*H444</f>
        <v>0</v>
      </c>
      <c r="Q444" s="176">
        <v>0.03885</v>
      </c>
      <c r="R444" s="176">
        <f>Q444*H444</f>
        <v>4.6666620000000005</v>
      </c>
      <c r="S444" s="176">
        <v>0</v>
      </c>
      <c r="T444" s="177">
        <f>S444*H444</f>
        <v>0</v>
      </c>
      <c r="AR444" s="18" t="s">
        <v>136</v>
      </c>
      <c r="AT444" s="18" t="s">
        <v>131</v>
      </c>
      <c r="AU444" s="18" t="s">
        <v>89</v>
      </c>
      <c r="AY444" s="18" t="s">
        <v>129</v>
      </c>
      <c r="BE444" s="178">
        <f>IF(N444="základní",J444,0)</f>
        <v>0</v>
      </c>
      <c r="BF444" s="178">
        <f>IF(N444="snížená",J444,0)</f>
        <v>0</v>
      </c>
      <c r="BG444" s="178">
        <f>IF(N444="zákl. přenesená",J444,0)</f>
        <v>0</v>
      </c>
      <c r="BH444" s="178">
        <f>IF(N444="sníž. přenesená",J444,0)</f>
        <v>0</v>
      </c>
      <c r="BI444" s="178">
        <f>IF(N444="nulová",J444,0)</f>
        <v>0</v>
      </c>
      <c r="BJ444" s="18" t="s">
        <v>24</v>
      </c>
      <c r="BK444" s="178">
        <f>ROUND(I444*H444,2)</f>
        <v>0</v>
      </c>
      <c r="BL444" s="18" t="s">
        <v>136</v>
      </c>
      <c r="BM444" s="18" t="s">
        <v>974</v>
      </c>
    </row>
    <row r="445" spans="2:47" s="1" customFormat="1" ht="13.5">
      <c r="B445" s="36"/>
      <c r="D445" s="179" t="s">
        <v>138</v>
      </c>
      <c r="F445" s="180" t="s">
        <v>975</v>
      </c>
      <c r="I445" s="181"/>
      <c r="L445" s="36"/>
      <c r="M445" s="65"/>
      <c r="N445" s="37"/>
      <c r="O445" s="37"/>
      <c r="P445" s="37"/>
      <c r="Q445" s="37"/>
      <c r="R445" s="37"/>
      <c r="S445" s="37"/>
      <c r="T445" s="66"/>
      <c r="AT445" s="18" t="s">
        <v>138</v>
      </c>
      <c r="AU445" s="18" t="s">
        <v>89</v>
      </c>
    </row>
    <row r="446" spans="2:51" s="12" customFormat="1" ht="13.5">
      <c r="B446" s="190"/>
      <c r="D446" s="179" t="s">
        <v>140</v>
      </c>
      <c r="E446" s="214" t="s">
        <v>3</v>
      </c>
      <c r="F446" s="215" t="s">
        <v>976</v>
      </c>
      <c r="H446" s="199" t="s">
        <v>3</v>
      </c>
      <c r="I446" s="195"/>
      <c r="L446" s="190"/>
      <c r="M446" s="196"/>
      <c r="N446" s="197"/>
      <c r="O446" s="197"/>
      <c r="P446" s="197"/>
      <c r="Q446" s="197"/>
      <c r="R446" s="197"/>
      <c r="S446" s="197"/>
      <c r="T446" s="198"/>
      <c r="AT446" s="199" t="s">
        <v>140</v>
      </c>
      <c r="AU446" s="199" t="s">
        <v>89</v>
      </c>
      <c r="AV446" s="12" t="s">
        <v>24</v>
      </c>
      <c r="AW446" s="12" t="s">
        <v>45</v>
      </c>
      <c r="AX446" s="12" t="s">
        <v>81</v>
      </c>
      <c r="AY446" s="199" t="s">
        <v>129</v>
      </c>
    </row>
    <row r="447" spans="2:51" s="11" customFormat="1" ht="13.5">
      <c r="B447" s="182"/>
      <c r="D447" s="179" t="s">
        <v>140</v>
      </c>
      <c r="E447" s="183" t="s">
        <v>3</v>
      </c>
      <c r="F447" s="184" t="s">
        <v>977</v>
      </c>
      <c r="H447" s="185">
        <v>86.52</v>
      </c>
      <c r="I447" s="186"/>
      <c r="L447" s="182"/>
      <c r="M447" s="187"/>
      <c r="N447" s="188"/>
      <c r="O447" s="188"/>
      <c r="P447" s="188"/>
      <c r="Q447" s="188"/>
      <c r="R447" s="188"/>
      <c r="S447" s="188"/>
      <c r="T447" s="189"/>
      <c r="AT447" s="183" t="s">
        <v>140</v>
      </c>
      <c r="AU447" s="183" t="s">
        <v>89</v>
      </c>
      <c r="AV447" s="11" t="s">
        <v>89</v>
      </c>
      <c r="AW447" s="11" t="s">
        <v>45</v>
      </c>
      <c r="AX447" s="11" t="s">
        <v>81</v>
      </c>
      <c r="AY447" s="183" t="s">
        <v>129</v>
      </c>
    </row>
    <row r="448" spans="2:51" s="12" customFormat="1" ht="13.5">
      <c r="B448" s="190"/>
      <c r="D448" s="179" t="s">
        <v>140</v>
      </c>
      <c r="E448" s="214" t="s">
        <v>3</v>
      </c>
      <c r="F448" s="215" t="s">
        <v>978</v>
      </c>
      <c r="H448" s="199" t="s">
        <v>3</v>
      </c>
      <c r="I448" s="195"/>
      <c r="L448" s="190"/>
      <c r="M448" s="196"/>
      <c r="N448" s="197"/>
      <c r="O448" s="197"/>
      <c r="P448" s="197"/>
      <c r="Q448" s="197"/>
      <c r="R448" s="197"/>
      <c r="S448" s="197"/>
      <c r="T448" s="198"/>
      <c r="AT448" s="199" t="s">
        <v>140</v>
      </c>
      <c r="AU448" s="199" t="s">
        <v>89</v>
      </c>
      <c r="AV448" s="12" t="s">
        <v>24</v>
      </c>
      <c r="AW448" s="12" t="s">
        <v>45</v>
      </c>
      <c r="AX448" s="12" t="s">
        <v>81</v>
      </c>
      <c r="AY448" s="199" t="s">
        <v>129</v>
      </c>
    </row>
    <row r="449" spans="2:51" s="11" customFormat="1" ht="13.5">
      <c r="B449" s="182"/>
      <c r="D449" s="179" t="s">
        <v>140</v>
      </c>
      <c r="E449" s="183" t="s">
        <v>3</v>
      </c>
      <c r="F449" s="184" t="s">
        <v>755</v>
      </c>
      <c r="H449" s="185">
        <v>33.6</v>
      </c>
      <c r="I449" s="186"/>
      <c r="L449" s="182"/>
      <c r="M449" s="187"/>
      <c r="N449" s="188"/>
      <c r="O449" s="188"/>
      <c r="P449" s="188"/>
      <c r="Q449" s="188"/>
      <c r="R449" s="188"/>
      <c r="S449" s="188"/>
      <c r="T449" s="189"/>
      <c r="AT449" s="183" t="s">
        <v>140</v>
      </c>
      <c r="AU449" s="183" t="s">
        <v>89</v>
      </c>
      <c r="AV449" s="11" t="s">
        <v>89</v>
      </c>
      <c r="AW449" s="11" t="s">
        <v>45</v>
      </c>
      <c r="AX449" s="11" t="s">
        <v>81</v>
      </c>
      <c r="AY449" s="183" t="s">
        <v>129</v>
      </c>
    </row>
    <row r="450" spans="2:51" s="13" customFormat="1" ht="13.5">
      <c r="B450" s="220"/>
      <c r="D450" s="191" t="s">
        <v>140</v>
      </c>
      <c r="E450" s="221" t="s">
        <v>3</v>
      </c>
      <c r="F450" s="222" t="s">
        <v>506</v>
      </c>
      <c r="H450" s="223">
        <v>120.12</v>
      </c>
      <c r="I450" s="224"/>
      <c r="L450" s="220"/>
      <c r="M450" s="225"/>
      <c r="N450" s="226"/>
      <c r="O450" s="226"/>
      <c r="P450" s="226"/>
      <c r="Q450" s="226"/>
      <c r="R450" s="226"/>
      <c r="S450" s="226"/>
      <c r="T450" s="227"/>
      <c r="AT450" s="228" t="s">
        <v>140</v>
      </c>
      <c r="AU450" s="228" t="s">
        <v>89</v>
      </c>
      <c r="AV450" s="13" t="s">
        <v>136</v>
      </c>
      <c r="AW450" s="13" t="s">
        <v>45</v>
      </c>
      <c r="AX450" s="13" t="s">
        <v>24</v>
      </c>
      <c r="AY450" s="228" t="s">
        <v>129</v>
      </c>
    </row>
    <row r="451" spans="2:65" s="1" customFormat="1" ht="22.5" customHeight="1">
      <c r="B451" s="166"/>
      <c r="C451" s="167" t="s">
        <v>979</v>
      </c>
      <c r="D451" s="167" t="s">
        <v>131</v>
      </c>
      <c r="E451" s="168" t="s">
        <v>980</v>
      </c>
      <c r="F451" s="169" t="s">
        <v>981</v>
      </c>
      <c r="G451" s="170" t="s">
        <v>134</v>
      </c>
      <c r="H451" s="171">
        <v>12</v>
      </c>
      <c r="I451" s="172"/>
      <c r="J451" s="173">
        <f>ROUND(I451*H451,2)</f>
        <v>0</v>
      </c>
      <c r="K451" s="169" t="s">
        <v>135</v>
      </c>
      <c r="L451" s="36"/>
      <c r="M451" s="174" t="s">
        <v>3</v>
      </c>
      <c r="N451" s="175" t="s">
        <v>52</v>
      </c>
      <c r="O451" s="37"/>
      <c r="P451" s="176">
        <f>O451*H451</f>
        <v>0</v>
      </c>
      <c r="Q451" s="176">
        <v>0.09975</v>
      </c>
      <c r="R451" s="176">
        <f>Q451*H451</f>
        <v>1.197</v>
      </c>
      <c r="S451" s="176">
        <v>0</v>
      </c>
      <c r="T451" s="177">
        <f>S451*H451</f>
        <v>0</v>
      </c>
      <c r="AR451" s="18" t="s">
        <v>136</v>
      </c>
      <c r="AT451" s="18" t="s">
        <v>131</v>
      </c>
      <c r="AU451" s="18" t="s">
        <v>89</v>
      </c>
      <c r="AY451" s="18" t="s">
        <v>129</v>
      </c>
      <c r="BE451" s="178">
        <f>IF(N451="základní",J451,0)</f>
        <v>0</v>
      </c>
      <c r="BF451" s="178">
        <f>IF(N451="snížená",J451,0)</f>
        <v>0</v>
      </c>
      <c r="BG451" s="178">
        <f>IF(N451="zákl. přenesená",J451,0)</f>
        <v>0</v>
      </c>
      <c r="BH451" s="178">
        <f>IF(N451="sníž. přenesená",J451,0)</f>
        <v>0</v>
      </c>
      <c r="BI451" s="178">
        <f>IF(N451="nulová",J451,0)</f>
        <v>0</v>
      </c>
      <c r="BJ451" s="18" t="s">
        <v>24</v>
      </c>
      <c r="BK451" s="178">
        <f>ROUND(I451*H451,2)</f>
        <v>0</v>
      </c>
      <c r="BL451" s="18" t="s">
        <v>136</v>
      </c>
      <c r="BM451" s="18" t="s">
        <v>982</v>
      </c>
    </row>
    <row r="452" spans="2:47" s="1" customFormat="1" ht="13.5">
      <c r="B452" s="36"/>
      <c r="D452" s="191" t="s">
        <v>138</v>
      </c>
      <c r="F452" s="203" t="s">
        <v>983</v>
      </c>
      <c r="I452" s="181"/>
      <c r="L452" s="36"/>
      <c r="M452" s="65"/>
      <c r="N452" s="37"/>
      <c r="O452" s="37"/>
      <c r="P452" s="37"/>
      <c r="Q452" s="37"/>
      <c r="R452" s="37"/>
      <c r="S452" s="37"/>
      <c r="T452" s="66"/>
      <c r="AT452" s="18" t="s">
        <v>138</v>
      </c>
      <c r="AU452" s="18" t="s">
        <v>89</v>
      </c>
    </row>
    <row r="453" spans="2:65" s="1" customFormat="1" ht="22.5" customHeight="1">
      <c r="B453" s="166"/>
      <c r="C453" s="167" t="s">
        <v>984</v>
      </c>
      <c r="D453" s="167" t="s">
        <v>131</v>
      </c>
      <c r="E453" s="168" t="s">
        <v>985</v>
      </c>
      <c r="F453" s="169" t="s">
        <v>986</v>
      </c>
      <c r="G453" s="170" t="s">
        <v>134</v>
      </c>
      <c r="H453" s="171">
        <v>33.6</v>
      </c>
      <c r="I453" s="172"/>
      <c r="J453" s="173">
        <f>ROUND(I453*H453,2)</f>
        <v>0</v>
      </c>
      <c r="K453" s="169" t="s">
        <v>135</v>
      </c>
      <c r="L453" s="36"/>
      <c r="M453" s="174" t="s">
        <v>3</v>
      </c>
      <c r="N453" s="175" t="s">
        <v>52</v>
      </c>
      <c r="O453" s="37"/>
      <c r="P453" s="176">
        <f>O453*H453</f>
        <v>0</v>
      </c>
      <c r="Q453" s="176">
        <v>0.0089</v>
      </c>
      <c r="R453" s="176">
        <f>Q453*H453</f>
        <v>0.29904000000000003</v>
      </c>
      <c r="S453" s="176">
        <v>0</v>
      </c>
      <c r="T453" s="177">
        <f>S453*H453</f>
        <v>0</v>
      </c>
      <c r="AR453" s="18" t="s">
        <v>136</v>
      </c>
      <c r="AT453" s="18" t="s">
        <v>131</v>
      </c>
      <c r="AU453" s="18" t="s">
        <v>89</v>
      </c>
      <c r="AY453" s="18" t="s">
        <v>129</v>
      </c>
      <c r="BE453" s="178">
        <f>IF(N453="základní",J453,0)</f>
        <v>0</v>
      </c>
      <c r="BF453" s="178">
        <f>IF(N453="snížená",J453,0)</f>
        <v>0</v>
      </c>
      <c r="BG453" s="178">
        <f>IF(N453="zákl. přenesená",J453,0)</f>
        <v>0</v>
      </c>
      <c r="BH453" s="178">
        <f>IF(N453="sníž. přenesená",J453,0)</f>
        <v>0</v>
      </c>
      <c r="BI453" s="178">
        <f>IF(N453="nulová",J453,0)</f>
        <v>0</v>
      </c>
      <c r="BJ453" s="18" t="s">
        <v>24</v>
      </c>
      <c r="BK453" s="178">
        <f>ROUND(I453*H453,2)</f>
        <v>0</v>
      </c>
      <c r="BL453" s="18" t="s">
        <v>136</v>
      </c>
      <c r="BM453" s="18" t="s">
        <v>987</v>
      </c>
    </row>
    <row r="454" spans="2:47" s="1" customFormat="1" ht="13.5">
      <c r="B454" s="36"/>
      <c r="D454" s="179" t="s">
        <v>138</v>
      </c>
      <c r="F454" s="180" t="s">
        <v>988</v>
      </c>
      <c r="I454" s="181"/>
      <c r="L454" s="36"/>
      <c r="M454" s="65"/>
      <c r="N454" s="37"/>
      <c r="O454" s="37"/>
      <c r="P454" s="37"/>
      <c r="Q454" s="37"/>
      <c r="R454" s="37"/>
      <c r="S454" s="37"/>
      <c r="T454" s="66"/>
      <c r="AT454" s="18" t="s">
        <v>138</v>
      </c>
      <c r="AU454" s="18" t="s">
        <v>89</v>
      </c>
    </row>
    <row r="455" spans="2:51" s="12" customFormat="1" ht="13.5">
      <c r="B455" s="190"/>
      <c r="D455" s="179" t="s">
        <v>140</v>
      </c>
      <c r="E455" s="214" t="s">
        <v>3</v>
      </c>
      <c r="F455" s="215" t="s">
        <v>989</v>
      </c>
      <c r="H455" s="199" t="s">
        <v>3</v>
      </c>
      <c r="I455" s="195"/>
      <c r="L455" s="190"/>
      <c r="M455" s="196"/>
      <c r="N455" s="197"/>
      <c r="O455" s="197"/>
      <c r="P455" s="197"/>
      <c r="Q455" s="197"/>
      <c r="R455" s="197"/>
      <c r="S455" s="197"/>
      <c r="T455" s="198"/>
      <c r="AT455" s="199" t="s">
        <v>140</v>
      </c>
      <c r="AU455" s="199" t="s">
        <v>89</v>
      </c>
      <c r="AV455" s="12" t="s">
        <v>24</v>
      </c>
      <c r="AW455" s="12" t="s">
        <v>45</v>
      </c>
      <c r="AX455" s="12" t="s">
        <v>81</v>
      </c>
      <c r="AY455" s="199" t="s">
        <v>129</v>
      </c>
    </row>
    <row r="456" spans="2:51" s="11" customFormat="1" ht="13.5">
      <c r="B456" s="182"/>
      <c r="D456" s="191" t="s">
        <v>140</v>
      </c>
      <c r="E456" s="200" t="s">
        <v>3</v>
      </c>
      <c r="F456" s="201" t="s">
        <v>990</v>
      </c>
      <c r="H456" s="202">
        <v>33.6</v>
      </c>
      <c r="I456" s="186"/>
      <c r="L456" s="182"/>
      <c r="M456" s="187"/>
      <c r="N456" s="188"/>
      <c r="O456" s="188"/>
      <c r="P456" s="188"/>
      <c r="Q456" s="188"/>
      <c r="R456" s="188"/>
      <c r="S456" s="188"/>
      <c r="T456" s="189"/>
      <c r="AT456" s="183" t="s">
        <v>140</v>
      </c>
      <c r="AU456" s="183" t="s">
        <v>89</v>
      </c>
      <c r="AV456" s="11" t="s">
        <v>89</v>
      </c>
      <c r="AW456" s="11" t="s">
        <v>45</v>
      </c>
      <c r="AX456" s="11" t="s">
        <v>24</v>
      </c>
      <c r="AY456" s="183" t="s">
        <v>129</v>
      </c>
    </row>
    <row r="457" spans="2:65" s="1" customFormat="1" ht="22.5" customHeight="1">
      <c r="B457" s="166"/>
      <c r="C457" s="167" t="s">
        <v>991</v>
      </c>
      <c r="D457" s="167" t="s">
        <v>131</v>
      </c>
      <c r="E457" s="168" t="s">
        <v>992</v>
      </c>
      <c r="F457" s="169" t="s">
        <v>993</v>
      </c>
      <c r="G457" s="170" t="s">
        <v>134</v>
      </c>
      <c r="H457" s="171">
        <v>86.52</v>
      </c>
      <c r="I457" s="172"/>
      <c r="J457" s="173">
        <f>ROUND(I457*H457,2)</f>
        <v>0</v>
      </c>
      <c r="K457" s="169" t="s">
        <v>135</v>
      </c>
      <c r="L457" s="36"/>
      <c r="M457" s="174" t="s">
        <v>3</v>
      </c>
      <c r="N457" s="175" t="s">
        <v>52</v>
      </c>
      <c r="O457" s="37"/>
      <c r="P457" s="176">
        <f>O457*H457</f>
        <v>0</v>
      </c>
      <c r="Q457" s="176">
        <v>0.0089</v>
      </c>
      <c r="R457" s="176">
        <f>Q457*H457</f>
        <v>0.7700279999999999</v>
      </c>
      <c r="S457" s="176">
        <v>0</v>
      </c>
      <c r="T457" s="177">
        <f>S457*H457</f>
        <v>0</v>
      </c>
      <c r="AR457" s="18" t="s">
        <v>136</v>
      </c>
      <c r="AT457" s="18" t="s">
        <v>131</v>
      </c>
      <c r="AU457" s="18" t="s">
        <v>89</v>
      </c>
      <c r="AY457" s="18" t="s">
        <v>129</v>
      </c>
      <c r="BE457" s="178">
        <f>IF(N457="základní",J457,0)</f>
        <v>0</v>
      </c>
      <c r="BF457" s="178">
        <f>IF(N457="snížená",J457,0)</f>
        <v>0</v>
      </c>
      <c r="BG457" s="178">
        <f>IF(N457="zákl. přenesená",J457,0)</f>
        <v>0</v>
      </c>
      <c r="BH457" s="178">
        <f>IF(N457="sníž. přenesená",J457,0)</f>
        <v>0</v>
      </c>
      <c r="BI457" s="178">
        <f>IF(N457="nulová",J457,0)</f>
        <v>0</v>
      </c>
      <c r="BJ457" s="18" t="s">
        <v>24</v>
      </c>
      <c r="BK457" s="178">
        <f>ROUND(I457*H457,2)</f>
        <v>0</v>
      </c>
      <c r="BL457" s="18" t="s">
        <v>136</v>
      </c>
      <c r="BM457" s="18" t="s">
        <v>994</v>
      </c>
    </row>
    <row r="458" spans="2:47" s="1" customFormat="1" ht="13.5">
      <c r="B458" s="36"/>
      <c r="D458" s="179" t="s">
        <v>138</v>
      </c>
      <c r="F458" s="180" t="s">
        <v>995</v>
      </c>
      <c r="I458" s="181"/>
      <c r="L458" s="36"/>
      <c r="M458" s="65"/>
      <c r="N458" s="37"/>
      <c r="O458" s="37"/>
      <c r="P458" s="37"/>
      <c r="Q458" s="37"/>
      <c r="R458" s="37"/>
      <c r="S458" s="37"/>
      <c r="T458" s="66"/>
      <c r="AT458" s="18" t="s">
        <v>138</v>
      </c>
      <c r="AU458" s="18" t="s">
        <v>89</v>
      </c>
    </row>
    <row r="459" spans="2:51" s="12" customFormat="1" ht="13.5">
      <c r="B459" s="190"/>
      <c r="D459" s="179" t="s">
        <v>140</v>
      </c>
      <c r="E459" s="214" t="s">
        <v>3</v>
      </c>
      <c r="F459" s="215" t="s">
        <v>996</v>
      </c>
      <c r="H459" s="199" t="s">
        <v>3</v>
      </c>
      <c r="I459" s="195"/>
      <c r="L459" s="190"/>
      <c r="M459" s="196"/>
      <c r="N459" s="197"/>
      <c r="O459" s="197"/>
      <c r="P459" s="197"/>
      <c r="Q459" s="197"/>
      <c r="R459" s="197"/>
      <c r="S459" s="197"/>
      <c r="T459" s="198"/>
      <c r="AT459" s="199" t="s">
        <v>140</v>
      </c>
      <c r="AU459" s="199" t="s">
        <v>89</v>
      </c>
      <c r="AV459" s="12" t="s">
        <v>24</v>
      </c>
      <c r="AW459" s="12" t="s">
        <v>45</v>
      </c>
      <c r="AX459" s="12" t="s">
        <v>81</v>
      </c>
      <c r="AY459" s="199" t="s">
        <v>129</v>
      </c>
    </row>
    <row r="460" spans="2:51" s="11" customFormat="1" ht="13.5">
      <c r="B460" s="182"/>
      <c r="D460" s="191" t="s">
        <v>140</v>
      </c>
      <c r="E460" s="200" t="s">
        <v>3</v>
      </c>
      <c r="F460" s="201" t="s">
        <v>753</v>
      </c>
      <c r="H460" s="202">
        <v>86.52</v>
      </c>
      <c r="I460" s="186"/>
      <c r="L460" s="182"/>
      <c r="M460" s="187"/>
      <c r="N460" s="188"/>
      <c r="O460" s="188"/>
      <c r="P460" s="188"/>
      <c r="Q460" s="188"/>
      <c r="R460" s="188"/>
      <c r="S460" s="188"/>
      <c r="T460" s="189"/>
      <c r="AT460" s="183" t="s">
        <v>140</v>
      </c>
      <c r="AU460" s="183" t="s">
        <v>89</v>
      </c>
      <c r="AV460" s="11" t="s">
        <v>89</v>
      </c>
      <c r="AW460" s="11" t="s">
        <v>45</v>
      </c>
      <c r="AX460" s="11" t="s">
        <v>24</v>
      </c>
      <c r="AY460" s="183" t="s">
        <v>129</v>
      </c>
    </row>
    <row r="461" spans="2:65" s="1" customFormat="1" ht="22.5" customHeight="1">
      <c r="B461" s="166"/>
      <c r="C461" s="167" t="s">
        <v>997</v>
      </c>
      <c r="D461" s="167" t="s">
        <v>131</v>
      </c>
      <c r="E461" s="168" t="s">
        <v>998</v>
      </c>
      <c r="F461" s="169" t="s">
        <v>999</v>
      </c>
      <c r="G461" s="170" t="s">
        <v>134</v>
      </c>
      <c r="H461" s="171">
        <v>26.5</v>
      </c>
      <c r="I461" s="172"/>
      <c r="J461" s="173">
        <f>ROUND(I461*H461,2)</f>
        <v>0</v>
      </c>
      <c r="K461" s="169" t="s">
        <v>135</v>
      </c>
      <c r="L461" s="36"/>
      <c r="M461" s="174" t="s">
        <v>3</v>
      </c>
      <c r="N461" s="175" t="s">
        <v>52</v>
      </c>
      <c r="O461" s="37"/>
      <c r="P461" s="176">
        <f>O461*H461</f>
        <v>0</v>
      </c>
      <c r="Q461" s="176">
        <v>0.00099</v>
      </c>
      <c r="R461" s="176">
        <f>Q461*H461</f>
        <v>0.026235</v>
      </c>
      <c r="S461" s="176">
        <v>0</v>
      </c>
      <c r="T461" s="177">
        <f>S461*H461</f>
        <v>0</v>
      </c>
      <c r="AR461" s="18" t="s">
        <v>136</v>
      </c>
      <c r="AT461" s="18" t="s">
        <v>131</v>
      </c>
      <c r="AU461" s="18" t="s">
        <v>89</v>
      </c>
      <c r="AY461" s="18" t="s">
        <v>129</v>
      </c>
      <c r="BE461" s="178">
        <f>IF(N461="základní",J461,0)</f>
        <v>0</v>
      </c>
      <c r="BF461" s="178">
        <f>IF(N461="snížená",J461,0)</f>
        <v>0</v>
      </c>
      <c r="BG461" s="178">
        <f>IF(N461="zákl. přenesená",J461,0)</f>
        <v>0</v>
      </c>
      <c r="BH461" s="178">
        <f>IF(N461="sníž. přenesená",J461,0)</f>
        <v>0</v>
      </c>
      <c r="BI461" s="178">
        <f>IF(N461="nulová",J461,0)</f>
        <v>0</v>
      </c>
      <c r="BJ461" s="18" t="s">
        <v>24</v>
      </c>
      <c r="BK461" s="178">
        <f>ROUND(I461*H461,2)</f>
        <v>0</v>
      </c>
      <c r="BL461" s="18" t="s">
        <v>136</v>
      </c>
      <c r="BM461" s="18" t="s">
        <v>1000</v>
      </c>
    </row>
    <row r="462" spans="2:47" s="1" customFormat="1" ht="27">
      <c r="B462" s="36"/>
      <c r="D462" s="179" t="s">
        <v>138</v>
      </c>
      <c r="F462" s="180" t="s">
        <v>1001</v>
      </c>
      <c r="I462" s="181"/>
      <c r="L462" s="36"/>
      <c r="M462" s="65"/>
      <c r="N462" s="37"/>
      <c r="O462" s="37"/>
      <c r="P462" s="37"/>
      <c r="Q462" s="37"/>
      <c r="R462" s="37"/>
      <c r="S462" s="37"/>
      <c r="T462" s="66"/>
      <c r="AT462" s="18" t="s">
        <v>138</v>
      </c>
      <c r="AU462" s="18" t="s">
        <v>89</v>
      </c>
    </row>
    <row r="463" spans="2:51" s="12" customFormat="1" ht="13.5">
      <c r="B463" s="190"/>
      <c r="D463" s="179" t="s">
        <v>140</v>
      </c>
      <c r="E463" s="214" t="s">
        <v>3</v>
      </c>
      <c r="F463" s="215" t="s">
        <v>1002</v>
      </c>
      <c r="H463" s="199" t="s">
        <v>3</v>
      </c>
      <c r="I463" s="195"/>
      <c r="L463" s="190"/>
      <c r="M463" s="196"/>
      <c r="N463" s="197"/>
      <c r="O463" s="197"/>
      <c r="P463" s="197"/>
      <c r="Q463" s="197"/>
      <c r="R463" s="197"/>
      <c r="S463" s="197"/>
      <c r="T463" s="198"/>
      <c r="AT463" s="199" t="s">
        <v>140</v>
      </c>
      <c r="AU463" s="199" t="s">
        <v>89</v>
      </c>
      <c r="AV463" s="12" t="s">
        <v>24</v>
      </c>
      <c r="AW463" s="12" t="s">
        <v>45</v>
      </c>
      <c r="AX463" s="12" t="s">
        <v>81</v>
      </c>
      <c r="AY463" s="199" t="s">
        <v>129</v>
      </c>
    </row>
    <row r="464" spans="2:51" s="12" customFormat="1" ht="13.5">
      <c r="B464" s="190"/>
      <c r="D464" s="179" t="s">
        <v>140</v>
      </c>
      <c r="E464" s="214" t="s">
        <v>3</v>
      </c>
      <c r="F464" s="215" t="s">
        <v>1003</v>
      </c>
      <c r="H464" s="199" t="s">
        <v>3</v>
      </c>
      <c r="I464" s="195"/>
      <c r="L464" s="190"/>
      <c r="M464" s="196"/>
      <c r="N464" s="197"/>
      <c r="O464" s="197"/>
      <c r="P464" s="197"/>
      <c r="Q464" s="197"/>
      <c r="R464" s="197"/>
      <c r="S464" s="197"/>
      <c r="T464" s="198"/>
      <c r="AT464" s="199" t="s">
        <v>140</v>
      </c>
      <c r="AU464" s="199" t="s">
        <v>89</v>
      </c>
      <c r="AV464" s="12" t="s">
        <v>24</v>
      </c>
      <c r="AW464" s="12" t="s">
        <v>45</v>
      </c>
      <c r="AX464" s="12" t="s">
        <v>81</v>
      </c>
      <c r="AY464" s="199" t="s">
        <v>129</v>
      </c>
    </row>
    <row r="465" spans="2:51" s="11" customFormat="1" ht="13.5">
      <c r="B465" s="182"/>
      <c r="D465" s="191" t="s">
        <v>140</v>
      </c>
      <c r="E465" s="200" t="s">
        <v>3</v>
      </c>
      <c r="F465" s="201" t="s">
        <v>1004</v>
      </c>
      <c r="H465" s="202">
        <v>26.5</v>
      </c>
      <c r="I465" s="186"/>
      <c r="L465" s="182"/>
      <c r="M465" s="187"/>
      <c r="N465" s="188"/>
      <c r="O465" s="188"/>
      <c r="P465" s="188"/>
      <c r="Q465" s="188"/>
      <c r="R465" s="188"/>
      <c r="S465" s="188"/>
      <c r="T465" s="189"/>
      <c r="AT465" s="183" t="s">
        <v>140</v>
      </c>
      <c r="AU465" s="183" t="s">
        <v>89</v>
      </c>
      <c r="AV465" s="11" t="s">
        <v>89</v>
      </c>
      <c r="AW465" s="11" t="s">
        <v>45</v>
      </c>
      <c r="AX465" s="11" t="s">
        <v>24</v>
      </c>
      <c r="AY465" s="183" t="s">
        <v>129</v>
      </c>
    </row>
    <row r="466" spans="2:65" s="1" customFormat="1" ht="22.5" customHeight="1">
      <c r="B466" s="166"/>
      <c r="C466" s="167" t="s">
        <v>32</v>
      </c>
      <c r="D466" s="167" t="s">
        <v>131</v>
      </c>
      <c r="E466" s="168" t="s">
        <v>1005</v>
      </c>
      <c r="F466" s="169" t="s">
        <v>1006</v>
      </c>
      <c r="G466" s="170" t="s">
        <v>134</v>
      </c>
      <c r="H466" s="171">
        <v>55.68</v>
      </c>
      <c r="I466" s="172"/>
      <c r="J466" s="173">
        <f>ROUND(I466*H466,2)</f>
        <v>0</v>
      </c>
      <c r="K466" s="169" t="s">
        <v>522</v>
      </c>
      <c r="L466" s="36"/>
      <c r="M466" s="174" t="s">
        <v>3</v>
      </c>
      <c r="N466" s="175" t="s">
        <v>52</v>
      </c>
      <c r="O466" s="37"/>
      <c r="P466" s="176">
        <f>O466*H466</f>
        <v>0</v>
      </c>
      <c r="Q466" s="176">
        <v>0.00116</v>
      </c>
      <c r="R466" s="176">
        <f>Q466*H466</f>
        <v>0.0645888</v>
      </c>
      <c r="S466" s="176">
        <v>0</v>
      </c>
      <c r="T466" s="177">
        <f>S466*H466</f>
        <v>0</v>
      </c>
      <c r="AR466" s="18" t="s">
        <v>136</v>
      </c>
      <c r="AT466" s="18" t="s">
        <v>131</v>
      </c>
      <c r="AU466" s="18" t="s">
        <v>89</v>
      </c>
      <c r="AY466" s="18" t="s">
        <v>129</v>
      </c>
      <c r="BE466" s="178">
        <f>IF(N466="základní",J466,0)</f>
        <v>0</v>
      </c>
      <c r="BF466" s="178">
        <f>IF(N466="snížená",J466,0)</f>
        <v>0</v>
      </c>
      <c r="BG466" s="178">
        <f>IF(N466="zákl. přenesená",J466,0)</f>
        <v>0</v>
      </c>
      <c r="BH466" s="178">
        <f>IF(N466="sníž. přenesená",J466,0)</f>
        <v>0</v>
      </c>
      <c r="BI466" s="178">
        <f>IF(N466="nulová",J466,0)</f>
        <v>0</v>
      </c>
      <c r="BJ466" s="18" t="s">
        <v>24</v>
      </c>
      <c r="BK466" s="178">
        <f>ROUND(I466*H466,2)</f>
        <v>0</v>
      </c>
      <c r="BL466" s="18" t="s">
        <v>136</v>
      </c>
      <c r="BM466" s="18" t="s">
        <v>1007</v>
      </c>
    </row>
    <row r="467" spans="2:47" s="1" customFormat="1" ht="13.5">
      <c r="B467" s="36"/>
      <c r="D467" s="179" t="s">
        <v>138</v>
      </c>
      <c r="F467" s="180" t="s">
        <v>1008</v>
      </c>
      <c r="I467" s="181"/>
      <c r="L467" s="36"/>
      <c r="M467" s="65"/>
      <c r="N467" s="37"/>
      <c r="O467" s="37"/>
      <c r="P467" s="37"/>
      <c r="Q467" s="37"/>
      <c r="R467" s="37"/>
      <c r="S467" s="37"/>
      <c r="T467" s="66"/>
      <c r="AT467" s="18" t="s">
        <v>138</v>
      </c>
      <c r="AU467" s="18" t="s">
        <v>89</v>
      </c>
    </row>
    <row r="468" spans="2:51" s="12" customFormat="1" ht="13.5">
      <c r="B468" s="190"/>
      <c r="D468" s="179" t="s">
        <v>140</v>
      </c>
      <c r="E468" s="214" t="s">
        <v>3</v>
      </c>
      <c r="F468" s="215" t="s">
        <v>1009</v>
      </c>
      <c r="H468" s="199" t="s">
        <v>3</v>
      </c>
      <c r="I468" s="195"/>
      <c r="L468" s="190"/>
      <c r="M468" s="196"/>
      <c r="N468" s="197"/>
      <c r="O468" s="197"/>
      <c r="P468" s="197"/>
      <c r="Q468" s="197"/>
      <c r="R468" s="197"/>
      <c r="S468" s="197"/>
      <c r="T468" s="198"/>
      <c r="AT468" s="199" t="s">
        <v>140</v>
      </c>
      <c r="AU468" s="199" t="s">
        <v>89</v>
      </c>
      <c r="AV468" s="12" t="s">
        <v>24</v>
      </c>
      <c r="AW468" s="12" t="s">
        <v>45</v>
      </c>
      <c r="AX468" s="12" t="s">
        <v>81</v>
      </c>
      <c r="AY468" s="199" t="s">
        <v>129</v>
      </c>
    </row>
    <row r="469" spans="2:51" s="11" customFormat="1" ht="13.5">
      <c r="B469" s="182"/>
      <c r="D469" s="191" t="s">
        <v>140</v>
      </c>
      <c r="E469" s="200" t="s">
        <v>3</v>
      </c>
      <c r="F469" s="201" t="s">
        <v>1010</v>
      </c>
      <c r="H469" s="202">
        <v>55.68</v>
      </c>
      <c r="I469" s="186"/>
      <c r="L469" s="182"/>
      <c r="M469" s="187"/>
      <c r="N469" s="188"/>
      <c r="O469" s="188"/>
      <c r="P469" s="188"/>
      <c r="Q469" s="188"/>
      <c r="R469" s="188"/>
      <c r="S469" s="188"/>
      <c r="T469" s="189"/>
      <c r="AT469" s="183" t="s">
        <v>140</v>
      </c>
      <c r="AU469" s="183" t="s">
        <v>89</v>
      </c>
      <c r="AV469" s="11" t="s">
        <v>89</v>
      </c>
      <c r="AW469" s="11" t="s">
        <v>45</v>
      </c>
      <c r="AX469" s="11" t="s">
        <v>24</v>
      </c>
      <c r="AY469" s="183" t="s">
        <v>129</v>
      </c>
    </row>
    <row r="470" spans="2:65" s="1" customFormat="1" ht="22.5" customHeight="1">
      <c r="B470" s="166"/>
      <c r="C470" s="167" t="s">
        <v>1011</v>
      </c>
      <c r="D470" s="167" t="s">
        <v>131</v>
      </c>
      <c r="E470" s="168" t="s">
        <v>1012</v>
      </c>
      <c r="F470" s="169" t="s">
        <v>1013</v>
      </c>
      <c r="G470" s="170" t="s">
        <v>253</v>
      </c>
      <c r="H470" s="171">
        <v>8</v>
      </c>
      <c r="I470" s="172"/>
      <c r="J470" s="173">
        <f>ROUND(I470*H470,2)</f>
        <v>0</v>
      </c>
      <c r="K470" s="169" t="s">
        <v>135</v>
      </c>
      <c r="L470" s="36"/>
      <c r="M470" s="174" t="s">
        <v>3</v>
      </c>
      <c r="N470" s="175" t="s">
        <v>52</v>
      </c>
      <c r="O470" s="37"/>
      <c r="P470" s="176">
        <f>O470*H470</f>
        <v>0</v>
      </c>
      <c r="Q470" s="176">
        <v>0.00097</v>
      </c>
      <c r="R470" s="176">
        <f>Q470*H470</f>
        <v>0.00776</v>
      </c>
      <c r="S470" s="176">
        <v>0.001</v>
      </c>
      <c r="T470" s="177">
        <f>S470*H470</f>
        <v>0.008</v>
      </c>
      <c r="AR470" s="18" t="s">
        <v>136</v>
      </c>
      <c r="AT470" s="18" t="s">
        <v>131</v>
      </c>
      <c r="AU470" s="18" t="s">
        <v>89</v>
      </c>
      <c r="AY470" s="18" t="s">
        <v>129</v>
      </c>
      <c r="BE470" s="178">
        <f>IF(N470="základní",J470,0)</f>
        <v>0</v>
      </c>
      <c r="BF470" s="178">
        <f>IF(N470="snížená",J470,0)</f>
        <v>0</v>
      </c>
      <c r="BG470" s="178">
        <f>IF(N470="zákl. přenesená",J470,0)</f>
        <v>0</v>
      </c>
      <c r="BH470" s="178">
        <f>IF(N470="sníž. přenesená",J470,0)</f>
        <v>0</v>
      </c>
      <c r="BI470" s="178">
        <f>IF(N470="nulová",J470,0)</f>
        <v>0</v>
      </c>
      <c r="BJ470" s="18" t="s">
        <v>24</v>
      </c>
      <c r="BK470" s="178">
        <f>ROUND(I470*H470,2)</f>
        <v>0</v>
      </c>
      <c r="BL470" s="18" t="s">
        <v>136</v>
      </c>
      <c r="BM470" s="18" t="s">
        <v>1014</v>
      </c>
    </row>
    <row r="471" spans="2:47" s="1" customFormat="1" ht="27">
      <c r="B471" s="36"/>
      <c r="D471" s="179" t="s">
        <v>138</v>
      </c>
      <c r="F471" s="180" t="s">
        <v>1015</v>
      </c>
      <c r="I471" s="181"/>
      <c r="L471" s="36"/>
      <c r="M471" s="65"/>
      <c r="N471" s="37"/>
      <c r="O471" s="37"/>
      <c r="P471" s="37"/>
      <c r="Q471" s="37"/>
      <c r="R471" s="37"/>
      <c r="S471" s="37"/>
      <c r="T471" s="66"/>
      <c r="AT471" s="18" t="s">
        <v>138</v>
      </c>
      <c r="AU471" s="18" t="s">
        <v>89</v>
      </c>
    </row>
    <row r="472" spans="2:51" s="11" customFormat="1" ht="13.5">
      <c r="B472" s="182"/>
      <c r="D472" s="191" t="s">
        <v>140</v>
      </c>
      <c r="E472" s="200" t="s">
        <v>3</v>
      </c>
      <c r="F472" s="201" t="s">
        <v>1016</v>
      </c>
      <c r="H472" s="202">
        <v>8</v>
      </c>
      <c r="I472" s="186"/>
      <c r="L472" s="182"/>
      <c r="M472" s="187"/>
      <c r="N472" s="188"/>
      <c r="O472" s="188"/>
      <c r="P472" s="188"/>
      <c r="Q472" s="188"/>
      <c r="R472" s="188"/>
      <c r="S472" s="188"/>
      <c r="T472" s="189"/>
      <c r="AT472" s="183" t="s">
        <v>140</v>
      </c>
      <c r="AU472" s="183" t="s">
        <v>89</v>
      </c>
      <c r="AV472" s="11" t="s">
        <v>89</v>
      </c>
      <c r="AW472" s="11" t="s">
        <v>45</v>
      </c>
      <c r="AX472" s="11" t="s">
        <v>24</v>
      </c>
      <c r="AY472" s="183" t="s">
        <v>129</v>
      </c>
    </row>
    <row r="473" spans="2:65" s="1" customFormat="1" ht="22.5" customHeight="1">
      <c r="B473" s="166"/>
      <c r="C473" s="167" t="s">
        <v>1017</v>
      </c>
      <c r="D473" s="167" t="s">
        <v>131</v>
      </c>
      <c r="E473" s="168" t="s">
        <v>1018</v>
      </c>
      <c r="F473" s="169" t="s">
        <v>1019</v>
      </c>
      <c r="G473" s="170" t="s">
        <v>253</v>
      </c>
      <c r="H473" s="171">
        <v>192</v>
      </c>
      <c r="I473" s="172"/>
      <c r="J473" s="173">
        <f>ROUND(I473*H473,2)</f>
        <v>0</v>
      </c>
      <c r="K473" s="169" t="s">
        <v>135</v>
      </c>
      <c r="L473" s="36"/>
      <c r="M473" s="174" t="s">
        <v>3</v>
      </c>
      <c r="N473" s="175" t="s">
        <v>52</v>
      </c>
      <c r="O473" s="37"/>
      <c r="P473" s="176">
        <f>O473*H473</f>
        <v>0</v>
      </c>
      <c r="Q473" s="176">
        <v>0.00143</v>
      </c>
      <c r="R473" s="176">
        <f>Q473*H473</f>
        <v>0.27456</v>
      </c>
      <c r="S473" s="176">
        <v>0</v>
      </c>
      <c r="T473" s="177">
        <f>S473*H473</f>
        <v>0</v>
      </c>
      <c r="AR473" s="18" t="s">
        <v>136</v>
      </c>
      <c r="AT473" s="18" t="s">
        <v>131</v>
      </c>
      <c r="AU473" s="18" t="s">
        <v>89</v>
      </c>
      <c r="AY473" s="18" t="s">
        <v>129</v>
      </c>
      <c r="BE473" s="178">
        <f>IF(N473="základní",J473,0)</f>
        <v>0</v>
      </c>
      <c r="BF473" s="178">
        <f>IF(N473="snížená",J473,0)</f>
        <v>0</v>
      </c>
      <c r="BG473" s="178">
        <f>IF(N473="zákl. přenesená",J473,0)</f>
        <v>0</v>
      </c>
      <c r="BH473" s="178">
        <f>IF(N473="sníž. přenesená",J473,0)</f>
        <v>0</v>
      </c>
      <c r="BI473" s="178">
        <f>IF(N473="nulová",J473,0)</f>
        <v>0</v>
      </c>
      <c r="BJ473" s="18" t="s">
        <v>24</v>
      </c>
      <c r="BK473" s="178">
        <f>ROUND(I473*H473,2)</f>
        <v>0</v>
      </c>
      <c r="BL473" s="18" t="s">
        <v>136</v>
      </c>
      <c r="BM473" s="18" t="s">
        <v>1020</v>
      </c>
    </row>
    <row r="474" spans="2:47" s="1" customFormat="1" ht="40.5">
      <c r="B474" s="36"/>
      <c r="D474" s="179" t="s">
        <v>138</v>
      </c>
      <c r="F474" s="180" t="s">
        <v>1021</v>
      </c>
      <c r="I474" s="181"/>
      <c r="L474" s="36"/>
      <c r="M474" s="65"/>
      <c r="N474" s="37"/>
      <c r="O474" s="37"/>
      <c r="P474" s="37"/>
      <c r="Q474" s="37"/>
      <c r="R474" s="37"/>
      <c r="S474" s="37"/>
      <c r="T474" s="66"/>
      <c r="AT474" s="18" t="s">
        <v>138</v>
      </c>
      <c r="AU474" s="18" t="s">
        <v>89</v>
      </c>
    </row>
    <row r="475" spans="2:51" s="11" customFormat="1" ht="13.5">
      <c r="B475" s="182"/>
      <c r="D475" s="191" t="s">
        <v>140</v>
      </c>
      <c r="E475" s="200" t="s">
        <v>3</v>
      </c>
      <c r="F475" s="201" t="s">
        <v>1022</v>
      </c>
      <c r="H475" s="202">
        <v>192</v>
      </c>
      <c r="I475" s="186"/>
      <c r="L475" s="182"/>
      <c r="M475" s="187"/>
      <c r="N475" s="188"/>
      <c r="O475" s="188"/>
      <c r="P475" s="188"/>
      <c r="Q475" s="188"/>
      <c r="R475" s="188"/>
      <c r="S475" s="188"/>
      <c r="T475" s="189"/>
      <c r="AT475" s="183" t="s">
        <v>140</v>
      </c>
      <c r="AU475" s="183" t="s">
        <v>89</v>
      </c>
      <c r="AV475" s="11" t="s">
        <v>89</v>
      </c>
      <c r="AW475" s="11" t="s">
        <v>45</v>
      </c>
      <c r="AX475" s="11" t="s">
        <v>24</v>
      </c>
      <c r="AY475" s="183" t="s">
        <v>129</v>
      </c>
    </row>
    <row r="476" spans="2:65" s="1" customFormat="1" ht="22.5" customHeight="1">
      <c r="B476" s="166"/>
      <c r="C476" s="167" t="s">
        <v>1023</v>
      </c>
      <c r="D476" s="167" t="s">
        <v>131</v>
      </c>
      <c r="E476" s="168" t="s">
        <v>1024</v>
      </c>
      <c r="F476" s="169" t="s">
        <v>1025</v>
      </c>
      <c r="G476" s="170" t="s">
        <v>253</v>
      </c>
      <c r="H476" s="171">
        <v>4</v>
      </c>
      <c r="I476" s="172"/>
      <c r="J476" s="173">
        <f>ROUND(I476*H476,2)</f>
        <v>0</v>
      </c>
      <c r="K476" s="169" t="s">
        <v>3</v>
      </c>
      <c r="L476" s="36"/>
      <c r="M476" s="174" t="s">
        <v>3</v>
      </c>
      <c r="N476" s="175" t="s">
        <v>52</v>
      </c>
      <c r="O476" s="37"/>
      <c r="P476" s="176">
        <f>O476*H476</f>
        <v>0</v>
      </c>
      <c r="Q476" s="176">
        <v>0.00133</v>
      </c>
      <c r="R476" s="176">
        <f>Q476*H476</f>
        <v>0.00532</v>
      </c>
      <c r="S476" s="176">
        <v>0</v>
      </c>
      <c r="T476" s="177">
        <f>S476*H476</f>
        <v>0</v>
      </c>
      <c r="AR476" s="18" t="s">
        <v>136</v>
      </c>
      <c r="AT476" s="18" t="s">
        <v>131</v>
      </c>
      <c r="AU476" s="18" t="s">
        <v>89</v>
      </c>
      <c r="AY476" s="18" t="s">
        <v>129</v>
      </c>
      <c r="BE476" s="178">
        <f>IF(N476="základní",J476,0)</f>
        <v>0</v>
      </c>
      <c r="BF476" s="178">
        <f>IF(N476="snížená",J476,0)</f>
        <v>0</v>
      </c>
      <c r="BG476" s="178">
        <f>IF(N476="zákl. přenesená",J476,0)</f>
        <v>0</v>
      </c>
      <c r="BH476" s="178">
        <f>IF(N476="sníž. přenesená",J476,0)</f>
        <v>0</v>
      </c>
      <c r="BI476" s="178">
        <f>IF(N476="nulová",J476,0)</f>
        <v>0</v>
      </c>
      <c r="BJ476" s="18" t="s">
        <v>24</v>
      </c>
      <c r="BK476" s="178">
        <f>ROUND(I476*H476,2)</f>
        <v>0</v>
      </c>
      <c r="BL476" s="18" t="s">
        <v>136</v>
      </c>
      <c r="BM476" s="18" t="s">
        <v>1026</v>
      </c>
    </row>
    <row r="477" spans="2:47" s="1" customFormat="1" ht="13.5">
      <c r="B477" s="36"/>
      <c r="D477" s="191" t="s">
        <v>138</v>
      </c>
      <c r="F477" s="203" t="s">
        <v>1027</v>
      </c>
      <c r="I477" s="181"/>
      <c r="L477" s="36"/>
      <c r="M477" s="65"/>
      <c r="N477" s="37"/>
      <c r="O477" s="37"/>
      <c r="P477" s="37"/>
      <c r="Q477" s="37"/>
      <c r="R477" s="37"/>
      <c r="S477" s="37"/>
      <c r="T477" s="66"/>
      <c r="AT477" s="18" t="s">
        <v>138</v>
      </c>
      <c r="AU477" s="18" t="s">
        <v>89</v>
      </c>
    </row>
    <row r="478" spans="2:65" s="1" customFormat="1" ht="22.5" customHeight="1">
      <c r="B478" s="166"/>
      <c r="C478" s="167" t="s">
        <v>1028</v>
      </c>
      <c r="D478" s="167" t="s">
        <v>131</v>
      </c>
      <c r="E478" s="168" t="s">
        <v>1029</v>
      </c>
      <c r="F478" s="169" t="s">
        <v>1030</v>
      </c>
      <c r="G478" s="170" t="s">
        <v>201</v>
      </c>
      <c r="H478" s="171">
        <v>57</v>
      </c>
      <c r="I478" s="172"/>
      <c r="J478" s="173">
        <f>ROUND(I478*H478,2)</f>
        <v>0</v>
      </c>
      <c r="K478" s="169" t="s">
        <v>135</v>
      </c>
      <c r="L478" s="36"/>
      <c r="M478" s="174" t="s">
        <v>3</v>
      </c>
      <c r="N478" s="175" t="s">
        <v>52</v>
      </c>
      <c r="O478" s="37"/>
      <c r="P478" s="176">
        <f>O478*H478</f>
        <v>0</v>
      </c>
      <c r="Q478" s="176">
        <v>0</v>
      </c>
      <c r="R478" s="176">
        <f>Q478*H478</f>
        <v>0</v>
      </c>
      <c r="S478" s="176">
        <v>0</v>
      </c>
      <c r="T478" s="177">
        <f>S478*H478</f>
        <v>0</v>
      </c>
      <c r="AR478" s="18" t="s">
        <v>136</v>
      </c>
      <c r="AT478" s="18" t="s">
        <v>131</v>
      </c>
      <c r="AU478" s="18" t="s">
        <v>89</v>
      </c>
      <c r="AY478" s="18" t="s">
        <v>129</v>
      </c>
      <c r="BE478" s="178">
        <f>IF(N478="základní",J478,0)</f>
        <v>0</v>
      </c>
      <c r="BF478" s="178">
        <f>IF(N478="snížená",J478,0)</f>
        <v>0</v>
      </c>
      <c r="BG478" s="178">
        <f>IF(N478="zákl. přenesená",J478,0)</f>
        <v>0</v>
      </c>
      <c r="BH478" s="178">
        <f>IF(N478="sníž. přenesená",J478,0)</f>
        <v>0</v>
      </c>
      <c r="BI478" s="178">
        <f>IF(N478="nulová",J478,0)</f>
        <v>0</v>
      </c>
      <c r="BJ478" s="18" t="s">
        <v>24</v>
      </c>
      <c r="BK478" s="178">
        <f>ROUND(I478*H478,2)</f>
        <v>0</v>
      </c>
      <c r="BL478" s="18" t="s">
        <v>136</v>
      </c>
      <c r="BM478" s="18" t="s">
        <v>1031</v>
      </c>
    </row>
    <row r="479" spans="2:47" s="1" customFormat="1" ht="13.5">
      <c r="B479" s="36"/>
      <c r="D479" s="179" t="s">
        <v>138</v>
      </c>
      <c r="F479" s="180" t="s">
        <v>1032</v>
      </c>
      <c r="I479" s="181"/>
      <c r="L479" s="36"/>
      <c r="M479" s="65"/>
      <c r="N479" s="37"/>
      <c r="O479" s="37"/>
      <c r="P479" s="37"/>
      <c r="Q479" s="37"/>
      <c r="R479" s="37"/>
      <c r="S479" s="37"/>
      <c r="T479" s="66"/>
      <c r="AT479" s="18" t="s">
        <v>138</v>
      </c>
      <c r="AU479" s="18" t="s">
        <v>89</v>
      </c>
    </row>
    <row r="480" spans="2:51" s="11" customFormat="1" ht="13.5">
      <c r="B480" s="182"/>
      <c r="D480" s="191" t="s">
        <v>140</v>
      </c>
      <c r="E480" s="200" t="s">
        <v>3</v>
      </c>
      <c r="F480" s="201" t="s">
        <v>1033</v>
      </c>
      <c r="H480" s="202">
        <v>57</v>
      </c>
      <c r="I480" s="186"/>
      <c r="L480" s="182"/>
      <c r="M480" s="187"/>
      <c r="N480" s="188"/>
      <c r="O480" s="188"/>
      <c r="P480" s="188"/>
      <c r="Q480" s="188"/>
      <c r="R480" s="188"/>
      <c r="S480" s="188"/>
      <c r="T480" s="189"/>
      <c r="AT480" s="183" t="s">
        <v>140</v>
      </c>
      <c r="AU480" s="183" t="s">
        <v>89</v>
      </c>
      <c r="AV480" s="11" t="s">
        <v>89</v>
      </c>
      <c r="AW480" s="11" t="s">
        <v>45</v>
      </c>
      <c r="AX480" s="11" t="s">
        <v>24</v>
      </c>
      <c r="AY480" s="183" t="s">
        <v>129</v>
      </c>
    </row>
    <row r="481" spans="2:65" s="1" customFormat="1" ht="22.5" customHeight="1">
      <c r="B481" s="166"/>
      <c r="C481" s="167" t="s">
        <v>1034</v>
      </c>
      <c r="D481" s="167" t="s">
        <v>131</v>
      </c>
      <c r="E481" s="168" t="s">
        <v>1035</v>
      </c>
      <c r="F481" s="169" t="s">
        <v>1036</v>
      </c>
      <c r="G481" s="170" t="s">
        <v>201</v>
      </c>
      <c r="H481" s="171">
        <v>0.228</v>
      </c>
      <c r="I481" s="172"/>
      <c r="J481" s="173">
        <f>ROUND(I481*H481,2)</f>
        <v>0</v>
      </c>
      <c r="K481" s="169" t="s">
        <v>690</v>
      </c>
      <c r="L481" s="36"/>
      <c r="M481" s="174" t="s">
        <v>3</v>
      </c>
      <c r="N481" s="175" t="s">
        <v>52</v>
      </c>
      <c r="O481" s="37"/>
      <c r="P481" s="176">
        <f>O481*H481</f>
        <v>0</v>
      </c>
      <c r="Q481" s="176">
        <v>0</v>
      </c>
      <c r="R481" s="176">
        <f>Q481*H481</f>
        <v>0</v>
      </c>
      <c r="S481" s="176">
        <v>0</v>
      </c>
      <c r="T481" s="177">
        <f>S481*H481</f>
        <v>0</v>
      </c>
      <c r="AR481" s="18" t="s">
        <v>136</v>
      </c>
      <c r="AT481" s="18" t="s">
        <v>131</v>
      </c>
      <c r="AU481" s="18" t="s">
        <v>89</v>
      </c>
      <c r="AY481" s="18" t="s">
        <v>129</v>
      </c>
      <c r="BE481" s="178">
        <f>IF(N481="základní",J481,0)</f>
        <v>0</v>
      </c>
      <c r="BF481" s="178">
        <f>IF(N481="snížená",J481,0)</f>
        <v>0</v>
      </c>
      <c r="BG481" s="178">
        <f>IF(N481="zákl. přenesená",J481,0)</f>
        <v>0</v>
      </c>
      <c r="BH481" s="178">
        <f>IF(N481="sníž. přenesená",J481,0)</f>
        <v>0</v>
      </c>
      <c r="BI481" s="178">
        <f>IF(N481="nulová",J481,0)</f>
        <v>0</v>
      </c>
      <c r="BJ481" s="18" t="s">
        <v>24</v>
      </c>
      <c r="BK481" s="178">
        <f>ROUND(I481*H481,2)</f>
        <v>0</v>
      </c>
      <c r="BL481" s="18" t="s">
        <v>136</v>
      </c>
      <c r="BM481" s="18" t="s">
        <v>1037</v>
      </c>
    </row>
    <row r="482" spans="2:47" s="1" customFormat="1" ht="13.5">
      <c r="B482" s="36"/>
      <c r="D482" s="179" t="s">
        <v>138</v>
      </c>
      <c r="F482" s="180" t="s">
        <v>1038</v>
      </c>
      <c r="I482" s="181"/>
      <c r="L482" s="36"/>
      <c r="M482" s="65"/>
      <c r="N482" s="37"/>
      <c r="O482" s="37"/>
      <c r="P482" s="37"/>
      <c r="Q482" s="37"/>
      <c r="R482" s="37"/>
      <c r="S482" s="37"/>
      <c r="T482" s="66"/>
      <c r="AT482" s="18" t="s">
        <v>138</v>
      </c>
      <c r="AU482" s="18" t="s">
        <v>89</v>
      </c>
    </row>
    <row r="483" spans="2:51" s="11" customFormat="1" ht="13.5">
      <c r="B483" s="182"/>
      <c r="D483" s="191" t="s">
        <v>140</v>
      </c>
      <c r="E483" s="200" t="s">
        <v>3</v>
      </c>
      <c r="F483" s="201" t="s">
        <v>1039</v>
      </c>
      <c r="H483" s="202">
        <v>0.228</v>
      </c>
      <c r="I483" s="186"/>
      <c r="L483" s="182"/>
      <c r="M483" s="187"/>
      <c r="N483" s="188"/>
      <c r="O483" s="188"/>
      <c r="P483" s="188"/>
      <c r="Q483" s="188"/>
      <c r="R483" s="188"/>
      <c r="S483" s="188"/>
      <c r="T483" s="189"/>
      <c r="AT483" s="183" t="s">
        <v>140</v>
      </c>
      <c r="AU483" s="183" t="s">
        <v>89</v>
      </c>
      <c r="AV483" s="11" t="s">
        <v>89</v>
      </c>
      <c r="AW483" s="11" t="s">
        <v>45</v>
      </c>
      <c r="AX483" s="11" t="s">
        <v>24</v>
      </c>
      <c r="AY483" s="183" t="s">
        <v>129</v>
      </c>
    </row>
    <row r="484" spans="2:65" s="1" customFormat="1" ht="22.5" customHeight="1">
      <c r="B484" s="166"/>
      <c r="C484" s="167" t="s">
        <v>1040</v>
      </c>
      <c r="D484" s="167" t="s">
        <v>131</v>
      </c>
      <c r="E484" s="168" t="s">
        <v>1041</v>
      </c>
      <c r="F484" s="169" t="s">
        <v>1042</v>
      </c>
      <c r="G484" s="170" t="s">
        <v>201</v>
      </c>
      <c r="H484" s="171">
        <v>384.756</v>
      </c>
      <c r="I484" s="172"/>
      <c r="J484" s="173">
        <f>ROUND(I484*H484,2)</f>
        <v>0</v>
      </c>
      <c r="K484" s="169" t="s">
        <v>690</v>
      </c>
      <c r="L484" s="36"/>
      <c r="M484" s="174" t="s">
        <v>3</v>
      </c>
      <c r="N484" s="175" t="s">
        <v>52</v>
      </c>
      <c r="O484" s="37"/>
      <c r="P484" s="176">
        <f>O484*H484</f>
        <v>0</v>
      </c>
      <c r="Q484" s="176">
        <v>0</v>
      </c>
      <c r="R484" s="176">
        <f>Q484*H484</f>
        <v>0</v>
      </c>
      <c r="S484" s="176">
        <v>0</v>
      </c>
      <c r="T484" s="177">
        <f>S484*H484</f>
        <v>0</v>
      </c>
      <c r="AR484" s="18" t="s">
        <v>486</v>
      </c>
      <c r="AT484" s="18" t="s">
        <v>131</v>
      </c>
      <c r="AU484" s="18" t="s">
        <v>89</v>
      </c>
      <c r="AY484" s="18" t="s">
        <v>129</v>
      </c>
      <c r="BE484" s="178">
        <f>IF(N484="základní",J484,0)</f>
        <v>0</v>
      </c>
      <c r="BF484" s="178">
        <f>IF(N484="snížená",J484,0)</f>
        <v>0</v>
      </c>
      <c r="BG484" s="178">
        <f>IF(N484="zákl. přenesená",J484,0)</f>
        <v>0</v>
      </c>
      <c r="BH484" s="178">
        <f>IF(N484="sníž. přenesená",J484,0)</f>
        <v>0</v>
      </c>
      <c r="BI484" s="178">
        <f>IF(N484="nulová",J484,0)</f>
        <v>0</v>
      </c>
      <c r="BJ484" s="18" t="s">
        <v>24</v>
      </c>
      <c r="BK484" s="178">
        <f>ROUND(I484*H484,2)</f>
        <v>0</v>
      </c>
      <c r="BL484" s="18" t="s">
        <v>486</v>
      </c>
      <c r="BM484" s="18" t="s">
        <v>1043</v>
      </c>
    </row>
    <row r="485" spans="2:47" s="1" customFormat="1" ht="27">
      <c r="B485" s="36"/>
      <c r="D485" s="179" t="s">
        <v>138</v>
      </c>
      <c r="F485" s="180" t="s">
        <v>1044</v>
      </c>
      <c r="I485" s="181"/>
      <c r="L485" s="36"/>
      <c r="M485" s="65"/>
      <c r="N485" s="37"/>
      <c r="O485" s="37"/>
      <c r="P485" s="37"/>
      <c r="Q485" s="37"/>
      <c r="R485" s="37"/>
      <c r="S485" s="37"/>
      <c r="T485" s="66"/>
      <c r="AT485" s="18" t="s">
        <v>138</v>
      </c>
      <c r="AU485" s="18" t="s">
        <v>89</v>
      </c>
    </row>
    <row r="486" spans="2:51" s="12" customFormat="1" ht="13.5">
      <c r="B486" s="190"/>
      <c r="D486" s="179" t="s">
        <v>140</v>
      </c>
      <c r="E486" s="214" t="s">
        <v>3</v>
      </c>
      <c r="F486" s="215" t="s">
        <v>1045</v>
      </c>
      <c r="H486" s="199" t="s">
        <v>3</v>
      </c>
      <c r="I486" s="195"/>
      <c r="L486" s="190"/>
      <c r="M486" s="196"/>
      <c r="N486" s="197"/>
      <c r="O486" s="197"/>
      <c r="P486" s="197"/>
      <c r="Q486" s="197"/>
      <c r="R486" s="197"/>
      <c r="S486" s="197"/>
      <c r="T486" s="198"/>
      <c r="AT486" s="199" t="s">
        <v>140</v>
      </c>
      <c r="AU486" s="199" t="s">
        <v>89</v>
      </c>
      <c r="AV486" s="12" t="s">
        <v>24</v>
      </c>
      <c r="AW486" s="12" t="s">
        <v>45</v>
      </c>
      <c r="AX486" s="12" t="s">
        <v>81</v>
      </c>
      <c r="AY486" s="199" t="s">
        <v>129</v>
      </c>
    </row>
    <row r="487" spans="2:51" s="11" customFormat="1" ht="13.5">
      <c r="B487" s="182"/>
      <c r="D487" s="179" t="s">
        <v>140</v>
      </c>
      <c r="E487" s="183" t="s">
        <v>3</v>
      </c>
      <c r="F487" s="184" t="s">
        <v>1046</v>
      </c>
      <c r="H487" s="185">
        <v>99.528</v>
      </c>
      <c r="I487" s="186"/>
      <c r="L487" s="182"/>
      <c r="M487" s="187"/>
      <c r="N487" s="188"/>
      <c r="O487" s="188"/>
      <c r="P487" s="188"/>
      <c r="Q487" s="188"/>
      <c r="R487" s="188"/>
      <c r="S487" s="188"/>
      <c r="T487" s="189"/>
      <c r="AT487" s="183" t="s">
        <v>140</v>
      </c>
      <c r="AU487" s="183" t="s">
        <v>89</v>
      </c>
      <c r="AV487" s="11" t="s">
        <v>89</v>
      </c>
      <c r="AW487" s="11" t="s">
        <v>45</v>
      </c>
      <c r="AX487" s="11" t="s">
        <v>81</v>
      </c>
      <c r="AY487" s="183" t="s">
        <v>129</v>
      </c>
    </row>
    <row r="488" spans="2:51" s="14" customFormat="1" ht="13.5">
      <c r="B488" s="229"/>
      <c r="D488" s="179" t="s">
        <v>140</v>
      </c>
      <c r="E488" s="230" t="s">
        <v>3</v>
      </c>
      <c r="F488" s="231" t="s">
        <v>526</v>
      </c>
      <c r="H488" s="232">
        <v>99.528</v>
      </c>
      <c r="I488" s="233"/>
      <c r="L488" s="229"/>
      <c r="M488" s="234"/>
      <c r="N488" s="235"/>
      <c r="O488" s="235"/>
      <c r="P488" s="235"/>
      <c r="Q488" s="235"/>
      <c r="R488" s="235"/>
      <c r="S488" s="235"/>
      <c r="T488" s="236"/>
      <c r="AT488" s="230" t="s">
        <v>140</v>
      </c>
      <c r="AU488" s="230" t="s">
        <v>89</v>
      </c>
      <c r="AV488" s="14" t="s">
        <v>149</v>
      </c>
      <c r="AW488" s="14" t="s">
        <v>45</v>
      </c>
      <c r="AX488" s="14" t="s">
        <v>81</v>
      </c>
      <c r="AY488" s="230" t="s">
        <v>129</v>
      </c>
    </row>
    <row r="489" spans="2:51" s="11" customFormat="1" ht="13.5">
      <c r="B489" s="182"/>
      <c r="D489" s="179" t="s">
        <v>140</v>
      </c>
      <c r="E489" s="183" t="s">
        <v>3</v>
      </c>
      <c r="F489" s="184" t="s">
        <v>3</v>
      </c>
      <c r="H489" s="185">
        <v>0</v>
      </c>
      <c r="I489" s="186"/>
      <c r="L489" s="182"/>
      <c r="M489" s="187"/>
      <c r="N489" s="188"/>
      <c r="O489" s="188"/>
      <c r="P489" s="188"/>
      <c r="Q489" s="188"/>
      <c r="R489" s="188"/>
      <c r="S489" s="188"/>
      <c r="T489" s="189"/>
      <c r="AT489" s="183" t="s">
        <v>140</v>
      </c>
      <c r="AU489" s="183" t="s">
        <v>89</v>
      </c>
      <c r="AV489" s="11" t="s">
        <v>89</v>
      </c>
      <c r="AW489" s="11" t="s">
        <v>45</v>
      </c>
      <c r="AX489" s="11" t="s">
        <v>81</v>
      </c>
      <c r="AY489" s="183" t="s">
        <v>129</v>
      </c>
    </row>
    <row r="490" spans="2:51" s="12" customFormat="1" ht="13.5">
      <c r="B490" s="190"/>
      <c r="D490" s="179" t="s">
        <v>140</v>
      </c>
      <c r="E490" s="214" t="s">
        <v>3</v>
      </c>
      <c r="F490" s="215" t="s">
        <v>1047</v>
      </c>
      <c r="H490" s="199" t="s">
        <v>3</v>
      </c>
      <c r="I490" s="195"/>
      <c r="L490" s="190"/>
      <c r="M490" s="196"/>
      <c r="N490" s="197"/>
      <c r="O490" s="197"/>
      <c r="P490" s="197"/>
      <c r="Q490" s="197"/>
      <c r="R490" s="197"/>
      <c r="S490" s="197"/>
      <c r="T490" s="198"/>
      <c r="AT490" s="199" t="s">
        <v>140</v>
      </c>
      <c r="AU490" s="199" t="s">
        <v>89</v>
      </c>
      <c r="AV490" s="12" t="s">
        <v>24</v>
      </c>
      <c r="AW490" s="12" t="s">
        <v>45</v>
      </c>
      <c r="AX490" s="12" t="s">
        <v>81</v>
      </c>
      <c r="AY490" s="199" t="s">
        <v>129</v>
      </c>
    </row>
    <row r="491" spans="2:51" s="12" customFormat="1" ht="13.5">
      <c r="B491" s="190"/>
      <c r="D491" s="179" t="s">
        <v>140</v>
      </c>
      <c r="E491" s="214" t="s">
        <v>3</v>
      </c>
      <c r="F491" s="215" t="s">
        <v>1048</v>
      </c>
      <c r="H491" s="199" t="s">
        <v>3</v>
      </c>
      <c r="I491" s="195"/>
      <c r="L491" s="190"/>
      <c r="M491" s="196"/>
      <c r="N491" s="197"/>
      <c r="O491" s="197"/>
      <c r="P491" s="197"/>
      <c r="Q491" s="197"/>
      <c r="R491" s="197"/>
      <c r="S491" s="197"/>
      <c r="T491" s="198"/>
      <c r="AT491" s="199" t="s">
        <v>140</v>
      </c>
      <c r="AU491" s="199" t="s">
        <v>89</v>
      </c>
      <c r="AV491" s="12" t="s">
        <v>24</v>
      </c>
      <c r="AW491" s="12" t="s">
        <v>45</v>
      </c>
      <c r="AX491" s="12" t="s">
        <v>81</v>
      </c>
      <c r="AY491" s="199" t="s">
        <v>129</v>
      </c>
    </row>
    <row r="492" spans="2:51" s="11" customFormat="1" ht="13.5">
      <c r="B492" s="182"/>
      <c r="D492" s="179" t="s">
        <v>140</v>
      </c>
      <c r="E492" s="183" t="s">
        <v>3</v>
      </c>
      <c r="F492" s="184" t="s">
        <v>1049</v>
      </c>
      <c r="H492" s="185">
        <v>222.3</v>
      </c>
      <c r="I492" s="186"/>
      <c r="L492" s="182"/>
      <c r="M492" s="187"/>
      <c r="N492" s="188"/>
      <c r="O492" s="188"/>
      <c r="P492" s="188"/>
      <c r="Q492" s="188"/>
      <c r="R492" s="188"/>
      <c r="S492" s="188"/>
      <c r="T492" s="189"/>
      <c r="AT492" s="183" t="s">
        <v>140</v>
      </c>
      <c r="AU492" s="183" t="s">
        <v>89</v>
      </c>
      <c r="AV492" s="11" t="s">
        <v>89</v>
      </c>
      <c r="AW492" s="11" t="s">
        <v>45</v>
      </c>
      <c r="AX492" s="11" t="s">
        <v>81</v>
      </c>
      <c r="AY492" s="183" t="s">
        <v>129</v>
      </c>
    </row>
    <row r="493" spans="2:51" s="12" customFormat="1" ht="13.5">
      <c r="B493" s="190"/>
      <c r="D493" s="179" t="s">
        <v>140</v>
      </c>
      <c r="E493" s="214" t="s">
        <v>3</v>
      </c>
      <c r="F493" s="215" t="s">
        <v>1050</v>
      </c>
      <c r="H493" s="199" t="s">
        <v>3</v>
      </c>
      <c r="I493" s="195"/>
      <c r="L493" s="190"/>
      <c r="M493" s="196"/>
      <c r="N493" s="197"/>
      <c r="O493" s="197"/>
      <c r="P493" s="197"/>
      <c r="Q493" s="197"/>
      <c r="R493" s="197"/>
      <c r="S493" s="197"/>
      <c r="T493" s="198"/>
      <c r="AT493" s="199" t="s">
        <v>140</v>
      </c>
      <c r="AU493" s="199" t="s">
        <v>89</v>
      </c>
      <c r="AV493" s="12" t="s">
        <v>24</v>
      </c>
      <c r="AW493" s="12" t="s">
        <v>45</v>
      </c>
      <c r="AX493" s="12" t="s">
        <v>81</v>
      </c>
      <c r="AY493" s="199" t="s">
        <v>129</v>
      </c>
    </row>
    <row r="494" spans="2:51" s="11" customFormat="1" ht="13.5">
      <c r="B494" s="182"/>
      <c r="D494" s="179" t="s">
        <v>140</v>
      </c>
      <c r="E494" s="183" t="s">
        <v>3</v>
      </c>
      <c r="F494" s="184" t="s">
        <v>1051</v>
      </c>
      <c r="H494" s="185">
        <v>5.7</v>
      </c>
      <c r="I494" s="186"/>
      <c r="L494" s="182"/>
      <c r="M494" s="187"/>
      <c r="N494" s="188"/>
      <c r="O494" s="188"/>
      <c r="P494" s="188"/>
      <c r="Q494" s="188"/>
      <c r="R494" s="188"/>
      <c r="S494" s="188"/>
      <c r="T494" s="189"/>
      <c r="AT494" s="183" t="s">
        <v>140</v>
      </c>
      <c r="AU494" s="183" t="s">
        <v>89</v>
      </c>
      <c r="AV494" s="11" t="s">
        <v>89</v>
      </c>
      <c r="AW494" s="11" t="s">
        <v>45</v>
      </c>
      <c r="AX494" s="11" t="s">
        <v>81</v>
      </c>
      <c r="AY494" s="183" t="s">
        <v>129</v>
      </c>
    </row>
    <row r="495" spans="2:51" s="14" customFormat="1" ht="13.5">
      <c r="B495" s="229"/>
      <c r="D495" s="179" t="s">
        <v>140</v>
      </c>
      <c r="E495" s="230" t="s">
        <v>3</v>
      </c>
      <c r="F495" s="231" t="s">
        <v>526</v>
      </c>
      <c r="H495" s="232">
        <v>228</v>
      </c>
      <c r="I495" s="233"/>
      <c r="L495" s="229"/>
      <c r="M495" s="234"/>
      <c r="N495" s="235"/>
      <c r="O495" s="235"/>
      <c r="P495" s="235"/>
      <c r="Q495" s="235"/>
      <c r="R495" s="235"/>
      <c r="S495" s="235"/>
      <c r="T495" s="236"/>
      <c r="AT495" s="230" t="s">
        <v>140</v>
      </c>
      <c r="AU495" s="230" t="s">
        <v>89</v>
      </c>
      <c r="AV495" s="14" t="s">
        <v>149</v>
      </c>
      <c r="AW495" s="14" t="s">
        <v>45</v>
      </c>
      <c r="AX495" s="14" t="s">
        <v>81</v>
      </c>
      <c r="AY495" s="230" t="s">
        <v>129</v>
      </c>
    </row>
    <row r="496" spans="2:51" s="11" customFormat="1" ht="13.5">
      <c r="B496" s="182"/>
      <c r="D496" s="179" t="s">
        <v>140</v>
      </c>
      <c r="E496" s="183" t="s">
        <v>3</v>
      </c>
      <c r="F496" s="184" t="s">
        <v>3</v>
      </c>
      <c r="H496" s="185">
        <v>0</v>
      </c>
      <c r="I496" s="186"/>
      <c r="L496" s="182"/>
      <c r="M496" s="187"/>
      <c r="N496" s="188"/>
      <c r="O496" s="188"/>
      <c r="P496" s="188"/>
      <c r="Q496" s="188"/>
      <c r="R496" s="188"/>
      <c r="S496" s="188"/>
      <c r="T496" s="189"/>
      <c r="AT496" s="183" t="s">
        <v>140</v>
      </c>
      <c r="AU496" s="183" t="s">
        <v>89</v>
      </c>
      <c r="AV496" s="11" t="s">
        <v>89</v>
      </c>
      <c r="AW496" s="11" t="s">
        <v>45</v>
      </c>
      <c r="AX496" s="11" t="s">
        <v>81</v>
      </c>
      <c r="AY496" s="183" t="s">
        <v>129</v>
      </c>
    </row>
    <row r="497" spans="2:51" s="12" customFormat="1" ht="13.5">
      <c r="B497" s="190"/>
      <c r="D497" s="179" t="s">
        <v>140</v>
      </c>
      <c r="E497" s="214" t="s">
        <v>3</v>
      </c>
      <c r="F497" s="215" t="s">
        <v>1052</v>
      </c>
      <c r="H497" s="199" t="s">
        <v>3</v>
      </c>
      <c r="I497" s="195"/>
      <c r="L497" s="190"/>
      <c r="M497" s="196"/>
      <c r="N497" s="197"/>
      <c r="O497" s="197"/>
      <c r="P497" s="197"/>
      <c r="Q497" s="197"/>
      <c r="R497" s="197"/>
      <c r="S497" s="197"/>
      <c r="T497" s="198"/>
      <c r="AT497" s="199" t="s">
        <v>140</v>
      </c>
      <c r="AU497" s="199" t="s">
        <v>89</v>
      </c>
      <c r="AV497" s="12" t="s">
        <v>24</v>
      </c>
      <c r="AW497" s="12" t="s">
        <v>45</v>
      </c>
      <c r="AX497" s="12" t="s">
        <v>81</v>
      </c>
      <c r="AY497" s="199" t="s">
        <v>129</v>
      </c>
    </row>
    <row r="498" spans="2:51" s="11" customFormat="1" ht="13.5">
      <c r="B498" s="182"/>
      <c r="D498" s="179" t="s">
        <v>140</v>
      </c>
      <c r="E498" s="183" t="s">
        <v>3</v>
      </c>
      <c r="F498" s="184" t="s">
        <v>1039</v>
      </c>
      <c r="H498" s="185">
        <v>0.228</v>
      </c>
      <c r="I498" s="186"/>
      <c r="L498" s="182"/>
      <c r="M498" s="187"/>
      <c r="N498" s="188"/>
      <c r="O498" s="188"/>
      <c r="P498" s="188"/>
      <c r="Q498" s="188"/>
      <c r="R498" s="188"/>
      <c r="S498" s="188"/>
      <c r="T498" s="189"/>
      <c r="AT498" s="183" t="s">
        <v>140</v>
      </c>
      <c r="AU498" s="183" t="s">
        <v>89</v>
      </c>
      <c r="AV498" s="11" t="s">
        <v>89</v>
      </c>
      <c r="AW498" s="11" t="s">
        <v>45</v>
      </c>
      <c r="AX498" s="11" t="s">
        <v>81</v>
      </c>
      <c r="AY498" s="183" t="s">
        <v>129</v>
      </c>
    </row>
    <row r="499" spans="2:51" s="14" customFormat="1" ht="13.5">
      <c r="B499" s="229"/>
      <c r="D499" s="179" t="s">
        <v>140</v>
      </c>
      <c r="E499" s="230" t="s">
        <v>3</v>
      </c>
      <c r="F499" s="231" t="s">
        <v>526</v>
      </c>
      <c r="H499" s="232">
        <v>0.228</v>
      </c>
      <c r="I499" s="233"/>
      <c r="L499" s="229"/>
      <c r="M499" s="234"/>
      <c r="N499" s="235"/>
      <c r="O499" s="235"/>
      <c r="P499" s="235"/>
      <c r="Q499" s="235"/>
      <c r="R499" s="235"/>
      <c r="S499" s="235"/>
      <c r="T499" s="236"/>
      <c r="AT499" s="230" t="s">
        <v>140</v>
      </c>
      <c r="AU499" s="230" t="s">
        <v>89</v>
      </c>
      <c r="AV499" s="14" t="s">
        <v>149</v>
      </c>
      <c r="AW499" s="14" t="s">
        <v>45</v>
      </c>
      <c r="AX499" s="14" t="s">
        <v>81</v>
      </c>
      <c r="AY499" s="230" t="s">
        <v>129</v>
      </c>
    </row>
    <row r="500" spans="2:51" s="11" customFormat="1" ht="13.5">
      <c r="B500" s="182"/>
      <c r="D500" s="179" t="s">
        <v>140</v>
      </c>
      <c r="E500" s="183" t="s">
        <v>3</v>
      </c>
      <c r="F500" s="184" t="s">
        <v>3</v>
      </c>
      <c r="H500" s="185">
        <v>0</v>
      </c>
      <c r="I500" s="186"/>
      <c r="L500" s="182"/>
      <c r="M500" s="187"/>
      <c r="N500" s="188"/>
      <c r="O500" s="188"/>
      <c r="P500" s="188"/>
      <c r="Q500" s="188"/>
      <c r="R500" s="188"/>
      <c r="S500" s="188"/>
      <c r="T500" s="189"/>
      <c r="AT500" s="183" t="s">
        <v>140</v>
      </c>
      <c r="AU500" s="183" t="s">
        <v>89</v>
      </c>
      <c r="AV500" s="11" t="s">
        <v>89</v>
      </c>
      <c r="AW500" s="11" t="s">
        <v>45</v>
      </c>
      <c r="AX500" s="11" t="s">
        <v>81</v>
      </c>
      <c r="AY500" s="183" t="s">
        <v>129</v>
      </c>
    </row>
    <row r="501" spans="2:51" s="12" customFormat="1" ht="13.5">
      <c r="B501" s="190"/>
      <c r="D501" s="179" t="s">
        <v>140</v>
      </c>
      <c r="E501" s="214" t="s">
        <v>3</v>
      </c>
      <c r="F501" s="215" t="s">
        <v>1053</v>
      </c>
      <c r="H501" s="199" t="s">
        <v>3</v>
      </c>
      <c r="I501" s="195"/>
      <c r="L501" s="190"/>
      <c r="M501" s="196"/>
      <c r="N501" s="197"/>
      <c r="O501" s="197"/>
      <c r="P501" s="197"/>
      <c r="Q501" s="197"/>
      <c r="R501" s="197"/>
      <c r="S501" s="197"/>
      <c r="T501" s="198"/>
      <c r="AT501" s="199" t="s">
        <v>140</v>
      </c>
      <c r="AU501" s="199" t="s">
        <v>89</v>
      </c>
      <c r="AV501" s="12" t="s">
        <v>24</v>
      </c>
      <c r="AW501" s="12" t="s">
        <v>45</v>
      </c>
      <c r="AX501" s="12" t="s">
        <v>81</v>
      </c>
      <c r="AY501" s="199" t="s">
        <v>129</v>
      </c>
    </row>
    <row r="502" spans="2:51" s="11" customFormat="1" ht="13.5">
      <c r="B502" s="182"/>
      <c r="D502" s="179" t="s">
        <v>140</v>
      </c>
      <c r="E502" s="183" t="s">
        <v>3</v>
      </c>
      <c r="F502" s="184" t="s">
        <v>1033</v>
      </c>
      <c r="H502" s="185">
        <v>57</v>
      </c>
      <c r="I502" s="186"/>
      <c r="L502" s="182"/>
      <c r="M502" s="187"/>
      <c r="N502" s="188"/>
      <c r="O502" s="188"/>
      <c r="P502" s="188"/>
      <c r="Q502" s="188"/>
      <c r="R502" s="188"/>
      <c r="S502" s="188"/>
      <c r="T502" s="189"/>
      <c r="AT502" s="183" t="s">
        <v>140</v>
      </c>
      <c r="AU502" s="183" t="s">
        <v>89</v>
      </c>
      <c r="AV502" s="11" t="s">
        <v>89</v>
      </c>
      <c r="AW502" s="11" t="s">
        <v>45</v>
      </c>
      <c r="AX502" s="11" t="s">
        <v>81</v>
      </c>
      <c r="AY502" s="183" t="s">
        <v>129</v>
      </c>
    </row>
    <row r="503" spans="2:51" s="14" customFormat="1" ht="13.5">
      <c r="B503" s="229"/>
      <c r="D503" s="179" t="s">
        <v>140</v>
      </c>
      <c r="E503" s="230" t="s">
        <v>3</v>
      </c>
      <c r="F503" s="231" t="s">
        <v>526</v>
      </c>
      <c r="H503" s="232">
        <v>57</v>
      </c>
      <c r="I503" s="233"/>
      <c r="L503" s="229"/>
      <c r="M503" s="234"/>
      <c r="N503" s="235"/>
      <c r="O503" s="235"/>
      <c r="P503" s="235"/>
      <c r="Q503" s="235"/>
      <c r="R503" s="235"/>
      <c r="S503" s="235"/>
      <c r="T503" s="236"/>
      <c r="AT503" s="230" t="s">
        <v>140</v>
      </c>
      <c r="AU503" s="230" t="s">
        <v>89</v>
      </c>
      <c r="AV503" s="14" t="s">
        <v>149</v>
      </c>
      <c r="AW503" s="14" t="s">
        <v>45</v>
      </c>
      <c r="AX503" s="14" t="s">
        <v>81</v>
      </c>
      <c r="AY503" s="230" t="s">
        <v>129</v>
      </c>
    </row>
    <row r="504" spans="2:51" s="11" customFormat="1" ht="13.5">
      <c r="B504" s="182"/>
      <c r="D504" s="179" t="s">
        <v>140</v>
      </c>
      <c r="E504" s="183" t="s">
        <v>3</v>
      </c>
      <c r="F504" s="184" t="s">
        <v>3</v>
      </c>
      <c r="H504" s="185">
        <v>0</v>
      </c>
      <c r="I504" s="186"/>
      <c r="L504" s="182"/>
      <c r="M504" s="187"/>
      <c r="N504" s="188"/>
      <c r="O504" s="188"/>
      <c r="P504" s="188"/>
      <c r="Q504" s="188"/>
      <c r="R504" s="188"/>
      <c r="S504" s="188"/>
      <c r="T504" s="189"/>
      <c r="AT504" s="183" t="s">
        <v>140</v>
      </c>
      <c r="AU504" s="183" t="s">
        <v>89</v>
      </c>
      <c r="AV504" s="11" t="s">
        <v>89</v>
      </c>
      <c r="AW504" s="11" t="s">
        <v>45</v>
      </c>
      <c r="AX504" s="11" t="s">
        <v>81</v>
      </c>
      <c r="AY504" s="183" t="s">
        <v>129</v>
      </c>
    </row>
    <row r="505" spans="2:51" s="13" customFormat="1" ht="13.5">
      <c r="B505" s="220"/>
      <c r="D505" s="191" t="s">
        <v>140</v>
      </c>
      <c r="E505" s="221" t="s">
        <v>3</v>
      </c>
      <c r="F505" s="222" t="s">
        <v>506</v>
      </c>
      <c r="H505" s="223">
        <v>384.756</v>
      </c>
      <c r="I505" s="224"/>
      <c r="L505" s="220"/>
      <c r="M505" s="225"/>
      <c r="N505" s="226"/>
      <c r="O505" s="226"/>
      <c r="P505" s="226"/>
      <c r="Q505" s="226"/>
      <c r="R505" s="226"/>
      <c r="S505" s="226"/>
      <c r="T505" s="227"/>
      <c r="AT505" s="228" t="s">
        <v>140</v>
      </c>
      <c r="AU505" s="228" t="s">
        <v>89</v>
      </c>
      <c r="AV505" s="13" t="s">
        <v>136</v>
      </c>
      <c r="AW505" s="13" t="s">
        <v>45</v>
      </c>
      <c r="AX505" s="13" t="s">
        <v>24</v>
      </c>
      <c r="AY505" s="228" t="s">
        <v>129</v>
      </c>
    </row>
    <row r="506" spans="2:65" s="1" customFormat="1" ht="22.5" customHeight="1">
      <c r="B506" s="166"/>
      <c r="C506" s="167" t="s">
        <v>1054</v>
      </c>
      <c r="D506" s="167" t="s">
        <v>131</v>
      </c>
      <c r="E506" s="168" t="s">
        <v>1055</v>
      </c>
      <c r="F506" s="169" t="s">
        <v>1056</v>
      </c>
      <c r="G506" s="170" t="s">
        <v>201</v>
      </c>
      <c r="H506" s="171">
        <v>13081.704</v>
      </c>
      <c r="I506" s="172"/>
      <c r="J506" s="173">
        <f>ROUND(I506*H506,2)</f>
        <v>0</v>
      </c>
      <c r="K506" s="169" t="s">
        <v>690</v>
      </c>
      <c r="L506" s="36"/>
      <c r="M506" s="174" t="s">
        <v>3</v>
      </c>
      <c r="N506" s="175" t="s">
        <v>52</v>
      </c>
      <c r="O506" s="37"/>
      <c r="P506" s="176">
        <f>O506*H506</f>
        <v>0</v>
      </c>
      <c r="Q506" s="176">
        <v>0</v>
      </c>
      <c r="R506" s="176">
        <f>Q506*H506</f>
        <v>0</v>
      </c>
      <c r="S506" s="176">
        <v>0</v>
      </c>
      <c r="T506" s="177">
        <f>S506*H506</f>
        <v>0</v>
      </c>
      <c r="AR506" s="18" t="s">
        <v>486</v>
      </c>
      <c r="AT506" s="18" t="s">
        <v>131</v>
      </c>
      <c r="AU506" s="18" t="s">
        <v>89</v>
      </c>
      <c r="AY506" s="18" t="s">
        <v>129</v>
      </c>
      <c r="BE506" s="178">
        <f>IF(N506="základní",J506,0)</f>
        <v>0</v>
      </c>
      <c r="BF506" s="178">
        <f>IF(N506="snížená",J506,0)</f>
        <v>0</v>
      </c>
      <c r="BG506" s="178">
        <f>IF(N506="zákl. přenesená",J506,0)</f>
        <v>0</v>
      </c>
      <c r="BH506" s="178">
        <f>IF(N506="sníž. přenesená",J506,0)</f>
        <v>0</v>
      </c>
      <c r="BI506" s="178">
        <f>IF(N506="nulová",J506,0)</f>
        <v>0</v>
      </c>
      <c r="BJ506" s="18" t="s">
        <v>24</v>
      </c>
      <c r="BK506" s="178">
        <f>ROUND(I506*H506,2)</f>
        <v>0</v>
      </c>
      <c r="BL506" s="18" t="s">
        <v>486</v>
      </c>
      <c r="BM506" s="18" t="s">
        <v>1057</v>
      </c>
    </row>
    <row r="507" spans="2:47" s="1" customFormat="1" ht="40.5">
      <c r="B507" s="36"/>
      <c r="D507" s="179" t="s">
        <v>138</v>
      </c>
      <c r="F507" s="180" t="s">
        <v>1058</v>
      </c>
      <c r="I507" s="181"/>
      <c r="L507" s="36"/>
      <c r="M507" s="65"/>
      <c r="N507" s="37"/>
      <c r="O507" s="37"/>
      <c r="P507" s="37"/>
      <c r="Q507" s="37"/>
      <c r="R507" s="37"/>
      <c r="S507" s="37"/>
      <c r="T507" s="66"/>
      <c r="AT507" s="18" t="s">
        <v>138</v>
      </c>
      <c r="AU507" s="18" t="s">
        <v>89</v>
      </c>
    </row>
    <row r="508" spans="2:51" s="12" customFormat="1" ht="13.5">
      <c r="B508" s="190"/>
      <c r="D508" s="179" t="s">
        <v>140</v>
      </c>
      <c r="E508" s="214" t="s">
        <v>3</v>
      </c>
      <c r="F508" s="215" t="s">
        <v>1059</v>
      </c>
      <c r="H508" s="199" t="s">
        <v>3</v>
      </c>
      <c r="I508" s="195"/>
      <c r="L508" s="190"/>
      <c r="M508" s="196"/>
      <c r="N508" s="197"/>
      <c r="O508" s="197"/>
      <c r="P508" s="197"/>
      <c r="Q508" s="197"/>
      <c r="R508" s="197"/>
      <c r="S508" s="197"/>
      <c r="T508" s="198"/>
      <c r="AT508" s="199" t="s">
        <v>140</v>
      </c>
      <c r="AU508" s="199" t="s">
        <v>89</v>
      </c>
      <c r="AV508" s="12" t="s">
        <v>24</v>
      </c>
      <c r="AW508" s="12" t="s">
        <v>45</v>
      </c>
      <c r="AX508" s="12" t="s">
        <v>81</v>
      </c>
      <c r="AY508" s="199" t="s">
        <v>129</v>
      </c>
    </row>
    <row r="509" spans="2:51" s="11" customFormat="1" ht="13.5">
      <c r="B509" s="182"/>
      <c r="D509" s="191" t="s">
        <v>140</v>
      </c>
      <c r="E509" s="200" t="s">
        <v>3</v>
      </c>
      <c r="F509" s="201" t="s">
        <v>1060</v>
      </c>
      <c r="H509" s="202">
        <v>13081.704</v>
      </c>
      <c r="I509" s="186"/>
      <c r="L509" s="182"/>
      <c r="M509" s="187"/>
      <c r="N509" s="188"/>
      <c r="O509" s="188"/>
      <c r="P509" s="188"/>
      <c r="Q509" s="188"/>
      <c r="R509" s="188"/>
      <c r="S509" s="188"/>
      <c r="T509" s="189"/>
      <c r="AT509" s="183" t="s">
        <v>140</v>
      </c>
      <c r="AU509" s="183" t="s">
        <v>89</v>
      </c>
      <c r="AV509" s="11" t="s">
        <v>89</v>
      </c>
      <c r="AW509" s="11" t="s">
        <v>45</v>
      </c>
      <c r="AX509" s="11" t="s">
        <v>24</v>
      </c>
      <c r="AY509" s="183" t="s">
        <v>129</v>
      </c>
    </row>
    <row r="510" spans="2:65" s="1" customFormat="1" ht="22.5" customHeight="1">
      <c r="B510" s="166"/>
      <c r="C510" s="167" t="s">
        <v>1061</v>
      </c>
      <c r="D510" s="167" t="s">
        <v>131</v>
      </c>
      <c r="E510" s="168" t="s">
        <v>1062</v>
      </c>
      <c r="F510" s="169" t="s">
        <v>1063</v>
      </c>
      <c r="G510" s="170" t="s">
        <v>201</v>
      </c>
      <c r="H510" s="171">
        <v>4.86</v>
      </c>
      <c r="I510" s="172"/>
      <c r="J510" s="173">
        <f>ROUND(I510*H510,2)</f>
        <v>0</v>
      </c>
      <c r="K510" s="169" t="s">
        <v>522</v>
      </c>
      <c r="L510" s="36"/>
      <c r="M510" s="174" t="s">
        <v>3</v>
      </c>
      <c r="N510" s="175" t="s">
        <v>52</v>
      </c>
      <c r="O510" s="37"/>
      <c r="P510" s="176">
        <f>O510*H510</f>
        <v>0</v>
      </c>
      <c r="Q510" s="176">
        <v>0</v>
      </c>
      <c r="R510" s="176">
        <f>Q510*H510</f>
        <v>0</v>
      </c>
      <c r="S510" s="176">
        <v>0</v>
      </c>
      <c r="T510" s="177">
        <f>S510*H510</f>
        <v>0</v>
      </c>
      <c r="AR510" s="18" t="s">
        <v>486</v>
      </c>
      <c r="AT510" s="18" t="s">
        <v>131</v>
      </c>
      <c r="AU510" s="18" t="s">
        <v>89</v>
      </c>
      <c r="AY510" s="18" t="s">
        <v>129</v>
      </c>
      <c r="BE510" s="178">
        <f>IF(N510="základní",J510,0)</f>
        <v>0</v>
      </c>
      <c r="BF510" s="178">
        <f>IF(N510="snížená",J510,0)</f>
        <v>0</v>
      </c>
      <c r="BG510" s="178">
        <f>IF(N510="zákl. přenesená",J510,0)</f>
        <v>0</v>
      </c>
      <c r="BH510" s="178">
        <f>IF(N510="sníž. přenesená",J510,0)</f>
        <v>0</v>
      </c>
      <c r="BI510" s="178">
        <f>IF(N510="nulová",J510,0)</f>
        <v>0</v>
      </c>
      <c r="BJ510" s="18" t="s">
        <v>24</v>
      </c>
      <c r="BK510" s="178">
        <f>ROUND(I510*H510,2)</f>
        <v>0</v>
      </c>
      <c r="BL510" s="18" t="s">
        <v>486</v>
      </c>
      <c r="BM510" s="18" t="s">
        <v>1064</v>
      </c>
    </row>
    <row r="511" spans="2:47" s="1" customFormat="1" ht="27">
      <c r="B511" s="36"/>
      <c r="D511" s="179" t="s">
        <v>138</v>
      </c>
      <c r="F511" s="180" t="s">
        <v>1065</v>
      </c>
      <c r="I511" s="181"/>
      <c r="L511" s="36"/>
      <c r="M511" s="65"/>
      <c r="N511" s="37"/>
      <c r="O511" s="37"/>
      <c r="P511" s="37"/>
      <c r="Q511" s="37"/>
      <c r="R511" s="37"/>
      <c r="S511" s="37"/>
      <c r="T511" s="66"/>
      <c r="AT511" s="18" t="s">
        <v>138</v>
      </c>
      <c r="AU511" s="18" t="s">
        <v>89</v>
      </c>
    </row>
    <row r="512" spans="2:51" s="12" customFormat="1" ht="13.5">
      <c r="B512" s="190"/>
      <c r="D512" s="179" t="s">
        <v>140</v>
      </c>
      <c r="E512" s="214" t="s">
        <v>3</v>
      </c>
      <c r="F512" s="215" t="s">
        <v>1066</v>
      </c>
      <c r="H512" s="199" t="s">
        <v>3</v>
      </c>
      <c r="I512" s="195"/>
      <c r="L512" s="190"/>
      <c r="M512" s="196"/>
      <c r="N512" s="197"/>
      <c r="O512" s="197"/>
      <c r="P512" s="197"/>
      <c r="Q512" s="197"/>
      <c r="R512" s="197"/>
      <c r="S512" s="197"/>
      <c r="T512" s="198"/>
      <c r="AT512" s="199" t="s">
        <v>140</v>
      </c>
      <c r="AU512" s="199" t="s">
        <v>89</v>
      </c>
      <c r="AV512" s="12" t="s">
        <v>24</v>
      </c>
      <c r="AW512" s="12" t="s">
        <v>45</v>
      </c>
      <c r="AX512" s="12" t="s">
        <v>81</v>
      </c>
      <c r="AY512" s="199" t="s">
        <v>129</v>
      </c>
    </row>
    <row r="513" spans="2:51" s="11" customFormat="1" ht="13.5">
      <c r="B513" s="182"/>
      <c r="D513" s="179" t="s">
        <v>140</v>
      </c>
      <c r="E513" s="183" t="s">
        <v>3</v>
      </c>
      <c r="F513" s="184" t="s">
        <v>1067</v>
      </c>
      <c r="H513" s="185">
        <v>4.86</v>
      </c>
      <c r="I513" s="186"/>
      <c r="L513" s="182"/>
      <c r="M513" s="187"/>
      <c r="N513" s="188"/>
      <c r="O513" s="188"/>
      <c r="P513" s="188"/>
      <c r="Q513" s="188"/>
      <c r="R513" s="188"/>
      <c r="S513" s="188"/>
      <c r="T513" s="189"/>
      <c r="AT513" s="183" t="s">
        <v>140</v>
      </c>
      <c r="AU513" s="183" t="s">
        <v>89</v>
      </c>
      <c r="AV513" s="11" t="s">
        <v>89</v>
      </c>
      <c r="AW513" s="11" t="s">
        <v>45</v>
      </c>
      <c r="AX513" s="11" t="s">
        <v>81</v>
      </c>
      <c r="AY513" s="183" t="s">
        <v>129</v>
      </c>
    </row>
    <row r="514" spans="2:51" s="13" customFormat="1" ht="13.5">
      <c r="B514" s="220"/>
      <c r="D514" s="191" t="s">
        <v>140</v>
      </c>
      <c r="E514" s="221" t="s">
        <v>3</v>
      </c>
      <c r="F514" s="222" t="s">
        <v>506</v>
      </c>
      <c r="H514" s="223">
        <v>4.86</v>
      </c>
      <c r="I514" s="224"/>
      <c r="L514" s="220"/>
      <c r="M514" s="225"/>
      <c r="N514" s="226"/>
      <c r="O514" s="226"/>
      <c r="P514" s="226"/>
      <c r="Q514" s="226"/>
      <c r="R514" s="226"/>
      <c r="S514" s="226"/>
      <c r="T514" s="227"/>
      <c r="AT514" s="228" t="s">
        <v>140</v>
      </c>
      <c r="AU514" s="228" t="s">
        <v>89</v>
      </c>
      <c r="AV514" s="13" t="s">
        <v>136</v>
      </c>
      <c r="AW514" s="13" t="s">
        <v>45</v>
      </c>
      <c r="AX514" s="13" t="s">
        <v>24</v>
      </c>
      <c r="AY514" s="228" t="s">
        <v>129</v>
      </c>
    </row>
    <row r="515" spans="2:65" s="1" customFormat="1" ht="22.5" customHeight="1">
      <c r="B515" s="166"/>
      <c r="C515" s="167" t="s">
        <v>1068</v>
      </c>
      <c r="D515" s="167" t="s">
        <v>131</v>
      </c>
      <c r="E515" s="168" t="s">
        <v>1069</v>
      </c>
      <c r="F515" s="169" t="s">
        <v>1070</v>
      </c>
      <c r="G515" s="170" t="s">
        <v>201</v>
      </c>
      <c r="H515" s="171">
        <v>165.24</v>
      </c>
      <c r="I515" s="172"/>
      <c r="J515" s="173">
        <f>ROUND(I515*H515,2)</f>
        <v>0</v>
      </c>
      <c r="K515" s="169" t="s">
        <v>522</v>
      </c>
      <c r="L515" s="36"/>
      <c r="M515" s="174" t="s">
        <v>3</v>
      </c>
      <c r="N515" s="175" t="s">
        <v>52</v>
      </c>
      <c r="O515" s="37"/>
      <c r="P515" s="176">
        <f>O515*H515</f>
        <v>0</v>
      </c>
      <c r="Q515" s="176">
        <v>0</v>
      </c>
      <c r="R515" s="176">
        <f>Q515*H515</f>
        <v>0</v>
      </c>
      <c r="S515" s="176">
        <v>0</v>
      </c>
      <c r="T515" s="177">
        <f>S515*H515</f>
        <v>0</v>
      </c>
      <c r="AR515" s="18" t="s">
        <v>486</v>
      </c>
      <c r="AT515" s="18" t="s">
        <v>131</v>
      </c>
      <c r="AU515" s="18" t="s">
        <v>89</v>
      </c>
      <c r="AY515" s="18" t="s">
        <v>129</v>
      </c>
      <c r="BE515" s="178">
        <f>IF(N515="základní",J515,0)</f>
        <v>0</v>
      </c>
      <c r="BF515" s="178">
        <f>IF(N515="snížená",J515,0)</f>
        <v>0</v>
      </c>
      <c r="BG515" s="178">
        <f>IF(N515="zákl. přenesená",J515,0)</f>
        <v>0</v>
      </c>
      <c r="BH515" s="178">
        <f>IF(N515="sníž. přenesená",J515,0)</f>
        <v>0</v>
      </c>
      <c r="BI515" s="178">
        <f>IF(N515="nulová",J515,0)</f>
        <v>0</v>
      </c>
      <c r="BJ515" s="18" t="s">
        <v>24</v>
      </c>
      <c r="BK515" s="178">
        <f>ROUND(I515*H515,2)</f>
        <v>0</v>
      </c>
      <c r="BL515" s="18" t="s">
        <v>486</v>
      </c>
      <c r="BM515" s="18" t="s">
        <v>1071</v>
      </c>
    </row>
    <row r="516" spans="2:47" s="1" customFormat="1" ht="27">
      <c r="B516" s="36"/>
      <c r="D516" s="179" t="s">
        <v>138</v>
      </c>
      <c r="F516" s="180" t="s">
        <v>430</v>
      </c>
      <c r="I516" s="181"/>
      <c r="L516" s="36"/>
      <c r="M516" s="65"/>
      <c r="N516" s="37"/>
      <c r="O516" s="37"/>
      <c r="P516" s="37"/>
      <c r="Q516" s="37"/>
      <c r="R516" s="37"/>
      <c r="S516" s="37"/>
      <c r="T516" s="66"/>
      <c r="AT516" s="18" t="s">
        <v>138</v>
      </c>
      <c r="AU516" s="18" t="s">
        <v>89</v>
      </c>
    </row>
    <row r="517" spans="2:51" s="12" customFormat="1" ht="13.5">
      <c r="B517" s="190"/>
      <c r="D517" s="179" t="s">
        <v>140</v>
      </c>
      <c r="E517" s="214" t="s">
        <v>3</v>
      </c>
      <c r="F517" s="215" t="s">
        <v>1059</v>
      </c>
      <c r="H517" s="199" t="s">
        <v>3</v>
      </c>
      <c r="I517" s="195"/>
      <c r="L517" s="190"/>
      <c r="M517" s="196"/>
      <c r="N517" s="197"/>
      <c r="O517" s="197"/>
      <c r="P517" s="197"/>
      <c r="Q517" s="197"/>
      <c r="R517" s="197"/>
      <c r="S517" s="197"/>
      <c r="T517" s="198"/>
      <c r="AT517" s="199" t="s">
        <v>140</v>
      </c>
      <c r="AU517" s="199" t="s">
        <v>89</v>
      </c>
      <c r="AV517" s="12" t="s">
        <v>24</v>
      </c>
      <c r="AW517" s="12" t="s">
        <v>45</v>
      </c>
      <c r="AX517" s="12" t="s">
        <v>81</v>
      </c>
      <c r="AY517" s="199" t="s">
        <v>129</v>
      </c>
    </row>
    <row r="518" spans="2:51" s="11" customFormat="1" ht="13.5">
      <c r="B518" s="182"/>
      <c r="D518" s="191" t="s">
        <v>140</v>
      </c>
      <c r="E518" s="200" t="s">
        <v>3</v>
      </c>
      <c r="F518" s="201" t="s">
        <v>1072</v>
      </c>
      <c r="H518" s="202">
        <v>165.24</v>
      </c>
      <c r="I518" s="186"/>
      <c r="L518" s="182"/>
      <c r="M518" s="187"/>
      <c r="N518" s="188"/>
      <c r="O518" s="188"/>
      <c r="P518" s="188"/>
      <c r="Q518" s="188"/>
      <c r="R518" s="188"/>
      <c r="S518" s="188"/>
      <c r="T518" s="189"/>
      <c r="AT518" s="183" t="s">
        <v>140</v>
      </c>
      <c r="AU518" s="183" t="s">
        <v>89</v>
      </c>
      <c r="AV518" s="11" t="s">
        <v>89</v>
      </c>
      <c r="AW518" s="11" t="s">
        <v>45</v>
      </c>
      <c r="AX518" s="11" t="s">
        <v>24</v>
      </c>
      <c r="AY518" s="183" t="s">
        <v>129</v>
      </c>
    </row>
    <row r="519" spans="2:65" s="1" customFormat="1" ht="22.5" customHeight="1">
      <c r="B519" s="166"/>
      <c r="C519" s="167" t="s">
        <v>1073</v>
      </c>
      <c r="D519" s="167" t="s">
        <v>131</v>
      </c>
      <c r="E519" s="168" t="s">
        <v>433</v>
      </c>
      <c r="F519" s="169" t="s">
        <v>434</v>
      </c>
      <c r="G519" s="170" t="s">
        <v>201</v>
      </c>
      <c r="H519" s="171">
        <v>408.705</v>
      </c>
      <c r="I519" s="172"/>
      <c r="J519" s="173">
        <f>ROUND(I519*H519,2)</f>
        <v>0</v>
      </c>
      <c r="K519" s="169" t="s">
        <v>3</v>
      </c>
      <c r="L519" s="36"/>
      <c r="M519" s="174" t="s">
        <v>3</v>
      </c>
      <c r="N519" s="175" t="s">
        <v>52</v>
      </c>
      <c r="O519" s="37"/>
      <c r="P519" s="176">
        <f>O519*H519</f>
        <v>0</v>
      </c>
      <c r="Q519" s="176">
        <v>0</v>
      </c>
      <c r="R519" s="176">
        <f>Q519*H519</f>
        <v>0</v>
      </c>
      <c r="S519" s="176">
        <v>0</v>
      </c>
      <c r="T519" s="177">
        <f>S519*H519</f>
        <v>0</v>
      </c>
      <c r="AR519" s="18" t="s">
        <v>136</v>
      </c>
      <c r="AT519" s="18" t="s">
        <v>131</v>
      </c>
      <c r="AU519" s="18" t="s">
        <v>89</v>
      </c>
      <c r="AY519" s="18" t="s">
        <v>129</v>
      </c>
      <c r="BE519" s="178">
        <f>IF(N519="základní",J519,0)</f>
        <v>0</v>
      </c>
      <c r="BF519" s="178">
        <f>IF(N519="snížená",J519,0)</f>
        <v>0</v>
      </c>
      <c r="BG519" s="178">
        <f>IF(N519="zákl. přenesená",J519,0)</f>
        <v>0</v>
      </c>
      <c r="BH519" s="178">
        <f>IF(N519="sníž. přenesená",J519,0)</f>
        <v>0</v>
      </c>
      <c r="BI519" s="178">
        <f>IF(N519="nulová",J519,0)</f>
        <v>0</v>
      </c>
      <c r="BJ519" s="18" t="s">
        <v>24</v>
      </c>
      <c r="BK519" s="178">
        <f>ROUND(I519*H519,2)</f>
        <v>0</v>
      </c>
      <c r="BL519" s="18" t="s">
        <v>136</v>
      </c>
      <c r="BM519" s="18" t="s">
        <v>1074</v>
      </c>
    </row>
    <row r="520" spans="2:47" s="1" customFormat="1" ht="13.5">
      <c r="B520" s="36"/>
      <c r="D520" s="179" t="s">
        <v>138</v>
      </c>
      <c r="F520" s="180" t="s">
        <v>434</v>
      </c>
      <c r="I520" s="181"/>
      <c r="L520" s="36"/>
      <c r="M520" s="65"/>
      <c r="N520" s="37"/>
      <c r="O520" s="37"/>
      <c r="P520" s="37"/>
      <c r="Q520" s="37"/>
      <c r="R520" s="37"/>
      <c r="S520" s="37"/>
      <c r="T520" s="66"/>
      <c r="AT520" s="18" t="s">
        <v>138</v>
      </c>
      <c r="AU520" s="18" t="s">
        <v>89</v>
      </c>
    </row>
    <row r="521" spans="2:51" s="12" customFormat="1" ht="13.5">
      <c r="B521" s="190"/>
      <c r="D521" s="179" t="s">
        <v>140</v>
      </c>
      <c r="E521" s="214" t="s">
        <v>3</v>
      </c>
      <c r="F521" s="215" t="s">
        <v>1045</v>
      </c>
      <c r="H521" s="199" t="s">
        <v>3</v>
      </c>
      <c r="I521" s="195"/>
      <c r="L521" s="190"/>
      <c r="M521" s="196"/>
      <c r="N521" s="197"/>
      <c r="O521" s="197"/>
      <c r="P521" s="197"/>
      <c r="Q521" s="197"/>
      <c r="R521" s="197"/>
      <c r="S521" s="197"/>
      <c r="T521" s="198"/>
      <c r="AT521" s="199" t="s">
        <v>140</v>
      </c>
      <c r="AU521" s="199" t="s">
        <v>89</v>
      </c>
      <c r="AV521" s="12" t="s">
        <v>24</v>
      </c>
      <c r="AW521" s="12" t="s">
        <v>45</v>
      </c>
      <c r="AX521" s="12" t="s">
        <v>81</v>
      </c>
      <c r="AY521" s="199" t="s">
        <v>129</v>
      </c>
    </row>
    <row r="522" spans="2:51" s="11" customFormat="1" ht="13.5">
      <c r="B522" s="182"/>
      <c r="D522" s="179" t="s">
        <v>140</v>
      </c>
      <c r="E522" s="183" t="s">
        <v>3</v>
      </c>
      <c r="F522" s="184" t="s">
        <v>1046</v>
      </c>
      <c r="H522" s="185">
        <v>99.528</v>
      </c>
      <c r="I522" s="186"/>
      <c r="L522" s="182"/>
      <c r="M522" s="187"/>
      <c r="N522" s="188"/>
      <c r="O522" s="188"/>
      <c r="P522" s="188"/>
      <c r="Q522" s="188"/>
      <c r="R522" s="188"/>
      <c r="S522" s="188"/>
      <c r="T522" s="189"/>
      <c r="AT522" s="183" t="s">
        <v>140</v>
      </c>
      <c r="AU522" s="183" t="s">
        <v>89</v>
      </c>
      <c r="AV522" s="11" t="s">
        <v>89</v>
      </c>
      <c r="AW522" s="11" t="s">
        <v>45</v>
      </c>
      <c r="AX522" s="11" t="s">
        <v>81</v>
      </c>
      <c r="AY522" s="183" t="s">
        <v>129</v>
      </c>
    </row>
    <row r="523" spans="2:51" s="14" customFormat="1" ht="13.5">
      <c r="B523" s="229"/>
      <c r="D523" s="179" t="s">
        <v>140</v>
      </c>
      <c r="E523" s="230" t="s">
        <v>3</v>
      </c>
      <c r="F523" s="231" t="s">
        <v>526</v>
      </c>
      <c r="H523" s="232">
        <v>99.528</v>
      </c>
      <c r="I523" s="233"/>
      <c r="L523" s="229"/>
      <c r="M523" s="234"/>
      <c r="N523" s="235"/>
      <c r="O523" s="235"/>
      <c r="P523" s="235"/>
      <c r="Q523" s="235"/>
      <c r="R523" s="235"/>
      <c r="S523" s="235"/>
      <c r="T523" s="236"/>
      <c r="AT523" s="230" t="s">
        <v>140</v>
      </c>
      <c r="AU523" s="230" t="s">
        <v>89</v>
      </c>
      <c r="AV523" s="14" t="s">
        <v>149</v>
      </c>
      <c r="AW523" s="14" t="s">
        <v>45</v>
      </c>
      <c r="AX523" s="14" t="s">
        <v>81</v>
      </c>
      <c r="AY523" s="230" t="s">
        <v>129</v>
      </c>
    </row>
    <row r="524" spans="2:51" s="11" customFormat="1" ht="13.5">
      <c r="B524" s="182"/>
      <c r="D524" s="179" t="s">
        <v>140</v>
      </c>
      <c r="E524" s="183" t="s">
        <v>3</v>
      </c>
      <c r="F524" s="184" t="s">
        <v>3</v>
      </c>
      <c r="H524" s="185">
        <v>0</v>
      </c>
      <c r="I524" s="186"/>
      <c r="L524" s="182"/>
      <c r="M524" s="187"/>
      <c r="N524" s="188"/>
      <c r="O524" s="188"/>
      <c r="P524" s="188"/>
      <c r="Q524" s="188"/>
      <c r="R524" s="188"/>
      <c r="S524" s="188"/>
      <c r="T524" s="189"/>
      <c r="AT524" s="183" t="s">
        <v>140</v>
      </c>
      <c r="AU524" s="183" t="s">
        <v>89</v>
      </c>
      <c r="AV524" s="11" t="s">
        <v>89</v>
      </c>
      <c r="AW524" s="11" t="s">
        <v>45</v>
      </c>
      <c r="AX524" s="11" t="s">
        <v>81</v>
      </c>
      <c r="AY524" s="183" t="s">
        <v>129</v>
      </c>
    </row>
    <row r="525" spans="2:51" s="12" customFormat="1" ht="13.5">
      <c r="B525" s="190"/>
      <c r="D525" s="179" t="s">
        <v>140</v>
      </c>
      <c r="E525" s="214" t="s">
        <v>3</v>
      </c>
      <c r="F525" s="215" t="s">
        <v>1047</v>
      </c>
      <c r="H525" s="199" t="s">
        <v>3</v>
      </c>
      <c r="I525" s="195"/>
      <c r="L525" s="190"/>
      <c r="M525" s="196"/>
      <c r="N525" s="197"/>
      <c r="O525" s="197"/>
      <c r="P525" s="197"/>
      <c r="Q525" s="197"/>
      <c r="R525" s="197"/>
      <c r="S525" s="197"/>
      <c r="T525" s="198"/>
      <c r="AT525" s="199" t="s">
        <v>140</v>
      </c>
      <c r="AU525" s="199" t="s">
        <v>89</v>
      </c>
      <c r="AV525" s="12" t="s">
        <v>24</v>
      </c>
      <c r="AW525" s="12" t="s">
        <v>45</v>
      </c>
      <c r="AX525" s="12" t="s">
        <v>81</v>
      </c>
      <c r="AY525" s="199" t="s">
        <v>129</v>
      </c>
    </row>
    <row r="526" spans="2:51" s="12" customFormat="1" ht="13.5">
      <c r="B526" s="190"/>
      <c r="D526" s="179" t="s">
        <v>140</v>
      </c>
      <c r="E526" s="214" t="s">
        <v>3</v>
      </c>
      <c r="F526" s="215" t="s">
        <v>1048</v>
      </c>
      <c r="H526" s="199" t="s">
        <v>3</v>
      </c>
      <c r="I526" s="195"/>
      <c r="L526" s="190"/>
      <c r="M526" s="196"/>
      <c r="N526" s="197"/>
      <c r="O526" s="197"/>
      <c r="P526" s="197"/>
      <c r="Q526" s="197"/>
      <c r="R526" s="197"/>
      <c r="S526" s="197"/>
      <c r="T526" s="198"/>
      <c r="AT526" s="199" t="s">
        <v>140</v>
      </c>
      <c r="AU526" s="199" t="s">
        <v>89</v>
      </c>
      <c r="AV526" s="12" t="s">
        <v>24</v>
      </c>
      <c r="AW526" s="12" t="s">
        <v>45</v>
      </c>
      <c r="AX526" s="12" t="s">
        <v>81</v>
      </c>
      <c r="AY526" s="199" t="s">
        <v>129</v>
      </c>
    </row>
    <row r="527" spans="2:51" s="11" customFormat="1" ht="13.5">
      <c r="B527" s="182"/>
      <c r="D527" s="179" t="s">
        <v>140</v>
      </c>
      <c r="E527" s="183" t="s">
        <v>3</v>
      </c>
      <c r="F527" s="184" t="s">
        <v>1049</v>
      </c>
      <c r="H527" s="185">
        <v>222.3</v>
      </c>
      <c r="I527" s="186"/>
      <c r="L527" s="182"/>
      <c r="M527" s="187"/>
      <c r="N527" s="188"/>
      <c r="O527" s="188"/>
      <c r="P527" s="188"/>
      <c r="Q527" s="188"/>
      <c r="R527" s="188"/>
      <c r="S527" s="188"/>
      <c r="T527" s="189"/>
      <c r="AT527" s="183" t="s">
        <v>140</v>
      </c>
      <c r="AU527" s="183" t="s">
        <v>89</v>
      </c>
      <c r="AV527" s="11" t="s">
        <v>89</v>
      </c>
      <c r="AW527" s="11" t="s">
        <v>45</v>
      </c>
      <c r="AX527" s="11" t="s">
        <v>81</v>
      </c>
      <c r="AY527" s="183" t="s">
        <v>129</v>
      </c>
    </row>
    <row r="528" spans="2:51" s="12" customFormat="1" ht="13.5">
      <c r="B528" s="190"/>
      <c r="D528" s="179" t="s">
        <v>140</v>
      </c>
      <c r="E528" s="214" t="s">
        <v>3</v>
      </c>
      <c r="F528" s="215" t="s">
        <v>1050</v>
      </c>
      <c r="H528" s="199" t="s">
        <v>3</v>
      </c>
      <c r="I528" s="195"/>
      <c r="L528" s="190"/>
      <c r="M528" s="196"/>
      <c r="N528" s="197"/>
      <c r="O528" s="197"/>
      <c r="P528" s="197"/>
      <c r="Q528" s="197"/>
      <c r="R528" s="197"/>
      <c r="S528" s="197"/>
      <c r="T528" s="198"/>
      <c r="AT528" s="199" t="s">
        <v>140</v>
      </c>
      <c r="AU528" s="199" t="s">
        <v>89</v>
      </c>
      <c r="AV528" s="12" t="s">
        <v>24</v>
      </c>
      <c r="AW528" s="12" t="s">
        <v>45</v>
      </c>
      <c r="AX528" s="12" t="s">
        <v>81</v>
      </c>
      <c r="AY528" s="199" t="s">
        <v>129</v>
      </c>
    </row>
    <row r="529" spans="2:51" s="11" customFormat="1" ht="13.5">
      <c r="B529" s="182"/>
      <c r="D529" s="179" t="s">
        <v>140</v>
      </c>
      <c r="E529" s="183" t="s">
        <v>3</v>
      </c>
      <c r="F529" s="184" t="s">
        <v>1051</v>
      </c>
      <c r="H529" s="185">
        <v>5.7</v>
      </c>
      <c r="I529" s="186"/>
      <c r="L529" s="182"/>
      <c r="M529" s="187"/>
      <c r="N529" s="188"/>
      <c r="O529" s="188"/>
      <c r="P529" s="188"/>
      <c r="Q529" s="188"/>
      <c r="R529" s="188"/>
      <c r="S529" s="188"/>
      <c r="T529" s="189"/>
      <c r="AT529" s="183" t="s">
        <v>140</v>
      </c>
      <c r="AU529" s="183" t="s">
        <v>89</v>
      </c>
      <c r="AV529" s="11" t="s">
        <v>89</v>
      </c>
      <c r="AW529" s="11" t="s">
        <v>45</v>
      </c>
      <c r="AX529" s="11" t="s">
        <v>81</v>
      </c>
      <c r="AY529" s="183" t="s">
        <v>129</v>
      </c>
    </row>
    <row r="530" spans="2:51" s="12" customFormat="1" ht="13.5">
      <c r="B530" s="190"/>
      <c r="D530" s="179" t="s">
        <v>140</v>
      </c>
      <c r="E530" s="214" t="s">
        <v>3</v>
      </c>
      <c r="F530" s="215" t="s">
        <v>1066</v>
      </c>
      <c r="H530" s="199" t="s">
        <v>3</v>
      </c>
      <c r="I530" s="195"/>
      <c r="L530" s="190"/>
      <c r="M530" s="196"/>
      <c r="N530" s="197"/>
      <c r="O530" s="197"/>
      <c r="P530" s="197"/>
      <c r="Q530" s="197"/>
      <c r="R530" s="197"/>
      <c r="S530" s="197"/>
      <c r="T530" s="198"/>
      <c r="AT530" s="199" t="s">
        <v>140</v>
      </c>
      <c r="AU530" s="199" t="s">
        <v>89</v>
      </c>
      <c r="AV530" s="12" t="s">
        <v>24</v>
      </c>
      <c r="AW530" s="12" t="s">
        <v>45</v>
      </c>
      <c r="AX530" s="12" t="s">
        <v>81</v>
      </c>
      <c r="AY530" s="199" t="s">
        <v>129</v>
      </c>
    </row>
    <row r="531" spans="2:51" s="11" customFormat="1" ht="13.5">
      <c r="B531" s="182"/>
      <c r="D531" s="179" t="s">
        <v>140</v>
      </c>
      <c r="E531" s="183" t="s">
        <v>3</v>
      </c>
      <c r="F531" s="184" t="s">
        <v>1067</v>
      </c>
      <c r="H531" s="185">
        <v>4.86</v>
      </c>
      <c r="I531" s="186"/>
      <c r="L531" s="182"/>
      <c r="M531" s="187"/>
      <c r="N531" s="188"/>
      <c r="O531" s="188"/>
      <c r="P531" s="188"/>
      <c r="Q531" s="188"/>
      <c r="R531" s="188"/>
      <c r="S531" s="188"/>
      <c r="T531" s="189"/>
      <c r="AT531" s="183" t="s">
        <v>140</v>
      </c>
      <c r="AU531" s="183" t="s">
        <v>89</v>
      </c>
      <c r="AV531" s="11" t="s">
        <v>89</v>
      </c>
      <c r="AW531" s="11" t="s">
        <v>45</v>
      </c>
      <c r="AX531" s="11" t="s">
        <v>81</v>
      </c>
      <c r="AY531" s="183" t="s">
        <v>129</v>
      </c>
    </row>
    <row r="532" spans="2:51" s="12" customFormat="1" ht="13.5">
      <c r="B532" s="190"/>
      <c r="D532" s="179" t="s">
        <v>140</v>
      </c>
      <c r="E532" s="214" t="s">
        <v>3</v>
      </c>
      <c r="F532" s="215" t="s">
        <v>1075</v>
      </c>
      <c r="H532" s="199" t="s">
        <v>3</v>
      </c>
      <c r="I532" s="195"/>
      <c r="L532" s="190"/>
      <c r="M532" s="196"/>
      <c r="N532" s="197"/>
      <c r="O532" s="197"/>
      <c r="P532" s="197"/>
      <c r="Q532" s="197"/>
      <c r="R532" s="197"/>
      <c r="S532" s="197"/>
      <c r="T532" s="198"/>
      <c r="AT532" s="199" t="s">
        <v>140</v>
      </c>
      <c r="AU532" s="199" t="s">
        <v>89</v>
      </c>
      <c r="AV532" s="12" t="s">
        <v>24</v>
      </c>
      <c r="AW532" s="12" t="s">
        <v>45</v>
      </c>
      <c r="AX532" s="12" t="s">
        <v>81</v>
      </c>
      <c r="AY532" s="199" t="s">
        <v>129</v>
      </c>
    </row>
    <row r="533" spans="2:51" s="12" customFormat="1" ht="13.5">
      <c r="B533" s="190"/>
      <c r="D533" s="179" t="s">
        <v>140</v>
      </c>
      <c r="E533" s="214" t="s">
        <v>3</v>
      </c>
      <c r="F533" s="215" t="s">
        <v>1076</v>
      </c>
      <c r="H533" s="199" t="s">
        <v>3</v>
      </c>
      <c r="I533" s="195"/>
      <c r="L533" s="190"/>
      <c r="M533" s="196"/>
      <c r="N533" s="197"/>
      <c r="O533" s="197"/>
      <c r="P533" s="197"/>
      <c r="Q533" s="197"/>
      <c r="R533" s="197"/>
      <c r="S533" s="197"/>
      <c r="T533" s="198"/>
      <c r="AT533" s="199" t="s">
        <v>140</v>
      </c>
      <c r="AU533" s="199" t="s">
        <v>89</v>
      </c>
      <c r="AV533" s="12" t="s">
        <v>24</v>
      </c>
      <c r="AW533" s="12" t="s">
        <v>45</v>
      </c>
      <c r="AX533" s="12" t="s">
        <v>81</v>
      </c>
      <c r="AY533" s="199" t="s">
        <v>129</v>
      </c>
    </row>
    <row r="534" spans="2:51" s="11" customFormat="1" ht="13.5">
      <c r="B534" s="182"/>
      <c r="D534" s="179" t="s">
        <v>140</v>
      </c>
      <c r="E534" s="183" t="s">
        <v>3</v>
      </c>
      <c r="F534" s="184" t="s">
        <v>1077</v>
      </c>
      <c r="H534" s="185">
        <v>19.089</v>
      </c>
      <c r="I534" s="186"/>
      <c r="L534" s="182"/>
      <c r="M534" s="187"/>
      <c r="N534" s="188"/>
      <c r="O534" s="188"/>
      <c r="P534" s="188"/>
      <c r="Q534" s="188"/>
      <c r="R534" s="188"/>
      <c r="S534" s="188"/>
      <c r="T534" s="189"/>
      <c r="AT534" s="183" t="s">
        <v>140</v>
      </c>
      <c r="AU534" s="183" t="s">
        <v>89</v>
      </c>
      <c r="AV534" s="11" t="s">
        <v>89</v>
      </c>
      <c r="AW534" s="11" t="s">
        <v>45</v>
      </c>
      <c r="AX534" s="11" t="s">
        <v>81</v>
      </c>
      <c r="AY534" s="183" t="s">
        <v>129</v>
      </c>
    </row>
    <row r="535" spans="2:51" s="14" customFormat="1" ht="13.5">
      <c r="B535" s="229"/>
      <c r="D535" s="179" t="s">
        <v>140</v>
      </c>
      <c r="E535" s="230" t="s">
        <v>3</v>
      </c>
      <c r="F535" s="231" t="s">
        <v>526</v>
      </c>
      <c r="H535" s="232">
        <v>251.949</v>
      </c>
      <c r="I535" s="233"/>
      <c r="L535" s="229"/>
      <c r="M535" s="234"/>
      <c r="N535" s="235"/>
      <c r="O535" s="235"/>
      <c r="P535" s="235"/>
      <c r="Q535" s="235"/>
      <c r="R535" s="235"/>
      <c r="S535" s="235"/>
      <c r="T535" s="236"/>
      <c r="AT535" s="230" t="s">
        <v>140</v>
      </c>
      <c r="AU535" s="230" t="s">
        <v>89</v>
      </c>
      <c r="AV535" s="14" t="s">
        <v>149</v>
      </c>
      <c r="AW535" s="14" t="s">
        <v>45</v>
      </c>
      <c r="AX535" s="14" t="s">
        <v>81</v>
      </c>
      <c r="AY535" s="230" t="s">
        <v>129</v>
      </c>
    </row>
    <row r="536" spans="2:51" s="11" customFormat="1" ht="13.5">
      <c r="B536" s="182"/>
      <c r="D536" s="179" t="s">
        <v>140</v>
      </c>
      <c r="E536" s="183" t="s">
        <v>3</v>
      </c>
      <c r="F536" s="184" t="s">
        <v>3</v>
      </c>
      <c r="H536" s="185">
        <v>0</v>
      </c>
      <c r="I536" s="186"/>
      <c r="L536" s="182"/>
      <c r="M536" s="187"/>
      <c r="N536" s="188"/>
      <c r="O536" s="188"/>
      <c r="P536" s="188"/>
      <c r="Q536" s="188"/>
      <c r="R536" s="188"/>
      <c r="S536" s="188"/>
      <c r="T536" s="189"/>
      <c r="AT536" s="183" t="s">
        <v>140</v>
      </c>
      <c r="AU536" s="183" t="s">
        <v>89</v>
      </c>
      <c r="AV536" s="11" t="s">
        <v>89</v>
      </c>
      <c r="AW536" s="11" t="s">
        <v>45</v>
      </c>
      <c r="AX536" s="11" t="s">
        <v>81</v>
      </c>
      <c r="AY536" s="183" t="s">
        <v>129</v>
      </c>
    </row>
    <row r="537" spans="2:51" s="12" customFormat="1" ht="13.5">
      <c r="B537" s="190"/>
      <c r="D537" s="179" t="s">
        <v>140</v>
      </c>
      <c r="E537" s="214" t="s">
        <v>3</v>
      </c>
      <c r="F537" s="215" t="s">
        <v>1052</v>
      </c>
      <c r="H537" s="199" t="s">
        <v>3</v>
      </c>
      <c r="I537" s="195"/>
      <c r="L537" s="190"/>
      <c r="M537" s="196"/>
      <c r="N537" s="197"/>
      <c r="O537" s="197"/>
      <c r="P537" s="197"/>
      <c r="Q537" s="197"/>
      <c r="R537" s="197"/>
      <c r="S537" s="197"/>
      <c r="T537" s="198"/>
      <c r="AT537" s="199" t="s">
        <v>140</v>
      </c>
      <c r="AU537" s="199" t="s">
        <v>89</v>
      </c>
      <c r="AV537" s="12" t="s">
        <v>24</v>
      </c>
      <c r="AW537" s="12" t="s">
        <v>45</v>
      </c>
      <c r="AX537" s="12" t="s">
        <v>81</v>
      </c>
      <c r="AY537" s="199" t="s">
        <v>129</v>
      </c>
    </row>
    <row r="538" spans="2:51" s="11" customFormat="1" ht="13.5">
      <c r="B538" s="182"/>
      <c r="D538" s="179" t="s">
        <v>140</v>
      </c>
      <c r="E538" s="183" t="s">
        <v>3</v>
      </c>
      <c r="F538" s="184" t="s">
        <v>1039</v>
      </c>
      <c r="H538" s="185">
        <v>0.228</v>
      </c>
      <c r="I538" s="186"/>
      <c r="L538" s="182"/>
      <c r="M538" s="187"/>
      <c r="N538" s="188"/>
      <c r="O538" s="188"/>
      <c r="P538" s="188"/>
      <c r="Q538" s="188"/>
      <c r="R538" s="188"/>
      <c r="S538" s="188"/>
      <c r="T538" s="189"/>
      <c r="AT538" s="183" t="s">
        <v>140</v>
      </c>
      <c r="AU538" s="183" t="s">
        <v>89</v>
      </c>
      <c r="AV538" s="11" t="s">
        <v>89</v>
      </c>
      <c r="AW538" s="11" t="s">
        <v>45</v>
      </c>
      <c r="AX538" s="11" t="s">
        <v>81</v>
      </c>
      <c r="AY538" s="183" t="s">
        <v>129</v>
      </c>
    </row>
    <row r="539" spans="2:51" s="14" customFormat="1" ht="13.5">
      <c r="B539" s="229"/>
      <c r="D539" s="179" t="s">
        <v>140</v>
      </c>
      <c r="E539" s="230" t="s">
        <v>3</v>
      </c>
      <c r="F539" s="231" t="s">
        <v>526</v>
      </c>
      <c r="H539" s="232">
        <v>0.228</v>
      </c>
      <c r="I539" s="233"/>
      <c r="L539" s="229"/>
      <c r="M539" s="234"/>
      <c r="N539" s="235"/>
      <c r="O539" s="235"/>
      <c r="P539" s="235"/>
      <c r="Q539" s="235"/>
      <c r="R539" s="235"/>
      <c r="S539" s="235"/>
      <c r="T539" s="236"/>
      <c r="AT539" s="230" t="s">
        <v>140</v>
      </c>
      <c r="AU539" s="230" t="s">
        <v>89</v>
      </c>
      <c r="AV539" s="14" t="s">
        <v>149</v>
      </c>
      <c r="AW539" s="14" t="s">
        <v>45</v>
      </c>
      <c r="AX539" s="14" t="s">
        <v>81</v>
      </c>
      <c r="AY539" s="230" t="s">
        <v>129</v>
      </c>
    </row>
    <row r="540" spans="2:51" s="11" customFormat="1" ht="13.5">
      <c r="B540" s="182"/>
      <c r="D540" s="179" t="s">
        <v>140</v>
      </c>
      <c r="E540" s="183" t="s">
        <v>3</v>
      </c>
      <c r="F540" s="184" t="s">
        <v>3</v>
      </c>
      <c r="H540" s="185">
        <v>0</v>
      </c>
      <c r="I540" s="186"/>
      <c r="L540" s="182"/>
      <c r="M540" s="187"/>
      <c r="N540" s="188"/>
      <c r="O540" s="188"/>
      <c r="P540" s="188"/>
      <c r="Q540" s="188"/>
      <c r="R540" s="188"/>
      <c r="S540" s="188"/>
      <c r="T540" s="189"/>
      <c r="AT540" s="183" t="s">
        <v>140</v>
      </c>
      <c r="AU540" s="183" t="s">
        <v>89</v>
      </c>
      <c r="AV540" s="11" t="s">
        <v>89</v>
      </c>
      <c r="AW540" s="11" t="s">
        <v>45</v>
      </c>
      <c r="AX540" s="11" t="s">
        <v>81</v>
      </c>
      <c r="AY540" s="183" t="s">
        <v>129</v>
      </c>
    </row>
    <row r="541" spans="2:51" s="12" customFormat="1" ht="13.5">
      <c r="B541" s="190"/>
      <c r="D541" s="179" t="s">
        <v>140</v>
      </c>
      <c r="E541" s="214" t="s">
        <v>3</v>
      </c>
      <c r="F541" s="215" t="s">
        <v>1053</v>
      </c>
      <c r="H541" s="199" t="s">
        <v>3</v>
      </c>
      <c r="I541" s="195"/>
      <c r="L541" s="190"/>
      <c r="M541" s="196"/>
      <c r="N541" s="197"/>
      <c r="O541" s="197"/>
      <c r="P541" s="197"/>
      <c r="Q541" s="197"/>
      <c r="R541" s="197"/>
      <c r="S541" s="197"/>
      <c r="T541" s="198"/>
      <c r="AT541" s="199" t="s">
        <v>140</v>
      </c>
      <c r="AU541" s="199" t="s">
        <v>89</v>
      </c>
      <c r="AV541" s="12" t="s">
        <v>24</v>
      </c>
      <c r="AW541" s="12" t="s">
        <v>45</v>
      </c>
      <c r="AX541" s="12" t="s">
        <v>81</v>
      </c>
      <c r="AY541" s="199" t="s">
        <v>129</v>
      </c>
    </row>
    <row r="542" spans="2:51" s="11" customFormat="1" ht="13.5">
      <c r="B542" s="182"/>
      <c r="D542" s="179" t="s">
        <v>140</v>
      </c>
      <c r="E542" s="183" t="s">
        <v>3</v>
      </c>
      <c r="F542" s="184" t="s">
        <v>1033</v>
      </c>
      <c r="H542" s="185">
        <v>57</v>
      </c>
      <c r="I542" s="186"/>
      <c r="L542" s="182"/>
      <c r="M542" s="187"/>
      <c r="N542" s="188"/>
      <c r="O542" s="188"/>
      <c r="P542" s="188"/>
      <c r="Q542" s="188"/>
      <c r="R542" s="188"/>
      <c r="S542" s="188"/>
      <c r="T542" s="189"/>
      <c r="AT542" s="183" t="s">
        <v>140</v>
      </c>
      <c r="AU542" s="183" t="s">
        <v>89</v>
      </c>
      <c r="AV542" s="11" t="s">
        <v>89</v>
      </c>
      <c r="AW542" s="11" t="s">
        <v>45</v>
      </c>
      <c r="AX542" s="11" t="s">
        <v>81</v>
      </c>
      <c r="AY542" s="183" t="s">
        <v>129</v>
      </c>
    </row>
    <row r="543" spans="2:51" s="14" customFormat="1" ht="13.5">
      <c r="B543" s="229"/>
      <c r="D543" s="179" t="s">
        <v>140</v>
      </c>
      <c r="E543" s="230" t="s">
        <v>3</v>
      </c>
      <c r="F543" s="231" t="s">
        <v>526</v>
      </c>
      <c r="H543" s="232">
        <v>57</v>
      </c>
      <c r="I543" s="233"/>
      <c r="L543" s="229"/>
      <c r="M543" s="234"/>
      <c r="N543" s="235"/>
      <c r="O543" s="235"/>
      <c r="P543" s="235"/>
      <c r="Q543" s="235"/>
      <c r="R543" s="235"/>
      <c r="S543" s="235"/>
      <c r="T543" s="236"/>
      <c r="AT543" s="230" t="s">
        <v>140</v>
      </c>
      <c r="AU543" s="230" t="s">
        <v>89</v>
      </c>
      <c r="AV543" s="14" t="s">
        <v>149</v>
      </c>
      <c r="AW543" s="14" t="s">
        <v>45</v>
      </c>
      <c r="AX543" s="14" t="s">
        <v>81</v>
      </c>
      <c r="AY543" s="230" t="s">
        <v>129</v>
      </c>
    </row>
    <row r="544" spans="2:51" s="11" customFormat="1" ht="13.5">
      <c r="B544" s="182"/>
      <c r="D544" s="179" t="s">
        <v>140</v>
      </c>
      <c r="E544" s="183" t="s">
        <v>3</v>
      </c>
      <c r="F544" s="184" t="s">
        <v>3</v>
      </c>
      <c r="H544" s="185">
        <v>0</v>
      </c>
      <c r="I544" s="186"/>
      <c r="L544" s="182"/>
      <c r="M544" s="187"/>
      <c r="N544" s="188"/>
      <c r="O544" s="188"/>
      <c r="P544" s="188"/>
      <c r="Q544" s="188"/>
      <c r="R544" s="188"/>
      <c r="S544" s="188"/>
      <c r="T544" s="189"/>
      <c r="AT544" s="183" t="s">
        <v>140</v>
      </c>
      <c r="AU544" s="183" t="s">
        <v>89</v>
      </c>
      <c r="AV544" s="11" t="s">
        <v>89</v>
      </c>
      <c r="AW544" s="11" t="s">
        <v>45</v>
      </c>
      <c r="AX544" s="11" t="s">
        <v>81</v>
      </c>
      <c r="AY544" s="183" t="s">
        <v>129</v>
      </c>
    </row>
    <row r="545" spans="2:51" s="13" customFormat="1" ht="13.5">
      <c r="B545" s="220"/>
      <c r="D545" s="191" t="s">
        <v>140</v>
      </c>
      <c r="E545" s="221" t="s">
        <v>3</v>
      </c>
      <c r="F545" s="222" t="s">
        <v>506</v>
      </c>
      <c r="H545" s="223">
        <v>408.705</v>
      </c>
      <c r="I545" s="224"/>
      <c r="L545" s="220"/>
      <c r="M545" s="225"/>
      <c r="N545" s="226"/>
      <c r="O545" s="226"/>
      <c r="P545" s="226"/>
      <c r="Q545" s="226"/>
      <c r="R545" s="226"/>
      <c r="S545" s="226"/>
      <c r="T545" s="227"/>
      <c r="AT545" s="228" t="s">
        <v>140</v>
      </c>
      <c r="AU545" s="228" t="s">
        <v>89</v>
      </c>
      <c r="AV545" s="13" t="s">
        <v>136</v>
      </c>
      <c r="AW545" s="13" t="s">
        <v>45</v>
      </c>
      <c r="AX545" s="13" t="s">
        <v>24</v>
      </c>
      <c r="AY545" s="228" t="s">
        <v>129</v>
      </c>
    </row>
    <row r="546" spans="2:65" s="1" customFormat="1" ht="22.5" customHeight="1">
      <c r="B546" s="166"/>
      <c r="C546" s="167" t="s">
        <v>1078</v>
      </c>
      <c r="D546" s="167" t="s">
        <v>131</v>
      </c>
      <c r="E546" s="168" t="s">
        <v>1079</v>
      </c>
      <c r="F546" s="169" t="s">
        <v>1080</v>
      </c>
      <c r="G546" s="170" t="s">
        <v>201</v>
      </c>
      <c r="H546" s="171">
        <v>99.528</v>
      </c>
      <c r="I546" s="172"/>
      <c r="J546" s="173">
        <f>ROUND(I546*H546,2)</f>
        <v>0</v>
      </c>
      <c r="K546" s="169" t="s">
        <v>522</v>
      </c>
      <c r="L546" s="36"/>
      <c r="M546" s="174" t="s">
        <v>3</v>
      </c>
      <c r="N546" s="175" t="s">
        <v>52</v>
      </c>
      <c r="O546" s="37"/>
      <c r="P546" s="176">
        <f>O546*H546</f>
        <v>0</v>
      </c>
      <c r="Q546" s="176">
        <v>0</v>
      </c>
      <c r="R546" s="176">
        <f>Q546*H546</f>
        <v>0</v>
      </c>
      <c r="S546" s="176">
        <v>0</v>
      </c>
      <c r="T546" s="177">
        <f>S546*H546</f>
        <v>0</v>
      </c>
      <c r="AR546" s="18" t="s">
        <v>136</v>
      </c>
      <c r="AT546" s="18" t="s">
        <v>131</v>
      </c>
      <c r="AU546" s="18" t="s">
        <v>89</v>
      </c>
      <c r="AY546" s="18" t="s">
        <v>129</v>
      </c>
      <c r="BE546" s="178">
        <f>IF(N546="základní",J546,0)</f>
        <v>0</v>
      </c>
      <c r="BF546" s="178">
        <f>IF(N546="snížená",J546,0)</f>
        <v>0</v>
      </c>
      <c r="BG546" s="178">
        <f>IF(N546="zákl. přenesená",J546,0)</f>
        <v>0</v>
      </c>
      <c r="BH546" s="178">
        <f>IF(N546="sníž. přenesená",J546,0)</f>
        <v>0</v>
      </c>
      <c r="BI546" s="178">
        <f>IF(N546="nulová",J546,0)</f>
        <v>0</v>
      </c>
      <c r="BJ546" s="18" t="s">
        <v>24</v>
      </c>
      <c r="BK546" s="178">
        <f>ROUND(I546*H546,2)</f>
        <v>0</v>
      </c>
      <c r="BL546" s="18" t="s">
        <v>136</v>
      </c>
      <c r="BM546" s="18" t="s">
        <v>1081</v>
      </c>
    </row>
    <row r="547" spans="2:47" s="1" customFormat="1" ht="13.5">
      <c r="B547" s="36"/>
      <c r="D547" s="179" t="s">
        <v>138</v>
      </c>
      <c r="F547" s="180" t="s">
        <v>1082</v>
      </c>
      <c r="I547" s="181"/>
      <c r="L547" s="36"/>
      <c r="M547" s="65"/>
      <c r="N547" s="37"/>
      <c r="O547" s="37"/>
      <c r="P547" s="37"/>
      <c r="Q547" s="37"/>
      <c r="R547" s="37"/>
      <c r="S547" s="37"/>
      <c r="T547" s="66"/>
      <c r="AT547" s="18" t="s">
        <v>138</v>
      </c>
      <c r="AU547" s="18" t="s">
        <v>89</v>
      </c>
    </row>
    <row r="548" spans="2:51" s="11" customFormat="1" ht="13.5">
      <c r="B548" s="182"/>
      <c r="D548" s="191" t="s">
        <v>140</v>
      </c>
      <c r="E548" s="200" t="s">
        <v>3</v>
      </c>
      <c r="F548" s="201" t="s">
        <v>1046</v>
      </c>
      <c r="H548" s="202">
        <v>99.528</v>
      </c>
      <c r="I548" s="186"/>
      <c r="L548" s="182"/>
      <c r="M548" s="187"/>
      <c r="N548" s="188"/>
      <c r="O548" s="188"/>
      <c r="P548" s="188"/>
      <c r="Q548" s="188"/>
      <c r="R548" s="188"/>
      <c r="S548" s="188"/>
      <c r="T548" s="189"/>
      <c r="AT548" s="183" t="s">
        <v>140</v>
      </c>
      <c r="AU548" s="183" t="s">
        <v>89</v>
      </c>
      <c r="AV548" s="11" t="s">
        <v>89</v>
      </c>
      <c r="AW548" s="11" t="s">
        <v>45</v>
      </c>
      <c r="AX548" s="11" t="s">
        <v>24</v>
      </c>
      <c r="AY548" s="183" t="s">
        <v>129</v>
      </c>
    </row>
    <row r="549" spans="2:65" s="1" customFormat="1" ht="22.5" customHeight="1">
      <c r="B549" s="166"/>
      <c r="C549" s="167" t="s">
        <v>1083</v>
      </c>
      <c r="D549" s="167" t="s">
        <v>131</v>
      </c>
      <c r="E549" s="168" t="s">
        <v>444</v>
      </c>
      <c r="F549" s="169" t="s">
        <v>445</v>
      </c>
      <c r="G549" s="170" t="s">
        <v>201</v>
      </c>
      <c r="H549" s="171">
        <v>232.86</v>
      </c>
      <c r="I549" s="172"/>
      <c r="J549" s="173">
        <f>ROUND(I549*H549,2)</f>
        <v>0</v>
      </c>
      <c r="K549" s="169" t="s">
        <v>522</v>
      </c>
      <c r="L549" s="36"/>
      <c r="M549" s="174" t="s">
        <v>3</v>
      </c>
      <c r="N549" s="175" t="s">
        <v>52</v>
      </c>
      <c r="O549" s="37"/>
      <c r="P549" s="176">
        <f>O549*H549</f>
        <v>0</v>
      </c>
      <c r="Q549" s="176">
        <v>0</v>
      </c>
      <c r="R549" s="176">
        <f>Q549*H549</f>
        <v>0</v>
      </c>
      <c r="S549" s="176">
        <v>0</v>
      </c>
      <c r="T549" s="177">
        <f>S549*H549</f>
        <v>0</v>
      </c>
      <c r="AR549" s="18" t="s">
        <v>136</v>
      </c>
      <c r="AT549" s="18" t="s">
        <v>131</v>
      </c>
      <c r="AU549" s="18" t="s">
        <v>89</v>
      </c>
      <c r="AY549" s="18" t="s">
        <v>129</v>
      </c>
      <c r="BE549" s="178">
        <f>IF(N549="základní",J549,0)</f>
        <v>0</v>
      </c>
      <c r="BF549" s="178">
        <f>IF(N549="snížená",J549,0)</f>
        <v>0</v>
      </c>
      <c r="BG549" s="178">
        <f>IF(N549="zákl. přenesená",J549,0)</f>
        <v>0</v>
      </c>
      <c r="BH549" s="178">
        <f>IF(N549="sníž. přenesená",J549,0)</f>
        <v>0</v>
      </c>
      <c r="BI549" s="178">
        <f>IF(N549="nulová",J549,0)</f>
        <v>0</v>
      </c>
      <c r="BJ549" s="18" t="s">
        <v>24</v>
      </c>
      <c r="BK549" s="178">
        <f>ROUND(I549*H549,2)</f>
        <v>0</v>
      </c>
      <c r="BL549" s="18" t="s">
        <v>136</v>
      </c>
      <c r="BM549" s="18" t="s">
        <v>1084</v>
      </c>
    </row>
    <row r="550" spans="2:47" s="1" customFormat="1" ht="13.5">
      <c r="B550" s="36"/>
      <c r="D550" s="179" t="s">
        <v>138</v>
      </c>
      <c r="F550" s="180" t="s">
        <v>447</v>
      </c>
      <c r="I550" s="181"/>
      <c r="L550" s="36"/>
      <c r="M550" s="65"/>
      <c r="N550" s="37"/>
      <c r="O550" s="37"/>
      <c r="P550" s="37"/>
      <c r="Q550" s="37"/>
      <c r="R550" s="37"/>
      <c r="S550" s="37"/>
      <c r="T550" s="66"/>
      <c r="AT550" s="18" t="s">
        <v>138</v>
      </c>
      <c r="AU550" s="18" t="s">
        <v>89</v>
      </c>
    </row>
    <row r="551" spans="2:51" s="12" customFormat="1" ht="13.5">
      <c r="B551" s="190"/>
      <c r="D551" s="179" t="s">
        <v>140</v>
      </c>
      <c r="E551" s="214" t="s">
        <v>3</v>
      </c>
      <c r="F551" s="215" t="s">
        <v>1048</v>
      </c>
      <c r="H551" s="199" t="s">
        <v>3</v>
      </c>
      <c r="I551" s="195"/>
      <c r="L551" s="190"/>
      <c r="M551" s="196"/>
      <c r="N551" s="197"/>
      <c r="O551" s="197"/>
      <c r="P551" s="197"/>
      <c r="Q551" s="197"/>
      <c r="R551" s="197"/>
      <c r="S551" s="197"/>
      <c r="T551" s="198"/>
      <c r="AT551" s="199" t="s">
        <v>140</v>
      </c>
      <c r="AU551" s="199" t="s">
        <v>89</v>
      </c>
      <c r="AV551" s="12" t="s">
        <v>24</v>
      </c>
      <c r="AW551" s="12" t="s">
        <v>45</v>
      </c>
      <c r="AX551" s="12" t="s">
        <v>81</v>
      </c>
      <c r="AY551" s="199" t="s">
        <v>129</v>
      </c>
    </row>
    <row r="552" spans="2:51" s="11" customFormat="1" ht="13.5">
      <c r="B552" s="182"/>
      <c r="D552" s="179" t="s">
        <v>140</v>
      </c>
      <c r="E552" s="183" t="s">
        <v>3</v>
      </c>
      <c r="F552" s="184" t="s">
        <v>1049</v>
      </c>
      <c r="H552" s="185">
        <v>222.3</v>
      </c>
      <c r="I552" s="186"/>
      <c r="L552" s="182"/>
      <c r="M552" s="187"/>
      <c r="N552" s="188"/>
      <c r="O552" s="188"/>
      <c r="P552" s="188"/>
      <c r="Q552" s="188"/>
      <c r="R552" s="188"/>
      <c r="S552" s="188"/>
      <c r="T552" s="189"/>
      <c r="AT552" s="183" t="s">
        <v>140</v>
      </c>
      <c r="AU552" s="183" t="s">
        <v>89</v>
      </c>
      <c r="AV552" s="11" t="s">
        <v>89</v>
      </c>
      <c r="AW552" s="11" t="s">
        <v>45</v>
      </c>
      <c r="AX552" s="11" t="s">
        <v>81</v>
      </c>
      <c r="AY552" s="183" t="s">
        <v>129</v>
      </c>
    </row>
    <row r="553" spans="2:51" s="12" customFormat="1" ht="13.5">
      <c r="B553" s="190"/>
      <c r="D553" s="179" t="s">
        <v>140</v>
      </c>
      <c r="E553" s="214" t="s">
        <v>3</v>
      </c>
      <c r="F553" s="215" t="s">
        <v>1050</v>
      </c>
      <c r="H553" s="199" t="s">
        <v>3</v>
      </c>
      <c r="I553" s="195"/>
      <c r="L553" s="190"/>
      <c r="M553" s="196"/>
      <c r="N553" s="197"/>
      <c r="O553" s="197"/>
      <c r="P553" s="197"/>
      <c r="Q553" s="197"/>
      <c r="R553" s="197"/>
      <c r="S553" s="197"/>
      <c r="T553" s="198"/>
      <c r="AT553" s="199" t="s">
        <v>140</v>
      </c>
      <c r="AU553" s="199" t="s">
        <v>89</v>
      </c>
      <c r="AV553" s="12" t="s">
        <v>24</v>
      </c>
      <c r="AW553" s="12" t="s">
        <v>45</v>
      </c>
      <c r="AX553" s="12" t="s">
        <v>81</v>
      </c>
      <c r="AY553" s="199" t="s">
        <v>129</v>
      </c>
    </row>
    <row r="554" spans="2:51" s="11" customFormat="1" ht="13.5">
      <c r="B554" s="182"/>
      <c r="D554" s="179" t="s">
        <v>140</v>
      </c>
      <c r="E554" s="183" t="s">
        <v>3</v>
      </c>
      <c r="F554" s="184" t="s">
        <v>1051</v>
      </c>
      <c r="H554" s="185">
        <v>5.7</v>
      </c>
      <c r="I554" s="186"/>
      <c r="L554" s="182"/>
      <c r="M554" s="187"/>
      <c r="N554" s="188"/>
      <c r="O554" s="188"/>
      <c r="P554" s="188"/>
      <c r="Q554" s="188"/>
      <c r="R554" s="188"/>
      <c r="S554" s="188"/>
      <c r="T554" s="189"/>
      <c r="AT554" s="183" t="s">
        <v>140</v>
      </c>
      <c r="AU554" s="183" t="s">
        <v>89</v>
      </c>
      <c r="AV554" s="11" t="s">
        <v>89</v>
      </c>
      <c r="AW554" s="11" t="s">
        <v>45</v>
      </c>
      <c r="AX554" s="11" t="s">
        <v>81</v>
      </c>
      <c r="AY554" s="183" t="s">
        <v>129</v>
      </c>
    </row>
    <row r="555" spans="2:51" s="12" customFormat="1" ht="13.5">
      <c r="B555" s="190"/>
      <c r="D555" s="179" t="s">
        <v>140</v>
      </c>
      <c r="E555" s="214" t="s">
        <v>3</v>
      </c>
      <c r="F555" s="215" t="s">
        <v>1066</v>
      </c>
      <c r="H555" s="199" t="s">
        <v>3</v>
      </c>
      <c r="I555" s="195"/>
      <c r="L555" s="190"/>
      <c r="M555" s="196"/>
      <c r="N555" s="197"/>
      <c r="O555" s="197"/>
      <c r="P555" s="197"/>
      <c r="Q555" s="197"/>
      <c r="R555" s="197"/>
      <c r="S555" s="197"/>
      <c r="T555" s="198"/>
      <c r="AT555" s="199" t="s">
        <v>140</v>
      </c>
      <c r="AU555" s="199" t="s">
        <v>89</v>
      </c>
      <c r="AV555" s="12" t="s">
        <v>24</v>
      </c>
      <c r="AW555" s="12" t="s">
        <v>45</v>
      </c>
      <c r="AX555" s="12" t="s">
        <v>81</v>
      </c>
      <c r="AY555" s="199" t="s">
        <v>129</v>
      </c>
    </row>
    <row r="556" spans="2:51" s="11" customFormat="1" ht="13.5">
      <c r="B556" s="182"/>
      <c r="D556" s="179" t="s">
        <v>140</v>
      </c>
      <c r="E556" s="183" t="s">
        <v>3</v>
      </c>
      <c r="F556" s="184" t="s">
        <v>1067</v>
      </c>
      <c r="H556" s="185">
        <v>4.86</v>
      </c>
      <c r="I556" s="186"/>
      <c r="L556" s="182"/>
      <c r="M556" s="187"/>
      <c r="N556" s="188"/>
      <c r="O556" s="188"/>
      <c r="P556" s="188"/>
      <c r="Q556" s="188"/>
      <c r="R556" s="188"/>
      <c r="S556" s="188"/>
      <c r="T556" s="189"/>
      <c r="AT556" s="183" t="s">
        <v>140</v>
      </c>
      <c r="AU556" s="183" t="s">
        <v>89</v>
      </c>
      <c r="AV556" s="11" t="s">
        <v>89</v>
      </c>
      <c r="AW556" s="11" t="s">
        <v>45</v>
      </c>
      <c r="AX556" s="11" t="s">
        <v>81</v>
      </c>
      <c r="AY556" s="183" t="s">
        <v>129</v>
      </c>
    </row>
    <row r="557" spans="2:51" s="13" customFormat="1" ht="13.5">
      <c r="B557" s="220"/>
      <c r="D557" s="191" t="s">
        <v>140</v>
      </c>
      <c r="E557" s="221" t="s">
        <v>3</v>
      </c>
      <c r="F557" s="222" t="s">
        <v>506</v>
      </c>
      <c r="H557" s="223">
        <v>232.86</v>
      </c>
      <c r="I557" s="224"/>
      <c r="L557" s="220"/>
      <c r="M557" s="225"/>
      <c r="N557" s="226"/>
      <c r="O557" s="226"/>
      <c r="P557" s="226"/>
      <c r="Q557" s="226"/>
      <c r="R557" s="226"/>
      <c r="S557" s="226"/>
      <c r="T557" s="227"/>
      <c r="AT557" s="228" t="s">
        <v>140</v>
      </c>
      <c r="AU557" s="228" t="s">
        <v>89</v>
      </c>
      <c r="AV557" s="13" t="s">
        <v>136</v>
      </c>
      <c r="AW557" s="13" t="s">
        <v>45</v>
      </c>
      <c r="AX557" s="13" t="s">
        <v>24</v>
      </c>
      <c r="AY557" s="228" t="s">
        <v>129</v>
      </c>
    </row>
    <row r="558" spans="2:65" s="1" customFormat="1" ht="31.5" customHeight="1">
      <c r="B558" s="166"/>
      <c r="C558" s="167" t="s">
        <v>1085</v>
      </c>
      <c r="D558" s="167" t="s">
        <v>131</v>
      </c>
      <c r="E558" s="168" t="s">
        <v>452</v>
      </c>
      <c r="F558" s="169" t="s">
        <v>1086</v>
      </c>
      <c r="G558" s="170" t="s">
        <v>201</v>
      </c>
      <c r="H558" s="171">
        <v>195.848</v>
      </c>
      <c r="I558" s="172"/>
      <c r="J558" s="173">
        <f>ROUND(I558*H558,2)</f>
        <v>0</v>
      </c>
      <c r="K558" s="169" t="s">
        <v>522</v>
      </c>
      <c r="L558" s="36"/>
      <c r="M558" s="174" t="s">
        <v>3</v>
      </c>
      <c r="N558" s="175" t="s">
        <v>52</v>
      </c>
      <c r="O558" s="37"/>
      <c r="P558" s="176">
        <f>O558*H558</f>
        <v>0</v>
      </c>
      <c r="Q558" s="176">
        <v>0</v>
      </c>
      <c r="R558" s="176">
        <f>Q558*H558</f>
        <v>0</v>
      </c>
      <c r="S558" s="176">
        <v>0</v>
      </c>
      <c r="T558" s="177">
        <f>S558*H558</f>
        <v>0</v>
      </c>
      <c r="AR558" s="18" t="s">
        <v>486</v>
      </c>
      <c r="AT558" s="18" t="s">
        <v>131</v>
      </c>
      <c r="AU558" s="18" t="s">
        <v>89</v>
      </c>
      <c r="AY558" s="18" t="s">
        <v>129</v>
      </c>
      <c r="BE558" s="178">
        <f>IF(N558="základní",J558,0)</f>
        <v>0</v>
      </c>
      <c r="BF558" s="178">
        <f>IF(N558="snížená",J558,0)</f>
        <v>0</v>
      </c>
      <c r="BG558" s="178">
        <f>IF(N558="zákl. přenesená",J558,0)</f>
        <v>0</v>
      </c>
      <c r="BH558" s="178">
        <f>IF(N558="sníž. přenesená",J558,0)</f>
        <v>0</v>
      </c>
      <c r="BI558" s="178">
        <f>IF(N558="nulová",J558,0)</f>
        <v>0</v>
      </c>
      <c r="BJ558" s="18" t="s">
        <v>24</v>
      </c>
      <c r="BK558" s="178">
        <f>ROUND(I558*H558,2)</f>
        <v>0</v>
      </c>
      <c r="BL558" s="18" t="s">
        <v>486</v>
      </c>
      <c r="BM558" s="18" t="s">
        <v>1087</v>
      </c>
    </row>
    <row r="559" spans="2:47" s="1" customFormat="1" ht="27">
      <c r="B559" s="36"/>
      <c r="D559" s="179" t="s">
        <v>138</v>
      </c>
      <c r="F559" s="180" t="s">
        <v>455</v>
      </c>
      <c r="I559" s="181"/>
      <c r="L559" s="36"/>
      <c r="M559" s="65"/>
      <c r="N559" s="37"/>
      <c r="O559" s="37"/>
      <c r="P559" s="37"/>
      <c r="Q559" s="37"/>
      <c r="R559" s="37"/>
      <c r="S559" s="37"/>
      <c r="T559" s="66"/>
      <c r="AT559" s="18" t="s">
        <v>138</v>
      </c>
      <c r="AU559" s="18" t="s">
        <v>89</v>
      </c>
    </row>
    <row r="560" spans="2:63" s="10" customFormat="1" ht="36.75" customHeight="1">
      <c r="B560" s="152"/>
      <c r="D560" s="163" t="s">
        <v>80</v>
      </c>
      <c r="E560" s="241" t="s">
        <v>1088</v>
      </c>
      <c r="F560" s="241" t="s">
        <v>1089</v>
      </c>
      <c r="I560" s="155"/>
      <c r="J560" s="242">
        <f>BK560</f>
        <v>0</v>
      </c>
      <c r="L560" s="152"/>
      <c r="M560" s="157"/>
      <c r="N560" s="158"/>
      <c r="O560" s="158"/>
      <c r="P560" s="159">
        <f>SUM(P561:P579)</f>
        <v>0</v>
      </c>
      <c r="Q560" s="158"/>
      <c r="R560" s="159">
        <f>SUM(R561:R579)</f>
        <v>0</v>
      </c>
      <c r="S560" s="158"/>
      <c r="T560" s="160">
        <f>SUM(T561:T579)</f>
        <v>0</v>
      </c>
      <c r="AR560" s="153" t="s">
        <v>159</v>
      </c>
      <c r="AT560" s="161" t="s">
        <v>80</v>
      </c>
      <c r="AU560" s="161" t="s">
        <v>81</v>
      </c>
      <c r="AY560" s="153" t="s">
        <v>129</v>
      </c>
      <c r="BK560" s="162">
        <f>SUM(BK561:BK579)</f>
        <v>0</v>
      </c>
    </row>
    <row r="561" spans="2:65" s="1" customFormat="1" ht="22.5" customHeight="1">
      <c r="B561" s="166"/>
      <c r="C561" s="167" t="s">
        <v>1090</v>
      </c>
      <c r="D561" s="167" t="s">
        <v>131</v>
      </c>
      <c r="E561" s="168" t="s">
        <v>1091</v>
      </c>
      <c r="F561" s="169" t="s">
        <v>1092</v>
      </c>
      <c r="G561" s="170" t="s">
        <v>410</v>
      </c>
      <c r="H561" s="171">
        <v>1</v>
      </c>
      <c r="I561" s="172"/>
      <c r="J561" s="173">
        <f>ROUND(I561*H561,2)</f>
        <v>0</v>
      </c>
      <c r="K561" s="169" t="s">
        <v>135</v>
      </c>
      <c r="L561" s="36"/>
      <c r="M561" s="174" t="s">
        <v>3</v>
      </c>
      <c r="N561" s="175" t="s">
        <v>52</v>
      </c>
      <c r="O561" s="37"/>
      <c r="P561" s="176">
        <f>O561*H561</f>
        <v>0</v>
      </c>
      <c r="Q561" s="176">
        <v>0</v>
      </c>
      <c r="R561" s="176">
        <f>Q561*H561</f>
        <v>0</v>
      </c>
      <c r="S561" s="176">
        <v>0</v>
      </c>
      <c r="T561" s="177">
        <f>S561*H561</f>
        <v>0</v>
      </c>
      <c r="AR561" s="18" t="s">
        <v>486</v>
      </c>
      <c r="AT561" s="18" t="s">
        <v>131</v>
      </c>
      <c r="AU561" s="18" t="s">
        <v>24</v>
      </c>
      <c r="AY561" s="18" t="s">
        <v>129</v>
      </c>
      <c r="BE561" s="178">
        <f>IF(N561="základní",J561,0)</f>
        <v>0</v>
      </c>
      <c r="BF561" s="178">
        <f>IF(N561="snížená",J561,0)</f>
        <v>0</v>
      </c>
      <c r="BG561" s="178">
        <f>IF(N561="zákl. přenesená",J561,0)</f>
        <v>0</v>
      </c>
      <c r="BH561" s="178">
        <f>IF(N561="sníž. přenesená",J561,0)</f>
        <v>0</v>
      </c>
      <c r="BI561" s="178">
        <f>IF(N561="nulová",J561,0)</f>
        <v>0</v>
      </c>
      <c r="BJ561" s="18" t="s">
        <v>24</v>
      </c>
      <c r="BK561" s="178">
        <f>ROUND(I561*H561,2)</f>
        <v>0</v>
      </c>
      <c r="BL561" s="18" t="s">
        <v>486</v>
      </c>
      <c r="BM561" s="18" t="s">
        <v>1093</v>
      </c>
    </row>
    <row r="562" spans="2:47" s="1" customFormat="1" ht="27">
      <c r="B562" s="36"/>
      <c r="D562" s="191" t="s">
        <v>138</v>
      </c>
      <c r="F562" s="203" t="s">
        <v>1094</v>
      </c>
      <c r="I562" s="181"/>
      <c r="L562" s="36"/>
      <c r="M562" s="65"/>
      <c r="N562" s="37"/>
      <c r="O562" s="37"/>
      <c r="P562" s="37"/>
      <c r="Q562" s="37"/>
      <c r="R562" s="37"/>
      <c r="S562" s="37"/>
      <c r="T562" s="66"/>
      <c r="AT562" s="18" t="s">
        <v>138</v>
      </c>
      <c r="AU562" s="18" t="s">
        <v>24</v>
      </c>
    </row>
    <row r="563" spans="2:65" s="1" customFormat="1" ht="22.5" customHeight="1">
      <c r="B563" s="166"/>
      <c r="C563" s="167" t="s">
        <v>1095</v>
      </c>
      <c r="D563" s="167" t="s">
        <v>131</v>
      </c>
      <c r="E563" s="168" t="s">
        <v>1096</v>
      </c>
      <c r="F563" s="169" t="s">
        <v>1097</v>
      </c>
      <c r="G563" s="170" t="s">
        <v>410</v>
      </c>
      <c r="H563" s="171">
        <v>1</v>
      </c>
      <c r="I563" s="172"/>
      <c r="J563" s="173">
        <f>ROUND(I563*H563,2)</f>
        <v>0</v>
      </c>
      <c r="K563" s="169" t="s">
        <v>3</v>
      </c>
      <c r="L563" s="36"/>
      <c r="M563" s="174" t="s">
        <v>3</v>
      </c>
      <c r="N563" s="175" t="s">
        <v>52</v>
      </c>
      <c r="O563" s="37"/>
      <c r="P563" s="176">
        <f>O563*H563</f>
        <v>0</v>
      </c>
      <c r="Q563" s="176">
        <v>0</v>
      </c>
      <c r="R563" s="176">
        <f>Q563*H563</f>
        <v>0</v>
      </c>
      <c r="S563" s="176">
        <v>0</v>
      </c>
      <c r="T563" s="177">
        <f>S563*H563</f>
        <v>0</v>
      </c>
      <c r="AR563" s="18" t="s">
        <v>486</v>
      </c>
      <c r="AT563" s="18" t="s">
        <v>131</v>
      </c>
      <c r="AU563" s="18" t="s">
        <v>24</v>
      </c>
      <c r="AY563" s="18" t="s">
        <v>129</v>
      </c>
      <c r="BE563" s="178">
        <f>IF(N563="základní",J563,0)</f>
        <v>0</v>
      </c>
      <c r="BF563" s="178">
        <f>IF(N563="snížená",J563,0)</f>
        <v>0</v>
      </c>
      <c r="BG563" s="178">
        <f>IF(N563="zákl. přenesená",J563,0)</f>
        <v>0</v>
      </c>
      <c r="BH563" s="178">
        <f>IF(N563="sníž. přenesená",J563,0)</f>
        <v>0</v>
      </c>
      <c r="BI563" s="178">
        <f>IF(N563="nulová",J563,0)</f>
        <v>0</v>
      </c>
      <c r="BJ563" s="18" t="s">
        <v>24</v>
      </c>
      <c r="BK563" s="178">
        <f>ROUND(I563*H563,2)</f>
        <v>0</v>
      </c>
      <c r="BL563" s="18" t="s">
        <v>486</v>
      </c>
      <c r="BM563" s="18" t="s">
        <v>1098</v>
      </c>
    </row>
    <row r="564" spans="2:47" s="1" customFormat="1" ht="27">
      <c r="B564" s="36"/>
      <c r="D564" s="191" t="s">
        <v>138</v>
      </c>
      <c r="F564" s="203" t="s">
        <v>1094</v>
      </c>
      <c r="I564" s="181"/>
      <c r="L564" s="36"/>
      <c r="M564" s="65"/>
      <c r="N564" s="37"/>
      <c r="O564" s="37"/>
      <c r="P564" s="37"/>
      <c r="Q564" s="37"/>
      <c r="R564" s="37"/>
      <c r="S564" s="37"/>
      <c r="T564" s="66"/>
      <c r="AT564" s="18" t="s">
        <v>138</v>
      </c>
      <c r="AU564" s="18" t="s">
        <v>24</v>
      </c>
    </row>
    <row r="565" spans="2:65" s="1" customFormat="1" ht="22.5" customHeight="1">
      <c r="B565" s="166"/>
      <c r="C565" s="167" t="s">
        <v>1099</v>
      </c>
      <c r="D565" s="167" t="s">
        <v>131</v>
      </c>
      <c r="E565" s="168" t="s">
        <v>1100</v>
      </c>
      <c r="F565" s="169" t="s">
        <v>1101</v>
      </c>
      <c r="G565" s="170" t="s">
        <v>410</v>
      </c>
      <c r="H565" s="171">
        <v>1</v>
      </c>
      <c r="I565" s="172"/>
      <c r="J565" s="173">
        <f>ROUND(I565*H565,2)</f>
        <v>0</v>
      </c>
      <c r="K565" s="169" t="s">
        <v>135</v>
      </c>
      <c r="L565" s="36"/>
      <c r="M565" s="174" t="s">
        <v>3</v>
      </c>
      <c r="N565" s="175" t="s">
        <v>52</v>
      </c>
      <c r="O565" s="37"/>
      <c r="P565" s="176">
        <f>O565*H565</f>
        <v>0</v>
      </c>
      <c r="Q565" s="176">
        <v>0</v>
      </c>
      <c r="R565" s="176">
        <f>Q565*H565</f>
        <v>0</v>
      </c>
      <c r="S565" s="176">
        <v>0</v>
      </c>
      <c r="T565" s="177">
        <f>S565*H565</f>
        <v>0</v>
      </c>
      <c r="AR565" s="18" t="s">
        <v>486</v>
      </c>
      <c r="AT565" s="18" t="s">
        <v>131</v>
      </c>
      <c r="AU565" s="18" t="s">
        <v>24</v>
      </c>
      <c r="AY565" s="18" t="s">
        <v>129</v>
      </c>
      <c r="BE565" s="178">
        <f>IF(N565="základní",J565,0)</f>
        <v>0</v>
      </c>
      <c r="BF565" s="178">
        <f>IF(N565="snížená",J565,0)</f>
        <v>0</v>
      </c>
      <c r="BG565" s="178">
        <f>IF(N565="zákl. přenesená",J565,0)</f>
        <v>0</v>
      </c>
      <c r="BH565" s="178">
        <f>IF(N565="sníž. přenesená",J565,0)</f>
        <v>0</v>
      </c>
      <c r="BI565" s="178">
        <f>IF(N565="nulová",J565,0)</f>
        <v>0</v>
      </c>
      <c r="BJ565" s="18" t="s">
        <v>24</v>
      </c>
      <c r="BK565" s="178">
        <f>ROUND(I565*H565,2)</f>
        <v>0</v>
      </c>
      <c r="BL565" s="18" t="s">
        <v>486</v>
      </c>
      <c r="BM565" s="18" t="s">
        <v>1102</v>
      </c>
    </row>
    <row r="566" spans="2:47" s="1" customFormat="1" ht="27">
      <c r="B566" s="36"/>
      <c r="D566" s="191" t="s">
        <v>138</v>
      </c>
      <c r="F566" s="203" t="s">
        <v>1103</v>
      </c>
      <c r="I566" s="181"/>
      <c r="L566" s="36"/>
      <c r="M566" s="65"/>
      <c r="N566" s="37"/>
      <c r="O566" s="37"/>
      <c r="P566" s="37"/>
      <c r="Q566" s="37"/>
      <c r="R566" s="37"/>
      <c r="S566" s="37"/>
      <c r="T566" s="66"/>
      <c r="AT566" s="18" t="s">
        <v>138</v>
      </c>
      <c r="AU566" s="18" t="s">
        <v>24</v>
      </c>
    </row>
    <row r="567" spans="2:65" s="1" customFormat="1" ht="22.5" customHeight="1">
      <c r="B567" s="166"/>
      <c r="C567" s="167" t="s">
        <v>1104</v>
      </c>
      <c r="D567" s="167" t="s">
        <v>131</v>
      </c>
      <c r="E567" s="168" t="s">
        <v>1105</v>
      </c>
      <c r="F567" s="169" t="s">
        <v>1106</v>
      </c>
      <c r="G567" s="170" t="s">
        <v>410</v>
      </c>
      <c r="H567" s="171">
        <v>1</v>
      </c>
      <c r="I567" s="172"/>
      <c r="J567" s="173">
        <f>ROUND(I567*H567,2)</f>
        <v>0</v>
      </c>
      <c r="K567" s="169" t="s">
        <v>3</v>
      </c>
      <c r="L567" s="36"/>
      <c r="M567" s="174" t="s">
        <v>3</v>
      </c>
      <c r="N567" s="175" t="s">
        <v>52</v>
      </c>
      <c r="O567" s="37"/>
      <c r="P567" s="176">
        <f>O567*H567</f>
        <v>0</v>
      </c>
      <c r="Q567" s="176">
        <v>0</v>
      </c>
      <c r="R567" s="176">
        <f>Q567*H567</f>
        <v>0</v>
      </c>
      <c r="S567" s="176">
        <v>0</v>
      </c>
      <c r="T567" s="177">
        <f>S567*H567</f>
        <v>0</v>
      </c>
      <c r="AR567" s="18" t="s">
        <v>136</v>
      </c>
      <c r="AT567" s="18" t="s">
        <v>131</v>
      </c>
      <c r="AU567" s="18" t="s">
        <v>24</v>
      </c>
      <c r="AY567" s="18" t="s">
        <v>129</v>
      </c>
      <c r="BE567" s="178">
        <f>IF(N567="základní",J567,0)</f>
        <v>0</v>
      </c>
      <c r="BF567" s="178">
        <f>IF(N567="snížená",J567,0)</f>
        <v>0</v>
      </c>
      <c r="BG567" s="178">
        <f>IF(N567="zákl. přenesená",J567,0)</f>
        <v>0</v>
      </c>
      <c r="BH567" s="178">
        <f>IF(N567="sníž. přenesená",J567,0)</f>
        <v>0</v>
      </c>
      <c r="BI567" s="178">
        <f>IF(N567="nulová",J567,0)</f>
        <v>0</v>
      </c>
      <c r="BJ567" s="18" t="s">
        <v>24</v>
      </c>
      <c r="BK567" s="178">
        <f>ROUND(I567*H567,2)</f>
        <v>0</v>
      </c>
      <c r="BL567" s="18" t="s">
        <v>136</v>
      </c>
      <c r="BM567" s="18" t="s">
        <v>1107</v>
      </c>
    </row>
    <row r="568" spans="2:47" s="1" customFormat="1" ht="13.5">
      <c r="B568" s="36"/>
      <c r="D568" s="191" t="s">
        <v>138</v>
      </c>
      <c r="F568" s="203" t="s">
        <v>1106</v>
      </c>
      <c r="I568" s="181"/>
      <c r="L568" s="36"/>
      <c r="M568" s="65"/>
      <c r="N568" s="37"/>
      <c r="O568" s="37"/>
      <c r="P568" s="37"/>
      <c r="Q568" s="37"/>
      <c r="R568" s="37"/>
      <c r="S568" s="37"/>
      <c r="T568" s="66"/>
      <c r="AT568" s="18" t="s">
        <v>138</v>
      </c>
      <c r="AU568" s="18" t="s">
        <v>24</v>
      </c>
    </row>
    <row r="569" spans="2:65" s="1" customFormat="1" ht="22.5" customHeight="1">
      <c r="B569" s="166"/>
      <c r="C569" s="167" t="s">
        <v>1108</v>
      </c>
      <c r="D569" s="167" t="s">
        <v>131</v>
      </c>
      <c r="E569" s="168" t="s">
        <v>1109</v>
      </c>
      <c r="F569" s="169" t="s">
        <v>1110</v>
      </c>
      <c r="G569" s="170" t="s">
        <v>1111</v>
      </c>
      <c r="H569" s="171">
        <v>1</v>
      </c>
      <c r="I569" s="172"/>
      <c r="J569" s="173">
        <f>ROUND(I569*H569,2)</f>
        <v>0</v>
      </c>
      <c r="K569" s="169" t="s">
        <v>3</v>
      </c>
      <c r="L569" s="36"/>
      <c r="M569" s="174" t="s">
        <v>3</v>
      </c>
      <c r="N569" s="175" t="s">
        <v>52</v>
      </c>
      <c r="O569" s="37"/>
      <c r="P569" s="176">
        <f>O569*H569</f>
        <v>0</v>
      </c>
      <c r="Q569" s="176">
        <v>0</v>
      </c>
      <c r="R569" s="176">
        <f>Q569*H569</f>
        <v>0</v>
      </c>
      <c r="S569" s="176">
        <v>0</v>
      </c>
      <c r="T569" s="177">
        <f>S569*H569</f>
        <v>0</v>
      </c>
      <c r="AR569" s="18" t="s">
        <v>136</v>
      </c>
      <c r="AT569" s="18" t="s">
        <v>131</v>
      </c>
      <c r="AU569" s="18" t="s">
        <v>24</v>
      </c>
      <c r="AY569" s="18" t="s">
        <v>129</v>
      </c>
      <c r="BE569" s="178">
        <f>IF(N569="základní",J569,0)</f>
        <v>0</v>
      </c>
      <c r="BF569" s="178">
        <f>IF(N569="snížená",J569,0)</f>
        <v>0</v>
      </c>
      <c r="BG569" s="178">
        <f>IF(N569="zákl. přenesená",J569,0)</f>
        <v>0</v>
      </c>
      <c r="BH569" s="178">
        <f>IF(N569="sníž. přenesená",J569,0)</f>
        <v>0</v>
      </c>
      <c r="BI569" s="178">
        <f>IF(N569="nulová",J569,0)</f>
        <v>0</v>
      </c>
      <c r="BJ569" s="18" t="s">
        <v>24</v>
      </c>
      <c r="BK569" s="178">
        <f>ROUND(I569*H569,2)</f>
        <v>0</v>
      </c>
      <c r="BL569" s="18" t="s">
        <v>136</v>
      </c>
      <c r="BM569" s="18" t="s">
        <v>1112</v>
      </c>
    </row>
    <row r="570" spans="2:47" s="1" customFormat="1" ht="13.5">
      <c r="B570" s="36"/>
      <c r="D570" s="191" t="s">
        <v>138</v>
      </c>
      <c r="F570" s="203" t="s">
        <v>1113</v>
      </c>
      <c r="I570" s="181"/>
      <c r="L570" s="36"/>
      <c r="M570" s="65"/>
      <c r="N570" s="37"/>
      <c r="O570" s="37"/>
      <c r="P570" s="37"/>
      <c r="Q570" s="37"/>
      <c r="R570" s="37"/>
      <c r="S570" s="37"/>
      <c r="T570" s="66"/>
      <c r="AT570" s="18" t="s">
        <v>138</v>
      </c>
      <c r="AU570" s="18" t="s">
        <v>24</v>
      </c>
    </row>
    <row r="571" spans="2:65" s="1" customFormat="1" ht="22.5" customHeight="1">
      <c r="B571" s="166"/>
      <c r="C571" s="167" t="s">
        <v>1114</v>
      </c>
      <c r="D571" s="167" t="s">
        <v>131</v>
      </c>
      <c r="E571" s="168" t="s">
        <v>1115</v>
      </c>
      <c r="F571" s="169" t="s">
        <v>1116</v>
      </c>
      <c r="G571" s="170" t="s">
        <v>410</v>
      </c>
      <c r="H571" s="171">
        <v>1</v>
      </c>
      <c r="I571" s="172"/>
      <c r="J571" s="173">
        <f>ROUND(I571*H571,2)</f>
        <v>0</v>
      </c>
      <c r="K571" s="169" t="s">
        <v>690</v>
      </c>
      <c r="L571" s="36"/>
      <c r="M571" s="174" t="s">
        <v>3</v>
      </c>
      <c r="N571" s="175" t="s">
        <v>52</v>
      </c>
      <c r="O571" s="37"/>
      <c r="P571" s="176">
        <f>O571*H571</f>
        <v>0</v>
      </c>
      <c r="Q571" s="176">
        <v>0</v>
      </c>
      <c r="R571" s="176">
        <f>Q571*H571</f>
        <v>0</v>
      </c>
      <c r="S571" s="176">
        <v>0</v>
      </c>
      <c r="T571" s="177">
        <f>S571*H571</f>
        <v>0</v>
      </c>
      <c r="AR571" s="18" t="s">
        <v>486</v>
      </c>
      <c r="AT571" s="18" t="s">
        <v>131</v>
      </c>
      <c r="AU571" s="18" t="s">
        <v>24</v>
      </c>
      <c r="AY571" s="18" t="s">
        <v>129</v>
      </c>
      <c r="BE571" s="178">
        <f>IF(N571="základní",J571,0)</f>
        <v>0</v>
      </c>
      <c r="BF571" s="178">
        <f>IF(N571="snížená",J571,0)</f>
        <v>0</v>
      </c>
      <c r="BG571" s="178">
        <f>IF(N571="zákl. přenesená",J571,0)</f>
        <v>0</v>
      </c>
      <c r="BH571" s="178">
        <f>IF(N571="sníž. přenesená",J571,0)</f>
        <v>0</v>
      </c>
      <c r="BI571" s="178">
        <f>IF(N571="nulová",J571,0)</f>
        <v>0</v>
      </c>
      <c r="BJ571" s="18" t="s">
        <v>24</v>
      </c>
      <c r="BK571" s="178">
        <f>ROUND(I571*H571,2)</f>
        <v>0</v>
      </c>
      <c r="BL571" s="18" t="s">
        <v>486</v>
      </c>
      <c r="BM571" s="18" t="s">
        <v>1117</v>
      </c>
    </row>
    <row r="572" spans="2:47" s="1" customFormat="1" ht="13.5">
      <c r="B572" s="36"/>
      <c r="D572" s="191" t="s">
        <v>138</v>
      </c>
      <c r="F572" s="203" t="s">
        <v>1118</v>
      </c>
      <c r="I572" s="181"/>
      <c r="L572" s="36"/>
      <c r="M572" s="65"/>
      <c r="N572" s="37"/>
      <c r="O572" s="37"/>
      <c r="P572" s="37"/>
      <c r="Q572" s="37"/>
      <c r="R572" s="37"/>
      <c r="S572" s="37"/>
      <c r="T572" s="66"/>
      <c r="AT572" s="18" t="s">
        <v>138</v>
      </c>
      <c r="AU572" s="18" t="s">
        <v>24</v>
      </c>
    </row>
    <row r="573" spans="2:65" s="1" customFormat="1" ht="22.5" customHeight="1">
      <c r="B573" s="166"/>
      <c r="C573" s="167" t="s">
        <v>1119</v>
      </c>
      <c r="D573" s="167" t="s">
        <v>131</v>
      </c>
      <c r="E573" s="168" t="s">
        <v>1120</v>
      </c>
      <c r="F573" s="169" t="s">
        <v>1121</v>
      </c>
      <c r="G573" s="170" t="s">
        <v>410</v>
      </c>
      <c r="H573" s="171">
        <v>1</v>
      </c>
      <c r="I573" s="172"/>
      <c r="J573" s="173">
        <f>ROUND(I573*H573,2)</f>
        <v>0</v>
      </c>
      <c r="K573" s="169" t="s">
        <v>690</v>
      </c>
      <c r="L573" s="36"/>
      <c r="M573" s="174" t="s">
        <v>3</v>
      </c>
      <c r="N573" s="175" t="s">
        <v>52</v>
      </c>
      <c r="O573" s="37"/>
      <c r="P573" s="176">
        <f>O573*H573</f>
        <v>0</v>
      </c>
      <c r="Q573" s="176">
        <v>0</v>
      </c>
      <c r="R573" s="176">
        <f>Q573*H573</f>
        <v>0</v>
      </c>
      <c r="S573" s="176">
        <v>0</v>
      </c>
      <c r="T573" s="177">
        <f>S573*H573</f>
        <v>0</v>
      </c>
      <c r="AR573" s="18" t="s">
        <v>486</v>
      </c>
      <c r="AT573" s="18" t="s">
        <v>131</v>
      </c>
      <c r="AU573" s="18" t="s">
        <v>24</v>
      </c>
      <c r="AY573" s="18" t="s">
        <v>129</v>
      </c>
      <c r="BE573" s="178">
        <f>IF(N573="základní",J573,0)</f>
        <v>0</v>
      </c>
      <c r="BF573" s="178">
        <f>IF(N573="snížená",J573,0)</f>
        <v>0</v>
      </c>
      <c r="BG573" s="178">
        <f>IF(N573="zákl. přenesená",J573,0)</f>
        <v>0</v>
      </c>
      <c r="BH573" s="178">
        <f>IF(N573="sníž. přenesená",J573,0)</f>
        <v>0</v>
      </c>
      <c r="BI573" s="178">
        <f>IF(N573="nulová",J573,0)</f>
        <v>0</v>
      </c>
      <c r="BJ573" s="18" t="s">
        <v>24</v>
      </c>
      <c r="BK573" s="178">
        <f>ROUND(I573*H573,2)</f>
        <v>0</v>
      </c>
      <c r="BL573" s="18" t="s">
        <v>486</v>
      </c>
      <c r="BM573" s="18" t="s">
        <v>1122</v>
      </c>
    </row>
    <row r="574" spans="2:47" s="1" customFormat="1" ht="13.5">
      <c r="B574" s="36"/>
      <c r="D574" s="179" t="s">
        <v>138</v>
      </c>
      <c r="F574" s="180" t="s">
        <v>1121</v>
      </c>
      <c r="I574" s="181"/>
      <c r="L574" s="36"/>
      <c r="M574" s="65"/>
      <c r="N574" s="37"/>
      <c r="O574" s="37"/>
      <c r="P574" s="37"/>
      <c r="Q574" s="37"/>
      <c r="R574" s="37"/>
      <c r="S574" s="37"/>
      <c r="T574" s="66"/>
      <c r="AT574" s="18" t="s">
        <v>138</v>
      </c>
      <c r="AU574" s="18" t="s">
        <v>24</v>
      </c>
    </row>
    <row r="575" spans="2:51" s="12" customFormat="1" ht="13.5">
      <c r="B575" s="190"/>
      <c r="D575" s="179" t="s">
        <v>140</v>
      </c>
      <c r="E575" s="214" t="s">
        <v>3</v>
      </c>
      <c r="F575" s="215" t="s">
        <v>1123</v>
      </c>
      <c r="H575" s="199" t="s">
        <v>3</v>
      </c>
      <c r="I575" s="195"/>
      <c r="L575" s="190"/>
      <c r="M575" s="196"/>
      <c r="N575" s="197"/>
      <c r="O575" s="197"/>
      <c r="P575" s="197"/>
      <c r="Q575" s="197"/>
      <c r="R575" s="197"/>
      <c r="S575" s="197"/>
      <c r="T575" s="198"/>
      <c r="AT575" s="199" t="s">
        <v>140</v>
      </c>
      <c r="AU575" s="199" t="s">
        <v>24</v>
      </c>
      <c r="AV575" s="12" t="s">
        <v>24</v>
      </c>
      <c r="AW575" s="12" t="s">
        <v>45</v>
      </c>
      <c r="AX575" s="12" t="s">
        <v>81</v>
      </c>
      <c r="AY575" s="199" t="s">
        <v>129</v>
      </c>
    </row>
    <row r="576" spans="2:51" s="12" customFormat="1" ht="13.5">
      <c r="B576" s="190"/>
      <c r="D576" s="179" t="s">
        <v>140</v>
      </c>
      <c r="E576" s="214" t="s">
        <v>3</v>
      </c>
      <c r="F576" s="215" t="s">
        <v>1124</v>
      </c>
      <c r="H576" s="199" t="s">
        <v>3</v>
      </c>
      <c r="I576" s="195"/>
      <c r="L576" s="190"/>
      <c r="M576" s="196"/>
      <c r="N576" s="197"/>
      <c r="O576" s="197"/>
      <c r="P576" s="197"/>
      <c r="Q576" s="197"/>
      <c r="R576" s="197"/>
      <c r="S576" s="197"/>
      <c r="T576" s="198"/>
      <c r="AT576" s="199" t="s">
        <v>140</v>
      </c>
      <c r="AU576" s="199" t="s">
        <v>24</v>
      </c>
      <c r="AV576" s="12" t="s">
        <v>24</v>
      </c>
      <c r="AW576" s="12" t="s">
        <v>45</v>
      </c>
      <c r="AX576" s="12" t="s">
        <v>81</v>
      </c>
      <c r="AY576" s="199" t="s">
        <v>129</v>
      </c>
    </row>
    <row r="577" spans="2:51" s="11" customFormat="1" ht="13.5">
      <c r="B577" s="182"/>
      <c r="D577" s="191" t="s">
        <v>140</v>
      </c>
      <c r="E577" s="200" t="s">
        <v>3</v>
      </c>
      <c r="F577" s="201" t="s">
        <v>24</v>
      </c>
      <c r="H577" s="202">
        <v>1</v>
      </c>
      <c r="I577" s="186"/>
      <c r="L577" s="182"/>
      <c r="M577" s="187"/>
      <c r="N577" s="188"/>
      <c r="O577" s="188"/>
      <c r="P577" s="188"/>
      <c r="Q577" s="188"/>
      <c r="R577" s="188"/>
      <c r="S577" s="188"/>
      <c r="T577" s="189"/>
      <c r="AT577" s="183" t="s">
        <v>140</v>
      </c>
      <c r="AU577" s="183" t="s">
        <v>24</v>
      </c>
      <c r="AV577" s="11" t="s">
        <v>89</v>
      </c>
      <c r="AW577" s="11" t="s">
        <v>45</v>
      </c>
      <c r="AX577" s="11" t="s">
        <v>24</v>
      </c>
      <c r="AY577" s="183" t="s">
        <v>129</v>
      </c>
    </row>
    <row r="578" spans="2:65" s="1" customFormat="1" ht="22.5" customHeight="1">
      <c r="B578" s="166"/>
      <c r="C578" s="167" t="s">
        <v>1125</v>
      </c>
      <c r="D578" s="167" t="s">
        <v>131</v>
      </c>
      <c r="E578" s="168" t="s">
        <v>1126</v>
      </c>
      <c r="F578" s="169" t="s">
        <v>1127</v>
      </c>
      <c r="G578" s="170" t="s">
        <v>410</v>
      </c>
      <c r="H578" s="171">
        <v>1</v>
      </c>
      <c r="I578" s="172"/>
      <c r="J578" s="173">
        <f>ROUND(I578*H578,2)</f>
        <v>0</v>
      </c>
      <c r="K578" s="169" t="s">
        <v>690</v>
      </c>
      <c r="L578" s="36"/>
      <c r="M578" s="174" t="s">
        <v>3</v>
      </c>
      <c r="N578" s="175" t="s">
        <v>52</v>
      </c>
      <c r="O578" s="37"/>
      <c r="P578" s="176">
        <f>O578*H578</f>
        <v>0</v>
      </c>
      <c r="Q578" s="176">
        <v>0</v>
      </c>
      <c r="R578" s="176">
        <f>Q578*H578</f>
        <v>0</v>
      </c>
      <c r="S578" s="176">
        <v>0</v>
      </c>
      <c r="T578" s="177">
        <f>S578*H578</f>
        <v>0</v>
      </c>
      <c r="AR578" s="18" t="s">
        <v>486</v>
      </c>
      <c r="AT578" s="18" t="s">
        <v>131</v>
      </c>
      <c r="AU578" s="18" t="s">
        <v>24</v>
      </c>
      <c r="AY578" s="18" t="s">
        <v>129</v>
      </c>
      <c r="BE578" s="178">
        <f>IF(N578="základní",J578,0)</f>
        <v>0</v>
      </c>
      <c r="BF578" s="178">
        <f>IF(N578="snížená",J578,0)</f>
        <v>0</v>
      </c>
      <c r="BG578" s="178">
        <f>IF(N578="zákl. přenesená",J578,0)</f>
        <v>0</v>
      </c>
      <c r="BH578" s="178">
        <f>IF(N578="sníž. přenesená",J578,0)</f>
        <v>0</v>
      </c>
      <c r="BI578" s="178">
        <f>IF(N578="nulová",J578,0)</f>
        <v>0</v>
      </c>
      <c r="BJ578" s="18" t="s">
        <v>24</v>
      </c>
      <c r="BK578" s="178">
        <f>ROUND(I578*H578,2)</f>
        <v>0</v>
      </c>
      <c r="BL578" s="18" t="s">
        <v>486</v>
      </c>
      <c r="BM578" s="18" t="s">
        <v>1128</v>
      </c>
    </row>
    <row r="579" spans="2:47" s="1" customFormat="1" ht="13.5">
      <c r="B579" s="36"/>
      <c r="D579" s="179" t="s">
        <v>138</v>
      </c>
      <c r="F579" s="180" t="s">
        <v>1129</v>
      </c>
      <c r="I579" s="181"/>
      <c r="L579" s="36"/>
      <c r="M579" s="216"/>
      <c r="N579" s="217"/>
      <c r="O579" s="217"/>
      <c r="P579" s="217"/>
      <c r="Q579" s="217"/>
      <c r="R579" s="217"/>
      <c r="S579" s="217"/>
      <c r="T579" s="218"/>
      <c r="AT579" s="18" t="s">
        <v>138</v>
      </c>
      <c r="AU579" s="18" t="s">
        <v>24</v>
      </c>
    </row>
    <row r="580" spans="2:12" s="1" customFormat="1" ht="6.75" customHeight="1">
      <c r="B580" s="51"/>
      <c r="C580" s="52"/>
      <c r="D580" s="52"/>
      <c r="E580" s="52"/>
      <c r="F580" s="52"/>
      <c r="G580" s="52"/>
      <c r="H580" s="52"/>
      <c r="I580" s="119"/>
      <c r="J580" s="52"/>
      <c r="K580" s="52"/>
      <c r="L580" s="36"/>
    </row>
    <row r="581" ht="13.5">
      <c r="AT581" s="219"/>
    </row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6"/>
      <c r="C1" s="246"/>
      <c r="D1" s="245" t="s">
        <v>1</v>
      </c>
      <c r="E1" s="246"/>
      <c r="F1" s="247" t="s">
        <v>1345</v>
      </c>
      <c r="G1" s="372" t="s">
        <v>1346</v>
      </c>
      <c r="H1" s="372"/>
      <c r="I1" s="252"/>
      <c r="J1" s="247" t="s">
        <v>1347</v>
      </c>
      <c r="K1" s="245" t="s">
        <v>96</v>
      </c>
      <c r="L1" s="247" t="s">
        <v>1348</v>
      </c>
      <c r="M1" s="247"/>
      <c r="N1" s="247"/>
      <c r="O1" s="247"/>
      <c r="P1" s="247"/>
      <c r="Q1" s="247"/>
      <c r="R1" s="247"/>
      <c r="S1" s="247"/>
      <c r="T1" s="247"/>
      <c r="U1" s="243"/>
      <c r="V1" s="24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5" t="s">
        <v>6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AT2" s="18" t="s">
        <v>95</v>
      </c>
    </row>
    <row r="3" spans="2:46" ht="6.75" customHeight="1">
      <c r="B3" s="19"/>
      <c r="C3" s="20"/>
      <c r="D3" s="20"/>
      <c r="E3" s="20"/>
      <c r="F3" s="20"/>
      <c r="G3" s="20"/>
      <c r="H3" s="20"/>
      <c r="I3" s="95"/>
      <c r="J3" s="20"/>
      <c r="K3" s="21"/>
      <c r="AT3" s="18" t="s">
        <v>89</v>
      </c>
    </row>
    <row r="4" spans="2:46" ht="36.75" customHeight="1">
      <c r="B4" s="22"/>
      <c r="C4" s="23"/>
      <c r="D4" s="24" t="s">
        <v>97</v>
      </c>
      <c r="E4" s="23"/>
      <c r="F4" s="23"/>
      <c r="G4" s="23"/>
      <c r="H4" s="23"/>
      <c r="I4" s="96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6"/>
      <c r="J5" s="23"/>
      <c r="K5" s="25"/>
    </row>
    <row r="6" spans="2:11" ht="15">
      <c r="B6" s="22"/>
      <c r="C6" s="23"/>
      <c r="D6" s="31" t="s">
        <v>17</v>
      </c>
      <c r="E6" s="23"/>
      <c r="F6" s="23"/>
      <c r="G6" s="23"/>
      <c r="H6" s="23"/>
      <c r="I6" s="96"/>
      <c r="J6" s="23"/>
      <c r="K6" s="25"/>
    </row>
    <row r="7" spans="2:11" ht="22.5" customHeight="1">
      <c r="B7" s="22"/>
      <c r="C7" s="23"/>
      <c r="D7" s="23"/>
      <c r="E7" s="373" t="str">
        <f>'Rekapitulace stavby'!K6</f>
        <v>III/16911 Prášily - Skelná</v>
      </c>
      <c r="F7" s="365"/>
      <c r="G7" s="365"/>
      <c r="H7" s="365"/>
      <c r="I7" s="96"/>
      <c r="J7" s="23"/>
      <c r="K7" s="25"/>
    </row>
    <row r="8" spans="2:11" s="1" customFormat="1" ht="15">
      <c r="B8" s="36"/>
      <c r="C8" s="37"/>
      <c r="D8" s="31" t="s">
        <v>98</v>
      </c>
      <c r="E8" s="37"/>
      <c r="F8" s="37"/>
      <c r="G8" s="37"/>
      <c r="H8" s="37"/>
      <c r="I8" s="97"/>
      <c r="J8" s="37"/>
      <c r="K8" s="40"/>
    </row>
    <row r="9" spans="2:11" s="1" customFormat="1" ht="36.75" customHeight="1">
      <c r="B9" s="36"/>
      <c r="C9" s="37"/>
      <c r="D9" s="37"/>
      <c r="E9" s="374" t="s">
        <v>1130</v>
      </c>
      <c r="F9" s="358"/>
      <c r="G9" s="358"/>
      <c r="H9" s="358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25" customHeight="1">
      <c r="B11" s="36"/>
      <c r="C11" s="37"/>
      <c r="D11" s="31" t="s">
        <v>20</v>
      </c>
      <c r="E11" s="37"/>
      <c r="F11" s="29" t="s">
        <v>3</v>
      </c>
      <c r="G11" s="37"/>
      <c r="H11" s="37"/>
      <c r="I11" s="98" t="s">
        <v>22</v>
      </c>
      <c r="J11" s="29" t="s">
        <v>457</v>
      </c>
      <c r="K11" s="40"/>
    </row>
    <row r="12" spans="2:11" s="1" customFormat="1" ht="14.25" customHeight="1">
      <c r="B12" s="36"/>
      <c r="C12" s="37"/>
      <c r="D12" s="31" t="s">
        <v>25</v>
      </c>
      <c r="E12" s="37"/>
      <c r="F12" s="29" t="s">
        <v>458</v>
      </c>
      <c r="G12" s="37"/>
      <c r="H12" s="37"/>
      <c r="I12" s="98" t="s">
        <v>27</v>
      </c>
      <c r="J12" s="99" t="str">
        <f>'Rekapitulace stavby'!AN8</f>
        <v>10.11.2015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7"/>
      <c r="J13" s="37"/>
      <c r="K13" s="40"/>
    </row>
    <row r="14" spans="2:11" s="1" customFormat="1" ht="14.25" customHeight="1">
      <c r="B14" s="36"/>
      <c r="C14" s="37"/>
      <c r="D14" s="31" t="s">
        <v>33</v>
      </c>
      <c r="E14" s="37"/>
      <c r="F14" s="37"/>
      <c r="G14" s="37"/>
      <c r="H14" s="37"/>
      <c r="I14" s="98" t="s">
        <v>34</v>
      </c>
      <c r="J14" s="29" t="str">
        <f>IF('Rekapitulace stavby'!AN10="","",'Rekapitulace stavby'!AN10)</f>
        <v>72053119</v>
      </c>
      <c r="K14" s="40"/>
    </row>
    <row r="15" spans="2:11" s="1" customFormat="1" ht="18" customHeight="1">
      <c r="B15" s="36"/>
      <c r="C15" s="37"/>
      <c r="D15" s="37"/>
      <c r="E15" s="29" t="str">
        <f>IF('Rekapitulace stavby'!E11="","",'Rekapitulace stavby'!E11)</f>
        <v>SÚSPK,p.o.,Škroupova 18,306 12 Plzeň</v>
      </c>
      <c r="F15" s="37"/>
      <c r="G15" s="37"/>
      <c r="H15" s="37"/>
      <c r="I15" s="98" t="s">
        <v>37</v>
      </c>
      <c r="J15" s="29" t="str">
        <f>IF('Rekapitulace stavby'!AN11="","",'Rekapitulace stavby'!AN11)</f>
        <v>CZ72053119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25" customHeight="1">
      <c r="B17" s="36"/>
      <c r="C17" s="37"/>
      <c r="D17" s="31" t="s">
        <v>39</v>
      </c>
      <c r="E17" s="37"/>
      <c r="F17" s="37"/>
      <c r="G17" s="37"/>
      <c r="H17" s="37"/>
      <c r="I17" s="98" t="s">
        <v>34</v>
      </c>
      <c r="J17" s="29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29">
        <f>IF('Rekapitulace stavby'!E14="Vyplň údaj","",IF('Rekapitulace stavby'!E14="","",'Rekapitulace stavby'!E14))</f>
      </c>
      <c r="F18" s="37"/>
      <c r="G18" s="37"/>
      <c r="H18" s="37"/>
      <c r="I18" s="98" t="s">
        <v>37</v>
      </c>
      <c r="J18" s="29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25" customHeight="1">
      <c r="B20" s="36"/>
      <c r="C20" s="37"/>
      <c r="D20" s="31" t="s">
        <v>41</v>
      </c>
      <c r="E20" s="37"/>
      <c r="F20" s="37"/>
      <c r="G20" s="37"/>
      <c r="H20" s="37"/>
      <c r="I20" s="98" t="s">
        <v>34</v>
      </c>
      <c r="J20" s="29" t="str">
        <f>IF('Rekapitulace stavby'!AN16="","",'Rekapitulace stavby'!AN16)</f>
        <v>63504006</v>
      </c>
      <c r="K20" s="40"/>
    </row>
    <row r="21" spans="2:11" s="1" customFormat="1" ht="18" customHeight="1">
      <c r="B21" s="36"/>
      <c r="C21" s="37"/>
      <c r="D21" s="37"/>
      <c r="E21" s="29" t="str">
        <f>IF('Rekapitulace stavby'!E17="","",'Rekapitulace stavby'!E17)</f>
        <v>INGEM inženýrská a.s.</v>
      </c>
      <c r="F21" s="37"/>
      <c r="G21" s="37"/>
      <c r="H21" s="37"/>
      <c r="I21" s="98" t="s">
        <v>37</v>
      </c>
      <c r="J21" s="29" t="str">
        <f>IF('Rekapitulace stavby'!AN17="","",'Rekapitulace stavby'!AN17)</f>
        <v>CZ63504006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25" customHeight="1">
      <c r="B23" s="36"/>
      <c r="C23" s="37"/>
      <c r="D23" s="31" t="s">
        <v>46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1"/>
      <c r="C24" s="102"/>
      <c r="D24" s="102"/>
      <c r="E24" s="368" t="s">
        <v>3</v>
      </c>
      <c r="F24" s="375"/>
      <c r="G24" s="375"/>
      <c r="H24" s="375"/>
      <c r="I24" s="103"/>
      <c r="J24" s="102"/>
      <c r="K24" s="104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5"/>
      <c r="J26" s="63"/>
      <c r="K26" s="106"/>
    </row>
    <row r="27" spans="2:11" s="1" customFormat="1" ht="24.75" customHeight="1">
      <c r="B27" s="36"/>
      <c r="C27" s="37"/>
      <c r="D27" s="107" t="s">
        <v>47</v>
      </c>
      <c r="E27" s="37"/>
      <c r="F27" s="37"/>
      <c r="G27" s="37"/>
      <c r="H27" s="37"/>
      <c r="I27" s="97"/>
      <c r="J27" s="108">
        <f>ROUND(J86,2)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5"/>
      <c r="J28" s="63"/>
      <c r="K28" s="106"/>
    </row>
    <row r="29" spans="2:11" s="1" customFormat="1" ht="14.25" customHeight="1">
      <c r="B29" s="36"/>
      <c r="C29" s="37"/>
      <c r="D29" s="37"/>
      <c r="E29" s="37"/>
      <c r="F29" s="41" t="s">
        <v>49</v>
      </c>
      <c r="G29" s="37"/>
      <c r="H29" s="37"/>
      <c r="I29" s="109" t="s">
        <v>48</v>
      </c>
      <c r="J29" s="41" t="s">
        <v>50</v>
      </c>
      <c r="K29" s="40"/>
    </row>
    <row r="30" spans="2:11" s="1" customFormat="1" ht="14.25" customHeight="1">
      <c r="B30" s="36"/>
      <c r="C30" s="37"/>
      <c r="D30" s="44" t="s">
        <v>51</v>
      </c>
      <c r="E30" s="44" t="s">
        <v>52</v>
      </c>
      <c r="F30" s="110">
        <f>ROUND(SUM(BE86:BE631),2)</f>
        <v>0</v>
      </c>
      <c r="G30" s="37"/>
      <c r="H30" s="37"/>
      <c r="I30" s="111">
        <v>0.21</v>
      </c>
      <c r="J30" s="110">
        <f>ROUND(ROUND((SUM(BE86:BE631)),2)*I30,2)</f>
        <v>0</v>
      </c>
      <c r="K30" s="40"/>
    </row>
    <row r="31" spans="2:11" s="1" customFormat="1" ht="14.25" customHeight="1">
      <c r="B31" s="36"/>
      <c r="C31" s="37"/>
      <c r="D31" s="37"/>
      <c r="E31" s="44" t="s">
        <v>53</v>
      </c>
      <c r="F31" s="110">
        <f>ROUND(SUM(BF86:BF631),2)</f>
        <v>0</v>
      </c>
      <c r="G31" s="37"/>
      <c r="H31" s="37"/>
      <c r="I31" s="111">
        <v>0.15</v>
      </c>
      <c r="J31" s="110">
        <f>ROUND(ROUND((SUM(BF86:BF631)),2)*I31,2)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54</v>
      </c>
      <c r="F32" s="110">
        <f>ROUND(SUM(BG86:BG631),2)</f>
        <v>0</v>
      </c>
      <c r="G32" s="37"/>
      <c r="H32" s="37"/>
      <c r="I32" s="111">
        <v>0.21</v>
      </c>
      <c r="J32" s="110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55</v>
      </c>
      <c r="F33" s="110">
        <f>ROUND(SUM(BH86:BH631),2)</f>
        <v>0</v>
      </c>
      <c r="G33" s="37"/>
      <c r="H33" s="37"/>
      <c r="I33" s="111">
        <v>0.15</v>
      </c>
      <c r="J33" s="110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56</v>
      </c>
      <c r="F34" s="110">
        <f>ROUND(SUM(BI86:BI631),2)</f>
        <v>0</v>
      </c>
      <c r="G34" s="37"/>
      <c r="H34" s="37"/>
      <c r="I34" s="111">
        <v>0</v>
      </c>
      <c r="J34" s="110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4.75" customHeight="1">
      <c r="B36" s="36"/>
      <c r="C36" s="112"/>
      <c r="D36" s="113" t="s">
        <v>57</v>
      </c>
      <c r="E36" s="67"/>
      <c r="F36" s="67"/>
      <c r="G36" s="114" t="s">
        <v>58</v>
      </c>
      <c r="H36" s="115" t="s">
        <v>59</v>
      </c>
      <c r="I36" s="116"/>
      <c r="J36" s="117">
        <f>SUM(J27:J34)</f>
        <v>0</v>
      </c>
      <c r="K36" s="118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9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20"/>
      <c r="J41" s="55"/>
      <c r="K41" s="121"/>
    </row>
    <row r="42" spans="2:11" s="1" customFormat="1" ht="36.75" customHeight="1">
      <c r="B42" s="36"/>
      <c r="C42" s="24" t="s">
        <v>100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25" customHeight="1">
      <c r="B44" s="36"/>
      <c r="C44" s="31" t="s">
        <v>17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373" t="str">
        <f>E7</f>
        <v>III/16911 Prášily - Skelná</v>
      </c>
      <c r="F45" s="358"/>
      <c r="G45" s="358"/>
      <c r="H45" s="358"/>
      <c r="I45" s="97"/>
      <c r="J45" s="37"/>
      <c r="K45" s="40"/>
    </row>
    <row r="46" spans="2:11" s="1" customFormat="1" ht="14.25" customHeight="1">
      <c r="B46" s="36"/>
      <c r="C46" s="31" t="s">
        <v>98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374" t="str">
        <f>E9</f>
        <v>SO202 - Most ev.č. 16911 - 5</v>
      </c>
      <c r="F47" s="358"/>
      <c r="G47" s="358"/>
      <c r="H47" s="358"/>
      <c r="I47" s="97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1" t="s">
        <v>25</v>
      </c>
      <c r="D49" s="37"/>
      <c r="E49" s="37"/>
      <c r="F49" s="29" t="str">
        <f>F12</f>
        <v> </v>
      </c>
      <c r="G49" s="37"/>
      <c r="H49" s="37"/>
      <c r="I49" s="98" t="s">
        <v>27</v>
      </c>
      <c r="J49" s="99" t="str">
        <f>IF(J12="","",J12)</f>
        <v>10.11.2015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1" t="s">
        <v>33</v>
      </c>
      <c r="D51" s="37"/>
      <c r="E51" s="37"/>
      <c r="F51" s="29" t="str">
        <f>E15</f>
        <v>SÚSPK,p.o.,Škroupova 18,306 12 Plzeň</v>
      </c>
      <c r="G51" s="37"/>
      <c r="H51" s="37"/>
      <c r="I51" s="98" t="s">
        <v>41</v>
      </c>
      <c r="J51" s="29" t="str">
        <f>E21</f>
        <v>INGEM inženýrská a.s.</v>
      </c>
      <c r="K51" s="40"/>
    </row>
    <row r="52" spans="2:11" s="1" customFormat="1" ht="14.25" customHeight="1">
      <c r="B52" s="36"/>
      <c r="C52" s="31" t="s">
        <v>39</v>
      </c>
      <c r="D52" s="37"/>
      <c r="E52" s="37"/>
      <c r="F52" s="29">
        <f>IF(E18="","",E18)</f>
      </c>
      <c r="G52" s="37"/>
      <c r="H52" s="37"/>
      <c r="I52" s="97"/>
      <c r="J52" s="37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2" t="s">
        <v>101</v>
      </c>
      <c r="D54" s="112"/>
      <c r="E54" s="112"/>
      <c r="F54" s="112"/>
      <c r="G54" s="112"/>
      <c r="H54" s="112"/>
      <c r="I54" s="123"/>
      <c r="J54" s="124" t="s">
        <v>102</v>
      </c>
      <c r="K54" s="125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6" t="s">
        <v>103</v>
      </c>
      <c r="D56" s="37"/>
      <c r="E56" s="37"/>
      <c r="F56" s="37"/>
      <c r="G56" s="37"/>
      <c r="H56" s="37"/>
      <c r="I56" s="97"/>
      <c r="J56" s="108">
        <f>J86</f>
        <v>0</v>
      </c>
      <c r="K56" s="40"/>
      <c r="AU56" s="18" t="s">
        <v>104</v>
      </c>
    </row>
    <row r="57" spans="2:11" s="7" customFormat="1" ht="24.75" customHeight="1">
      <c r="B57" s="127"/>
      <c r="C57" s="128"/>
      <c r="D57" s="129" t="s">
        <v>105</v>
      </c>
      <c r="E57" s="130"/>
      <c r="F57" s="130"/>
      <c r="G57" s="130"/>
      <c r="H57" s="130"/>
      <c r="I57" s="131"/>
      <c r="J57" s="132">
        <f>J87</f>
        <v>0</v>
      </c>
      <c r="K57" s="133"/>
    </row>
    <row r="58" spans="2:11" s="8" customFormat="1" ht="19.5" customHeight="1">
      <c r="B58" s="134"/>
      <c r="C58" s="135"/>
      <c r="D58" s="136" t="s">
        <v>106</v>
      </c>
      <c r="E58" s="137"/>
      <c r="F58" s="137"/>
      <c r="G58" s="137"/>
      <c r="H58" s="137"/>
      <c r="I58" s="138"/>
      <c r="J58" s="139">
        <f>J88</f>
        <v>0</v>
      </c>
      <c r="K58" s="140"/>
    </row>
    <row r="59" spans="2:11" s="8" customFormat="1" ht="19.5" customHeight="1">
      <c r="B59" s="134"/>
      <c r="C59" s="135"/>
      <c r="D59" s="136" t="s">
        <v>107</v>
      </c>
      <c r="E59" s="137"/>
      <c r="F59" s="137"/>
      <c r="G59" s="137"/>
      <c r="H59" s="137"/>
      <c r="I59" s="138"/>
      <c r="J59" s="139">
        <f>J209</f>
        <v>0</v>
      </c>
      <c r="K59" s="140"/>
    </row>
    <row r="60" spans="2:11" s="8" customFormat="1" ht="19.5" customHeight="1">
      <c r="B60" s="134"/>
      <c r="C60" s="135"/>
      <c r="D60" s="136" t="s">
        <v>108</v>
      </c>
      <c r="E60" s="137"/>
      <c r="F60" s="137"/>
      <c r="G60" s="137"/>
      <c r="H60" s="137"/>
      <c r="I60" s="138"/>
      <c r="J60" s="139">
        <f>J239</f>
        <v>0</v>
      </c>
      <c r="K60" s="140"/>
    </row>
    <row r="61" spans="2:11" s="8" customFormat="1" ht="19.5" customHeight="1">
      <c r="B61" s="134"/>
      <c r="C61" s="135"/>
      <c r="D61" s="136" t="s">
        <v>459</v>
      </c>
      <c r="E61" s="137"/>
      <c r="F61" s="137"/>
      <c r="G61" s="137"/>
      <c r="H61" s="137"/>
      <c r="I61" s="138"/>
      <c r="J61" s="139">
        <f>J270</f>
        <v>0</v>
      </c>
      <c r="K61" s="140"/>
    </row>
    <row r="62" spans="2:11" s="8" customFormat="1" ht="19.5" customHeight="1">
      <c r="B62" s="134"/>
      <c r="C62" s="135"/>
      <c r="D62" s="136" t="s">
        <v>109</v>
      </c>
      <c r="E62" s="137"/>
      <c r="F62" s="137"/>
      <c r="G62" s="137"/>
      <c r="H62" s="137"/>
      <c r="I62" s="138"/>
      <c r="J62" s="139">
        <f>J298</f>
        <v>0</v>
      </c>
      <c r="K62" s="140"/>
    </row>
    <row r="63" spans="2:11" s="8" customFormat="1" ht="19.5" customHeight="1">
      <c r="B63" s="134"/>
      <c r="C63" s="135"/>
      <c r="D63" s="136" t="s">
        <v>460</v>
      </c>
      <c r="E63" s="137"/>
      <c r="F63" s="137"/>
      <c r="G63" s="137"/>
      <c r="H63" s="137"/>
      <c r="I63" s="138"/>
      <c r="J63" s="139">
        <f>J337</f>
        <v>0</v>
      </c>
      <c r="K63" s="140"/>
    </row>
    <row r="64" spans="2:11" s="8" customFormat="1" ht="19.5" customHeight="1">
      <c r="B64" s="134"/>
      <c r="C64" s="135"/>
      <c r="D64" s="136" t="s">
        <v>461</v>
      </c>
      <c r="E64" s="137"/>
      <c r="F64" s="137"/>
      <c r="G64" s="137"/>
      <c r="H64" s="137"/>
      <c r="I64" s="138"/>
      <c r="J64" s="139">
        <f>J350</f>
        <v>0</v>
      </c>
      <c r="K64" s="140"/>
    </row>
    <row r="65" spans="2:11" s="8" customFormat="1" ht="19.5" customHeight="1">
      <c r="B65" s="134"/>
      <c r="C65" s="135"/>
      <c r="D65" s="136" t="s">
        <v>110</v>
      </c>
      <c r="E65" s="137"/>
      <c r="F65" s="137"/>
      <c r="G65" s="137"/>
      <c r="H65" s="137"/>
      <c r="I65" s="138"/>
      <c r="J65" s="139">
        <f>J368</f>
        <v>0</v>
      </c>
      <c r="K65" s="140"/>
    </row>
    <row r="66" spans="2:11" s="7" customFormat="1" ht="24.75" customHeight="1">
      <c r="B66" s="127"/>
      <c r="C66" s="128"/>
      <c r="D66" s="129" t="s">
        <v>462</v>
      </c>
      <c r="E66" s="130"/>
      <c r="F66" s="130"/>
      <c r="G66" s="130"/>
      <c r="H66" s="130"/>
      <c r="I66" s="131"/>
      <c r="J66" s="132">
        <f>J612</f>
        <v>0</v>
      </c>
      <c r="K66" s="133"/>
    </row>
    <row r="67" spans="2:11" s="1" customFormat="1" ht="21.75" customHeight="1">
      <c r="B67" s="36"/>
      <c r="C67" s="37"/>
      <c r="D67" s="37"/>
      <c r="E67" s="37"/>
      <c r="F67" s="37"/>
      <c r="G67" s="37"/>
      <c r="H67" s="37"/>
      <c r="I67" s="97"/>
      <c r="J67" s="37"/>
      <c r="K67" s="40"/>
    </row>
    <row r="68" spans="2:11" s="1" customFormat="1" ht="6.75" customHeight="1">
      <c r="B68" s="51"/>
      <c r="C68" s="52"/>
      <c r="D68" s="52"/>
      <c r="E68" s="52"/>
      <c r="F68" s="52"/>
      <c r="G68" s="52"/>
      <c r="H68" s="52"/>
      <c r="I68" s="119"/>
      <c r="J68" s="52"/>
      <c r="K68" s="53"/>
    </row>
    <row r="72" spans="2:12" s="1" customFormat="1" ht="6.75" customHeight="1">
      <c r="B72" s="54"/>
      <c r="C72" s="55"/>
      <c r="D72" s="55"/>
      <c r="E72" s="55"/>
      <c r="F72" s="55"/>
      <c r="G72" s="55"/>
      <c r="H72" s="55"/>
      <c r="I72" s="120"/>
      <c r="J72" s="55"/>
      <c r="K72" s="55"/>
      <c r="L72" s="36"/>
    </row>
    <row r="73" spans="2:12" s="1" customFormat="1" ht="36.75" customHeight="1">
      <c r="B73" s="36"/>
      <c r="C73" s="56" t="s">
        <v>113</v>
      </c>
      <c r="L73" s="36"/>
    </row>
    <row r="74" spans="2:12" s="1" customFormat="1" ht="6.75" customHeight="1">
      <c r="B74" s="36"/>
      <c r="L74" s="36"/>
    </row>
    <row r="75" spans="2:12" s="1" customFormat="1" ht="14.25" customHeight="1">
      <c r="B75" s="36"/>
      <c r="C75" s="58" t="s">
        <v>17</v>
      </c>
      <c r="L75" s="36"/>
    </row>
    <row r="76" spans="2:12" s="1" customFormat="1" ht="22.5" customHeight="1">
      <c r="B76" s="36"/>
      <c r="E76" s="376" t="str">
        <f>E7</f>
        <v>III/16911 Prášily - Skelná</v>
      </c>
      <c r="F76" s="353"/>
      <c r="G76" s="353"/>
      <c r="H76" s="353"/>
      <c r="L76" s="36"/>
    </row>
    <row r="77" spans="2:12" s="1" customFormat="1" ht="14.25" customHeight="1">
      <c r="B77" s="36"/>
      <c r="C77" s="58" t="s">
        <v>98</v>
      </c>
      <c r="L77" s="36"/>
    </row>
    <row r="78" spans="2:12" s="1" customFormat="1" ht="23.25" customHeight="1">
      <c r="B78" s="36"/>
      <c r="E78" s="350" t="str">
        <f>E9</f>
        <v>SO202 - Most ev.č. 16911 - 5</v>
      </c>
      <c r="F78" s="353"/>
      <c r="G78" s="353"/>
      <c r="H78" s="353"/>
      <c r="L78" s="36"/>
    </row>
    <row r="79" spans="2:12" s="1" customFormat="1" ht="6.75" customHeight="1">
      <c r="B79" s="36"/>
      <c r="L79" s="36"/>
    </row>
    <row r="80" spans="2:12" s="1" customFormat="1" ht="18" customHeight="1">
      <c r="B80" s="36"/>
      <c r="C80" s="58" t="s">
        <v>25</v>
      </c>
      <c r="F80" s="141" t="str">
        <f>F12</f>
        <v> </v>
      </c>
      <c r="I80" s="142" t="s">
        <v>27</v>
      </c>
      <c r="J80" s="62" t="str">
        <f>IF(J12="","",J12)</f>
        <v>10.11.2015</v>
      </c>
      <c r="L80" s="36"/>
    </row>
    <row r="81" spans="2:12" s="1" customFormat="1" ht="6.75" customHeight="1">
      <c r="B81" s="36"/>
      <c r="L81" s="36"/>
    </row>
    <row r="82" spans="2:12" s="1" customFormat="1" ht="15">
      <c r="B82" s="36"/>
      <c r="C82" s="58" t="s">
        <v>33</v>
      </c>
      <c r="F82" s="141" t="str">
        <f>E15</f>
        <v>SÚSPK,p.o.,Škroupova 18,306 12 Plzeň</v>
      </c>
      <c r="I82" s="142" t="s">
        <v>41</v>
      </c>
      <c r="J82" s="141" t="str">
        <f>E21</f>
        <v>INGEM inženýrská a.s.</v>
      </c>
      <c r="L82" s="36"/>
    </row>
    <row r="83" spans="2:12" s="1" customFormat="1" ht="14.25" customHeight="1">
      <c r="B83" s="36"/>
      <c r="C83" s="58" t="s">
        <v>39</v>
      </c>
      <c r="F83" s="141">
        <f>IF(E18="","",E18)</f>
      </c>
      <c r="L83" s="36"/>
    </row>
    <row r="84" spans="2:12" s="1" customFormat="1" ht="9.75" customHeight="1">
      <c r="B84" s="36"/>
      <c r="L84" s="36"/>
    </row>
    <row r="85" spans="2:20" s="9" customFormat="1" ht="29.25" customHeight="1">
      <c r="B85" s="143"/>
      <c r="C85" s="144" t="s">
        <v>114</v>
      </c>
      <c r="D85" s="145" t="s">
        <v>66</v>
      </c>
      <c r="E85" s="145" t="s">
        <v>62</v>
      </c>
      <c r="F85" s="145" t="s">
        <v>115</v>
      </c>
      <c r="G85" s="145" t="s">
        <v>116</v>
      </c>
      <c r="H85" s="145" t="s">
        <v>117</v>
      </c>
      <c r="I85" s="146" t="s">
        <v>118</v>
      </c>
      <c r="J85" s="145" t="s">
        <v>102</v>
      </c>
      <c r="K85" s="147" t="s">
        <v>119</v>
      </c>
      <c r="L85" s="143"/>
      <c r="M85" s="69" t="s">
        <v>120</v>
      </c>
      <c r="N85" s="70" t="s">
        <v>51</v>
      </c>
      <c r="O85" s="70" t="s">
        <v>121</v>
      </c>
      <c r="P85" s="70" t="s">
        <v>122</v>
      </c>
      <c r="Q85" s="70" t="s">
        <v>123</v>
      </c>
      <c r="R85" s="70" t="s">
        <v>124</v>
      </c>
      <c r="S85" s="70" t="s">
        <v>125</v>
      </c>
      <c r="T85" s="71" t="s">
        <v>126</v>
      </c>
    </row>
    <row r="86" spans="2:63" s="1" customFormat="1" ht="29.25" customHeight="1">
      <c r="B86" s="36"/>
      <c r="C86" s="73" t="s">
        <v>103</v>
      </c>
      <c r="J86" s="148">
        <f>BK86</f>
        <v>0</v>
      </c>
      <c r="L86" s="36"/>
      <c r="M86" s="72"/>
      <c r="N86" s="63"/>
      <c r="O86" s="63"/>
      <c r="P86" s="149">
        <f>P87+P612</f>
        <v>0</v>
      </c>
      <c r="Q86" s="63"/>
      <c r="R86" s="149">
        <f>R87+R612</f>
        <v>246.22538474000004</v>
      </c>
      <c r="S86" s="63"/>
      <c r="T86" s="150">
        <f>T87+T612</f>
        <v>348.82367999999997</v>
      </c>
      <c r="AT86" s="18" t="s">
        <v>80</v>
      </c>
      <c r="AU86" s="18" t="s">
        <v>104</v>
      </c>
      <c r="BK86" s="151">
        <f>BK87+BK612</f>
        <v>0</v>
      </c>
    </row>
    <row r="87" spans="2:63" s="10" customFormat="1" ht="36.75" customHeight="1">
      <c r="B87" s="152"/>
      <c r="D87" s="153" t="s">
        <v>80</v>
      </c>
      <c r="E87" s="154" t="s">
        <v>127</v>
      </c>
      <c r="F87" s="154" t="s">
        <v>128</v>
      </c>
      <c r="I87" s="155"/>
      <c r="J87" s="156">
        <f>BK87</f>
        <v>0</v>
      </c>
      <c r="L87" s="152"/>
      <c r="M87" s="157"/>
      <c r="N87" s="158"/>
      <c r="O87" s="158"/>
      <c r="P87" s="159">
        <f>P88+P209+P239+P270+P298+P337+P350+P368</f>
        <v>0</v>
      </c>
      <c r="Q87" s="158"/>
      <c r="R87" s="159">
        <f>R88+R209+R239+R270+R298+R337+R350+R368</f>
        <v>246.22538474000004</v>
      </c>
      <c r="S87" s="158"/>
      <c r="T87" s="160">
        <f>T88+T209+T239+T270+T298+T337+T350+T368</f>
        <v>348.82367999999997</v>
      </c>
      <c r="AR87" s="153" t="s">
        <v>24</v>
      </c>
      <c r="AT87" s="161" t="s">
        <v>80</v>
      </c>
      <c r="AU87" s="161" t="s">
        <v>81</v>
      </c>
      <c r="AY87" s="153" t="s">
        <v>129</v>
      </c>
      <c r="BK87" s="162">
        <f>BK88+BK209+BK239+BK270+BK298+BK337+BK350+BK368</f>
        <v>0</v>
      </c>
    </row>
    <row r="88" spans="2:63" s="10" customFormat="1" ht="19.5" customHeight="1">
      <c r="B88" s="152"/>
      <c r="D88" s="163" t="s">
        <v>80</v>
      </c>
      <c r="E88" s="164" t="s">
        <v>24</v>
      </c>
      <c r="F88" s="164" t="s">
        <v>130</v>
      </c>
      <c r="I88" s="155"/>
      <c r="J88" s="165">
        <f>BK88</f>
        <v>0</v>
      </c>
      <c r="L88" s="152"/>
      <c r="M88" s="157"/>
      <c r="N88" s="158"/>
      <c r="O88" s="158"/>
      <c r="P88" s="159">
        <f>SUM(P89:P208)</f>
        <v>0</v>
      </c>
      <c r="Q88" s="158"/>
      <c r="R88" s="159">
        <f>SUM(R89:R208)</f>
        <v>0.5506199999999999</v>
      </c>
      <c r="S88" s="158"/>
      <c r="T88" s="160">
        <f>SUM(T89:T208)</f>
        <v>218.53690999999998</v>
      </c>
      <c r="AR88" s="153" t="s">
        <v>24</v>
      </c>
      <c r="AT88" s="161" t="s">
        <v>80</v>
      </c>
      <c r="AU88" s="161" t="s">
        <v>24</v>
      </c>
      <c r="AY88" s="153" t="s">
        <v>129</v>
      </c>
      <c r="BK88" s="162">
        <f>SUM(BK89:BK208)</f>
        <v>0</v>
      </c>
    </row>
    <row r="89" spans="2:65" s="1" customFormat="1" ht="31.5" customHeight="1">
      <c r="B89" s="166"/>
      <c r="C89" s="167" t="s">
        <v>24</v>
      </c>
      <c r="D89" s="167" t="s">
        <v>131</v>
      </c>
      <c r="E89" s="168" t="s">
        <v>463</v>
      </c>
      <c r="F89" s="169" t="s">
        <v>464</v>
      </c>
      <c r="G89" s="170" t="s">
        <v>134</v>
      </c>
      <c r="H89" s="171">
        <v>40</v>
      </c>
      <c r="I89" s="172"/>
      <c r="J89" s="173">
        <f>ROUND(I89*H89,2)</f>
        <v>0</v>
      </c>
      <c r="K89" s="169" t="s">
        <v>135</v>
      </c>
      <c r="L89" s="36"/>
      <c r="M89" s="174" t="s">
        <v>3</v>
      </c>
      <c r="N89" s="175" t="s">
        <v>52</v>
      </c>
      <c r="O89" s="37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AR89" s="18" t="s">
        <v>136</v>
      </c>
      <c r="AT89" s="18" t="s">
        <v>131</v>
      </c>
      <c r="AU89" s="18" t="s">
        <v>89</v>
      </c>
      <c r="AY89" s="18" t="s">
        <v>129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18" t="s">
        <v>24</v>
      </c>
      <c r="BK89" s="178">
        <f>ROUND(I89*H89,2)</f>
        <v>0</v>
      </c>
      <c r="BL89" s="18" t="s">
        <v>136</v>
      </c>
      <c r="BM89" s="18" t="s">
        <v>1131</v>
      </c>
    </row>
    <row r="90" spans="2:47" s="1" customFormat="1" ht="27">
      <c r="B90" s="36"/>
      <c r="D90" s="191" t="s">
        <v>138</v>
      </c>
      <c r="F90" s="203" t="s">
        <v>466</v>
      </c>
      <c r="I90" s="181"/>
      <c r="L90" s="36"/>
      <c r="M90" s="65"/>
      <c r="N90" s="37"/>
      <c r="O90" s="37"/>
      <c r="P90" s="37"/>
      <c r="Q90" s="37"/>
      <c r="R90" s="37"/>
      <c r="S90" s="37"/>
      <c r="T90" s="66"/>
      <c r="AT90" s="18" t="s">
        <v>138</v>
      </c>
      <c r="AU90" s="18" t="s">
        <v>89</v>
      </c>
    </row>
    <row r="91" spans="2:65" s="1" customFormat="1" ht="22.5" customHeight="1">
      <c r="B91" s="166"/>
      <c r="C91" s="167" t="s">
        <v>89</v>
      </c>
      <c r="D91" s="167" t="s">
        <v>131</v>
      </c>
      <c r="E91" s="168" t="s">
        <v>467</v>
      </c>
      <c r="F91" s="169" t="s">
        <v>468</v>
      </c>
      <c r="G91" s="170" t="s">
        <v>134</v>
      </c>
      <c r="H91" s="171">
        <v>40</v>
      </c>
      <c r="I91" s="172"/>
      <c r="J91" s="173">
        <f>ROUND(I91*H91,2)</f>
        <v>0</v>
      </c>
      <c r="K91" s="169" t="s">
        <v>135</v>
      </c>
      <c r="L91" s="36"/>
      <c r="M91" s="174" t="s">
        <v>3</v>
      </c>
      <c r="N91" s="175" t="s">
        <v>52</v>
      </c>
      <c r="O91" s="37"/>
      <c r="P91" s="176">
        <f>O91*H91</f>
        <v>0</v>
      </c>
      <c r="Q91" s="176">
        <v>0.00018</v>
      </c>
      <c r="R91" s="176">
        <f>Q91*H91</f>
        <v>0.007200000000000001</v>
      </c>
      <c r="S91" s="176">
        <v>0</v>
      </c>
      <c r="T91" s="177">
        <f>S91*H91</f>
        <v>0</v>
      </c>
      <c r="AR91" s="18" t="s">
        <v>136</v>
      </c>
      <c r="AT91" s="18" t="s">
        <v>131</v>
      </c>
      <c r="AU91" s="18" t="s">
        <v>89</v>
      </c>
      <c r="AY91" s="18" t="s">
        <v>129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8" t="s">
        <v>24</v>
      </c>
      <c r="BK91" s="178">
        <f>ROUND(I91*H91,2)</f>
        <v>0</v>
      </c>
      <c r="BL91" s="18" t="s">
        <v>136</v>
      </c>
      <c r="BM91" s="18" t="s">
        <v>1132</v>
      </c>
    </row>
    <row r="92" spans="2:47" s="1" customFormat="1" ht="27">
      <c r="B92" s="36"/>
      <c r="D92" s="191" t="s">
        <v>138</v>
      </c>
      <c r="F92" s="203" t="s">
        <v>470</v>
      </c>
      <c r="I92" s="181"/>
      <c r="L92" s="36"/>
      <c r="M92" s="65"/>
      <c r="N92" s="37"/>
      <c r="O92" s="37"/>
      <c r="P92" s="37"/>
      <c r="Q92" s="37"/>
      <c r="R92" s="37"/>
      <c r="S92" s="37"/>
      <c r="T92" s="66"/>
      <c r="AT92" s="18" t="s">
        <v>138</v>
      </c>
      <c r="AU92" s="18" t="s">
        <v>89</v>
      </c>
    </row>
    <row r="93" spans="2:65" s="1" customFormat="1" ht="22.5" customHeight="1">
      <c r="B93" s="166"/>
      <c r="C93" s="167" t="s">
        <v>149</v>
      </c>
      <c r="D93" s="167" t="s">
        <v>131</v>
      </c>
      <c r="E93" s="168" t="s">
        <v>1133</v>
      </c>
      <c r="F93" s="169" t="s">
        <v>1134</v>
      </c>
      <c r="G93" s="170" t="s">
        <v>134</v>
      </c>
      <c r="H93" s="171">
        <v>47.12</v>
      </c>
      <c r="I93" s="172"/>
      <c r="J93" s="173">
        <f>ROUND(I93*H93,2)</f>
        <v>0</v>
      </c>
      <c r="K93" s="169" t="s">
        <v>135</v>
      </c>
      <c r="L93" s="36"/>
      <c r="M93" s="174" t="s">
        <v>3</v>
      </c>
      <c r="N93" s="175" t="s">
        <v>52</v>
      </c>
      <c r="O93" s="37"/>
      <c r="P93" s="176">
        <f>O93*H93</f>
        <v>0</v>
      </c>
      <c r="Q93" s="176">
        <v>0</v>
      </c>
      <c r="R93" s="176">
        <f>Q93*H93</f>
        <v>0</v>
      </c>
      <c r="S93" s="176">
        <v>0.586</v>
      </c>
      <c r="T93" s="177">
        <f>S93*H93</f>
        <v>27.612319999999997</v>
      </c>
      <c r="AR93" s="18" t="s">
        <v>136</v>
      </c>
      <c r="AT93" s="18" t="s">
        <v>131</v>
      </c>
      <c r="AU93" s="18" t="s">
        <v>89</v>
      </c>
      <c r="AY93" s="18" t="s">
        <v>129</v>
      </c>
      <c r="BE93" s="178">
        <f>IF(N93="základní",J93,0)</f>
        <v>0</v>
      </c>
      <c r="BF93" s="178">
        <f>IF(N93="snížená",J93,0)</f>
        <v>0</v>
      </c>
      <c r="BG93" s="178">
        <f>IF(N93="zákl. přenesená",J93,0)</f>
        <v>0</v>
      </c>
      <c r="BH93" s="178">
        <f>IF(N93="sníž. přenesená",J93,0)</f>
        <v>0</v>
      </c>
      <c r="BI93" s="178">
        <f>IF(N93="nulová",J93,0)</f>
        <v>0</v>
      </c>
      <c r="BJ93" s="18" t="s">
        <v>24</v>
      </c>
      <c r="BK93" s="178">
        <f>ROUND(I93*H93,2)</f>
        <v>0</v>
      </c>
      <c r="BL93" s="18" t="s">
        <v>136</v>
      </c>
      <c r="BM93" s="18" t="s">
        <v>1135</v>
      </c>
    </row>
    <row r="94" spans="2:47" s="1" customFormat="1" ht="40.5">
      <c r="B94" s="36"/>
      <c r="D94" s="191" t="s">
        <v>138</v>
      </c>
      <c r="F94" s="203" t="s">
        <v>1136</v>
      </c>
      <c r="I94" s="181"/>
      <c r="L94" s="36"/>
      <c r="M94" s="65"/>
      <c r="N94" s="37"/>
      <c r="O94" s="37"/>
      <c r="P94" s="37"/>
      <c r="Q94" s="37"/>
      <c r="R94" s="37"/>
      <c r="S94" s="37"/>
      <c r="T94" s="66"/>
      <c r="AT94" s="18" t="s">
        <v>138</v>
      </c>
      <c r="AU94" s="18" t="s">
        <v>89</v>
      </c>
    </row>
    <row r="95" spans="2:65" s="1" customFormat="1" ht="22.5" customHeight="1">
      <c r="B95" s="166"/>
      <c r="C95" s="167" t="s">
        <v>136</v>
      </c>
      <c r="D95" s="167" t="s">
        <v>131</v>
      </c>
      <c r="E95" s="168" t="s">
        <v>132</v>
      </c>
      <c r="F95" s="169" t="s">
        <v>133</v>
      </c>
      <c r="G95" s="170" t="s">
        <v>134</v>
      </c>
      <c r="H95" s="171">
        <v>300.95</v>
      </c>
      <c r="I95" s="172"/>
      <c r="J95" s="173">
        <f>ROUND(I95*H95,2)</f>
        <v>0</v>
      </c>
      <c r="K95" s="169" t="s">
        <v>135</v>
      </c>
      <c r="L95" s="36"/>
      <c r="M95" s="174" t="s">
        <v>3</v>
      </c>
      <c r="N95" s="175" t="s">
        <v>52</v>
      </c>
      <c r="O95" s="37"/>
      <c r="P95" s="176">
        <f>O95*H95</f>
        <v>0</v>
      </c>
      <c r="Q95" s="176">
        <v>0</v>
      </c>
      <c r="R95" s="176">
        <f>Q95*H95</f>
        <v>0</v>
      </c>
      <c r="S95" s="176">
        <v>0.417</v>
      </c>
      <c r="T95" s="177">
        <f>S95*H95</f>
        <v>125.49614999999999</v>
      </c>
      <c r="AR95" s="18" t="s">
        <v>136</v>
      </c>
      <c r="AT95" s="18" t="s">
        <v>131</v>
      </c>
      <c r="AU95" s="18" t="s">
        <v>89</v>
      </c>
      <c r="AY95" s="18" t="s">
        <v>129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18" t="s">
        <v>24</v>
      </c>
      <c r="BK95" s="178">
        <f>ROUND(I95*H95,2)</f>
        <v>0</v>
      </c>
      <c r="BL95" s="18" t="s">
        <v>136</v>
      </c>
      <c r="BM95" s="18" t="s">
        <v>1137</v>
      </c>
    </row>
    <row r="96" spans="2:47" s="1" customFormat="1" ht="40.5">
      <c r="B96" s="36"/>
      <c r="D96" s="179" t="s">
        <v>138</v>
      </c>
      <c r="F96" s="180" t="s">
        <v>139</v>
      </c>
      <c r="I96" s="181"/>
      <c r="L96" s="36"/>
      <c r="M96" s="65"/>
      <c r="N96" s="37"/>
      <c r="O96" s="37"/>
      <c r="P96" s="37"/>
      <c r="Q96" s="37"/>
      <c r="R96" s="37"/>
      <c r="S96" s="37"/>
      <c r="T96" s="66"/>
      <c r="AT96" s="18" t="s">
        <v>138</v>
      </c>
      <c r="AU96" s="18" t="s">
        <v>89</v>
      </c>
    </row>
    <row r="97" spans="2:51" s="12" customFormat="1" ht="27">
      <c r="B97" s="190"/>
      <c r="D97" s="179" t="s">
        <v>140</v>
      </c>
      <c r="E97" s="214" t="s">
        <v>3</v>
      </c>
      <c r="F97" s="215" t="s">
        <v>1138</v>
      </c>
      <c r="H97" s="199" t="s">
        <v>3</v>
      </c>
      <c r="I97" s="195"/>
      <c r="L97" s="190"/>
      <c r="M97" s="196"/>
      <c r="N97" s="197"/>
      <c r="O97" s="197"/>
      <c r="P97" s="197"/>
      <c r="Q97" s="197"/>
      <c r="R97" s="197"/>
      <c r="S97" s="197"/>
      <c r="T97" s="198"/>
      <c r="AT97" s="199" t="s">
        <v>140</v>
      </c>
      <c r="AU97" s="199" t="s">
        <v>89</v>
      </c>
      <c r="AV97" s="12" t="s">
        <v>24</v>
      </c>
      <c r="AW97" s="12" t="s">
        <v>45</v>
      </c>
      <c r="AX97" s="12" t="s">
        <v>81</v>
      </c>
      <c r="AY97" s="199" t="s">
        <v>129</v>
      </c>
    </row>
    <row r="98" spans="2:51" s="11" customFormat="1" ht="13.5">
      <c r="B98" s="182"/>
      <c r="D98" s="191" t="s">
        <v>140</v>
      </c>
      <c r="E98" s="200" t="s">
        <v>3</v>
      </c>
      <c r="F98" s="201" t="s">
        <v>1139</v>
      </c>
      <c r="H98" s="202">
        <v>300.95</v>
      </c>
      <c r="I98" s="186"/>
      <c r="L98" s="182"/>
      <c r="M98" s="187"/>
      <c r="N98" s="188"/>
      <c r="O98" s="188"/>
      <c r="P98" s="188"/>
      <c r="Q98" s="188"/>
      <c r="R98" s="188"/>
      <c r="S98" s="188"/>
      <c r="T98" s="189"/>
      <c r="AT98" s="183" t="s">
        <v>140</v>
      </c>
      <c r="AU98" s="183" t="s">
        <v>89</v>
      </c>
      <c r="AV98" s="11" t="s">
        <v>89</v>
      </c>
      <c r="AW98" s="11" t="s">
        <v>45</v>
      </c>
      <c r="AX98" s="11" t="s">
        <v>24</v>
      </c>
      <c r="AY98" s="183" t="s">
        <v>129</v>
      </c>
    </row>
    <row r="99" spans="2:65" s="1" customFormat="1" ht="22.5" customHeight="1">
      <c r="B99" s="166"/>
      <c r="C99" s="167" t="s">
        <v>159</v>
      </c>
      <c r="D99" s="167" t="s">
        <v>131</v>
      </c>
      <c r="E99" s="168" t="s">
        <v>474</v>
      </c>
      <c r="F99" s="169" t="s">
        <v>475</v>
      </c>
      <c r="G99" s="170" t="s">
        <v>134</v>
      </c>
      <c r="H99" s="171">
        <v>45.24</v>
      </c>
      <c r="I99" s="172"/>
      <c r="J99" s="173">
        <f>ROUND(I99*H99,2)</f>
        <v>0</v>
      </c>
      <c r="K99" s="169" t="s">
        <v>135</v>
      </c>
      <c r="L99" s="36"/>
      <c r="M99" s="174" t="s">
        <v>3</v>
      </c>
      <c r="N99" s="175" t="s">
        <v>52</v>
      </c>
      <c r="O99" s="37"/>
      <c r="P99" s="176">
        <f>O99*H99</f>
        <v>0</v>
      </c>
      <c r="Q99" s="176">
        <v>0</v>
      </c>
      <c r="R99" s="176">
        <f>Q99*H99</f>
        <v>0</v>
      </c>
      <c r="S99" s="176">
        <v>0.181</v>
      </c>
      <c r="T99" s="177">
        <f>S99*H99</f>
        <v>8.18844</v>
      </c>
      <c r="AR99" s="18" t="s">
        <v>136</v>
      </c>
      <c r="AT99" s="18" t="s">
        <v>131</v>
      </c>
      <c r="AU99" s="18" t="s">
        <v>89</v>
      </c>
      <c r="AY99" s="18" t="s">
        <v>129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18" t="s">
        <v>24</v>
      </c>
      <c r="BK99" s="178">
        <f>ROUND(I99*H99,2)</f>
        <v>0</v>
      </c>
      <c r="BL99" s="18" t="s">
        <v>136</v>
      </c>
      <c r="BM99" s="18" t="s">
        <v>1140</v>
      </c>
    </row>
    <row r="100" spans="2:47" s="1" customFormat="1" ht="40.5">
      <c r="B100" s="36"/>
      <c r="D100" s="179" t="s">
        <v>138</v>
      </c>
      <c r="F100" s="180" t="s">
        <v>477</v>
      </c>
      <c r="I100" s="181"/>
      <c r="L100" s="36"/>
      <c r="M100" s="65"/>
      <c r="N100" s="37"/>
      <c r="O100" s="37"/>
      <c r="P100" s="37"/>
      <c r="Q100" s="37"/>
      <c r="R100" s="37"/>
      <c r="S100" s="37"/>
      <c r="T100" s="66"/>
      <c r="AT100" s="18" t="s">
        <v>138</v>
      </c>
      <c r="AU100" s="18" t="s">
        <v>89</v>
      </c>
    </row>
    <row r="101" spans="2:51" s="12" customFormat="1" ht="13.5">
      <c r="B101" s="190"/>
      <c r="D101" s="179" t="s">
        <v>140</v>
      </c>
      <c r="E101" s="214" t="s">
        <v>3</v>
      </c>
      <c r="F101" s="215" t="s">
        <v>1141</v>
      </c>
      <c r="H101" s="199" t="s">
        <v>3</v>
      </c>
      <c r="I101" s="195"/>
      <c r="L101" s="190"/>
      <c r="M101" s="196"/>
      <c r="N101" s="197"/>
      <c r="O101" s="197"/>
      <c r="P101" s="197"/>
      <c r="Q101" s="197"/>
      <c r="R101" s="197"/>
      <c r="S101" s="197"/>
      <c r="T101" s="198"/>
      <c r="AT101" s="199" t="s">
        <v>140</v>
      </c>
      <c r="AU101" s="199" t="s">
        <v>89</v>
      </c>
      <c r="AV101" s="12" t="s">
        <v>24</v>
      </c>
      <c r="AW101" s="12" t="s">
        <v>45</v>
      </c>
      <c r="AX101" s="12" t="s">
        <v>81</v>
      </c>
      <c r="AY101" s="199" t="s">
        <v>129</v>
      </c>
    </row>
    <row r="102" spans="2:51" s="11" customFormat="1" ht="13.5">
      <c r="B102" s="182"/>
      <c r="D102" s="191" t="s">
        <v>140</v>
      </c>
      <c r="E102" s="200" t="s">
        <v>3</v>
      </c>
      <c r="F102" s="201" t="s">
        <v>478</v>
      </c>
      <c r="H102" s="202">
        <v>45.24</v>
      </c>
      <c r="I102" s="186"/>
      <c r="L102" s="182"/>
      <c r="M102" s="187"/>
      <c r="N102" s="188"/>
      <c r="O102" s="188"/>
      <c r="P102" s="188"/>
      <c r="Q102" s="188"/>
      <c r="R102" s="188"/>
      <c r="S102" s="188"/>
      <c r="T102" s="189"/>
      <c r="AT102" s="183" t="s">
        <v>140</v>
      </c>
      <c r="AU102" s="183" t="s">
        <v>89</v>
      </c>
      <c r="AV102" s="11" t="s">
        <v>89</v>
      </c>
      <c r="AW102" s="11" t="s">
        <v>45</v>
      </c>
      <c r="AX102" s="11" t="s">
        <v>24</v>
      </c>
      <c r="AY102" s="183" t="s">
        <v>129</v>
      </c>
    </row>
    <row r="103" spans="2:65" s="1" customFormat="1" ht="22.5" customHeight="1">
      <c r="B103" s="166"/>
      <c r="C103" s="167" t="s">
        <v>166</v>
      </c>
      <c r="D103" s="167" t="s">
        <v>131</v>
      </c>
      <c r="E103" s="168" t="s">
        <v>479</v>
      </c>
      <c r="F103" s="169" t="s">
        <v>480</v>
      </c>
      <c r="G103" s="170" t="s">
        <v>134</v>
      </c>
      <c r="H103" s="171">
        <v>117</v>
      </c>
      <c r="I103" s="172"/>
      <c r="J103" s="173">
        <f>ROUND(I103*H103,2)</f>
        <v>0</v>
      </c>
      <c r="K103" s="169" t="s">
        <v>135</v>
      </c>
      <c r="L103" s="36"/>
      <c r="M103" s="174" t="s">
        <v>3</v>
      </c>
      <c r="N103" s="175" t="s">
        <v>52</v>
      </c>
      <c r="O103" s="37"/>
      <c r="P103" s="176">
        <f>O103*H103</f>
        <v>0</v>
      </c>
      <c r="Q103" s="176">
        <v>0</v>
      </c>
      <c r="R103" s="176">
        <f>Q103*H103</f>
        <v>0</v>
      </c>
      <c r="S103" s="176">
        <v>0.4</v>
      </c>
      <c r="T103" s="177">
        <f>S103*H103</f>
        <v>46.800000000000004</v>
      </c>
      <c r="AR103" s="18" t="s">
        <v>136</v>
      </c>
      <c r="AT103" s="18" t="s">
        <v>131</v>
      </c>
      <c r="AU103" s="18" t="s">
        <v>89</v>
      </c>
      <c r="AY103" s="18" t="s">
        <v>129</v>
      </c>
      <c r="BE103" s="178">
        <f>IF(N103="základní",J103,0)</f>
        <v>0</v>
      </c>
      <c r="BF103" s="178">
        <f>IF(N103="snížená",J103,0)</f>
        <v>0</v>
      </c>
      <c r="BG103" s="178">
        <f>IF(N103="zákl. přenesená",J103,0)</f>
        <v>0</v>
      </c>
      <c r="BH103" s="178">
        <f>IF(N103="sníž. přenesená",J103,0)</f>
        <v>0</v>
      </c>
      <c r="BI103" s="178">
        <f>IF(N103="nulová",J103,0)</f>
        <v>0</v>
      </c>
      <c r="BJ103" s="18" t="s">
        <v>24</v>
      </c>
      <c r="BK103" s="178">
        <f>ROUND(I103*H103,2)</f>
        <v>0</v>
      </c>
      <c r="BL103" s="18" t="s">
        <v>136</v>
      </c>
      <c r="BM103" s="18" t="s">
        <v>1142</v>
      </c>
    </row>
    <row r="104" spans="2:47" s="1" customFormat="1" ht="40.5">
      <c r="B104" s="36"/>
      <c r="D104" s="179" t="s">
        <v>138</v>
      </c>
      <c r="F104" s="180" t="s">
        <v>482</v>
      </c>
      <c r="I104" s="181"/>
      <c r="L104" s="36"/>
      <c r="M104" s="65"/>
      <c r="N104" s="37"/>
      <c r="O104" s="37"/>
      <c r="P104" s="37"/>
      <c r="Q104" s="37"/>
      <c r="R104" s="37"/>
      <c r="S104" s="37"/>
      <c r="T104" s="66"/>
      <c r="AT104" s="18" t="s">
        <v>138</v>
      </c>
      <c r="AU104" s="18" t="s">
        <v>89</v>
      </c>
    </row>
    <row r="105" spans="2:51" s="11" customFormat="1" ht="13.5">
      <c r="B105" s="182"/>
      <c r="D105" s="191" t="s">
        <v>140</v>
      </c>
      <c r="E105" s="200" t="s">
        <v>3</v>
      </c>
      <c r="F105" s="201" t="s">
        <v>1143</v>
      </c>
      <c r="H105" s="202">
        <v>117</v>
      </c>
      <c r="I105" s="186"/>
      <c r="L105" s="182"/>
      <c r="M105" s="187"/>
      <c r="N105" s="188"/>
      <c r="O105" s="188"/>
      <c r="P105" s="188"/>
      <c r="Q105" s="188"/>
      <c r="R105" s="188"/>
      <c r="S105" s="188"/>
      <c r="T105" s="189"/>
      <c r="AT105" s="183" t="s">
        <v>140</v>
      </c>
      <c r="AU105" s="183" t="s">
        <v>89</v>
      </c>
      <c r="AV105" s="11" t="s">
        <v>89</v>
      </c>
      <c r="AW105" s="11" t="s">
        <v>45</v>
      </c>
      <c r="AX105" s="11" t="s">
        <v>24</v>
      </c>
      <c r="AY105" s="183" t="s">
        <v>129</v>
      </c>
    </row>
    <row r="106" spans="2:65" s="1" customFormat="1" ht="22.5" customHeight="1">
      <c r="B106" s="166"/>
      <c r="C106" s="167" t="s">
        <v>172</v>
      </c>
      <c r="D106" s="167" t="s">
        <v>131</v>
      </c>
      <c r="E106" s="168" t="s">
        <v>484</v>
      </c>
      <c r="F106" s="169" t="s">
        <v>485</v>
      </c>
      <c r="G106" s="170" t="s">
        <v>253</v>
      </c>
      <c r="H106" s="171">
        <v>36</v>
      </c>
      <c r="I106" s="172"/>
      <c r="J106" s="173">
        <f>ROUND(I106*H106,2)</f>
        <v>0</v>
      </c>
      <c r="K106" s="169" t="s">
        <v>135</v>
      </c>
      <c r="L106" s="36"/>
      <c r="M106" s="174" t="s">
        <v>3</v>
      </c>
      <c r="N106" s="175" t="s">
        <v>52</v>
      </c>
      <c r="O106" s="37"/>
      <c r="P106" s="176">
        <f>O106*H106</f>
        <v>0</v>
      </c>
      <c r="Q106" s="176">
        <v>0</v>
      </c>
      <c r="R106" s="176">
        <f>Q106*H106</f>
        <v>0</v>
      </c>
      <c r="S106" s="176">
        <v>0.29</v>
      </c>
      <c r="T106" s="177">
        <f>S106*H106</f>
        <v>10.44</v>
      </c>
      <c r="AR106" s="18" t="s">
        <v>486</v>
      </c>
      <c r="AT106" s="18" t="s">
        <v>131</v>
      </c>
      <c r="AU106" s="18" t="s">
        <v>89</v>
      </c>
      <c r="AY106" s="18" t="s">
        <v>129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8" t="s">
        <v>24</v>
      </c>
      <c r="BK106" s="178">
        <f>ROUND(I106*H106,2)</f>
        <v>0</v>
      </c>
      <c r="BL106" s="18" t="s">
        <v>486</v>
      </c>
      <c r="BM106" s="18" t="s">
        <v>1144</v>
      </c>
    </row>
    <row r="107" spans="2:47" s="1" customFormat="1" ht="27">
      <c r="B107" s="36"/>
      <c r="D107" s="179" t="s">
        <v>138</v>
      </c>
      <c r="F107" s="180" t="s">
        <v>488</v>
      </c>
      <c r="I107" s="181"/>
      <c r="L107" s="36"/>
      <c r="M107" s="65"/>
      <c r="N107" s="37"/>
      <c r="O107" s="37"/>
      <c r="P107" s="37"/>
      <c r="Q107" s="37"/>
      <c r="R107" s="37"/>
      <c r="S107" s="37"/>
      <c r="T107" s="66"/>
      <c r="AT107" s="18" t="s">
        <v>138</v>
      </c>
      <c r="AU107" s="18" t="s">
        <v>89</v>
      </c>
    </row>
    <row r="108" spans="2:51" s="11" customFormat="1" ht="13.5">
      <c r="B108" s="182"/>
      <c r="D108" s="191" t="s">
        <v>140</v>
      </c>
      <c r="E108" s="200" t="s">
        <v>3</v>
      </c>
      <c r="F108" s="201" t="s">
        <v>489</v>
      </c>
      <c r="H108" s="202">
        <v>36</v>
      </c>
      <c r="I108" s="186"/>
      <c r="L108" s="182"/>
      <c r="M108" s="187"/>
      <c r="N108" s="188"/>
      <c r="O108" s="188"/>
      <c r="P108" s="188"/>
      <c r="Q108" s="188"/>
      <c r="R108" s="188"/>
      <c r="S108" s="188"/>
      <c r="T108" s="189"/>
      <c r="AT108" s="183" t="s">
        <v>140</v>
      </c>
      <c r="AU108" s="183" t="s">
        <v>89</v>
      </c>
      <c r="AV108" s="11" t="s">
        <v>89</v>
      </c>
      <c r="AW108" s="11" t="s">
        <v>45</v>
      </c>
      <c r="AX108" s="11" t="s">
        <v>24</v>
      </c>
      <c r="AY108" s="183" t="s">
        <v>129</v>
      </c>
    </row>
    <row r="109" spans="2:65" s="1" customFormat="1" ht="22.5" customHeight="1">
      <c r="B109" s="166"/>
      <c r="C109" s="167" t="s">
        <v>177</v>
      </c>
      <c r="D109" s="167" t="s">
        <v>131</v>
      </c>
      <c r="E109" s="168" t="s">
        <v>490</v>
      </c>
      <c r="F109" s="169" t="s">
        <v>491</v>
      </c>
      <c r="G109" s="170" t="s">
        <v>162</v>
      </c>
      <c r="H109" s="171">
        <v>7.069</v>
      </c>
      <c r="I109" s="172"/>
      <c r="J109" s="173">
        <f>ROUND(I109*H109,2)</f>
        <v>0</v>
      </c>
      <c r="K109" s="169" t="s">
        <v>135</v>
      </c>
      <c r="L109" s="36"/>
      <c r="M109" s="174" t="s">
        <v>3</v>
      </c>
      <c r="N109" s="175" t="s">
        <v>52</v>
      </c>
      <c r="O109" s="37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AR109" s="18" t="s">
        <v>136</v>
      </c>
      <c r="AT109" s="18" t="s">
        <v>131</v>
      </c>
      <c r="AU109" s="18" t="s">
        <v>89</v>
      </c>
      <c r="AY109" s="18" t="s">
        <v>129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18" t="s">
        <v>24</v>
      </c>
      <c r="BK109" s="178">
        <f>ROUND(I109*H109,2)</f>
        <v>0</v>
      </c>
      <c r="BL109" s="18" t="s">
        <v>136</v>
      </c>
      <c r="BM109" s="18" t="s">
        <v>1145</v>
      </c>
    </row>
    <row r="110" spans="2:47" s="1" customFormat="1" ht="27">
      <c r="B110" s="36"/>
      <c r="D110" s="179" t="s">
        <v>138</v>
      </c>
      <c r="F110" s="180" t="s">
        <v>493</v>
      </c>
      <c r="I110" s="181"/>
      <c r="L110" s="36"/>
      <c r="M110" s="65"/>
      <c r="N110" s="37"/>
      <c r="O110" s="37"/>
      <c r="P110" s="37"/>
      <c r="Q110" s="37"/>
      <c r="R110" s="37"/>
      <c r="S110" s="37"/>
      <c r="T110" s="66"/>
      <c r="AT110" s="18" t="s">
        <v>138</v>
      </c>
      <c r="AU110" s="18" t="s">
        <v>89</v>
      </c>
    </row>
    <row r="111" spans="2:51" s="12" customFormat="1" ht="13.5">
      <c r="B111" s="190"/>
      <c r="D111" s="179" t="s">
        <v>140</v>
      </c>
      <c r="E111" s="214" t="s">
        <v>3</v>
      </c>
      <c r="F111" s="215" t="s">
        <v>494</v>
      </c>
      <c r="H111" s="199" t="s">
        <v>3</v>
      </c>
      <c r="I111" s="195"/>
      <c r="L111" s="190"/>
      <c r="M111" s="196"/>
      <c r="N111" s="197"/>
      <c r="O111" s="197"/>
      <c r="P111" s="197"/>
      <c r="Q111" s="197"/>
      <c r="R111" s="197"/>
      <c r="S111" s="197"/>
      <c r="T111" s="198"/>
      <c r="AT111" s="199" t="s">
        <v>140</v>
      </c>
      <c r="AU111" s="199" t="s">
        <v>89</v>
      </c>
      <c r="AV111" s="12" t="s">
        <v>24</v>
      </c>
      <c r="AW111" s="12" t="s">
        <v>45</v>
      </c>
      <c r="AX111" s="12" t="s">
        <v>81</v>
      </c>
      <c r="AY111" s="199" t="s">
        <v>129</v>
      </c>
    </row>
    <row r="112" spans="2:51" s="11" customFormat="1" ht="13.5">
      <c r="B112" s="182"/>
      <c r="D112" s="191" t="s">
        <v>140</v>
      </c>
      <c r="E112" s="200" t="s">
        <v>3</v>
      </c>
      <c r="F112" s="201" t="s">
        <v>1146</v>
      </c>
      <c r="H112" s="202">
        <v>7.069</v>
      </c>
      <c r="I112" s="186"/>
      <c r="L112" s="182"/>
      <c r="M112" s="187"/>
      <c r="N112" s="188"/>
      <c r="O112" s="188"/>
      <c r="P112" s="188"/>
      <c r="Q112" s="188"/>
      <c r="R112" s="188"/>
      <c r="S112" s="188"/>
      <c r="T112" s="189"/>
      <c r="AT112" s="183" t="s">
        <v>140</v>
      </c>
      <c r="AU112" s="183" t="s">
        <v>89</v>
      </c>
      <c r="AV112" s="11" t="s">
        <v>89</v>
      </c>
      <c r="AW112" s="11" t="s">
        <v>45</v>
      </c>
      <c r="AX112" s="11" t="s">
        <v>24</v>
      </c>
      <c r="AY112" s="183" t="s">
        <v>129</v>
      </c>
    </row>
    <row r="113" spans="2:65" s="1" customFormat="1" ht="22.5" customHeight="1">
      <c r="B113" s="166"/>
      <c r="C113" s="167" t="s">
        <v>182</v>
      </c>
      <c r="D113" s="167" t="s">
        <v>131</v>
      </c>
      <c r="E113" s="168" t="s">
        <v>496</v>
      </c>
      <c r="F113" s="169" t="s">
        <v>497</v>
      </c>
      <c r="G113" s="170" t="s">
        <v>162</v>
      </c>
      <c r="H113" s="171">
        <v>251.245</v>
      </c>
      <c r="I113" s="172"/>
      <c r="J113" s="173">
        <f>ROUND(I113*H113,2)</f>
        <v>0</v>
      </c>
      <c r="K113" s="169" t="s">
        <v>135</v>
      </c>
      <c r="L113" s="36"/>
      <c r="M113" s="174" t="s">
        <v>3</v>
      </c>
      <c r="N113" s="175" t="s">
        <v>52</v>
      </c>
      <c r="O113" s="37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AR113" s="18" t="s">
        <v>136</v>
      </c>
      <c r="AT113" s="18" t="s">
        <v>131</v>
      </c>
      <c r="AU113" s="18" t="s">
        <v>89</v>
      </c>
      <c r="AY113" s="18" t="s">
        <v>129</v>
      </c>
      <c r="BE113" s="178">
        <f>IF(N113="základní",J113,0)</f>
        <v>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18" t="s">
        <v>24</v>
      </c>
      <c r="BK113" s="178">
        <f>ROUND(I113*H113,2)</f>
        <v>0</v>
      </c>
      <c r="BL113" s="18" t="s">
        <v>136</v>
      </c>
      <c r="BM113" s="18" t="s">
        <v>1147</v>
      </c>
    </row>
    <row r="114" spans="2:47" s="1" customFormat="1" ht="27">
      <c r="B114" s="36"/>
      <c r="D114" s="179" t="s">
        <v>138</v>
      </c>
      <c r="F114" s="180" t="s">
        <v>499</v>
      </c>
      <c r="I114" s="181"/>
      <c r="L114" s="36"/>
      <c r="M114" s="65"/>
      <c r="N114" s="37"/>
      <c r="O114" s="37"/>
      <c r="P114" s="37"/>
      <c r="Q114" s="37"/>
      <c r="R114" s="37"/>
      <c r="S114" s="37"/>
      <c r="T114" s="66"/>
      <c r="AT114" s="18" t="s">
        <v>138</v>
      </c>
      <c r="AU114" s="18" t="s">
        <v>89</v>
      </c>
    </row>
    <row r="115" spans="2:51" s="12" customFormat="1" ht="13.5">
      <c r="B115" s="190"/>
      <c r="D115" s="179" t="s">
        <v>140</v>
      </c>
      <c r="E115" s="214" t="s">
        <v>3</v>
      </c>
      <c r="F115" s="215" t="s">
        <v>500</v>
      </c>
      <c r="H115" s="199" t="s">
        <v>3</v>
      </c>
      <c r="I115" s="195"/>
      <c r="L115" s="190"/>
      <c r="M115" s="196"/>
      <c r="N115" s="197"/>
      <c r="O115" s="197"/>
      <c r="P115" s="197"/>
      <c r="Q115" s="197"/>
      <c r="R115" s="197"/>
      <c r="S115" s="197"/>
      <c r="T115" s="198"/>
      <c r="AT115" s="199" t="s">
        <v>140</v>
      </c>
      <c r="AU115" s="199" t="s">
        <v>89</v>
      </c>
      <c r="AV115" s="12" t="s">
        <v>24</v>
      </c>
      <c r="AW115" s="12" t="s">
        <v>45</v>
      </c>
      <c r="AX115" s="12" t="s">
        <v>81</v>
      </c>
      <c r="AY115" s="199" t="s">
        <v>129</v>
      </c>
    </row>
    <row r="116" spans="2:51" s="11" customFormat="1" ht="13.5">
      <c r="B116" s="182"/>
      <c r="D116" s="179" t="s">
        <v>140</v>
      </c>
      <c r="E116" s="183" t="s">
        <v>3</v>
      </c>
      <c r="F116" s="184" t="s">
        <v>501</v>
      </c>
      <c r="H116" s="185">
        <v>81</v>
      </c>
      <c r="I116" s="186"/>
      <c r="L116" s="182"/>
      <c r="M116" s="187"/>
      <c r="N116" s="188"/>
      <c r="O116" s="188"/>
      <c r="P116" s="188"/>
      <c r="Q116" s="188"/>
      <c r="R116" s="188"/>
      <c r="S116" s="188"/>
      <c r="T116" s="189"/>
      <c r="AT116" s="183" t="s">
        <v>140</v>
      </c>
      <c r="AU116" s="183" t="s">
        <v>89</v>
      </c>
      <c r="AV116" s="11" t="s">
        <v>89</v>
      </c>
      <c r="AW116" s="11" t="s">
        <v>45</v>
      </c>
      <c r="AX116" s="11" t="s">
        <v>81</v>
      </c>
      <c r="AY116" s="183" t="s">
        <v>129</v>
      </c>
    </row>
    <row r="117" spans="2:51" s="12" customFormat="1" ht="13.5">
      <c r="B117" s="190"/>
      <c r="D117" s="179" t="s">
        <v>140</v>
      </c>
      <c r="E117" s="214" t="s">
        <v>3</v>
      </c>
      <c r="F117" s="215" t="s">
        <v>502</v>
      </c>
      <c r="H117" s="199" t="s">
        <v>3</v>
      </c>
      <c r="I117" s="195"/>
      <c r="L117" s="190"/>
      <c r="M117" s="196"/>
      <c r="N117" s="197"/>
      <c r="O117" s="197"/>
      <c r="P117" s="197"/>
      <c r="Q117" s="197"/>
      <c r="R117" s="197"/>
      <c r="S117" s="197"/>
      <c r="T117" s="198"/>
      <c r="AT117" s="199" t="s">
        <v>140</v>
      </c>
      <c r="AU117" s="199" t="s">
        <v>89</v>
      </c>
      <c r="AV117" s="12" t="s">
        <v>24</v>
      </c>
      <c r="AW117" s="12" t="s">
        <v>45</v>
      </c>
      <c r="AX117" s="12" t="s">
        <v>81</v>
      </c>
      <c r="AY117" s="199" t="s">
        <v>129</v>
      </c>
    </row>
    <row r="118" spans="2:51" s="11" customFormat="1" ht="13.5">
      <c r="B118" s="182"/>
      <c r="D118" s="179" t="s">
        <v>140</v>
      </c>
      <c r="E118" s="183" t="s">
        <v>3</v>
      </c>
      <c r="F118" s="184" t="s">
        <v>503</v>
      </c>
      <c r="H118" s="185">
        <v>86.4</v>
      </c>
      <c r="I118" s="186"/>
      <c r="L118" s="182"/>
      <c r="M118" s="187"/>
      <c r="N118" s="188"/>
      <c r="O118" s="188"/>
      <c r="P118" s="188"/>
      <c r="Q118" s="188"/>
      <c r="R118" s="188"/>
      <c r="S118" s="188"/>
      <c r="T118" s="189"/>
      <c r="AT118" s="183" t="s">
        <v>140</v>
      </c>
      <c r="AU118" s="183" t="s">
        <v>89</v>
      </c>
      <c r="AV118" s="11" t="s">
        <v>89</v>
      </c>
      <c r="AW118" s="11" t="s">
        <v>45</v>
      </c>
      <c r="AX118" s="11" t="s">
        <v>81</v>
      </c>
      <c r="AY118" s="183" t="s">
        <v>129</v>
      </c>
    </row>
    <row r="119" spans="2:51" s="12" customFormat="1" ht="13.5">
      <c r="B119" s="190"/>
      <c r="D119" s="179" t="s">
        <v>140</v>
      </c>
      <c r="E119" s="214" t="s">
        <v>3</v>
      </c>
      <c r="F119" s="215" t="s">
        <v>1148</v>
      </c>
      <c r="H119" s="199" t="s">
        <v>3</v>
      </c>
      <c r="I119" s="195"/>
      <c r="L119" s="190"/>
      <c r="M119" s="196"/>
      <c r="N119" s="197"/>
      <c r="O119" s="197"/>
      <c r="P119" s="197"/>
      <c r="Q119" s="197"/>
      <c r="R119" s="197"/>
      <c r="S119" s="197"/>
      <c r="T119" s="198"/>
      <c r="AT119" s="199" t="s">
        <v>140</v>
      </c>
      <c r="AU119" s="199" t="s">
        <v>89</v>
      </c>
      <c r="AV119" s="12" t="s">
        <v>24</v>
      </c>
      <c r="AW119" s="12" t="s">
        <v>45</v>
      </c>
      <c r="AX119" s="12" t="s">
        <v>81</v>
      </c>
      <c r="AY119" s="199" t="s">
        <v>129</v>
      </c>
    </row>
    <row r="120" spans="2:51" s="11" customFormat="1" ht="13.5">
      <c r="B120" s="182"/>
      <c r="D120" s="179" t="s">
        <v>140</v>
      </c>
      <c r="E120" s="183" t="s">
        <v>3</v>
      </c>
      <c r="F120" s="184" t="s">
        <v>1149</v>
      </c>
      <c r="H120" s="185">
        <v>83.845</v>
      </c>
      <c r="I120" s="186"/>
      <c r="L120" s="182"/>
      <c r="M120" s="187"/>
      <c r="N120" s="188"/>
      <c r="O120" s="188"/>
      <c r="P120" s="188"/>
      <c r="Q120" s="188"/>
      <c r="R120" s="188"/>
      <c r="S120" s="188"/>
      <c r="T120" s="189"/>
      <c r="AT120" s="183" t="s">
        <v>140</v>
      </c>
      <c r="AU120" s="183" t="s">
        <v>89</v>
      </c>
      <c r="AV120" s="11" t="s">
        <v>89</v>
      </c>
      <c r="AW120" s="11" t="s">
        <v>45</v>
      </c>
      <c r="AX120" s="11" t="s">
        <v>81</v>
      </c>
      <c r="AY120" s="183" t="s">
        <v>129</v>
      </c>
    </row>
    <row r="121" spans="2:51" s="13" customFormat="1" ht="13.5">
      <c r="B121" s="220"/>
      <c r="D121" s="191" t="s">
        <v>140</v>
      </c>
      <c r="E121" s="221" t="s">
        <v>3</v>
      </c>
      <c r="F121" s="222" t="s">
        <v>506</v>
      </c>
      <c r="H121" s="223">
        <v>251.245</v>
      </c>
      <c r="I121" s="224"/>
      <c r="L121" s="220"/>
      <c r="M121" s="225"/>
      <c r="N121" s="226"/>
      <c r="O121" s="226"/>
      <c r="P121" s="226"/>
      <c r="Q121" s="226"/>
      <c r="R121" s="226"/>
      <c r="S121" s="226"/>
      <c r="T121" s="227"/>
      <c r="AT121" s="228" t="s">
        <v>140</v>
      </c>
      <c r="AU121" s="228" t="s">
        <v>89</v>
      </c>
      <c r="AV121" s="13" t="s">
        <v>136</v>
      </c>
      <c r="AW121" s="13" t="s">
        <v>45</v>
      </c>
      <c r="AX121" s="13" t="s">
        <v>24</v>
      </c>
      <c r="AY121" s="228" t="s">
        <v>129</v>
      </c>
    </row>
    <row r="122" spans="2:65" s="1" customFormat="1" ht="22.5" customHeight="1">
      <c r="B122" s="166"/>
      <c r="C122" s="167" t="s">
        <v>29</v>
      </c>
      <c r="D122" s="167" t="s">
        <v>131</v>
      </c>
      <c r="E122" s="168" t="s">
        <v>507</v>
      </c>
      <c r="F122" s="169" t="s">
        <v>508</v>
      </c>
      <c r="G122" s="170" t="s">
        <v>162</v>
      </c>
      <c r="H122" s="171">
        <v>6.345</v>
      </c>
      <c r="I122" s="172"/>
      <c r="J122" s="173">
        <f>ROUND(I122*H122,2)</f>
        <v>0</v>
      </c>
      <c r="K122" s="169" t="s">
        <v>135</v>
      </c>
      <c r="L122" s="36"/>
      <c r="M122" s="174" t="s">
        <v>3</v>
      </c>
      <c r="N122" s="175" t="s">
        <v>52</v>
      </c>
      <c r="O122" s="37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AR122" s="18" t="s">
        <v>136</v>
      </c>
      <c r="AT122" s="18" t="s">
        <v>131</v>
      </c>
      <c r="AU122" s="18" t="s">
        <v>89</v>
      </c>
      <c r="AY122" s="18" t="s">
        <v>129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8" t="s">
        <v>24</v>
      </c>
      <c r="BK122" s="178">
        <f>ROUND(I122*H122,2)</f>
        <v>0</v>
      </c>
      <c r="BL122" s="18" t="s">
        <v>136</v>
      </c>
      <c r="BM122" s="18" t="s">
        <v>1150</v>
      </c>
    </row>
    <row r="123" spans="2:47" s="1" customFormat="1" ht="27">
      <c r="B123" s="36"/>
      <c r="D123" s="179" t="s">
        <v>138</v>
      </c>
      <c r="F123" s="180" t="s">
        <v>510</v>
      </c>
      <c r="I123" s="181"/>
      <c r="L123" s="36"/>
      <c r="M123" s="65"/>
      <c r="N123" s="37"/>
      <c r="O123" s="37"/>
      <c r="P123" s="37"/>
      <c r="Q123" s="37"/>
      <c r="R123" s="37"/>
      <c r="S123" s="37"/>
      <c r="T123" s="66"/>
      <c r="AT123" s="18" t="s">
        <v>138</v>
      </c>
      <c r="AU123" s="18" t="s">
        <v>89</v>
      </c>
    </row>
    <row r="124" spans="2:51" s="12" customFormat="1" ht="13.5">
      <c r="B124" s="190"/>
      <c r="D124" s="179" t="s">
        <v>140</v>
      </c>
      <c r="E124" s="214" t="s">
        <v>3</v>
      </c>
      <c r="F124" s="215" t="s">
        <v>511</v>
      </c>
      <c r="H124" s="199" t="s">
        <v>3</v>
      </c>
      <c r="I124" s="195"/>
      <c r="L124" s="190"/>
      <c r="M124" s="196"/>
      <c r="N124" s="197"/>
      <c r="O124" s="197"/>
      <c r="P124" s="197"/>
      <c r="Q124" s="197"/>
      <c r="R124" s="197"/>
      <c r="S124" s="197"/>
      <c r="T124" s="198"/>
      <c r="AT124" s="199" t="s">
        <v>140</v>
      </c>
      <c r="AU124" s="199" t="s">
        <v>89</v>
      </c>
      <c r="AV124" s="12" t="s">
        <v>24</v>
      </c>
      <c r="AW124" s="12" t="s">
        <v>45</v>
      </c>
      <c r="AX124" s="12" t="s">
        <v>81</v>
      </c>
      <c r="AY124" s="199" t="s">
        <v>129</v>
      </c>
    </row>
    <row r="125" spans="2:51" s="11" customFormat="1" ht="13.5">
      <c r="B125" s="182"/>
      <c r="D125" s="191" t="s">
        <v>140</v>
      </c>
      <c r="E125" s="200" t="s">
        <v>3</v>
      </c>
      <c r="F125" s="201" t="s">
        <v>512</v>
      </c>
      <c r="H125" s="202">
        <v>6.345</v>
      </c>
      <c r="I125" s="186"/>
      <c r="L125" s="182"/>
      <c r="M125" s="187"/>
      <c r="N125" s="188"/>
      <c r="O125" s="188"/>
      <c r="P125" s="188"/>
      <c r="Q125" s="188"/>
      <c r="R125" s="188"/>
      <c r="S125" s="188"/>
      <c r="T125" s="189"/>
      <c r="AT125" s="183" t="s">
        <v>140</v>
      </c>
      <c r="AU125" s="183" t="s">
        <v>89</v>
      </c>
      <c r="AV125" s="11" t="s">
        <v>89</v>
      </c>
      <c r="AW125" s="11" t="s">
        <v>45</v>
      </c>
      <c r="AX125" s="11" t="s">
        <v>24</v>
      </c>
      <c r="AY125" s="183" t="s">
        <v>129</v>
      </c>
    </row>
    <row r="126" spans="2:65" s="1" customFormat="1" ht="22.5" customHeight="1">
      <c r="B126" s="166"/>
      <c r="C126" s="167" t="s">
        <v>192</v>
      </c>
      <c r="D126" s="167" t="s">
        <v>131</v>
      </c>
      <c r="E126" s="168" t="s">
        <v>173</v>
      </c>
      <c r="F126" s="169" t="s">
        <v>174</v>
      </c>
      <c r="G126" s="170" t="s">
        <v>134</v>
      </c>
      <c r="H126" s="171">
        <v>42</v>
      </c>
      <c r="I126" s="172"/>
      <c r="J126" s="173">
        <f>ROUND(I126*H126,2)</f>
        <v>0</v>
      </c>
      <c r="K126" s="169" t="s">
        <v>135</v>
      </c>
      <c r="L126" s="36"/>
      <c r="M126" s="174" t="s">
        <v>3</v>
      </c>
      <c r="N126" s="175" t="s">
        <v>52</v>
      </c>
      <c r="O126" s="37"/>
      <c r="P126" s="176">
        <f>O126*H126</f>
        <v>0</v>
      </c>
      <c r="Q126" s="176">
        <v>0.00084</v>
      </c>
      <c r="R126" s="176">
        <f>Q126*H126</f>
        <v>0.03528</v>
      </c>
      <c r="S126" s="176">
        <v>0</v>
      </c>
      <c r="T126" s="177">
        <f>S126*H126</f>
        <v>0</v>
      </c>
      <c r="AR126" s="18" t="s">
        <v>136</v>
      </c>
      <c r="AT126" s="18" t="s">
        <v>131</v>
      </c>
      <c r="AU126" s="18" t="s">
        <v>89</v>
      </c>
      <c r="AY126" s="18" t="s">
        <v>129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8" t="s">
        <v>24</v>
      </c>
      <c r="BK126" s="178">
        <f>ROUND(I126*H126,2)</f>
        <v>0</v>
      </c>
      <c r="BL126" s="18" t="s">
        <v>136</v>
      </c>
      <c r="BM126" s="18" t="s">
        <v>1151</v>
      </c>
    </row>
    <row r="127" spans="2:47" s="1" customFormat="1" ht="27">
      <c r="B127" s="36"/>
      <c r="D127" s="179" t="s">
        <v>138</v>
      </c>
      <c r="F127" s="180" t="s">
        <v>176</v>
      </c>
      <c r="I127" s="181"/>
      <c r="L127" s="36"/>
      <c r="M127" s="65"/>
      <c r="N127" s="37"/>
      <c r="O127" s="37"/>
      <c r="P127" s="37"/>
      <c r="Q127" s="37"/>
      <c r="R127" s="37"/>
      <c r="S127" s="37"/>
      <c r="T127" s="66"/>
      <c r="AT127" s="18" t="s">
        <v>138</v>
      </c>
      <c r="AU127" s="18" t="s">
        <v>89</v>
      </c>
    </row>
    <row r="128" spans="2:51" s="12" customFormat="1" ht="13.5">
      <c r="B128" s="190"/>
      <c r="D128" s="179" t="s">
        <v>140</v>
      </c>
      <c r="E128" s="214" t="s">
        <v>3</v>
      </c>
      <c r="F128" s="215" t="s">
        <v>1152</v>
      </c>
      <c r="H128" s="199" t="s">
        <v>3</v>
      </c>
      <c r="I128" s="195"/>
      <c r="L128" s="190"/>
      <c r="M128" s="196"/>
      <c r="N128" s="197"/>
      <c r="O128" s="197"/>
      <c r="P128" s="197"/>
      <c r="Q128" s="197"/>
      <c r="R128" s="197"/>
      <c r="S128" s="197"/>
      <c r="T128" s="198"/>
      <c r="AT128" s="199" t="s">
        <v>140</v>
      </c>
      <c r="AU128" s="199" t="s">
        <v>89</v>
      </c>
      <c r="AV128" s="12" t="s">
        <v>24</v>
      </c>
      <c r="AW128" s="12" t="s">
        <v>45</v>
      </c>
      <c r="AX128" s="12" t="s">
        <v>81</v>
      </c>
      <c r="AY128" s="199" t="s">
        <v>129</v>
      </c>
    </row>
    <row r="129" spans="2:51" s="11" customFormat="1" ht="13.5">
      <c r="B129" s="182"/>
      <c r="D129" s="191" t="s">
        <v>140</v>
      </c>
      <c r="E129" s="200" t="s">
        <v>3</v>
      </c>
      <c r="F129" s="201" t="s">
        <v>1153</v>
      </c>
      <c r="H129" s="202">
        <v>42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83" t="s">
        <v>140</v>
      </c>
      <c r="AU129" s="183" t="s">
        <v>89</v>
      </c>
      <c r="AV129" s="11" t="s">
        <v>89</v>
      </c>
      <c r="AW129" s="11" t="s">
        <v>45</v>
      </c>
      <c r="AX129" s="11" t="s">
        <v>24</v>
      </c>
      <c r="AY129" s="183" t="s">
        <v>129</v>
      </c>
    </row>
    <row r="130" spans="2:65" s="1" customFormat="1" ht="22.5" customHeight="1">
      <c r="B130" s="166"/>
      <c r="C130" s="167" t="s">
        <v>197</v>
      </c>
      <c r="D130" s="167" t="s">
        <v>131</v>
      </c>
      <c r="E130" s="168" t="s">
        <v>178</v>
      </c>
      <c r="F130" s="169" t="s">
        <v>179</v>
      </c>
      <c r="G130" s="170" t="s">
        <v>134</v>
      </c>
      <c r="H130" s="171">
        <v>42</v>
      </c>
      <c r="I130" s="172"/>
      <c r="J130" s="173">
        <f>ROUND(I130*H130,2)</f>
        <v>0</v>
      </c>
      <c r="K130" s="169" t="s">
        <v>135</v>
      </c>
      <c r="L130" s="36"/>
      <c r="M130" s="174" t="s">
        <v>3</v>
      </c>
      <c r="N130" s="175" t="s">
        <v>52</v>
      </c>
      <c r="O130" s="37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AR130" s="18" t="s">
        <v>136</v>
      </c>
      <c r="AT130" s="18" t="s">
        <v>131</v>
      </c>
      <c r="AU130" s="18" t="s">
        <v>89</v>
      </c>
      <c r="AY130" s="18" t="s">
        <v>129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8" t="s">
        <v>24</v>
      </c>
      <c r="BK130" s="178">
        <f>ROUND(I130*H130,2)</f>
        <v>0</v>
      </c>
      <c r="BL130" s="18" t="s">
        <v>136</v>
      </c>
      <c r="BM130" s="18" t="s">
        <v>1154</v>
      </c>
    </row>
    <row r="131" spans="2:47" s="1" customFormat="1" ht="27">
      <c r="B131" s="36"/>
      <c r="D131" s="179" t="s">
        <v>138</v>
      </c>
      <c r="F131" s="180" t="s">
        <v>181</v>
      </c>
      <c r="I131" s="181"/>
      <c r="L131" s="36"/>
      <c r="M131" s="65"/>
      <c r="N131" s="37"/>
      <c r="O131" s="37"/>
      <c r="P131" s="37"/>
      <c r="Q131" s="37"/>
      <c r="R131" s="37"/>
      <c r="S131" s="37"/>
      <c r="T131" s="66"/>
      <c r="AT131" s="18" t="s">
        <v>138</v>
      </c>
      <c r="AU131" s="18" t="s">
        <v>89</v>
      </c>
    </row>
    <row r="132" spans="2:51" s="12" customFormat="1" ht="13.5">
      <c r="B132" s="190"/>
      <c r="D132" s="179" t="s">
        <v>140</v>
      </c>
      <c r="E132" s="214" t="s">
        <v>3</v>
      </c>
      <c r="F132" s="215" t="s">
        <v>1152</v>
      </c>
      <c r="H132" s="199" t="s">
        <v>3</v>
      </c>
      <c r="I132" s="195"/>
      <c r="L132" s="190"/>
      <c r="M132" s="196"/>
      <c r="N132" s="197"/>
      <c r="O132" s="197"/>
      <c r="P132" s="197"/>
      <c r="Q132" s="197"/>
      <c r="R132" s="197"/>
      <c r="S132" s="197"/>
      <c r="T132" s="198"/>
      <c r="AT132" s="199" t="s">
        <v>140</v>
      </c>
      <c r="AU132" s="199" t="s">
        <v>89</v>
      </c>
      <c r="AV132" s="12" t="s">
        <v>24</v>
      </c>
      <c r="AW132" s="12" t="s">
        <v>45</v>
      </c>
      <c r="AX132" s="12" t="s">
        <v>81</v>
      </c>
      <c r="AY132" s="199" t="s">
        <v>129</v>
      </c>
    </row>
    <row r="133" spans="2:51" s="11" customFormat="1" ht="13.5">
      <c r="B133" s="182"/>
      <c r="D133" s="191" t="s">
        <v>140</v>
      </c>
      <c r="E133" s="200" t="s">
        <v>3</v>
      </c>
      <c r="F133" s="201" t="s">
        <v>1153</v>
      </c>
      <c r="H133" s="202">
        <v>42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83" t="s">
        <v>140</v>
      </c>
      <c r="AU133" s="183" t="s">
        <v>89</v>
      </c>
      <c r="AV133" s="11" t="s">
        <v>89</v>
      </c>
      <c r="AW133" s="11" t="s">
        <v>45</v>
      </c>
      <c r="AX133" s="11" t="s">
        <v>24</v>
      </c>
      <c r="AY133" s="183" t="s">
        <v>129</v>
      </c>
    </row>
    <row r="134" spans="2:65" s="1" customFormat="1" ht="22.5" customHeight="1">
      <c r="B134" s="166"/>
      <c r="C134" s="167" t="s">
        <v>205</v>
      </c>
      <c r="D134" s="167" t="s">
        <v>131</v>
      </c>
      <c r="E134" s="168" t="s">
        <v>513</v>
      </c>
      <c r="F134" s="169" t="s">
        <v>514</v>
      </c>
      <c r="G134" s="170" t="s">
        <v>134</v>
      </c>
      <c r="H134" s="171">
        <v>24</v>
      </c>
      <c r="I134" s="172"/>
      <c r="J134" s="173">
        <f>ROUND(I134*H134,2)</f>
        <v>0</v>
      </c>
      <c r="K134" s="169" t="s">
        <v>135</v>
      </c>
      <c r="L134" s="36"/>
      <c r="M134" s="174" t="s">
        <v>3</v>
      </c>
      <c r="N134" s="175" t="s">
        <v>52</v>
      </c>
      <c r="O134" s="37"/>
      <c r="P134" s="176">
        <f>O134*H134</f>
        <v>0</v>
      </c>
      <c r="Q134" s="176">
        <v>0.02111</v>
      </c>
      <c r="R134" s="176">
        <f>Q134*H134</f>
        <v>0.50664</v>
      </c>
      <c r="S134" s="176">
        <v>0</v>
      </c>
      <c r="T134" s="177">
        <f>S134*H134</f>
        <v>0</v>
      </c>
      <c r="AR134" s="18" t="s">
        <v>136</v>
      </c>
      <c r="AT134" s="18" t="s">
        <v>131</v>
      </c>
      <c r="AU134" s="18" t="s">
        <v>89</v>
      </c>
      <c r="AY134" s="18" t="s">
        <v>129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8" t="s">
        <v>24</v>
      </c>
      <c r="BK134" s="178">
        <f>ROUND(I134*H134,2)</f>
        <v>0</v>
      </c>
      <c r="BL134" s="18" t="s">
        <v>136</v>
      </c>
      <c r="BM134" s="18" t="s">
        <v>1155</v>
      </c>
    </row>
    <row r="135" spans="2:47" s="1" customFormat="1" ht="13.5">
      <c r="B135" s="36"/>
      <c r="D135" s="179" t="s">
        <v>138</v>
      </c>
      <c r="F135" s="180" t="s">
        <v>516</v>
      </c>
      <c r="I135" s="181"/>
      <c r="L135" s="36"/>
      <c r="M135" s="65"/>
      <c r="N135" s="37"/>
      <c r="O135" s="37"/>
      <c r="P135" s="37"/>
      <c r="Q135" s="37"/>
      <c r="R135" s="37"/>
      <c r="S135" s="37"/>
      <c r="T135" s="66"/>
      <c r="AT135" s="18" t="s">
        <v>138</v>
      </c>
      <c r="AU135" s="18" t="s">
        <v>89</v>
      </c>
    </row>
    <row r="136" spans="2:51" s="11" customFormat="1" ht="13.5">
      <c r="B136" s="182"/>
      <c r="D136" s="191" t="s">
        <v>140</v>
      </c>
      <c r="E136" s="200" t="s">
        <v>3</v>
      </c>
      <c r="F136" s="201" t="s">
        <v>1156</v>
      </c>
      <c r="H136" s="202">
        <v>24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140</v>
      </c>
      <c r="AU136" s="183" t="s">
        <v>89</v>
      </c>
      <c r="AV136" s="11" t="s">
        <v>89</v>
      </c>
      <c r="AW136" s="11" t="s">
        <v>45</v>
      </c>
      <c r="AX136" s="11" t="s">
        <v>24</v>
      </c>
      <c r="AY136" s="183" t="s">
        <v>129</v>
      </c>
    </row>
    <row r="137" spans="2:65" s="1" customFormat="1" ht="22.5" customHeight="1">
      <c r="B137" s="166"/>
      <c r="C137" s="167" t="s">
        <v>209</v>
      </c>
      <c r="D137" s="167" t="s">
        <v>131</v>
      </c>
      <c r="E137" s="168" t="s">
        <v>518</v>
      </c>
      <c r="F137" s="169" t="s">
        <v>519</v>
      </c>
      <c r="G137" s="170" t="s">
        <v>134</v>
      </c>
      <c r="H137" s="171">
        <v>40</v>
      </c>
      <c r="I137" s="172"/>
      <c r="J137" s="173">
        <f>ROUND(I137*H137,2)</f>
        <v>0</v>
      </c>
      <c r="K137" s="169" t="s">
        <v>135</v>
      </c>
      <c r="L137" s="36"/>
      <c r="M137" s="174" t="s">
        <v>3</v>
      </c>
      <c r="N137" s="175" t="s">
        <v>52</v>
      </c>
      <c r="O137" s="37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AR137" s="18" t="s">
        <v>136</v>
      </c>
      <c r="AT137" s="18" t="s">
        <v>131</v>
      </c>
      <c r="AU137" s="18" t="s">
        <v>89</v>
      </c>
      <c r="AY137" s="18" t="s">
        <v>129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8" t="s">
        <v>24</v>
      </c>
      <c r="BK137" s="178">
        <f>ROUND(I137*H137,2)</f>
        <v>0</v>
      </c>
      <c r="BL137" s="18" t="s">
        <v>136</v>
      </c>
      <c r="BM137" s="18" t="s">
        <v>1157</v>
      </c>
    </row>
    <row r="138" spans="2:47" s="1" customFormat="1" ht="13.5">
      <c r="B138" s="36"/>
      <c r="D138" s="191" t="s">
        <v>138</v>
      </c>
      <c r="F138" s="203" t="s">
        <v>521</v>
      </c>
      <c r="I138" s="181"/>
      <c r="L138" s="36"/>
      <c r="M138" s="65"/>
      <c r="N138" s="37"/>
      <c r="O138" s="37"/>
      <c r="P138" s="37"/>
      <c r="Q138" s="37"/>
      <c r="R138" s="37"/>
      <c r="S138" s="37"/>
      <c r="T138" s="66"/>
      <c r="AT138" s="18" t="s">
        <v>138</v>
      </c>
      <c r="AU138" s="18" t="s">
        <v>89</v>
      </c>
    </row>
    <row r="139" spans="2:65" s="1" customFormat="1" ht="22.5" customHeight="1">
      <c r="B139" s="166"/>
      <c r="C139" s="167" t="s">
        <v>9</v>
      </c>
      <c r="D139" s="167" t="s">
        <v>131</v>
      </c>
      <c r="E139" s="168" t="s">
        <v>183</v>
      </c>
      <c r="F139" s="169" t="s">
        <v>184</v>
      </c>
      <c r="G139" s="170" t="s">
        <v>162</v>
      </c>
      <c r="H139" s="171">
        <v>269.993</v>
      </c>
      <c r="I139" s="172"/>
      <c r="J139" s="173">
        <f>ROUND(I139*H139,2)</f>
        <v>0</v>
      </c>
      <c r="K139" s="169" t="s">
        <v>522</v>
      </c>
      <c r="L139" s="36"/>
      <c r="M139" s="174" t="s">
        <v>3</v>
      </c>
      <c r="N139" s="175" t="s">
        <v>52</v>
      </c>
      <c r="O139" s="37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AR139" s="18" t="s">
        <v>136</v>
      </c>
      <c r="AT139" s="18" t="s">
        <v>131</v>
      </c>
      <c r="AU139" s="18" t="s">
        <v>89</v>
      </c>
      <c r="AY139" s="18" t="s">
        <v>129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8" t="s">
        <v>24</v>
      </c>
      <c r="BK139" s="178">
        <f>ROUND(I139*H139,2)</f>
        <v>0</v>
      </c>
      <c r="BL139" s="18" t="s">
        <v>136</v>
      </c>
      <c r="BM139" s="18" t="s">
        <v>1158</v>
      </c>
    </row>
    <row r="140" spans="2:47" s="1" customFormat="1" ht="40.5">
      <c r="B140" s="36"/>
      <c r="D140" s="179" t="s">
        <v>138</v>
      </c>
      <c r="F140" s="180" t="s">
        <v>186</v>
      </c>
      <c r="I140" s="181"/>
      <c r="L140" s="36"/>
      <c r="M140" s="65"/>
      <c r="N140" s="37"/>
      <c r="O140" s="37"/>
      <c r="P140" s="37"/>
      <c r="Q140" s="37"/>
      <c r="R140" s="37"/>
      <c r="S140" s="37"/>
      <c r="T140" s="66"/>
      <c r="AT140" s="18" t="s">
        <v>138</v>
      </c>
      <c r="AU140" s="18" t="s">
        <v>89</v>
      </c>
    </row>
    <row r="141" spans="2:51" s="12" customFormat="1" ht="13.5">
      <c r="B141" s="190"/>
      <c r="D141" s="179" t="s">
        <v>140</v>
      </c>
      <c r="E141" s="214" t="s">
        <v>3</v>
      </c>
      <c r="F141" s="215" t="s">
        <v>524</v>
      </c>
      <c r="H141" s="199" t="s">
        <v>3</v>
      </c>
      <c r="I141" s="195"/>
      <c r="L141" s="190"/>
      <c r="M141" s="196"/>
      <c r="N141" s="197"/>
      <c r="O141" s="197"/>
      <c r="P141" s="197"/>
      <c r="Q141" s="197"/>
      <c r="R141" s="197"/>
      <c r="S141" s="197"/>
      <c r="T141" s="198"/>
      <c r="AT141" s="199" t="s">
        <v>140</v>
      </c>
      <c r="AU141" s="199" t="s">
        <v>89</v>
      </c>
      <c r="AV141" s="12" t="s">
        <v>24</v>
      </c>
      <c r="AW141" s="12" t="s">
        <v>45</v>
      </c>
      <c r="AX141" s="12" t="s">
        <v>81</v>
      </c>
      <c r="AY141" s="199" t="s">
        <v>129</v>
      </c>
    </row>
    <row r="142" spans="2:51" s="12" customFormat="1" ht="13.5">
      <c r="B142" s="190"/>
      <c r="D142" s="179" t="s">
        <v>140</v>
      </c>
      <c r="E142" s="214" t="s">
        <v>3</v>
      </c>
      <c r="F142" s="215" t="s">
        <v>1159</v>
      </c>
      <c r="H142" s="199" t="s">
        <v>3</v>
      </c>
      <c r="I142" s="195"/>
      <c r="L142" s="190"/>
      <c r="M142" s="196"/>
      <c r="N142" s="197"/>
      <c r="O142" s="197"/>
      <c r="P142" s="197"/>
      <c r="Q142" s="197"/>
      <c r="R142" s="197"/>
      <c r="S142" s="197"/>
      <c r="T142" s="198"/>
      <c r="AT142" s="199" t="s">
        <v>140</v>
      </c>
      <c r="AU142" s="199" t="s">
        <v>89</v>
      </c>
      <c r="AV142" s="12" t="s">
        <v>24</v>
      </c>
      <c r="AW142" s="12" t="s">
        <v>45</v>
      </c>
      <c r="AX142" s="12" t="s">
        <v>81</v>
      </c>
      <c r="AY142" s="199" t="s">
        <v>129</v>
      </c>
    </row>
    <row r="143" spans="2:51" s="11" customFormat="1" ht="13.5">
      <c r="B143" s="182"/>
      <c r="D143" s="179" t="s">
        <v>140</v>
      </c>
      <c r="E143" s="183" t="s">
        <v>3</v>
      </c>
      <c r="F143" s="184" t="s">
        <v>1146</v>
      </c>
      <c r="H143" s="185">
        <v>7.069</v>
      </c>
      <c r="I143" s="186"/>
      <c r="L143" s="182"/>
      <c r="M143" s="187"/>
      <c r="N143" s="188"/>
      <c r="O143" s="188"/>
      <c r="P143" s="188"/>
      <c r="Q143" s="188"/>
      <c r="R143" s="188"/>
      <c r="S143" s="188"/>
      <c r="T143" s="189"/>
      <c r="AT143" s="183" t="s">
        <v>140</v>
      </c>
      <c r="AU143" s="183" t="s">
        <v>89</v>
      </c>
      <c r="AV143" s="11" t="s">
        <v>89</v>
      </c>
      <c r="AW143" s="11" t="s">
        <v>45</v>
      </c>
      <c r="AX143" s="11" t="s">
        <v>81</v>
      </c>
      <c r="AY143" s="183" t="s">
        <v>129</v>
      </c>
    </row>
    <row r="144" spans="2:51" s="12" customFormat="1" ht="13.5">
      <c r="B144" s="190"/>
      <c r="D144" s="179" t="s">
        <v>140</v>
      </c>
      <c r="E144" s="214" t="s">
        <v>3</v>
      </c>
      <c r="F144" s="215" t="s">
        <v>1160</v>
      </c>
      <c r="H144" s="199" t="s">
        <v>3</v>
      </c>
      <c r="I144" s="195"/>
      <c r="L144" s="190"/>
      <c r="M144" s="196"/>
      <c r="N144" s="197"/>
      <c r="O144" s="197"/>
      <c r="P144" s="197"/>
      <c r="Q144" s="197"/>
      <c r="R144" s="197"/>
      <c r="S144" s="197"/>
      <c r="T144" s="198"/>
      <c r="AT144" s="199" t="s">
        <v>140</v>
      </c>
      <c r="AU144" s="199" t="s">
        <v>89</v>
      </c>
      <c r="AV144" s="12" t="s">
        <v>24</v>
      </c>
      <c r="AW144" s="12" t="s">
        <v>45</v>
      </c>
      <c r="AX144" s="12" t="s">
        <v>81</v>
      </c>
      <c r="AY144" s="199" t="s">
        <v>129</v>
      </c>
    </row>
    <row r="145" spans="2:51" s="11" customFormat="1" ht="13.5">
      <c r="B145" s="182"/>
      <c r="D145" s="179" t="s">
        <v>140</v>
      </c>
      <c r="E145" s="183" t="s">
        <v>3</v>
      </c>
      <c r="F145" s="184" t="s">
        <v>1161</v>
      </c>
      <c r="H145" s="185">
        <v>-3</v>
      </c>
      <c r="I145" s="186"/>
      <c r="L145" s="182"/>
      <c r="M145" s="187"/>
      <c r="N145" s="188"/>
      <c r="O145" s="188"/>
      <c r="P145" s="188"/>
      <c r="Q145" s="188"/>
      <c r="R145" s="188"/>
      <c r="S145" s="188"/>
      <c r="T145" s="189"/>
      <c r="AT145" s="183" t="s">
        <v>140</v>
      </c>
      <c r="AU145" s="183" t="s">
        <v>89</v>
      </c>
      <c r="AV145" s="11" t="s">
        <v>89</v>
      </c>
      <c r="AW145" s="11" t="s">
        <v>45</v>
      </c>
      <c r="AX145" s="11" t="s">
        <v>81</v>
      </c>
      <c r="AY145" s="183" t="s">
        <v>129</v>
      </c>
    </row>
    <row r="146" spans="2:51" s="14" customFormat="1" ht="13.5">
      <c r="B146" s="229"/>
      <c r="D146" s="179" t="s">
        <v>140</v>
      </c>
      <c r="E146" s="230" t="s">
        <v>3</v>
      </c>
      <c r="F146" s="231" t="s">
        <v>526</v>
      </c>
      <c r="H146" s="232">
        <v>4.069</v>
      </c>
      <c r="I146" s="233"/>
      <c r="L146" s="229"/>
      <c r="M146" s="234"/>
      <c r="N146" s="235"/>
      <c r="O146" s="235"/>
      <c r="P146" s="235"/>
      <c r="Q146" s="235"/>
      <c r="R146" s="235"/>
      <c r="S146" s="235"/>
      <c r="T146" s="236"/>
      <c r="AT146" s="230" t="s">
        <v>140</v>
      </c>
      <c r="AU146" s="230" t="s">
        <v>89</v>
      </c>
      <c r="AV146" s="14" t="s">
        <v>149</v>
      </c>
      <c r="AW146" s="14" t="s">
        <v>45</v>
      </c>
      <c r="AX146" s="14" t="s">
        <v>81</v>
      </c>
      <c r="AY146" s="230" t="s">
        <v>129</v>
      </c>
    </row>
    <row r="147" spans="2:51" s="12" customFormat="1" ht="13.5">
      <c r="B147" s="190"/>
      <c r="D147" s="179" t="s">
        <v>140</v>
      </c>
      <c r="E147" s="214" t="s">
        <v>3</v>
      </c>
      <c r="F147" s="215" t="s">
        <v>527</v>
      </c>
      <c r="H147" s="199" t="s">
        <v>3</v>
      </c>
      <c r="I147" s="195"/>
      <c r="L147" s="190"/>
      <c r="M147" s="196"/>
      <c r="N147" s="197"/>
      <c r="O147" s="197"/>
      <c r="P147" s="197"/>
      <c r="Q147" s="197"/>
      <c r="R147" s="197"/>
      <c r="S147" s="197"/>
      <c r="T147" s="198"/>
      <c r="AT147" s="199" t="s">
        <v>140</v>
      </c>
      <c r="AU147" s="199" t="s">
        <v>89</v>
      </c>
      <c r="AV147" s="12" t="s">
        <v>24</v>
      </c>
      <c r="AW147" s="12" t="s">
        <v>45</v>
      </c>
      <c r="AX147" s="12" t="s">
        <v>81</v>
      </c>
      <c r="AY147" s="199" t="s">
        <v>129</v>
      </c>
    </row>
    <row r="148" spans="2:51" s="11" customFormat="1" ht="13.5">
      <c r="B148" s="182"/>
      <c r="D148" s="179" t="s">
        <v>140</v>
      </c>
      <c r="E148" s="183" t="s">
        <v>3</v>
      </c>
      <c r="F148" s="184" t="s">
        <v>1162</v>
      </c>
      <c r="H148" s="185">
        <v>251.245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83" t="s">
        <v>140</v>
      </c>
      <c r="AU148" s="183" t="s">
        <v>89</v>
      </c>
      <c r="AV148" s="11" t="s">
        <v>89</v>
      </c>
      <c r="AW148" s="11" t="s">
        <v>45</v>
      </c>
      <c r="AX148" s="11" t="s">
        <v>81</v>
      </c>
      <c r="AY148" s="183" t="s">
        <v>129</v>
      </c>
    </row>
    <row r="149" spans="2:51" s="12" customFormat="1" ht="13.5">
      <c r="B149" s="190"/>
      <c r="D149" s="179" t="s">
        <v>140</v>
      </c>
      <c r="E149" s="214" t="s">
        <v>3</v>
      </c>
      <c r="F149" s="215" t="s">
        <v>529</v>
      </c>
      <c r="H149" s="199" t="s">
        <v>3</v>
      </c>
      <c r="I149" s="195"/>
      <c r="L149" s="190"/>
      <c r="M149" s="196"/>
      <c r="N149" s="197"/>
      <c r="O149" s="197"/>
      <c r="P149" s="197"/>
      <c r="Q149" s="197"/>
      <c r="R149" s="197"/>
      <c r="S149" s="197"/>
      <c r="T149" s="198"/>
      <c r="AT149" s="199" t="s">
        <v>140</v>
      </c>
      <c r="AU149" s="199" t="s">
        <v>89</v>
      </c>
      <c r="AV149" s="12" t="s">
        <v>24</v>
      </c>
      <c r="AW149" s="12" t="s">
        <v>45</v>
      </c>
      <c r="AX149" s="12" t="s">
        <v>81</v>
      </c>
      <c r="AY149" s="199" t="s">
        <v>129</v>
      </c>
    </row>
    <row r="150" spans="2:51" s="11" customFormat="1" ht="13.5">
      <c r="B150" s="182"/>
      <c r="D150" s="179" t="s">
        <v>140</v>
      </c>
      <c r="E150" s="183" t="s">
        <v>3</v>
      </c>
      <c r="F150" s="184" t="s">
        <v>530</v>
      </c>
      <c r="H150" s="185">
        <v>6.345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83" t="s">
        <v>140</v>
      </c>
      <c r="AU150" s="183" t="s">
        <v>89</v>
      </c>
      <c r="AV150" s="11" t="s">
        <v>89</v>
      </c>
      <c r="AW150" s="11" t="s">
        <v>45</v>
      </c>
      <c r="AX150" s="11" t="s">
        <v>81</v>
      </c>
      <c r="AY150" s="183" t="s">
        <v>129</v>
      </c>
    </row>
    <row r="151" spans="2:51" s="12" customFormat="1" ht="13.5">
      <c r="B151" s="190"/>
      <c r="D151" s="179" t="s">
        <v>140</v>
      </c>
      <c r="E151" s="214" t="s">
        <v>3</v>
      </c>
      <c r="F151" s="215" t="s">
        <v>531</v>
      </c>
      <c r="H151" s="199" t="s">
        <v>3</v>
      </c>
      <c r="I151" s="195"/>
      <c r="L151" s="190"/>
      <c r="M151" s="196"/>
      <c r="N151" s="197"/>
      <c r="O151" s="197"/>
      <c r="P151" s="197"/>
      <c r="Q151" s="197"/>
      <c r="R151" s="197"/>
      <c r="S151" s="197"/>
      <c r="T151" s="198"/>
      <c r="AT151" s="199" t="s">
        <v>140</v>
      </c>
      <c r="AU151" s="199" t="s">
        <v>89</v>
      </c>
      <c r="AV151" s="12" t="s">
        <v>24</v>
      </c>
      <c r="AW151" s="12" t="s">
        <v>45</v>
      </c>
      <c r="AX151" s="12" t="s">
        <v>81</v>
      </c>
      <c r="AY151" s="199" t="s">
        <v>129</v>
      </c>
    </row>
    <row r="152" spans="2:51" s="12" customFormat="1" ht="13.5">
      <c r="B152" s="190"/>
      <c r="D152" s="179" t="s">
        <v>140</v>
      </c>
      <c r="E152" s="214" t="s">
        <v>3</v>
      </c>
      <c r="F152" s="215" t="s">
        <v>494</v>
      </c>
      <c r="H152" s="199" t="s">
        <v>3</v>
      </c>
      <c r="I152" s="195"/>
      <c r="L152" s="190"/>
      <c r="M152" s="196"/>
      <c r="N152" s="197"/>
      <c r="O152" s="197"/>
      <c r="P152" s="197"/>
      <c r="Q152" s="197"/>
      <c r="R152" s="197"/>
      <c r="S152" s="197"/>
      <c r="T152" s="198"/>
      <c r="AT152" s="199" t="s">
        <v>140</v>
      </c>
      <c r="AU152" s="199" t="s">
        <v>89</v>
      </c>
      <c r="AV152" s="12" t="s">
        <v>24</v>
      </c>
      <c r="AW152" s="12" t="s">
        <v>45</v>
      </c>
      <c r="AX152" s="12" t="s">
        <v>81</v>
      </c>
      <c r="AY152" s="199" t="s">
        <v>129</v>
      </c>
    </row>
    <row r="153" spans="2:51" s="11" customFormat="1" ht="13.5">
      <c r="B153" s="182"/>
      <c r="D153" s="179" t="s">
        <v>140</v>
      </c>
      <c r="E153" s="183" t="s">
        <v>3</v>
      </c>
      <c r="F153" s="184" t="s">
        <v>1163</v>
      </c>
      <c r="H153" s="185">
        <v>8.334</v>
      </c>
      <c r="I153" s="186"/>
      <c r="L153" s="182"/>
      <c r="M153" s="187"/>
      <c r="N153" s="188"/>
      <c r="O153" s="188"/>
      <c r="P153" s="188"/>
      <c r="Q153" s="188"/>
      <c r="R153" s="188"/>
      <c r="S153" s="188"/>
      <c r="T153" s="189"/>
      <c r="AT153" s="183" t="s">
        <v>140</v>
      </c>
      <c r="AU153" s="183" t="s">
        <v>89</v>
      </c>
      <c r="AV153" s="11" t="s">
        <v>89</v>
      </c>
      <c r="AW153" s="11" t="s">
        <v>45</v>
      </c>
      <c r="AX153" s="11" t="s">
        <v>81</v>
      </c>
      <c r="AY153" s="183" t="s">
        <v>129</v>
      </c>
    </row>
    <row r="154" spans="2:51" s="14" customFormat="1" ht="13.5">
      <c r="B154" s="229"/>
      <c r="D154" s="179" t="s">
        <v>140</v>
      </c>
      <c r="E154" s="230" t="s">
        <v>3</v>
      </c>
      <c r="F154" s="231" t="s">
        <v>526</v>
      </c>
      <c r="H154" s="232">
        <v>265.924</v>
      </c>
      <c r="I154" s="233"/>
      <c r="L154" s="229"/>
      <c r="M154" s="234"/>
      <c r="N154" s="235"/>
      <c r="O154" s="235"/>
      <c r="P154" s="235"/>
      <c r="Q154" s="235"/>
      <c r="R154" s="235"/>
      <c r="S154" s="235"/>
      <c r="T154" s="236"/>
      <c r="AT154" s="230" t="s">
        <v>140</v>
      </c>
      <c r="AU154" s="230" t="s">
        <v>89</v>
      </c>
      <c r="AV154" s="14" t="s">
        <v>149</v>
      </c>
      <c r="AW154" s="14" t="s">
        <v>45</v>
      </c>
      <c r="AX154" s="14" t="s">
        <v>81</v>
      </c>
      <c r="AY154" s="230" t="s">
        <v>129</v>
      </c>
    </row>
    <row r="155" spans="2:51" s="13" customFormat="1" ht="13.5">
      <c r="B155" s="220"/>
      <c r="D155" s="191" t="s">
        <v>140</v>
      </c>
      <c r="E155" s="221" t="s">
        <v>3</v>
      </c>
      <c r="F155" s="222" t="s">
        <v>506</v>
      </c>
      <c r="H155" s="223">
        <v>269.993</v>
      </c>
      <c r="I155" s="224"/>
      <c r="L155" s="220"/>
      <c r="M155" s="225"/>
      <c r="N155" s="226"/>
      <c r="O155" s="226"/>
      <c r="P155" s="226"/>
      <c r="Q155" s="226"/>
      <c r="R155" s="226"/>
      <c r="S155" s="226"/>
      <c r="T155" s="227"/>
      <c r="AT155" s="228" t="s">
        <v>140</v>
      </c>
      <c r="AU155" s="228" t="s">
        <v>89</v>
      </c>
      <c r="AV155" s="13" t="s">
        <v>136</v>
      </c>
      <c r="AW155" s="13" t="s">
        <v>45</v>
      </c>
      <c r="AX155" s="13" t="s">
        <v>24</v>
      </c>
      <c r="AY155" s="228" t="s">
        <v>129</v>
      </c>
    </row>
    <row r="156" spans="2:65" s="1" customFormat="1" ht="31.5" customHeight="1">
      <c r="B156" s="166"/>
      <c r="C156" s="167" t="s">
        <v>219</v>
      </c>
      <c r="D156" s="167" t="s">
        <v>131</v>
      </c>
      <c r="E156" s="168" t="s">
        <v>187</v>
      </c>
      <c r="F156" s="169" t="s">
        <v>188</v>
      </c>
      <c r="G156" s="170" t="s">
        <v>162</v>
      </c>
      <c r="H156" s="171">
        <v>6749.825</v>
      </c>
      <c r="I156" s="172"/>
      <c r="J156" s="173">
        <f>ROUND(I156*H156,2)</f>
        <v>0</v>
      </c>
      <c r="K156" s="169" t="s">
        <v>135</v>
      </c>
      <c r="L156" s="36"/>
      <c r="M156" s="174" t="s">
        <v>3</v>
      </c>
      <c r="N156" s="175" t="s">
        <v>52</v>
      </c>
      <c r="O156" s="37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AR156" s="18" t="s">
        <v>136</v>
      </c>
      <c r="AT156" s="18" t="s">
        <v>131</v>
      </c>
      <c r="AU156" s="18" t="s">
        <v>89</v>
      </c>
      <c r="AY156" s="18" t="s">
        <v>129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8" t="s">
        <v>24</v>
      </c>
      <c r="BK156" s="178">
        <f>ROUND(I156*H156,2)</f>
        <v>0</v>
      </c>
      <c r="BL156" s="18" t="s">
        <v>136</v>
      </c>
      <c r="BM156" s="18" t="s">
        <v>1164</v>
      </c>
    </row>
    <row r="157" spans="2:47" s="1" customFormat="1" ht="40.5">
      <c r="B157" s="36"/>
      <c r="D157" s="179" t="s">
        <v>138</v>
      </c>
      <c r="F157" s="180" t="s">
        <v>190</v>
      </c>
      <c r="I157" s="181"/>
      <c r="L157" s="36"/>
      <c r="M157" s="65"/>
      <c r="N157" s="37"/>
      <c r="O157" s="37"/>
      <c r="P157" s="37"/>
      <c r="Q157" s="37"/>
      <c r="R157" s="37"/>
      <c r="S157" s="37"/>
      <c r="T157" s="66"/>
      <c r="AT157" s="18" t="s">
        <v>138</v>
      </c>
      <c r="AU157" s="18" t="s">
        <v>89</v>
      </c>
    </row>
    <row r="158" spans="2:51" s="12" customFormat="1" ht="13.5">
      <c r="B158" s="190"/>
      <c r="D158" s="179" t="s">
        <v>140</v>
      </c>
      <c r="E158" s="214" t="s">
        <v>3</v>
      </c>
      <c r="F158" s="215" t="s">
        <v>534</v>
      </c>
      <c r="H158" s="199" t="s">
        <v>3</v>
      </c>
      <c r="I158" s="195"/>
      <c r="L158" s="190"/>
      <c r="M158" s="196"/>
      <c r="N158" s="197"/>
      <c r="O158" s="197"/>
      <c r="P158" s="197"/>
      <c r="Q158" s="197"/>
      <c r="R158" s="197"/>
      <c r="S158" s="197"/>
      <c r="T158" s="198"/>
      <c r="AT158" s="199" t="s">
        <v>140</v>
      </c>
      <c r="AU158" s="199" t="s">
        <v>89</v>
      </c>
      <c r="AV158" s="12" t="s">
        <v>24</v>
      </c>
      <c r="AW158" s="12" t="s">
        <v>45</v>
      </c>
      <c r="AX158" s="12" t="s">
        <v>81</v>
      </c>
      <c r="AY158" s="199" t="s">
        <v>129</v>
      </c>
    </row>
    <row r="159" spans="2:51" s="11" customFormat="1" ht="13.5">
      <c r="B159" s="182"/>
      <c r="D159" s="191" t="s">
        <v>140</v>
      </c>
      <c r="E159" s="200" t="s">
        <v>3</v>
      </c>
      <c r="F159" s="201" t="s">
        <v>1165</v>
      </c>
      <c r="H159" s="202">
        <v>6749.825</v>
      </c>
      <c r="I159" s="186"/>
      <c r="L159" s="182"/>
      <c r="M159" s="187"/>
      <c r="N159" s="188"/>
      <c r="O159" s="188"/>
      <c r="P159" s="188"/>
      <c r="Q159" s="188"/>
      <c r="R159" s="188"/>
      <c r="S159" s="188"/>
      <c r="T159" s="189"/>
      <c r="AT159" s="183" t="s">
        <v>140</v>
      </c>
      <c r="AU159" s="183" t="s">
        <v>89</v>
      </c>
      <c r="AV159" s="11" t="s">
        <v>89</v>
      </c>
      <c r="AW159" s="11" t="s">
        <v>45</v>
      </c>
      <c r="AX159" s="11" t="s">
        <v>24</v>
      </c>
      <c r="AY159" s="183" t="s">
        <v>129</v>
      </c>
    </row>
    <row r="160" spans="2:65" s="1" customFormat="1" ht="22.5" customHeight="1">
      <c r="B160" s="166"/>
      <c r="C160" s="167" t="s">
        <v>224</v>
      </c>
      <c r="D160" s="167" t="s">
        <v>131</v>
      </c>
      <c r="E160" s="168" t="s">
        <v>536</v>
      </c>
      <c r="F160" s="169" t="s">
        <v>537</v>
      </c>
      <c r="G160" s="170" t="s">
        <v>162</v>
      </c>
      <c r="H160" s="171">
        <v>269.993</v>
      </c>
      <c r="I160" s="172"/>
      <c r="J160" s="173">
        <f>ROUND(I160*H160,2)</f>
        <v>0</v>
      </c>
      <c r="K160" s="169" t="s">
        <v>522</v>
      </c>
      <c r="L160" s="36"/>
      <c r="M160" s="174" t="s">
        <v>3</v>
      </c>
      <c r="N160" s="175" t="s">
        <v>52</v>
      </c>
      <c r="O160" s="37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AR160" s="18" t="s">
        <v>136</v>
      </c>
      <c r="AT160" s="18" t="s">
        <v>131</v>
      </c>
      <c r="AU160" s="18" t="s">
        <v>89</v>
      </c>
      <c r="AY160" s="18" t="s">
        <v>129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8" t="s">
        <v>24</v>
      </c>
      <c r="BK160" s="178">
        <f>ROUND(I160*H160,2)</f>
        <v>0</v>
      </c>
      <c r="BL160" s="18" t="s">
        <v>136</v>
      </c>
      <c r="BM160" s="18" t="s">
        <v>1166</v>
      </c>
    </row>
    <row r="161" spans="2:47" s="1" customFormat="1" ht="27">
      <c r="B161" s="36"/>
      <c r="D161" s="179" t="s">
        <v>138</v>
      </c>
      <c r="F161" s="180" t="s">
        <v>539</v>
      </c>
      <c r="I161" s="181"/>
      <c r="L161" s="36"/>
      <c r="M161" s="65"/>
      <c r="N161" s="37"/>
      <c r="O161" s="37"/>
      <c r="P161" s="37"/>
      <c r="Q161" s="37"/>
      <c r="R161" s="37"/>
      <c r="S161" s="37"/>
      <c r="T161" s="66"/>
      <c r="AT161" s="18" t="s">
        <v>138</v>
      </c>
      <c r="AU161" s="18" t="s">
        <v>89</v>
      </c>
    </row>
    <row r="162" spans="2:51" s="12" customFormat="1" ht="13.5">
      <c r="B162" s="190"/>
      <c r="D162" s="179" t="s">
        <v>140</v>
      </c>
      <c r="E162" s="214" t="s">
        <v>3</v>
      </c>
      <c r="F162" s="215" t="s">
        <v>524</v>
      </c>
      <c r="H162" s="199" t="s">
        <v>3</v>
      </c>
      <c r="I162" s="195"/>
      <c r="L162" s="190"/>
      <c r="M162" s="196"/>
      <c r="N162" s="197"/>
      <c r="O162" s="197"/>
      <c r="P162" s="197"/>
      <c r="Q162" s="197"/>
      <c r="R162" s="197"/>
      <c r="S162" s="197"/>
      <c r="T162" s="198"/>
      <c r="AT162" s="199" t="s">
        <v>140</v>
      </c>
      <c r="AU162" s="199" t="s">
        <v>89</v>
      </c>
      <c r="AV162" s="12" t="s">
        <v>24</v>
      </c>
      <c r="AW162" s="12" t="s">
        <v>45</v>
      </c>
      <c r="AX162" s="12" t="s">
        <v>81</v>
      </c>
      <c r="AY162" s="199" t="s">
        <v>129</v>
      </c>
    </row>
    <row r="163" spans="2:51" s="12" customFormat="1" ht="13.5">
      <c r="B163" s="190"/>
      <c r="D163" s="179" t="s">
        <v>140</v>
      </c>
      <c r="E163" s="214" t="s">
        <v>3</v>
      </c>
      <c r="F163" s="215" t="s">
        <v>1159</v>
      </c>
      <c r="H163" s="199" t="s">
        <v>3</v>
      </c>
      <c r="I163" s="195"/>
      <c r="L163" s="190"/>
      <c r="M163" s="196"/>
      <c r="N163" s="197"/>
      <c r="O163" s="197"/>
      <c r="P163" s="197"/>
      <c r="Q163" s="197"/>
      <c r="R163" s="197"/>
      <c r="S163" s="197"/>
      <c r="T163" s="198"/>
      <c r="AT163" s="199" t="s">
        <v>140</v>
      </c>
      <c r="AU163" s="199" t="s">
        <v>89</v>
      </c>
      <c r="AV163" s="12" t="s">
        <v>24</v>
      </c>
      <c r="AW163" s="12" t="s">
        <v>45</v>
      </c>
      <c r="AX163" s="12" t="s">
        <v>81</v>
      </c>
      <c r="AY163" s="199" t="s">
        <v>129</v>
      </c>
    </row>
    <row r="164" spans="2:51" s="11" customFormat="1" ht="13.5">
      <c r="B164" s="182"/>
      <c r="D164" s="179" t="s">
        <v>140</v>
      </c>
      <c r="E164" s="183" t="s">
        <v>3</v>
      </c>
      <c r="F164" s="184" t="s">
        <v>1146</v>
      </c>
      <c r="H164" s="185">
        <v>7.069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140</v>
      </c>
      <c r="AU164" s="183" t="s">
        <v>89</v>
      </c>
      <c r="AV164" s="11" t="s">
        <v>89</v>
      </c>
      <c r="AW164" s="11" t="s">
        <v>45</v>
      </c>
      <c r="AX164" s="11" t="s">
        <v>81</v>
      </c>
      <c r="AY164" s="183" t="s">
        <v>129</v>
      </c>
    </row>
    <row r="165" spans="2:51" s="12" customFormat="1" ht="13.5">
      <c r="B165" s="190"/>
      <c r="D165" s="179" t="s">
        <v>140</v>
      </c>
      <c r="E165" s="214" t="s">
        <v>3</v>
      </c>
      <c r="F165" s="215" t="s">
        <v>1160</v>
      </c>
      <c r="H165" s="199" t="s">
        <v>3</v>
      </c>
      <c r="I165" s="195"/>
      <c r="L165" s="190"/>
      <c r="M165" s="196"/>
      <c r="N165" s="197"/>
      <c r="O165" s="197"/>
      <c r="P165" s="197"/>
      <c r="Q165" s="197"/>
      <c r="R165" s="197"/>
      <c r="S165" s="197"/>
      <c r="T165" s="198"/>
      <c r="AT165" s="199" t="s">
        <v>140</v>
      </c>
      <c r="AU165" s="199" t="s">
        <v>89</v>
      </c>
      <c r="AV165" s="12" t="s">
        <v>24</v>
      </c>
      <c r="AW165" s="12" t="s">
        <v>45</v>
      </c>
      <c r="AX165" s="12" t="s">
        <v>81</v>
      </c>
      <c r="AY165" s="199" t="s">
        <v>129</v>
      </c>
    </row>
    <row r="166" spans="2:51" s="11" customFormat="1" ht="13.5">
      <c r="B166" s="182"/>
      <c r="D166" s="179" t="s">
        <v>140</v>
      </c>
      <c r="E166" s="183" t="s">
        <v>3</v>
      </c>
      <c r="F166" s="184" t="s">
        <v>1161</v>
      </c>
      <c r="H166" s="185">
        <v>-3</v>
      </c>
      <c r="I166" s="186"/>
      <c r="L166" s="182"/>
      <c r="M166" s="187"/>
      <c r="N166" s="188"/>
      <c r="O166" s="188"/>
      <c r="P166" s="188"/>
      <c r="Q166" s="188"/>
      <c r="R166" s="188"/>
      <c r="S166" s="188"/>
      <c r="T166" s="189"/>
      <c r="AT166" s="183" t="s">
        <v>140</v>
      </c>
      <c r="AU166" s="183" t="s">
        <v>89</v>
      </c>
      <c r="AV166" s="11" t="s">
        <v>89</v>
      </c>
      <c r="AW166" s="11" t="s">
        <v>45</v>
      </c>
      <c r="AX166" s="11" t="s">
        <v>81</v>
      </c>
      <c r="AY166" s="183" t="s">
        <v>129</v>
      </c>
    </row>
    <row r="167" spans="2:51" s="14" customFormat="1" ht="13.5">
      <c r="B167" s="229"/>
      <c r="D167" s="179" t="s">
        <v>140</v>
      </c>
      <c r="E167" s="230" t="s">
        <v>3</v>
      </c>
      <c r="F167" s="231" t="s">
        <v>526</v>
      </c>
      <c r="H167" s="232">
        <v>4.069</v>
      </c>
      <c r="I167" s="233"/>
      <c r="L167" s="229"/>
      <c r="M167" s="234"/>
      <c r="N167" s="235"/>
      <c r="O167" s="235"/>
      <c r="P167" s="235"/>
      <c r="Q167" s="235"/>
      <c r="R167" s="235"/>
      <c r="S167" s="235"/>
      <c r="T167" s="236"/>
      <c r="AT167" s="230" t="s">
        <v>140</v>
      </c>
      <c r="AU167" s="230" t="s">
        <v>89</v>
      </c>
      <c r="AV167" s="14" t="s">
        <v>149</v>
      </c>
      <c r="AW167" s="14" t="s">
        <v>45</v>
      </c>
      <c r="AX167" s="14" t="s">
        <v>81</v>
      </c>
      <c r="AY167" s="230" t="s">
        <v>129</v>
      </c>
    </row>
    <row r="168" spans="2:51" s="12" customFormat="1" ht="13.5">
      <c r="B168" s="190"/>
      <c r="D168" s="179" t="s">
        <v>140</v>
      </c>
      <c r="E168" s="214" t="s">
        <v>3</v>
      </c>
      <c r="F168" s="215" t="s">
        <v>527</v>
      </c>
      <c r="H168" s="199" t="s">
        <v>3</v>
      </c>
      <c r="I168" s="195"/>
      <c r="L168" s="190"/>
      <c r="M168" s="196"/>
      <c r="N168" s="197"/>
      <c r="O168" s="197"/>
      <c r="P168" s="197"/>
      <c r="Q168" s="197"/>
      <c r="R168" s="197"/>
      <c r="S168" s="197"/>
      <c r="T168" s="198"/>
      <c r="AT168" s="199" t="s">
        <v>140</v>
      </c>
      <c r="AU168" s="199" t="s">
        <v>89</v>
      </c>
      <c r="AV168" s="12" t="s">
        <v>24</v>
      </c>
      <c r="AW168" s="12" t="s">
        <v>45</v>
      </c>
      <c r="AX168" s="12" t="s">
        <v>81</v>
      </c>
      <c r="AY168" s="199" t="s">
        <v>129</v>
      </c>
    </row>
    <row r="169" spans="2:51" s="11" customFormat="1" ht="13.5">
      <c r="B169" s="182"/>
      <c r="D169" s="179" t="s">
        <v>140</v>
      </c>
      <c r="E169" s="183" t="s">
        <v>3</v>
      </c>
      <c r="F169" s="184" t="s">
        <v>1162</v>
      </c>
      <c r="H169" s="185">
        <v>251.245</v>
      </c>
      <c r="I169" s="186"/>
      <c r="L169" s="182"/>
      <c r="M169" s="187"/>
      <c r="N169" s="188"/>
      <c r="O169" s="188"/>
      <c r="P169" s="188"/>
      <c r="Q169" s="188"/>
      <c r="R169" s="188"/>
      <c r="S169" s="188"/>
      <c r="T169" s="189"/>
      <c r="AT169" s="183" t="s">
        <v>140</v>
      </c>
      <c r="AU169" s="183" t="s">
        <v>89</v>
      </c>
      <c r="AV169" s="11" t="s">
        <v>89</v>
      </c>
      <c r="AW169" s="11" t="s">
        <v>45</v>
      </c>
      <c r="AX169" s="11" t="s">
        <v>81</v>
      </c>
      <c r="AY169" s="183" t="s">
        <v>129</v>
      </c>
    </row>
    <row r="170" spans="2:51" s="12" customFormat="1" ht="13.5">
      <c r="B170" s="190"/>
      <c r="D170" s="179" t="s">
        <v>140</v>
      </c>
      <c r="E170" s="214" t="s">
        <v>3</v>
      </c>
      <c r="F170" s="215" t="s">
        <v>529</v>
      </c>
      <c r="H170" s="199" t="s">
        <v>3</v>
      </c>
      <c r="I170" s="195"/>
      <c r="L170" s="190"/>
      <c r="M170" s="196"/>
      <c r="N170" s="197"/>
      <c r="O170" s="197"/>
      <c r="P170" s="197"/>
      <c r="Q170" s="197"/>
      <c r="R170" s="197"/>
      <c r="S170" s="197"/>
      <c r="T170" s="198"/>
      <c r="AT170" s="199" t="s">
        <v>140</v>
      </c>
      <c r="AU170" s="199" t="s">
        <v>89</v>
      </c>
      <c r="AV170" s="12" t="s">
        <v>24</v>
      </c>
      <c r="AW170" s="12" t="s">
        <v>45</v>
      </c>
      <c r="AX170" s="12" t="s">
        <v>81</v>
      </c>
      <c r="AY170" s="199" t="s">
        <v>129</v>
      </c>
    </row>
    <row r="171" spans="2:51" s="11" customFormat="1" ht="13.5">
      <c r="B171" s="182"/>
      <c r="D171" s="179" t="s">
        <v>140</v>
      </c>
      <c r="E171" s="183" t="s">
        <v>3</v>
      </c>
      <c r="F171" s="184" t="s">
        <v>530</v>
      </c>
      <c r="H171" s="185">
        <v>6.345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83" t="s">
        <v>140</v>
      </c>
      <c r="AU171" s="183" t="s">
        <v>89</v>
      </c>
      <c r="AV171" s="11" t="s">
        <v>89</v>
      </c>
      <c r="AW171" s="11" t="s">
        <v>45</v>
      </c>
      <c r="AX171" s="11" t="s">
        <v>81</v>
      </c>
      <c r="AY171" s="183" t="s">
        <v>129</v>
      </c>
    </row>
    <row r="172" spans="2:51" s="12" customFormat="1" ht="13.5">
      <c r="B172" s="190"/>
      <c r="D172" s="179" t="s">
        <v>140</v>
      </c>
      <c r="E172" s="214" t="s">
        <v>3</v>
      </c>
      <c r="F172" s="215" t="s">
        <v>531</v>
      </c>
      <c r="H172" s="199" t="s">
        <v>3</v>
      </c>
      <c r="I172" s="195"/>
      <c r="L172" s="190"/>
      <c r="M172" s="196"/>
      <c r="N172" s="197"/>
      <c r="O172" s="197"/>
      <c r="P172" s="197"/>
      <c r="Q172" s="197"/>
      <c r="R172" s="197"/>
      <c r="S172" s="197"/>
      <c r="T172" s="198"/>
      <c r="AT172" s="199" t="s">
        <v>140</v>
      </c>
      <c r="AU172" s="199" t="s">
        <v>89</v>
      </c>
      <c r="AV172" s="12" t="s">
        <v>24</v>
      </c>
      <c r="AW172" s="12" t="s">
        <v>45</v>
      </c>
      <c r="AX172" s="12" t="s">
        <v>81</v>
      </c>
      <c r="AY172" s="199" t="s">
        <v>129</v>
      </c>
    </row>
    <row r="173" spans="2:51" s="12" customFormat="1" ht="13.5">
      <c r="B173" s="190"/>
      <c r="D173" s="179" t="s">
        <v>140</v>
      </c>
      <c r="E173" s="214" t="s">
        <v>3</v>
      </c>
      <c r="F173" s="215" t="s">
        <v>494</v>
      </c>
      <c r="H173" s="199" t="s">
        <v>3</v>
      </c>
      <c r="I173" s="195"/>
      <c r="L173" s="190"/>
      <c r="M173" s="196"/>
      <c r="N173" s="197"/>
      <c r="O173" s="197"/>
      <c r="P173" s="197"/>
      <c r="Q173" s="197"/>
      <c r="R173" s="197"/>
      <c r="S173" s="197"/>
      <c r="T173" s="198"/>
      <c r="AT173" s="199" t="s">
        <v>140</v>
      </c>
      <c r="AU173" s="199" t="s">
        <v>89</v>
      </c>
      <c r="AV173" s="12" t="s">
        <v>24</v>
      </c>
      <c r="AW173" s="12" t="s">
        <v>45</v>
      </c>
      <c r="AX173" s="12" t="s">
        <v>81</v>
      </c>
      <c r="AY173" s="199" t="s">
        <v>129</v>
      </c>
    </row>
    <row r="174" spans="2:51" s="11" customFormat="1" ht="13.5">
      <c r="B174" s="182"/>
      <c r="D174" s="179" t="s">
        <v>140</v>
      </c>
      <c r="E174" s="183" t="s">
        <v>3</v>
      </c>
      <c r="F174" s="184" t="s">
        <v>1163</v>
      </c>
      <c r="H174" s="185">
        <v>8.334</v>
      </c>
      <c r="I174" s="186"/>
      <c r="L174" s="182"/>
      <c r="M174" s="187"/>
      <c r="N174" s="188"/>
      <c r="O174" s="188"/>
      <c r="P174" s="188"/>
      <c r="Q174" s="188"/>
      <c r="R174" s="188"/>
      <c r="S174" s="188"/>
      <c r="T174" s="189"/>
      <c r="AT174" s="183" t="s">
        <v>140</v>
      </c>
      <c r="AU174" s="183" t="s">
        <v>89</v>
      </c>
      <c r="AV174" s="11" t="s">
        <v>89</v>
      </c>
      <c r="AW174" s="11" t="s">
        <v>45</v>
      </c>
      <c r="AX174" s="11" t="s">
        <v>81</v>
      </c>
      <c r="AY174" s="183" t="s">
        <v>129</v>
      </c>
    </row>
    <row r="175" spans="2:51" s="14" customFormat="1" ht="13.5">
      <c r="B175" s="229"/>
      <c r="D175" s="179" t="s">
        <v>140</v>
      </c>
      <c r="E175" s="230" t="s">
        <v>3</v>
      </c>
      <c r="F175" s="231" t="s">
        <v>526</v>
      </c>
      <c r="H175" s="232">
        <v>265.924</v>
      </c>
      <c r="I175" s="233"/>
      <c r="L175" s="229"/>
      <c r="M175" s="234"/>
      <c r="N175" s="235"/>
      <c r="O175" s="235"/>
      <c r="P175" s="235"/>
      <c r="Q175" s="235"/>
      <c r="R175" s="235"/>
      <c r="S175" s="235"/>
      <c r="T175" s="236"/>
      <c r="AT175" s="230" t="s">
        <v>140</v>
      </c>
      <c r="AU175" s="230" t="s">
        <v>89</v>
      </c>
      <c r="AV175" s="14" t="s">
        <v>149</v>
      </c>
      <c r="AW175" s="14" t="s">
        <v>45</v>
      </c>
      <c r="AX175" s="14" t="s">
        <v>81</v>
      </c>
      <c r="AY175" s="230" t="s">
        <v>129</v>
      </c>
    </row>
    <row r="176" spans="2:51" s="13" customFormat="1" ht="13.5">
      <c r="B176" s="220"/>
      <c r="D176" s="191" t="s">
        <v>140</v>
      </c>
      <c r="E176" s="221" t="s">
        <v>3</v>
      </c>
      <c r="F176" s="222" t="s">
        <v>506</v>
      </c>
      <c r="H176" s="223">
        <v>269.993</v>
      </c>
      <c r="I176" s="224"/>
      <c r="L176" s="220"/>
      <c r="M176" s="225"/>
      <c r="N176" s="226"/>
      <c r="O176" s="226"/>
      <c r="P176" s="226"/>
      <c r="Q176" s="226"/>
      <c r="R176" s="226"/>
      <c r="S176" s="226"/>
      <c r="T176" s="227"/>
      <c r="AT176" s="228" t="s">
        <v>140</v>
      </c>
      <c r="AU176" s="228" t="s">
        <v>89</v>
      </c>
      <c r="AV176" s="13" t="s">
        <v>136</v>
      </c>
      <c r="AW176" s="13" t="s">
        <v>45</v>
      </c>
      <c r="AX176" s="13" t="s">
        <v>24</v>
      </c>
      <c r="AY176" s="228" t="s">
        <v>129</v>
      </c>
    </row>
    <row r="177" spans="2:65" s="1" customFormat="1" ht="22.5" customHeight="1">
      <c r="B177" s="166"/>
      <c r="C177" s="167" t="s">
        <v>229</v>
      </c>
      <c r="D177" s="167" t="s">
        <v>131</v>
      </c>
      <c r="E177" s="168" t="s">
        <v>210</v>
      </c>
      <c r="F177" s="169" t="s">
        <v>211</v>
      </c>
      <c r="G177" s="170" t="s">
        <v>201</v>
      </c>
      <c r="H177" s="171">
        <v>478.663</v>
      </c>
      <c r="I177" s="172"/>
      <c r="J177" s="173">
        <f>ROUND(I177*H177,2)</f>
        <v>0</v>
      </c>
      <c r="K177" s="169" t="s">
        <v>522</v>
      </c>
      <c r="L177" s="36"/>
      <c r="M177" s="174" t="s">
        <v>3</v>
      </c>
      <c r="N177" s="175" t="s">
        <v>52</v>
      </c>
      <c r="O177" s="37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AR177" s="18" t="s">
        <v>136</v>
      </c>
      <c r="AT177" s="18" t="s">
        <v>131</v>
      </c>
      <c r="AU177" s="18" t="s">
        <v>89</v>
      </c>
      <c r="AY177" s="18" t="s">
        <v>129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8" t="s">
        <v>24</v>
      </c>
      <c r="BK177" s="178">
        <f>ROUND(I177*H177,2)</f>
        <v>0</v>
      </c>
      <c r="BL177" s="18" t="s">
        <v>136</v>
      </c>
      <c r="BM177" s="18" t="s">
        <v>1167</v>
      </c>
    </row>
    <row r="178" spans="2:47" s="1" customFormat="1" ht="13.5">
      <c r="B178" s="36"/>
      <c r="D178" s="179" t="s">
        <v>138</v>
      </c>
      <c r="F178" s="180" t="s">
        <v>542</v>
      </c>
      <c r="I178" s="181"/>
      <c r="L178" s="36"/>
      <c r="M178" s="65"/>
      <c r="N178" s="37"/>
      <c r="O178" s="37"/>
      <c r="P178" s="37"/>
      <c r="Q178" s="37"/>
      <c r="R178" s="37"/>
      <c r="S178" s="37"/>
      <c r="T178" s="66"/>
      <c r="AT178" s="18" t="s">
        <v>138</v>
      </c>
      <c r="AU178" s="18" t="s">
        <v>89</v>
      </c>
    </row>
    <row r="179" spans="2:51" s="12" customFormat="1" ht="13.5">
      <c r="B179" s="190"/>
      <c r="D179" s="179" t="s">
        <v>140</v>
      </c>
      <c r="E179" s="214" t="s">
        <v>3</v>
      </c>
      <c r="F179" s="215" t="s">
        <v>527</v>
      </c>
      <c r="H179" s="199" t="s">
        <v>3</v>
      </c>
      <c r="I179" s="195"/>
      <c r="L179" s="190"/>
      <c r="M179" s="196"/>
      <c r="N179" s="197"/>
      <c r="O179" s="197"/>
      <c r="P179" s="197"/>
      <c r="Q179" s="197"/>
      <c r="R179" s="197"/>
      <c r="S179" s="197"/>
      <c r="T179" s="198"/>
      <c r="AT179" s="199" t="s">
        <v>140</v>
      </c>
      <c r="AU179" s="199" t="s">
        <v>89</v>
      </c>
      <c r="AV179" s="12" t="s">
        <v>24</v>
      </c>
      <c r="AW179" s="12" t="s">
        <v>45</v>
      </c>
      <c r="AX179" s="12" t="s">
        <v>81</v>
      </c>
      <c r="AY179" s="199" t="s">
        <v>129</v>
      </c>
    </row>
    <row r="180" spans="2:51" s="11" customFormat="1" ht="13.5">
      <c r="B180" s="182"/>
      <c r="D180" s="179" t="s">
        <v>140</v>
      </c>
      <c r="E180" s="183" t="s">
        <v>3</v>
      </c>
      <c r="F180" s="184" t="s">
        <v>1168</v>
      </c>
      <c r="H180" s="185">
        <v>452.241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83" t="s">
        <v>140</v>
      </c>
      <c r="AU180" s="183" t="s">
        <v>89</v>
      </c>
      <c r="AV180" s="11" t="s">
        <v>89</v>
      </c>
      <c r="AW180" s="11" t="s">
        <v>45</v>
      </c>
      <c r="AX180" s="11" t="s">
        <v>81</v>
      </c>
      <c r="AY180" s="183" t="s">
        <v>129</v>
      </c>
    </row>
    <row r="181" spans="2:51" s="12" customFormat="1" ht="13.5">
      <c r="B181" s="190"/>
      <c r="D181" s="179" t="s">
        <v>140</v>
      </c>
      <c r="E181" s="214" t="s">
        <v>3</v>
      </c>
      <c r="F181" s="215" t="s">
        <v>529</v>
      </c>
      <c r="H181" s="199" t="s">
        <v>3</v>
      </c>
      <c r="I181" s="195"/>
      <c r="L181" s="190"/>
      <c r="M181" s="196"/>
      <c r="N181" s="197"/>
      <c r="O181" s="197"/>
      <c r="P181" s="197"/>
      <c r="Q181" s="197"/>
      <c r="R181" s="197"/>
      <c r="S181" s="197"/>
      <c r="T181" s="198"/>
      <c r="AT181" s="199" t="s">
        <v>140</v>
      </c>
      <c r="AU181" s="199" t="s">
        <v>89</v>
      </c>
      <c r="AV181" s="12" t="s">
        <v>24</v>
      </c>
      <c r="AW181" s="12" t="s">
        <v>45</v>
      </c>
      <c r="AX181" s="12" t="s">
        <v>81</v>
      </c>
      <c r="AY181" s="199" t="s">
        <v>129</v>
      </c>
    </row>
    <row r="182" spans="2:51" s="11" customFormat="1" ht="13.5">
      <c r="B182" s="182"/>
      <c r="D182" s="179" t="s">
        <v>140</v>
      </c>
      <c r="E182" s="183" t="s">
        <v>3</v>
      </c>
      <c r="F182" s="184" t="s">
        <v>544</v>
      </c>
      <c r="H182" s="185">
        <v>11.421</v>
      </c>
      <c r="I182" s="186"/>
      <c r="L182" s="182"/>
      <c r="M182" s="187"/>
      <c r="N182" s="188"/>
      <c r="O182" s="188"/>
      <c r="P182" s="188"/>
      <c r="Q182" s="188"/>
      <c r="R182" s="188"/>
      <c r="S182" s="188"/>
      <c r="T182" s="189"/>
      <c r="AT182" s="183" t="s">
        <v>140</v>
      </c>
      <c r="AU182" s="183" t="s">
        <v>89</v>
      </c>
      <c r="AV182" s="11" t="s">
        <v>89</v>
      </c>
      <c r="AW182" s="11" t="s">
        <v>45</v>
      </c>
      <c r="AX182" s="11" t="s">
        <v>81</v>
      </c>
      <c r="AY182" s="183" t="s">
        <v>129</v>
      </c>
    </row>
    <row r="183" spans="2:51" s="12" customFormat="1" ht="13.5">
      <c r="B183" s="190"/>
      <c r="D183" s="179" t="s">
        <v>140</v>
      </c>
      <c r="E183" s="214" t="s">
        <v>3</v>
      </c>
      <c r="F183" s="215" t="s">
        <v>531</v>
      </c>
      <c r="H183" s="199" t="s">
        <v>3</v>
      </c>
      <c r="I183" s="195"/>
      <c r="L183" s="190"/>
      <c r="M183" s="196"/>
      <c r="N183" s="197"/>
      <c r="O183" s="197"/>
      <c r="P183" s="197"/>
      <c r="Q183" s="197"/>
      <c r="R183" s="197"/>
      <c r="S183" s="197"/>
      <c r="T183" s="198"/>
      <c r="AT183" s="199" t="s">
        <v>140</v>
      </c>
      <c r="AU183" s="199" t="s">
        <v>89</v>
      </c>
      <c r="AV183" s="12" t="s">
        <v>24</v>
      </c>
      <c r="AW183" s="12" t="s">
        <v>45</v>
      </c>
      <c r="AX183" s="12" t="s">
        <v>81</v>
      </c>
      <c r="AY183" s="199" t="s">
        <v>129</v>
      </c>
    </row>
    <row r="184" spans="2:51" s="12" customFormat="1" ht="13.5">
      <c r="B184" s="190"/>
      <c r="D184" s="179" t="s">
        <v>140</v>
      </c>
      <c r="E184" s="214" t="s">
        <v>3</v>
      </c>
      <c r="F184" s="215" t="s">
        <v>494</v>
      </c>
      <c r="H184" s="199" t="s">
        <v>3</v>
      </c>
      <c r="I184" s="195"/>
      <c r="L184" s="190"/>
      <c r="M184" s="196"/>
      <c r="N184" s="197"/>
      <c r="O184" s="197"/>
      <c r="P184" s="197"/>
      <c r="Q184" s="197"/>
      <c r="R184" s="197"/>
      <c r="S184" s="197"/>
      <c r="T184" s="198"/>
      <c r="AT184" s="199" t="s">
        <v>140</v>
      </c>
      <c r="AU184" s="199" t="s">
        <v>89</v>
      </c>
      <c r="AV184" s="12" t="s">
        <v>24</v>
      </c>
      <c r="AW184" s="12" t="s">
        <v>45</v>
      </c>
      <c r="AX184" s="12" t="s">
        <v>81</v>
      </c>
      <c r="AY184" s="199" t="s">
        <v>129</v>
      </c>
    </row>
    <row r="185" spans="2:51" s="11" customFormat="1" ht="13.5">
      <c r="B185" s="182"/>
      <c r="D185" s="179" t="s">
        <v>140</v>
      </c>
      <c r="E185" s="183" t="s">
        <v>3</v>
      </c>
      <c r="F185" s="184" t="s">
        <v>1169</v>
      </c>
      <c r="H185" s="185">
        <v>15.001</v>
      </c>
      <c r="I185" s="186"/>
      <c r="L185" s="182"/>
      <c r="M185" s="187"/>
      <c r="N185" s="188"/>
      <c r="O185" s="188"/>
      <c r="P185" s="188"/>
      <c r="Q185" s="188"/>
      <c r="R185" s="188"/>
      <c r="S185" s="188"/>
      <c r="T185" s="189"/>
      <c r="AT185" s="183" t="s">
        <v>140</v>
      </c>
      <c r="AU185" s="183" t="s">
        <v>89</v>
      </c>
      <c r="AV185" s="11" t="s">
        <v>89</v>
      </c>
      <c r="AW185" s="11" t="s">
        <v>45</v>
      </c>
      <c r="AX185" s="11" t="s">
        <v>81</v>
      </c>
      <c r="AY185" s="183" t="s">
        <v>129</v>
      </c>
    </row>
    <row r="186" spans="2:51" s="13" customFormat="1" ht="13.5">
      <c r="B186" s="220"/>
      <c r="D186" s="191" t="s">
        <v>140</v>
      </c>
      <c r="E186" s="221" t="s">
        <v>3</v>
      </c>
      <c r="F186" s="222" t="s">
        <v>506</v>
      </c>
      <c r="H186" s="223">
        <v>478.663</v>
      </c>
      <c r="I186" s="224"/>
      <c r="L186" s="220"/>
      <c r="M186" s="225"/>
      <c r="N186" s="226"/>
      <c r="O186" s="226"/>
      <c r="P186" s="226"/>
      <c r="Q186" s="226"/>
      <c r="R186" s="226"/>
      <c r="S186" s="226"/>
      <c r="T186" s="227"/>
      <c r="AT186" s="228" t="s">
        <v>140</v>
      </c>
      <c r="AU186" s="228" t="s">
        <v>89</v>
      </c>
      <c r="AV186" s="13" t="s">
        <v>136</v>
      </c>
      <c r="AW186" s="13" t="s">
        <v>45</v>
      </c>
      <c r="AX186" s="13" t="s">
        <v>24</v>
      </c>
      <c r="AY186" s="228" t="s">
        <v>129</v>
      </c>
    </row>
    <row r="187" spans="2:65" s="1" customFormat="1" ht="31.5" customHeight="1">
      <c r="B187" s="166"/>
      <c r="C187" s="167" t="s">
        <v>235</v>
      </c>
      <c r="D187" s="167" t="s">
        <v>131</v>
      </c>
      <c r="E187" s="168" t="s">
        <v>546</v>
      </c>
      <c r="F187" s="169" t="s">
        <v>547</v>
      </c>
      <c r="G187" s="170" t="s">
        <v>162</v>
      </c>
      <c r="H187" s="171">
        <v>107.012</v>
      </c>
      <c r="I187" s="172"/>
      <c r="J187" s="173">
        <f>ROUND(I187*H187,2)</f>
        <v>0</v>
      </c>
      <c r="K187" s="169" t="s">
        <v>135</v>
      </c>
      <c r="L187" s="36"/>
      <c r="M187" s="174" t="s">
        <v>3</v>
      </c>
      <c r="N187" s="175" t="s">
        <v>52</v>
      </c>
      <c r="O187" s="37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AR187" s="18" t="s">
        <v>136</v>
      </c>
      <c r="AT187" s="18" t="s">
        <v>131</v>
      </c>
      <c r="AU187" s="18" t="s">
        <v>89</v>
      </c>
      <c r="AY187" s="18" t="s">
        <v>129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8" t="s">
        <v>24</v>
      </c>
      <c r="BK187" s="178">
        <f>ROUND(I187*H187,2)</f>
        <v>0</v>
      </c>
      <c r="BL187" s="18" t="s">
        <v>136</v>
      </c>
      <c r="BM187" s="18" t="s">
        <v>1170</v>
      </c>
    </row>
    <row r="188" spans="2:47" s="1" customFormat="1" ht="27">
      <c r="B188" s="36"/>
      <c r="D188" s="179" t="s">
        <v>138</v>
      </c>
      <c r="F188" s="180" t="s">
        <v>549</v>
      </c>
      <c r="I188" s="181"/>
      <c r="L188" s="36"/>
      <c r="M188" s="65"/>
      <c r="N188" s="37"/>
      <c r="O188" s="37"/>
      <c r="P188" s="37"/>
      <c r="Q188" s="37"/>
      <c r="R188" s="37"/>
      <c r="S188" s="37"/>
      <c r="T188" s="66"/>
      <c r="AT188" s="18" t="s">
        <v>138</v>
      </c>
      <c r="AU188" s="18" t="s">
        <v>89</v>
      </c>
    </row>
    <row r="189" spans="2:51" s="12" customFormat="1" ht="13.5">
      <c r="B189" s="190"/>
      <c r="D189" s="179" t="s">
        <v>140</v>
      </c>
      <c r="E189" s="214" t="s">
        <v>3</v>
      </c>
      <c r="F189" s="215" t="s">
        <v>550</v>
      </c>
      <c r="H189" s="199" t="s">
        <v>3</v>
      </c>
      <c r="I189" s="195"/>
      <c r="L189" s="190"/>
      <c r="M189" s="196"/>
      <c r="N189" s="197"/>
      <c r="O189" s="197"/>
      <c r="P189" s="197"/>
      <c r="Q189" s="197"/>
      <c r="R189" s="197"/>
      <c r="S189" s="197"/>
      <c r="T189" s="198"/>
      <c r="AT189" s="199" t="s">
        <v>140</v>
      </c>
      <c r="AU189" s="199" t="s">
        <v>89</v>
      </c>
      <c r="AV189" s="12" t="s">
        <v>24</v>
      </c>
      <c r="AW189" s="12" t="s">
        <v>45</v>
      </c>
      <c r="AX189" s="12" t="s">
        <v>81</v>
      </c>
      <c r="AY189" s="199" t="s">
        <v>129</v>
      </c>
    </row>
    <row r="190" spans="2:51" s="11" customFormat="1" ht="13.5">
      <c r="B190" s="182"/>
      <c r="D190" s="179" t="s">
        <v>140</v>
      </c>
      <c r="E190" s="183" t="s">
        <v>3</v>
      </c>
      <c r="F190" s="184" t="s">
        <v>1171</v>
      </c>
      <c r="H190" s="185">
        <v>49.6</v>
      </c>
      <c r="I190" s="186"/>
      <c r="L190" s="182"/>
      <c r="M190" s="187"/>
      <c r="N190" s="188"/>
      <c r="O190" s="188"/>
      <c r="P190" s="188"/>
      <c r="Q190" s="188"/>
      <c r="R190" s="188"/>
      <c r="S190" s="188"/>
      <c r="T190" s="189"/>
      <c r="AT190" s="183" t="s">
        <v>140</v>
      </c>
      <c r="AU190" s="183" t="s">
        <v>89</v>
      </c>
      <c r="AV190" s="11" t="s">
        <v>89</v>
      </c>
      <c r="AW190" s="11" t="s">
        <v>45</v>
      </c>
      <c r="AX190" s="11" t="s">
        <v>81</v>
      </c>
      <c r="AY190" s="183" t="s">
        <v>129</v>
      </c>
    </row>
    <row r="191" spans="2:51" s="12" customFormat="1" ht="13.5">
      <c r="B191" s="190"/>
      <c r="D191" s="179" t="s">
        <v>140</v>
      </c>
      <c r="E191" s="214" t="s">
        <v>3</v>
      </c>
      <c r="F191" s="215" t="s">
        <v>552</v>
      </c>
      <c r="H191" s="199" t="s">
        <v>3</v>
      </c>
      <c r="I191" s="195"/>
      <c r="L191" s="190"/>
      <c r="M191" s="196"/>
      <c r="N191" s="197"/>
      <c r="O191" s="197"/>
      <c r="P191" s="197"/>
      <c r="Q191" s="197"/>
      <c r="R191" s="197"/>
      <c r="S191" s="197"/>
      <c r="T191" s="198"/>
      <c r="AT191" s="199" t="s">
        <v>140</v>
      </c>
      <c r="AU191" s="199" t="s">
        <v>89</v>
      </c>
      <c r="AV191" s="12" t="s">
        <v>24</v>
      </c>
      <c r="AW191" s="12" t="s">
        <v>45</v>
      </c>
      <c r="AX191" s="12" t="s">
        <v>81</v>
      </c>
      <c r="AY191" s="199" t="s">
        <v>129</v>
      </c>
    </row>
    <row r="192" spans="2:51" s="11" customFormat="1" ht="13.5">
      <c r="B192" s="182"/>
      <c r="D192" s="179" t="s">
        <v>140</v>
      </c>
      <c r="E192" s="183" t="s">
        <v>3</v>
      </c>
      <c r="F192" s="184" t="s">
        <v>1172</v>
      </c>
      <c r="H192" s="185">
        <v>57.412</v>
      </c>
      <c r="I192" s="186"/>
      <c r="L192" s="182"/>
      <c r="M192" s="187"/>
      <c r="N192" s="188"/>
      <c r="O192" s="188"/>
      <c r="P192" s="188"/>
      <c r="Q192" s="188"/>
      <c r="R192" s="188"/>
      <c r="S192" s="188"/>
      <c r="T192" s="189"/>
      <c r="AT192" s="183" t="s">
        <v>140</v>
      </c>
      <c r="AU192" s="183" t="s">
        <v>89</v>
      </c>
      <c r="AV192" s="11" t="s">
        <v>89</v>
      </c>
      <c r="AW192" s="11" t="s">
        <v>45</v>
      </c>
      <c r="AX192" s="11" t="s">
        <v>81</v>
      </c>
      <c r="AY192" s="183" t="s">
        <v>129</v>
      </c>
    </row>
    <row r="193" spans="2:51" s="13" customFormat="1" ht="13.5">
      <c r="B193" s="220"/>
      <c r="D193" s="191" t="s">
        <v>140</v>
      </c>
      <c r="E193" s="221" t="s">
        <v>3</v>
      </c>
      <c r="F193" s="222" t="s">
        <v>506</v>
      </c>
      <c r="H193" s="223">
        <v>107.012</v>
      </c>
      <c r="I193" s="224"/>
      <c r="L193" s="220"/>
      <c r="M193" s="225"/>
      <c r="N193" s="226"/>
      <c r="O193" s="226"/>
      <c r="P193" s="226"/>
      <c r="Q193" s="226"/>
      <c r="R193" s="226"/>
      <c r="S193" s="226"/>
      <c r="T193" s="227"/>
      <c r="AT193" s="228" t="s">
        <v>140</v>
      </c>
      <c r="AU193" s="228" t="s">
        <v>89</v>
      </c>
      <c r="AV193" s="13" t="s">
        <v>136</v>
      </c>
      <c r="AW193" s="13" t="s">
        <v>45</v>
      </c>
      <c r="AX193" s="13" t="s">
        <v>24</v>
      </c>
      <c r="AY193" s="228" t="s">
        <v>129</v>
      </c>
    </row>
    <row r="194" spans="2:65" s="1" customFormat="1" ht="22.5" customHeight="1">
      <c r="B194" s="166"/>
      <c r="C194" s="167" t="s">
        <v>240</v>
      </c>
      <c r="D194" s="167" t="s">
        <v>131</v>
      </c>
      <c r="E194" s="168" t="s">
        <v>554</v>
      </c>
      <c r="F194" s="169" t="s">
        <v>555</v>
      </c>
      <c r="G194" s="170" t="s">
        <v>134</v>
      </c>
      <c r="H194" s="171">
        <v>30</v>
      </c>
      <c r="I194" s="172"/>
      <c r="J194" s="173">
        <f>ROUND(I194*H194,2)</f>
        <v>0</v>
      </c>
      <c r="K194" s="169" t="s">
        <v>135</v>
      </c>
      <c r="L194" s="36"/>
      <c r="M194" s="174" t="s">
        <v>3</v>
      </c>
      <c r="N194" s="175" t="s">
        <v>52</v>
      </c>
      <c r="O194" s="37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AR194" s="18" t="s">
        <v>136</v>
      </c>
      <c r="AT194" s="18" t="s">
        <v>131</v>
      </c>
      <c r="AU194" s="18" t="s">
        <v>89</v>
      </c>
      <c r="AY194" s="18" t="s">
        <v>129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8" t="s">
        <v>24</v>
      </c>
      <c r="BK194" s="178">
        <f>ROUND(I194*H194,2)</f>
        <v>0</v>
      </c>
      <c r="BL194" s="18" t="s">
        <v>136</v>
      </c>
      <c r="BM194" s="18" t="s">
        <v>1173</v>
      </c>
    </row>
    <row r="195" spans="2:47" s="1" customFormat="1" ht="13.5">
      <c r="B195" s="36"/>
      <c r="D195" s="191" t="s">
        <v>138</v>
      </c>
      <c r="F195" s="203" t="s">
        <v>557</v>
      </c>
      <c r="I195" s="181"/>
      <c r="L195" s="36"/>
      <c r="M195" s="65"/>
      <c r="N195" s="37"/>
      <c r="O195" s="37"/>
      <c r="P195" s="37"/>
      <c r="Q195" s="37"/>
      <c r="R195" s="37"/>
      <c r="S195" s="37"/>
      <c r="T195" s="66"/>
      <c r="AT195" s="18" t="s">
        <v>138</v>
      </c>
      <c r="AU195" s="18" t="s">
        <v>89</v>
      </c>
    </row>
    <row r="196" spans="2:65" s="1" customFormat="1" ht="22.5" customHeight="1">
      <c r="B196" s="166"/>
      <c r="C196" s="167" t="s">
        <v>8</v>
      </c>
      <c r="D196" s="167" t="s">
        <v>131</v>
      </c>
      <c r="E196" s="168" t="s">
        <v>558</v>
      </c>
      <c r="F196" s="169" t="s">
        <v>559</v>
      </c>
      <c r="G196" s="170" t="s">
        <v>134</v>
      </c>
      <c r="H196" s="171">
        <v>104</v>
      </c>
      <c r="I196" s="172"/>
      <c r="J196" s="173">
        <f>ROUND(I196*H196,2)</f>
        <v>0</v>
      </c>
      <c r="K196" s="169" t="s">
        <v>135</v>
      </c>
      <c r="L196" s="36"/>
      <c r="M196" s="174" t="s">
        <v>3</v>
      </c>
      <c r="N196" s="175" t="s">
        <v>52</v>
      </c>
      <c r="O196" s="37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AR196" s="18" t="s">
        <v>136</v>
      </c>
      <c r="AT196" s="18" t="s">
        <v>131</v>
      </c>
      <c r="AU196" s="18" t="s">
        <v>89</v>
      </c>
      <c r="AY196" s="18" t="s">
        <v>129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8" t="s">
        <v>24</v>
      </c>
      <c r="BK196" s="178">
        <f>ROUND(I196*H196,2)</f>
        <v>0</v>
      </c>
      <c r="BL196" s="18" t="s">
        <v>136</v>
      </c>
      <c r="BM196" s="18" t="s">
        <v>1174</v>
      </c>
    </row>
    <row r="197" spans="2:47" s="1" customFormat="1" ht="13.5">
      <c r="B197" s="36"/>
      <c r="D197" s="191" t="s">
        <v>138</v>
      </c>
      <c r="F197" s="203" t="s">
        <v>561</v>
      </c>
      <c r="I197" s="181"/>
      <c r="L197" s="36"/>
      <c r="M197" s="65"/>
      <c r="N197" s="37"/>
      <c r="O197" s="37"/>
      <c r="P197" s="37"/>
      <c r="Q197" s="37"/>
      <c r="R197" s="37"/>
      <c r="S197" s="37"/>
      <c r="T197" s="66"/>
      <c r="AT197" s="18" t="s">
        <v>138</v>
      </c>
      <c r="AU197" s="18" t="s">
        <v>89</v>
      </c>
    </row>
    <row r="198" spans="2:65" s="1" customFormat="1" ht="22.5" customHeight="1">
      <c r="B198" s="166"/>
      <c r="C198" s="167" t="s">
        <v>250</v>
      </c>
      <c r="D198" s="167" t="s">
        <v>131</v>
      </c>
      <c r="E198" s="168" t="s">
        <v>562</v>
      </c>
      <c r="F198" s="169" t="s">
        <v>563</v>
      </c>
      <c r="G198" s="170" t="s">
        <v>134</v>
      </c>
      <c r="H198" s="171">
        <v>30</v>
      </c>
      <c r="I198" s="172"/>
      <c r="J198" s="173">
        <f>ROUND(I198*H198,2)</f>
        <v>0</v>
      </c>
      <c r="K198" s="169" t="s">
        <v>522</v>
      </c>
      <c r="L198" s="36"/>
      <c r="M198" s="174" t="s">
        <v>3</v>
      </c>
      <c r="N198" s="175" t="s">
        <v>52</v>
      </c>
      <c r="O198" s="37"/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AR198" s="18" t="s">
        <v>136</v>
      </c>
      <c r="AT198" s="18" t="s">
        <v>131</v>
      </c>
      <c r="AU198" s="18" t="s">
        <v>89</v>
      </c>
      <c r="AY198" s="18" t="s">
        <v>129</v>
      </c>
      <c r="BE198" s="178">
        <f>IF(N198="základní",J198,0)</f>
        <v>0</v>
      </c>
      <c r="BF198" s="178">
        <f>IF(N198="snížená",J198,0)</f>
        <v>0</v>
      </c>
      <c r="BG198" s="178">
        <f>IF(N198="zákl. přenesená",J198,0)</f>
        <v>0</v>
      </c>
      <c r="BH198" s="178">
        <f>IF(N198="sníž. přenesená",J198,0)</f>
        <v>0</v>
      </c>
      <c r="BI198" s="178">
        <f>IF(N198="nulová",J198,0)</f>
        <v>0</v>
      </c>
      <c r="BJ198" s="18" t="s">
        <v>24</v>
      </c>
      <c r="BK198" s="178">
        <f>ROUND(I198*H198,2)</f>
        <v>0</v>
      </c>
      <c r="BL198" s="18" t="s">
        <v>136</v>
      </c>
      <c r="BM198" s="18" t="s">
        <v>1175</v>
      </c>
    </row>
    <row r="199" spans="2:47" s="1" customFormat="1" ht="27">
      <c r="B199" s="36"/>
      <c r="D199" s="191" t="s">
        <v>138</v>
      </c>
      <c r="F199" s="203" t="s">
        <v>565</v>
      </c>
      <c r="I199" s="181"/>
      <c r="L199" s="36"/>
      <c r="M199" s="65"/>
      <c r="N199" s="37"/>
      <c r="O199" s="37"/>
      <c r="P199" s="37"/>
      <c r="Q199" s="37"/>
      <c r="R199" s="37"/>
      <c r="S199" s="37"/>
      <c r="T199" s="66"/>
      <c r="AT199" s="18" t="s">
        <v>138</v>
      </c>
      <c r="AU199" s="18" t="s">
        <v>89</v>
      </c>
    </row>
    <row r="200" spans="2:65" s="1" customFormat="1" ht="22.5" customHeight="1">
      <c r="B200" s="166"/>
      <c r="C200" s="167" t="s">
        <v>257</v>
      </c>
      <c r="D200" s="167" t="s">
        <v>131</v>
      </c>
      <c r="E200" s="168" t="s">
        <v>566</v>
      </c>
      <c r="F200" s="169" t="s">
        <v>567</v>
      </c>
      <c r="G200" s="170" t="s">
        <v>134</v>
      </c>
      <c r="H200" s="171">
        <v>30</v>
      </c>
      <c r="I200" s="172"/>
      <c r="J200" s="173">
        <f>ROUND(I200*H200,2)</f>
        <v>0</v>
      </c>
      <c r="K200" s="169" t="s">
        <v>3</v>
      </c>
      <c r="L200" s="36"/>
      <c r="M200" s="174" t="s">
        <v>3</v>
      </c>
      <c r="N200" s="175" t="s">
        <v>52</v>
      </c>
      <c r="O200" s="37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AR200" s="18" t="s">
        <v>136</v>
      </c>
      <c r="AT200" s="18" t="s">
        <v>131</v>
      </c>
      <c r="AU200" s="18" t="s">
        <v>89</v>
      </c>
      <c r="AY200" s="18" t="s">
        <v>129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18" t="s">
        <v>24</v>
      </c>
      <c r="BK200" s="178">
        <f>ROUND(I200*H200,2)</f>
        <v>0</v>
      </c>
      <c r="BL200" s="18" t="s">
        <v>136</v>
      </c>
      <c r="BM200" s="18" t="s">
        <v>1176</v>
      </c>
    </row>
    <row r="201" spans="2:47" s="1" customFormat="1" ht="13.5">
      <c r="B201" s="36"/>
      <c r="D201" s="191" t="s">
        <v>138</v>
      </c>
      <c r="F201" s="203" t="s">
        <v>567</v>
      </c>
      <c r="I201" s="181"/>
      <c r="L201" s="36"/>
      <c r="M201" s="65"/>
      <c r="N201" s="37"/>
      <c r="O201" s="37"/>
      <c r="P201" s="37"/>
      <c r="Q201" s="37"/>
      <c r="R201" s="37"/>
      <c r="S201" s="37"/>
      <c r="T201" s="66"/>
      <c r="AT201" s="18" t="s">
        <v>138</v>
      </c>
      <c r="AU201" s="18" t="s">
        <v>89</v>
      </c>
    </row>
    <row r="202" spans="2:65" s="1" customFormat="1" ht="22.5" customHeight="1">
      <c r="B202" s="166"/>
      <c r="C202" s="167" t="s">
        <v>263</v>
      </c>
      <c r="D202" s="167" t="s">
        <v>131</v>
      </c>
      <c r="E202" s="168" t="s">
        <v>574</v>
      </c>
      <c r="F202" s="169" t="s">
        <v>575</v>
      </c>
      <c r="G202" s="170" t="s">
        <v>134</v>
      </c>
      <c r="H202" s="171">
        <v>78.108</v>
      </c>
      <c r="I202" s="172"/>
      <c r="J202" s="173">
        <f>ROUND(I202*H202,2)</f>
        <v>0</v>
      </c>
      <c r="K202" s="169" t="s">
        <v>135</v>
      </c>
      <c r="L202" s="36"/>
      <c r="M202" s="174" t="s">
        <v>3</v>
      </c>
      <c r="N202" s="175" t="s">
        <v>52</v>
      </c>
      <c r="O202" s="37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AR202" s="18" t="s">
        <v>136</v>
      </c>
      <c r="AT202" s="18" t="s">
        <v>131</v>
      </c>
      <c r="AU202" s="18" t="s">
        <v>89</v>
      </c>
      <c r="AY202" s="18" t="s">
        <v>129</v>
      </c>
      <c r="BE202" s="178">
        <f>IF(N202="základní",J202,0)</f>
        <v>0</v>
      </c>
      <c r="BF202" s="178">
        <f>IF(N202="snížená",J202,0)</f>
        <v>0</v>
      </c>
      <c r="BG202" s="178">
        <f>IF(N202="zákl. přenesená",J202,0)</f>
        <v>0</v>
      </c>
      <c r="BH202" s="178">
        <f>IF(N202="sníž. přenesená",J202,0)</f>
        <v>0</v>
      </c>
      <c r="BI202" s="178">
        <f>IF(N202="nulová",J202,0)</f>
        <v>0</v>
      </c>
      <c r="BJ202" s="18" t="s">
        <v>24</v>
      </c>
      <c r="BK202" s="178">
        <f>ROUND(I202*H202,2)</f>
        <v>0</v>
      </c>
      <c r="BL202" s="18" t="s">
        <v>136</v>
      </c>
      <c r="BM202" s="18" t="s">
        <v>1177</v>
      </c>
    </row>
    <row r="203" spans="2:47" s="1" customFormat="1" ht="27">
      <c r="B203" s="36"/>
      <c r="D203" s="179" t="s">
        <v>138</v>
      </c>
      <c r="F203" s="180" t="s">
        <v>577</v>
      </c>
      <c r="I203" s="181"/>
      <c r="L203" s="36"/>
      <c r="M203" s="65"/>
      <c r="N203" s="37"/>
      <c r="O203" s="37"/>
      <c r="P203" s="37"/>
      <c r="Q203" s="37"/>
      <c r="R203" s="37"/>
      <c r="S203" s="37"/>
      <c r="T203" s="66"/>
      <c r="AT203" s="18" t="s">
        <v>138</v>
      </c>
      <c r="AU203" s="18" t="s">
        <v>89</v>
      </c>
    </row>
    <row r="204" spans="2:51" s="12" customFormat="1" ht="13.5">
      <c r="B204" s="190"/>
      <c r="D204" s="179" t="s">
        <v>140</v>
      </c>
      <c r="E204" s="214" t="s">
        <v>3</v>
      </c>
      <c r="F204" s="215" t="s">
        <v>578</v>
      </c>
      <c r="H204" s="199" t="s">
        <v>3</v>
      </c>
      <c r="I204" s="195"/>
      <c r="L204" s="190"/>
      <c r="M204" s="196"/>
      <c r="N204" s="197"/>
      <c r="O204" s="197"/>
      <c r="P204" s="197"/>
      <c r="Q204" s="197"/>
      <c r="R204" s="197"/>
      <c r="S204" s="197"/>
      <c r="T204" s="198"/>
      <c r="AT204" s="199" t="s">
        <v>140</v>
      </c>
      <c r="AU204" s="199" t="s">
        <v>89</v>
      </c>
      <c r="AV204" s="12" t="s">
        <v>24</v>
      </c>
      <c r="AW204" s="12" t="s">
        <v>45</v>
      </c>
      <c r="AX204" s="12" t="s">
        <v>81</v>
      </c>
      <c r="AY204" s="199" t="s">
        <v>129</v>
      </c>
    </row>
    <row r="205" spans="2:51" s="11" customFormat="1" ht="13.5">
      <c r="B205" s="182"/>
      <c r="D205" s="191" t="s">
        <v>140</v>
      </c>
      <c r="E205" s="200" t="s">
        <v>3</v>
      </c>
      <c r="F205" s="201" t="s">
        <v>1178</v>
      </c>
      <c r="H205" s="202">
        <v>78.108</v>
      </c>
      <c r="I205" s="186"/>
      <c r="L205" s="182"/>
      <c r="M205" s="187"/>
      <c r="N205" s="188"/>
      <c r="O205" s="188"/>
      <c r="P205" s="188"/>
      <c r="Q205" s="188"/>
      <c r="R205" s="188"/>
      <c r="S205" s="188"/>
      <c r="T205" s="189"/>
      <c r="AT205" s="183" t="s">
        <v>140</v>
      </c>
      <c r="AU205" s="183" t="s">
        <v>89</v>
      </c>
      <c r="AV205" s="11" t="s">
        <v>89</v>
      </c>
      <c r="AW205" s="11" t="s">
        <v>45</v>
      </c>
      <c r="AX205" s="11" t="s">
        <v>24</v>
      </c>
      <c r="AY205" s="183" t="s">
        <v>129</v>
      </c>
    </row>
    <row r="206" spans="2:65" s="1" customFormat="1" ht="22.5" customHeight="1">
      <c r="B206" s="166"/>
      <c r="C206" s="204" t="s">
        <v>269</v>
      </c>
      <c r="D206" s="204" t="s">
        <v>198</v>
      </c>
      <c r="E206" s="205" t="s">
        <v>569</v>
      </c>
      <c r="F206" s="206" t="s">
        <v>570</v>
      </c>
      <c r="G206" s="207" t="s">
        <v>571</v>
      </c>
      <c r="H206" s="208">
        <v>1.5</v>
      </c>
      <c r="I206" s="209"/>
      <c r="J206" s="210">
        <f>ROUND(I206*H206,2)</f>
        <v>0</v>
      </c>
      <c r="K206" s="206" t="s">
        <v>3</v>
      </c>
      <c r="L206" s="211"/>
      <c r="M206" s="212" t="s">
        <v>3</v>
      </c>
      <c r="N206" s="213" t="s">
        <v>52</v>
      </c>
      <c r="O206" s="37"/>
      <c r="P206" s="176">
        <f>O206*H206</f>
        <v>0</v>
      </c>
      <c r="Q206" s="176">
        <v>0.001</v>
      </c>
      <c r="R206" s="176">
        <f>Q206*H206</f>
        <v>0.0015</v>
      </c>
      <c r="S206" s="176">
        <v>0</v>
      </c>
      <c r="T206" s="177">
        <f>S206*H206</f>
        <v>0</v>
      </c>
      <c r="AR206" s="18" t="s">
        <v>177</v>
      </c>
      <c r="AT206" s="18" t="s">
        <v>198</v>
      </c>
      <c r="AU206" s="18" t="s">
        <v>89</v>
      </c>
      <c r="AY206" s="18" t="s">
        <v>129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8" t="s">
        <v>24</v>
      </c>
      <c r="BK206" s="178">
        <f>ROUND(I206*H206,2)</f>
        <v>0</v>
      </c>
      <c r="BL206" s="18" t="s">
        <v>136</v>
      </c>
      <c r="BM206" s="18" t="s">
        <v>1179</v>
      </c>
    </row>
    <row r="207" spans="2:47" s="1" customFormat="1" ht="13.5">
      <c r="B207" s="36"/>
      <c r="D207" s="179" t="s">
        <v>138</v>
      </c>
      <c r="F207" s="180" t="s">
        <v>570</v>
      </c>
      <c r="I207" s="181"/>
      <c r="L207" s="36"/>
      <c r="M207" s="65"/>
      <c r="N207" s="37"/>
      <c r="O207" s="37"/>
      <c r="P207" s="37"/>
      <c r="Q207" s="37"/>
      <c r="R207" s="37"/>
      <c r="S207" s="37"/>
      <c r="T207" s="66"/>
      <c r="AT207" s="18" t="s">
        <v>138</v>
      </c>
      <c r="AU207" s="18" t="s">
        <v>89</v>
      </c>
    </row>
    <row r="208" spans="2:51" s="11" customFormat="1" ht="13.5">
      <c r="B208" s="182"/>
      <c r="D208" s="179" t="s">
        <v>140</v>
      </c>
      <c r="E208" s="183" t="s">
        <v>3</v>
      </c>
      <c r="F208" s="184" t="s">
        <v>573</v>
      </c>
      <c r="H208" s="185">
        <v>1.5</v>
      </c>
      <c r="I208" s="186"/>
      <c r="L208" s="182"/>
      <c r="M208" s="187"/>
      <c r="N208" s="188"/>
      <c r="O208" s="188"/>
      <c r="P208" s="188"/>
      <c r="Q208" s="188"/>
      <c r="R208" s="188"/>
      <c r="S208" s="188"/>
      <c r="T208" s="189"/>
      <c r="AT208" s="183" t="s">
        <v>140</v>
      </c>
      <c r="AU208" s="183" t="s">
        <v>89</v>
      </c>
      <c r="AV208" s="11" t="s">
        <v>89</v>
      </c>
      <c r="AW208" s="11" t="s">
        <v>45</v>
      </c>
      <c r="AX208" s="11" t="s">
        <v>24</v>
      </c>
      <c r="AY208" s="183" t="s">
        <v>129</v>
      </c>
    </row>
    <row r="209" spans="2:63" s="10" customFormat="1" ht="29.25" customHeight="1">
      <c r="B209" s="152"/>
      <c r="D209" s="163" t="s">
        <v>80</v>
      </c>
      <c r="E209" s="164" t="s">
        <v>89</v>
      </c>
      <c r="F209" s="164" t="s">
        <v>228</v>
      </c>
      <c r="I209" s="155"/>
      <c r="J209" s="165">
        <f>BK209</f>
        <v>0</v>
      </c>
      <c r="L209" s="152"/>
      <c r="M209" s="157"/>
      <c r="N209" s="158"/>
      <c r="O209" s="158"/>
      <c r="P209" s="159">
        <f>SUM(P210:P238)</f>
        <v>0</v>
      </c>
      <c r="Q209" s="158"/>
      <c r="R209" s="159">
        <f>SUM(R210:R238)</f>
        <v>6.721101000000001</v>
      </c>
      <c r="S209" s="158"/>
      <c r="T209" s="160">
        <f>SUM(T210:T238)</f>
        <v>0</v>
      </c>
      <c r="AR209" s="153" t="s">
        <v>24</v>
      </c>
      <c r="AT209" s="161" t="s">
        <v>80</v>
      </c>
      <c r="AU209" s="161" t="s">
        <v>24</v>
      </c>
      <c r="AY209" s="153" t="s">
        <v>129</v>
      </c>
      <c r="BK209" s="162">
        <f>SUM(BK210:BK238)</f>
        <v>0</v>
      </c>
    </row>
    <row r="210" spans="2:65" s="1" customFormat="1" ht="22.5" customHeight="1">
      <c r="B210" s="166"/>
      <c r="C210" s="167" t="s">
        <v>275</v>
      </c>
      <c r="D210" s="167" t="s">
        <v>131</v>
      </c>
      <c r="E210" s="168" t="s">
        <v>580</v>
      </c>
      <c r="F210" s="169" t="s">
        <v>581</v>
      </c>
      <c r="G210" s="170" t="s">
        <v>162</v>
      </c>
      <c r="H210" s="171">
        <v>5.076</v>
      </c>
      <c r="I210" s="172"/>
      <c r="J210" s="173">
        <f>ROUND(I210*H210,2)</f>
        <v>0</v>
      </c>
      <c r="K210" s="169" t="s">
        <v>135</v>
      </c>
      <c r="L210" s="36"/>
      <c r="M210" s="174" t="s">
        <v>3</v>
      </c>
      <c r="N210" s="175" t="s">
        <v>52</v>
      </c>
      <c r="O210" s="37"/>
      <c r="P210" s="176">
        <f>O210*H210</f>
        <v>0</v>
      </c>
      <c r="Q210" s="176">
        <v>0</v>
      </c>
      <c r="R210" s="176">
        <f>Q210*H210</f>
        <v>0</v>
      </c>
      <c r="S210" s="176">
        <v>0</v>
      </c>
      <c r="T210" s="177">
        <f>S210*H210</f>
        <v>0</v>
      </c>
      <c r="AR210" s="18" t="s">
        <v>136</v>
      </c>
      <c r="AT210" s="18" t="s">
        <v>131</v>
      </c>
      <c r="AU210" s="18" t="s">
        <v>89</v>
      </c>
      <c r="AY210" s="18" t="s">
        <v>129</v>
      </c>
      <c r="BE210" s="178">
        <f>IF(N210="základní",J210,0)</f>
        <v>0</v>
      </c>
      <c r="BF210" s="178">
        <f>IF(N210="snížená",J210,0)</f>
        <v>0</v>
      </c>
      <c r="BG210" s="178">
        <f>IF(N210="zákl. přenesená",J210,0)</f>
        <v>0</v>
      </c>
      <c r="BH210" s="178">
        <f>IF(N210="sníž. přenesená",J210,0)</f>
        <v>0</v>
      </c>
      <c r="BI210" s="178">
        <f>IF(N210="nulová",J210,0)</f>
        <v>0</v>
      </c>
      <c r="BJ210" s="18" t="s">
        <v>24</v>
      </c>
      <c r="BK210" s="178">
        <f>ROUND(I210*H210,2)</f>
        <v>0</v>
      </c>
      <c r="BL210" s="18" t="s">
        <v>136</v>
      </c>
      <c r="BM210" s="18" t="s">
        <v>1180</v>
      </c>
    </row>
    <row r="211" spans="2:47" s="1" customFormat="1" ht="27">
      <c r="B211" s="36"/>
      <c r="D211" s="179" t="s">
        <v>138</v>
      </c>
      <c r="F211" s="180" t="s">
        <v>583</v>
      </c>
      <c r="I211" s="181"/>
      <c r="L211" s="36"/>
      <c r="M211" s="65"/>
      <c r="N211" s="37"/>
      <c r="O211" s="37"/>
      <c r="P211" s="37"/>
      <c r="Q211" s="37"/>
      <c r="R211" s="37"/>
      <c r="S211" s="37"/>
      <c r="T211" s="66"/>
      <c r="AT211" s="18" t="s">
        <v>138</v>
      </c>
      <c r="AU211" s="18" t="s">
        <v>89</v>
      </c>
    </row>
    <row r="212" spans="2:51" s="11" customFormat="1" ht="13.5">
      <c r="B212" s="182"/>
      <c r="D212" s="191" t="s">
        <v>140</v>
      </c>
      <c r="E212" s="200" t="s">
        <v>3</v>
      </c>
      <c r="F212" s="201" t="s">
        <v>584</v>
      </c>
      <c r="H212" s="202">
        <v>5.076</v>
      </c>
      <c r="I212" s="186"/>
      <c r="L212" s="182"/>
      <c r="M212" s="187"/>
      <c r="N212" s="188"/>
      <c r="O212" s="188"/>
      <c r="P212" s="188"/>
      <c r="Q212" s="188"/>
      <c r="R212" s="188"/>
      <c r="S212" s="188"/>
      <c r="T212" s="189"/>
      <c r="AT212" s="183" t="s">
        <v>140</v>
      </c>
      <c r="AU212" s="183" t="s">
        <v>89</v>
      </c>
      <c r="AV212" s="11" t="s">
        <v>89</v>
      </c>
      <c r="AW212" s="11" t="s">
        <v>45</v>
      </c>
      <c r="AX212" s="11" t="s">
        <v>24</v>
      </c>
      <c r="AY212" s="183" t="s">
        <v>129</v>
      </c>
    </row>
    <row r="213" spans="2:65" s="1" customFormat="1" ht="31.5" customHeight="1">
      <c r="B213" s="166"/>
      <c r="C213" s="167" t="s">
        <v>280</v>
      </c>
      <c r="D213" s="167" t="s">
        <v>131</v>
      </c>
      <c r="E213" s="168" t="s">
        <v>585</v>
      </c>
      <c r="F213" s="169" t="s">
        <v>586</v>
      </c>
      <c r="G213" s="170" t="s">
        <v>134</v>
      </c>
      <c r="H213" s="171">
        <v>70.5</v>
      </c>
      <c r="I213" s="172"/>
      <c r="J213" s="173">
        <f>ROUND(I213*H213,2)</f>
        <v>0</v>
      </c>
      <c r="K213" s="169" t="s">
        <v>135</v>
      </c>
      <c r="L213" s="36"/>
      <c r="M213" s="174" t="s">
        <v>3</v>
      </c>
      <c r="N213" s="175" t="s">
        <v>52</v>
      </c>
      <c r="O213" s="37"/>
      <c r="P213" s="176">
        <f>O213*H213</f>
        <v>0</v>
      </c>
      <c r="Q213" s="176">
        <v>0.00031</v>
      </c>
      <c r="R213" s="176">
        <f>Q213*H213</f>
        <v>0.021855</v>
      </c>
      <c r="S213" s="176">
        <v>0</v>
      </c>
      <c r="T213" s="177">
        <f>S213*H213</f>
        <v>0</v>
      </c>
      <c r="AR213" s="18" t="s">
        <v>136</v>
      </c>
      <c r="AT213" s="18" t="s">
        <v>131</v>
      </c>
      <c r="AU213" s="18" t="s">
        <v>89</v>
      </c>
      <c r="AY213" s="18" t="s">
        <v>129</v>
      </c>
      <c r="BE213" s="178">
        <f>IF(N213="základní",J213,0)</f>
        <v>0</v>
      </c>
      <c r="BF213" s="178">
        <f>IF(N213="snížená",J213,0)</f>
        <v>0</v>
      </c>
      <c r="BG213" s="178">
        <f>IF(N213="zákl. přenesená",J213,0)</f>
        <v>0</v>
      </c>
      <c r="BH213" s="178">
        <f>IF(N213="sníž. přenesená",J213,0)</f>
        <v>0</v>
      </c>
      <c r="BI213" s="178">
        <f>IF(N213="nulová",J213,0)</f>
        <v>0</v>
      </c>
      <c r="BJ213" s="18" t="s">
        <v>24</v>
      </c>
      <c r="BK213" s="178">
        <f>ROUND(I213*H213,2)</f>
        <v>0</v>
      </c>
      <c r="BL213" s="18" t="s">
        <v>136</v>
      </c>
      <c r="BM213" s="18" t="s">
        <v>1181</v>
      </c>
    </row>
    <row r="214" spans="2:47" s="1" customFormat="1" ht="27">
      <c r="B214" s="36"/>
      <c r="D214" s="179" t="s">
        <v>138</v>
      </c>
      <c r="F214" s="180" t="s">
        <v>588</v>
      </c>
      <c r="I214" s="181"/>
      <c r="L214" s="36"/>
      <c r="M214" s="65"/>
      <c r="N214" s="37"/>
      <c r="O214" s="37"/>
      <c r="P214" s="37"/>
      <c r="Q214" s="37"/>
      <c r="R214" s="37"/>
      <c r="S214" s="37"/>
      <c r="T214" s="66"/>
      <c r="AT214" s="18" t="s">
        <v>138</v>
      </c>
      <c r="AU214" s="18" t="s">
        <v>89</v>
      </c>
    </row>
    <row r="215" spans="2:51" s="11" customFormat="1" ht="13.5">
      <c r="B215" s="182"/>
      <c r="D215" s="191" t="s">
        <v>140</v>
      </c>
      <c r="E215" s="200" t="s">
        <v>3</v>
      </c>
      <c r="F215" s="201" t="s">
        <v>589</v>
      </c>
      <c r="H215" s="202">
        <v>70.5</v>
      </c>
      <c r="I215" s="186"/>
      <c r="L215" s="182"/>
      <c r="M215" s="187"/>
      <c r="N215" s="188"/>
      <c r="O215" s="188"/>
      <c r="P215" s="188"/>
      <c r="Q215" s="188"/>
      <c r="R215" s="188"/>
      <c r="S215" s="188"/>
      <c r="T215" s="189"/>
      <c r="AT215" s="183" t="s">
        <v>140</v>
      </c>
      <c r="AU215" s="183" t="s">
        <v>89</v>
      </c>
      <c r="AV215" s="11" t="s">
        <v>89</v>
      </c>
      <c r="AW215" s="11" t="s">
        <v>45</v>
      </c>
      <c r="AX215" s="11" t="s">
        <v>24</v>
      </c>
      <c r="AY215" s="183" t="s">
        <v>129</v>
      </c>
    </row>
    <row r="216" spans="2:65" s="1" customFormat="1" ht="31.5" customHeight="1">
      <c r="B216" s="166"/>
      <c r="C216" s="167" t="s">
        <v>285</v>
      </c>
      <c r="D216" s="167" t="s">
        <v>131</v>
      </c>
      <c r="E216" s="168" t="s">
        <v>590</v>
      </c>
      <c r="F216" s="169" t="s">
        <v>591</v>
      </c>
      <c r="G216" s="170" t="s">
        <v>253</v>
      </c>
      <c r="H216" s="171">
        <v>28.2</v>
      </c>
      <c r="I216" s="172"/>
      <c r="J216" s="173">
        <f>ROUND(I216*H216,2)</f>
        <v>0</v>
      </c>
      <c r="K216" s="169" t="s">
        <v>135</v>
      </c>
      <c r="L216" s="36"/>
      <c r="M216" s="174" t="s">
        <v>3</v>
      </c>
      <c r="N216" s="175" t="s">
        <v>52</v>
      </c>
      <c r="O216" s="37"/>
      <c r="P216" s="176">
        <f>O216*H216</f>
        <v>0</v>
      </c>
      <c r="Q216" s="176">
        <v>0.23058</v>
      </c>
      <c r="R216" s="176">
        <f>Q216*H216</f>
        <v>6.502356</v>
      </c>
      <c r="S216" s="176">
        <v>0</v>
      </c>
      <c r="T216" s="177">
        <f>S216*H216</f>
        <v>0</v>
      </c>
      <c r="AR216" s="18" t="s">
        <v>136</v>
      </c>
      <c r="AT216" s="18" t="s">
        <v>131</v>
      </c>
      <c r="AU216" s="18" t="s">
        <v>89</v>
      </c>
      <c r="AY216" s="18" t="s">
        <v>129</v>
      </c>
      <c r="BE216" s="178">
        <f>IF(N216="základní",J216,0)</f>
        <v>0</v>
      </c>
      <c r="BF216" s="178">
        <f>IF(N216="snížená",J216,0)</f>
        <v>0</v>
      </c>
      <c r="BG216" s="178">
        <f>IF(N216="zákl. přenesená",J216,0)</f>
        <v>0</v>
      </c>
      <c r="BH216" s="178">
        <f>IF(N216="sníž. přenesená",J216,0)</f>
        <v>0</v>
      </c>
      <c r="BI216" s="178">
        <f>IF(N216="nulová",J216,0)</f>
        <v>0</v>
      </c>
      <c r="BJ216" s="18" t="s">
        <v>24</v>
      </c>
      <c r="BK216" s="178">
        <f>ROUND(I216*H216,2)</f>
        <v>0</v>
      </c>
      <c r="BL216" s="18" t="s">
        <v>136</v>
      </c>
      <c r="BM216" s="18" t="s">
        <v>1182</v>
      </c>
    </row>
    <row r="217" spans="2:47" s="1" customFormat="1" ht="40.5">
      <c r="B217" s="36"/>
      <c r="D217" s="179" t="s">
        <v>138</v>
      </c>
      <c r="F217" s="180" t="s">
        <v>593</v>
      </c>
      <c r="I217" s="181"/>
      <c r="L217" s="36"/>
      <c r="M217" s="65"/>
      <c r="N217" s="37"/>
      <c r="O217" s="37"/>
      <c r="P217" s="37"/>
      <c r="Q217" s="37"/>
      <c r="R217" s="37"/>
      <c r="S217" s="37"/>
      <c r="T217" s="66"/>
      <c r="AT217" s="18" t="s">
        <v>138</v>
      </c>
      <c r="AU217" s="18" t="s">
        <v>89</v>
      </c>
    </row>
    <row r="218" spans="2:51" s="12" customFormat="1" ht="13.5">
      <c r="B218" s="190"/>
      <c r="D218" s="179" t="s">
        <v>140</v>
      </c>
      <c r="E218" s="214" t="s">
        <v>3</v>
      </c>
      <c r="F218" s="215" t="s">
        <v>594</v>
      </c>
      <c r="H218" s="199" t="s">
        <v>3</v>
      </c>
      <c r="I218" s="195"/>
      <c r="L218" s="190"/>
      <c r="M218" s="196"/>
      <c r="N218" s="197"/>
      <c r="O218" s="197"/>
      <c r="P218" s="197"/>
      <c r="Q218" s="197"/>
      <c r="R218" s="197"/>
      <c r="S218" s="197"/>
      <c r="T218" s="198"/>
      <c r="AT218" s="199" t="s">
        <v>140</v>
      </c>
      <c r="AU218" s="199" t="s">
        <v>89</v>
      </c>
      <c r="AV218" s="12" t="s">
        <v>24</v>
      </c>
      <c r="AW218" s="12" t="s">
        <v>45</v>
      </c>
      <c r="AX218" s="12" t="s">
        <v>81</v>
      </c>
      <c r="AY218" s="199" t="s">
        <v>129</v>
      </c>
    </row>
    <row r="219" spans="2:51" s="11" customFormat="1" ht="13.5">
      <c r="B219" s="182"/>
      <c r="D219" s="179" t="s">
        <v>140</v>
      </c>
      <c r="E219" s="183" t="s">
        <v>3</v>
      </c>
      <c r="F219" s="184" t="s">
        <v>595</v>
      </c>
      <c r="H219" s="185">
        <v>2.2</v>
      </c>
      <c r="I219" s="186"/>
      <c r="L219" s="182"/>
      <c r="M219" s="187"/>
      <c r="N219" s="188"/>
      <c r="O219" s="188"/>
      <c r="P219" s="188"/>
      <c r="Q219" s="188"/>
      <c r="R219" s="188"/>
      <c r="S219" s="188"/>
      <c r="T219" s="189"/>
      <c r="AT219" s="183" t="s">
        <v>140</v>
      </c>
      <c r="AU219" s="183" t="s">
        <v>89</v>
      </c>
      <c r="AV219" s="11" t="s">
        <v>89</v>
      </c>
      <c r="AW219" s="11" t="s">
        <v>45</v>
      </c>
      <c r="AX219" s="11" t="s">
        <v>81</v>
      </c>
      <c r="AY219" s="183" t="s">
        <v>129</v>
      </c>
    </row>
    <row r="220" spans="2:51" s="12" customFormat="1" ht="13.5">
      <c r="B220" s="190"/>
      <c r="D220" s="179" t="s">
        <v>140</v>
      </c>
      <c r="E220" s="214" t="s">
        <v>3</v>
      </c>
      <c r="F220" s="215" t="s">
        <v>596</v>
      </c>
      <c r="H220" s="199" t="s">
        <v>3</v>
      </c>
      <c r="I220" s="195"/>
      <c r="L220" s="190"/>
      <c r="M220" s="196"/>
      <c r="N220" s="197"/>
      <c r="O220" s="197"/>
      <c r="P220" s="197"/>
      <c r="Q220" s="197"/>
      <c r="R220" s="197"/>
      <c r="S220" s="197"/>
      <c r="T220" s="198"/>
      <c r="AT220" s="199" t="s">
        <v>140</v>
      </c>
      <c r="AU220" s="199" t="s">
        <v>89</v>
      </c>
      <c r="AV220" s="12" t="s">
        <v>24</v>
      </c>
      <c r="AW220" s="12" t="s">
        <v>45</v>
      </c>
      <c r="AX220" s="12" t="s">
        <v>81</v>
      </c>
      <c r="AY220" s="199" t="s">
        <v>129</v>
      </c>
    </row>
    <row r="221" spans="2:51" s="11" customFormat="1" ht="13.5">
      <c r="B221" s="182"/>
      <c r="D221" s="179" t="s">
        <v>140</v>
      </c>
      <c r="E221" s="183" t="s">
        <v>3</v>
      </c>
      <c r="F221" s="184" t="s">
        <v>597</v>
      </c>
      <c r="H221" s="185">
        <v>26</v>
      </c>
      <c r="I221" s="186"/>
      <c r="L221" s="182"/>
      <c r="M221" s="187"/>
      <c r="N221" s="188"/>
      <c r="O221" s="188"/>
      <c r="P221" s="188"/>
      <c r="Q221" s="188"/>
      <c r="R221" s="188"/>
      <c r="S221" s="188"/>
      <c r="T221" s="189"/>
      <c r="AT221" s="183" t="s">
        <v>140</v>
      </c>
      <c r="AU221" s="183" t="s">
        <v>89</v>
      </c>
      <c r="AV221" s="11" t="s">
        <v>89</v>
      </c>
      <c r="AW221" s="11" t="s">
        <v>45</v>
      </c>
      <c r="AX221" s="11" t="s">
        <v>81</v>
      </c>
      <c r="AY221" s="183" t="s">
        <v>129</v>
      </c>
    </row>
    <row r="222" spans="2:51" s="13" customFormat="1" ht="13.5">
      <c r="B222" s="220"/>
      <c r="D222" s="191" t="s">
        <v>140</v>
      </c>
      <c r="E222" s="221" t="s">
        <v>3</v>
      </c>
      <c r="F222" s="222" t="s">
        <v>506</v>
      </c>
      <c r="H222" s="223">
        <v>28.2</v>
      </c>
      <c r="I222" s="224"/>
      <c r="L222" s="220"/>
      <c r="M222" s="225"/>
      <c r="N222" s="226"/>
      <c r="O222" s="226"/>
      <c r="P222" s="226"/>
      <c r="Q222" s="226"/>
      <c r="R222" s="226"/>
      <c r="S222" s="226"/>
      <c r="T222" s="227"/>
      <c r="AT222" s="228" t="s">
        <v>140</v>
      </c>
      <c r="AU222" s="228" t="s">
        <v>89</v>
      </c>
      <c r="AV222" s="13" t="s">
        <v>136</v>
      </c>
      <c r="AW222" s="13" t="s">
        <v>45</v>
      </c>
      <c r="AX222" s="13" t="s">
        <v>24</v>
      </c>
      <c r="AY222" s="228" t="s">
        <v>129</v>
      </c>
    </row>
    <row r="223" spans="2:65" s="1" customFormat="1" ht="22.5" customHeight="1">
      <c r="B223" s="166"/>
      <c r="C223" s="204" t="s">
        <v>291</v>
      </c>
      <c r="D223" s="204" t="s">
        <v>198</v>
      </c>
      <c r="E223" s="205" t="s">
        <v>598</v>
      </c>
      <c r="F223" s="206" t="s">
        <v>599</v>
      </c>
      <c r="G223" s="207" t="s">
        <v>134</v>
      </c>
      <c r="H223" s="208">
        <v>130.5</v>
      </c>
      <c r="I223" s="209"/>
      <c r="J223" s="210">
        <f>ROUND(I223*H223,2)</f>
        <v>0</v>
      </c>
      <c r="K223" s="206" t="s">
        <v>135</v>
      </c>
      <c r="L223" s="211"/>
      <c r="M223" s="212" t="s">
        <v>3</v>
      </c>
      <c r="N223" s="213" t="s">
        <v>52</v>
      </c>
      <c r="O223" s="37"/>
      <c r="P223" s="176">
        <f>O223*H223</f>
        <v>0</v>
      </c>
      <c r="Q223" s="176">
        <v>0.0015</v>
      </c>
      <c r="R223" s="176">
        <f>Q223*H223</f>
        <v>0.19575</v>
      </c>
      <c r="S223" s="176">
        <v>0</v>
      </c>
      <c r="T223" s="177">
        <f>S223*H223</f>
        <v>0</v>
      </c>
      <c r="AR223" s="18" t="s">
        <v>177</v>
      </c>
      <c r="AT223" s="18" t="s">
        <v>198</v>
      </c>
      <c r="AU223" s="18" t="s">
        <v>89</v>
      </c>
      <c r="AY223" s="18" t="s">
        <v>129</v>
      </c>
      <c r="BE223" s="178">
        <f>IF(N223="základní",J223,0)</f>
        <v>0</v>
      </c>
      <c r="BF223" s="178">
        <f>IF(N223="snížená",J223,0)</f>
        <v>0</v>
      </c>
      <c r="BG223" s="178">
        <f>IF(N223="zákl. přenesená",J223,0)</f>
        <v>0</v>
      </c>
      <c r="BH223" s="178">
        <f>IF(N223="sníž. přenesená",J223,0)</f>
        <v>0</v>
      </c>
      <c r="BI223" s="178">
        <f>IF(N223="nulová",J223,0)</f>
        <v>0</v>
      </c>
      <c r="BJ223" s="18" t="s">
        <v>24</v>
      </c>
      <c r="BK223" s="178">
        <f>ROUND(I223*H223,2)</f>
        <v>0</v>
      </c>
      <c r="BL223" s="18" t="s">
        <v>136</v>
      </c>
      <c r="BM223" s="18" t="s">
        <v>1183</v>
      </c>
    </row>
    <row r="224" spans="2:47" s="1" customFormat="1" ht="13.5">
      <c r="B224" s="36"/>
      <c r="D224" s="179" t="s">
        <v>138</v>
      </c>
      <c r="F224" s="180" t="s">
        <v>601</v>
      </c>
      <c r="I224" s="181"/>
      <c r="L224" s="36"/>
      <c r="M224" s="65"/>
      <c r="N224" s="37"/>
      <c r="O224" s="37"/>
      <c r="P224" s="37"/>
      <c r="Q224" s="37"/>
      <c r="R224" s="37"/>
      <c r="S224" s="37"/>
      <c r="T224" s="66"/>
      <c r="AT224" s="18" t="s">
        <v>138</v>
      </c>
      <c r="AU224" s="18" t="s">
        <v>89</v>
      </c>
    </row>
    <row r="225" spans="2:51" s="11" customFormat="1" ht="13.5">
      <c r="B225" s="182"/>
      <c r="D225" s="179" t="s">
        <v>140</v>
      </c>
      <c r="E225" s="183" t="s">
        <v>3</v>
      </c>
      <c r="F225" s="184" t="s">
        <v>1184</v>
      </c>
      <c r="H225" s="185">
        <v>60</v>
      </c>
      <c r="I225" s="186"/>
      <c r="L225" s="182"/>
      <c r="M225" s="187"/>
      <c r="N225" s="188"/>
      <c r="O225" s="188"/>
      <c r="P225" s="188"/>
      <c r="Q225" s="188"/>
      <c r="R225" s="188"/>
      <c r="S225" s="188"/>
      <c r="T225" s="189"/>
      <c r="AT225" s="183" t="s">
        <v>140</v>
      </c>
      <c r="AU225" s="183" t="s">
        <v>89</v>
      </c>
      <c r="AV225" s="11" t="s">
        <v>89</v>
      </c>
      <c r="AW225" s="11" t="s">
        <v>45</v>
      </c>
      <c r="AX225" s="11" t="s">
        <v>81</v>
      </c>
      <c r="AY225" s="183" t="s">
        <v>129</v>
      </c>
    </row>
    <row r="226" spans="2:51" s="12" customFormat="1" ht="13.5">
      <c r="B226" s="190"/>
      <c r="D226" s="179" t="s">
        <v>140</v>
      </c>
      <c r="E226" s="214" t="s">
        <v>3</v>
      </c>
      <c r="F226" s="215" t="s">
        <v>511</v>
      </c>
      <c r="H226" s="199" t="s">
        <v>3</v>
      </c>
      <c r="I226" s="195"/>
      <c r="L226" s="190"/>
      <c r="M226" s="196"/>
      <c r="N226" s="197"/>
      <c r="O226" s="197"/>
      <c r="P226" s="197"/>
      <c r="Q226" s="197"/>
      <c r="R226" s="197"/>
      <c r="S226" s="197"/>
      <c r="T226" s="198"/>
      <c r="AT226" s="199" t="s">
        <v>140</v>
      </c>
      <c r="AU226" s="199" t="s">
        <v>89</v>
      </c>
      <c r="AV226" s="12" t="s">
        <v>24</v>
      </c>
      <c r="AW226" s="12" t="s">
        <v>45</v>
      </c>
      <c r="AX226" s="12" t="s">
        <v>81</v>
      </c>
      <c r="AY226" s="199" t="s">
        <v>129</v>
      </c>
    </row>
    <row r="227" spans="2:51" s="11" customFormat="1" ht="13.5">
      <c r="B227" s="182"/>
      <c r="D227" s="179" t="s">
        <v>140</v>
      </c>
      <c r="E227" s="183" t="s">
        <v>3</v>
      </c>
      <c r="F227" s="184" t="s">
        <v>589</v>
      </c>
      <c r="H227" s="185">
        <v>70.5</v>
      </c>
      <c r="I227" s="186"/>
      <c r="L227" s="182"/>
      <c r="M227" s="187"/>
      <c r="N227" s="188"/>
      <c r="O227" s="188"/>
      <c r="P227" s="188"/>
      <c r="Q227" s="188"/>
      <c r="R227" s="188"/>
      <c r="S227" s="188"/>
      <c r="T227" s="189"/>
      <c r="AT227" s="183" t="s">
        <v>140</v>
      </c>
      <c r="AU227" s="183" t="s">
        <v>89</v>
      </c>
      <c r="AV227" s="11" t="s">
        <v>89</v>
      </c>
      <c r="AW227" s="11" t="s">
        <v>45</v>
      </c>
      <c r="AX227" s="11" t="s">
        <v>81</v>
      </c>
      <c r="AY227" s="183" t="s">
        <v>129</v>
      </c>
    </row>
    <row r="228" spans="2:51" s="13" customFormat="1" ht="13.5">
      <c r="B228" s="220"/>
      <c r="D228" s="191" t="s">
        <v>140</v>
      </c>
      <c r="E228" s="221" t="s">
        <v>3</v>
      </c>
      <c r="F228" s="222" t="s">
        <v>506</v>
      </c>
      <c r="H228" s="223">
        <v>130.5</v>
      </c>
      <c r="I228" s="224"/>
      <c r="L228" s="220"/>
      <c r="M228" s="225"/>
      <c r="N228" s="226"/>
      <c r="O228" s="226"/>
      <c r="P228" s="226"/>
      <c r="Q228" s="226"/>
      <c r="R228" s="226"/>
      <c r="S228" s="226"/>
      <c r="T228" s="227"/>
      <c r="AT228" s="228" t="s">
        <v>140</v>
      </c>
      <c r="AU228" s="228" t="s">
        <v>89</v>
      </c>
      <c r="AV228" s="13" t="s">
        <v>136</v>
      </c>
      <c r="AW228" s="13" t="s">
        <v>45</v>
      </c>
      <c r="AX228" s="13" t="s">
        <v>24</v>
      </c>
      <c r="AY228" s="228" t="s">
        <v>129</v>
      </c>
    </row>
    <row r="229" spans="2:65" s="1" customFormat="1" ht="22.5" customHeight="1">
      <c r="B229" s="166"/>
      <c r="C229" s="167" t="s">
        <v>296</v>
      </c>
      <c r="D229" s="167" t="s">
        <v>131</v>
      </c>
      <c r="E229" s="168" t="s">
        <v>603</v>
      </c>
      <c r="F229" s="169" t="s">
        <v>604</v>
      </c>
      <c r="G229" s="170" t="s">
        <v>253</v>
      </c>
      <c r="H229" s="171">
        <v>38</v>
      </c>
      <c r="I229" s="172"/>
      <c r="J229" s="173">
        <f>ROUND(I229*H229,2)</f>
        <v>0</v>
      </c>
      <c r="K229" s="169" t="s">
        <v>135</v>
      </c>
      <c r="L229" s="36"/>
      <c r="M229" s="174" t="s">
        <v>3</v>
      </c>
      <c r="N229" s="175" t="s">
        <v>52</v>
      </c>
      <c r="O229" s="37"/>
      <c r="P229" s="176">
        <f>O229*H229</f>
        <v>0</v>
      </c>
      <c r="Q229" s="176">
        <v>3E-05</v>
      </c>
      <c r="R229" s="176">
        <f>Q229*H229</f>
        <v>0.00114</v>
      </c>
      <c r="S229" s="176">
        <v>0</v>
      </c>
      <c r="T229" s="177">
        <f>S229*H229</f>
        <v>0</v>
      </c>
      <c r="AR229" s="18" t="s">
        <v>136</v>
      </c>
      <c r="AT229" s="18" t="s">
        <v>131</v>
      </c>
      <c r="AU229" s="18" t="s">
        <v>89</v>
      </c>
      <c r="AY229" s="18" t="s">
        <v>129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18" t="s">
        <v>24</v>
      </c>
      <c r="BK229" s="178">
        <f>ROUND(I229*H229,2)</f>
        <v>0</v>
      </c>
      <c r="BL229" s="18" t="s">
        <v>136</v>
      </c>
      <c r="BM229" s="18" t="s">
        <v>1185</v>
      </c>
    </row>
    <row r="230" spans="2:47" s="1" customFormat="1" ht="27">
      <c r="B230" s="36"/>
      <c r="D230" s="179" t="s">
        <v>138</v>
      </c>
      <c r="F230" s="180" t="s">
        <v>606</v>
      </c>
      <c r="I230" s="181"/>
      <c r="L230" s="36"/>
      <c r="M230" s="65"/>
      <c r="N230" s="37"/>
      <c r="O230" s="37"/>
      <c r="P230" s="37"/>
      <c r="Q230" s="37"/>
      <c r="R230" s="37"/>
      <c r="S230" s="37"/>
      <c r="T230" s="66"/>
      <c r="AT230" s="18" t="s">
        <v>138</v>
      </c>
      <c r="AU230" s="18" t="s">
        <v>89</v>
      </c>
    </row>
    <row r="231" spans="2:51" s="11" customFormat="1" ht="13.5">
      <c r="B231" s="182"/>
      <c r="D231" s="179" t="s">
        <v>140</v>
      </c>
      <c r="E231" s="183" t="s">
        <v>3</v>
      </c>
      <c r="F231" s="184" t="s">
        <v>1186</v>
      </c>
      <c r="H231" s="185">
        <v>32</v>
      </c>
      <c r="I231" s="186"/>
      <c r="L231" s="182"/>
      <c r="M231" s="187"/>
      <c r="N231" s="188"/>
      <c r="O231" s="188"/>
      <c r="P231" s="188"/>
      <c r="Q231" s="188"/>
      <c r="R231" s="188"/>
      <c r="S231" s="188"/>
      <c r="T231" s="189"/>
      <c r="AT231" s="183" t="s">
        <v>140</v>
      </c>
      <c r="AU231" s="183" t="s">
        <v>89</v>
      </c>
      <c r="AV231" s="11" t="s">
        <v>89</v>
      </c>
      <c r="AW231" s="11" t="s">
        <v>45</v>
      </c>
      <c r="AX231" s="11" t="s">
        <v>81</v>
      </c>
      <c r="AY231" s="183" t="s">
        <v>129</v>
      </c>
    </row>
    <row r="232" spans="2:51" s="12" customFormat="1" ht="13.5">
      <c r="B232" s="190"/>
      <c r="D232" s="179" t="s">
        <v>140</v>
      </c>
      <c r="E232" s="214" t="s">
        <v>3</v>
      </c>
      <c r="F232" s="215" t="s">
        <v>1187</v>
      </c>
      <c r="H232" s="199" t="s">
        <v>3</v>
      </c>
      <c r="I232" s="195"/>
      <c r="L232" s="190"/>
      <c r="M232" s="196"/>
      <c r="N232" s="197"/>
      <c r="O232" s="197"/>
      <c r="P232" s="197"/>
      <c r="Q232" s="197"/>
      <c r="R232" s="197"/>
      <c r="S232" s="197"/>
      <c r="T232" s="198"/>
      <c r="AT232" s="199" t="s">
        <v>140</v>
      </c>
      <c r="AU232" s="199" t="s">
        <v>89</v>
      </c>
      <c r="AV232" s="12" t="s">
        <v>24</v>
      </c>
      <c r="AW232" s="12" t="s">
        <v>45</v>
      </c>
      <c r="AX232" s="12" t="s">
        <v>81</v>
      </c>
      <c r="AY232" s="199" t="s">
        <v>129</v>
      </c>
    </row>
    <row r="233" spans="2:51" s="11" customFormat="1" ht="13.5">
      <c r="B233" s="182"/>
      <c r="D233" s="179" t="s">
        <v>140</v>
      </c>
      <c r="E233" s="183" t="s">
        <v>3</v>
      </c>
      <c r="F233" s="184" t="s">
        <v>1188</v>
      </c>
      <c r="H233" s="185">
        <v>6</v>
      </c>
      <c r="I233" s="186"/>
      <c r="L233" s="182"/>
      <c r="M233" s="187"/>
      <c r="N233" s="188"/>
      <c r="O233" s="188"/>
      <c r="P233" s="188"/>
      <c r="Q233" s="188"/>
      <c r="R233" s="188"/>
      <c r="S233" s="188"/>
      <c r="T233" s="189"/>
      <c r="AT233" s="183" t="s">
        <v>140</v>
      </c>
      <c r="AU233" s="183" t="s">
        <v>89</v>
      </c>
      <c r="AV233" s="11" t="s">
        <v>89</v>
      </c>
      <c r="AW233" s="11" t="s">
        <v>45</v>
      </c>
      <c r="AX233" s="11" t="s">
        <v>81</v>
      </c>
      <c r="AY233" s="183" t="s">
        <v>129</v>
      </c>
    </row>
    <row r="234" spans="2:51" s="13" customFormat="1" ht="13.5">
      <c r="B234" s="220"/>
      <c r="D234" s="191" t="s">
        <v>140</v>
      </c>
      <c r="E234" s="221" t="s">
        <v>3</v>
      </c>
      <c r="F234" s="222" t="s">
        <v>506</v>
      </c>
      <c r="H234" s="223">
        <v>38</v>
      </c>
      <c r="I234" s="224"/>
      <c r="L234" s="220"/>
      <c r="M234" s="225"/>
      <c r="N234" s="226"/>
      <c r="O234" s="226"/>
      <c r="P234" s="226"/>
      <c r="Q234" s="226"/>
      <c r="R234" s="226"/>
      <c r="S234" s="226"/>
      <c r="T234" s="227"/>
      <c r="AT234" s="228" t="s">
        <v>140</v>
      </c>
      <c r="AU234" s="228" t="s">
        <v>89</v>
      </c>
      <c r="AV234" s="13" t="s">
        <v>136</v>
      </c>
      <c r="AW234" s="13" t="s">
        <v>45</v>
      </c>
      <c r="AX234" s="13" t="s">
        <v>24</v>
      </c>
      <c r="AY234" s="228" t="s">
        <v>129</v>
      </c>
    </row>
    <row r="235" spans="2:65" s="1" customFormat="1" ht="22.5" customHeight="1">
      <c r="B235" s="166"/>
      <c r="C235" s="167" t="s">
        <v>301</v>
      </c>
      <c r="D235" s="167" t="s">
        <v>131</v>
      </c>
      <c r="E235" s="168" t="s">
        <v>608</v>
      </c>
      <c r="F235" s="169" t="s">
        <v>609</v>
      </c>
      <c r="G235" s="170" t="s">
        <v>162</v>
      </c>
      <c r="H235" s="171">
        <v>8.792</v>
      </c>
      <c r="I235" s="172"/>
      <c r="J235" s="173">
        <f>ROUND(I235*H235,2)</f>
        <v>0</v>
      </c>
      <c r="K235" s="169" t="s">
        <v>135</v>
      </c>
      <c r="L235" s="36"/>
      <c r="M235" s="174" t="s">
        <v>3</v>
      </c>
      <c r="N235" s="175" t="s">
        <v>52</v>
      </c>
      <c r="O235" s="37"/>
      <c r="P235" s="176">
        <f>O235*H235</f>
        <v>0</v>
      </c>
      <c r="Q235" s="176">
        <v>0</v>
      </c>
      <c r="R235" s="176">
        <f>Q235*H235</f>
        <v>0</v>
      </c>
      <c r="S235" s="176">
        <v>0</v>
      </c>
      <c r="T235" s="177">
        <f>S235*H235</f>
        <v>0</v>
      </c>
      <c r="AR235" s="18" t="s">
        <v>136</v>
      </c>
      <c r="AT235" s="18" t="s">
        <v>131</v>
      </c>
      <c r="AU235" s="18" t="s">
        <v>89</v>
      </c>
      <c r="AY235" s="18" t="s">
        <v>129</v>
      </c>
      <c r="BE235" s="178">
        <f>IF(N235="základní",J235,0)</f>
        <v>0</v>
      </c>
      <c r="BF235" s="178">
        <f>IF(N235="snížená",J235,0)</f>
        <v>0</v>
      </c>
      <c r="BG235" s="178">
        <f>IF(N235="zákl. přenesená",J235,0)</f>
        <v>0</v>
      </c>
      <c r="BH235" s="178">
        <f>IF(N235="sníž. přenesená",J235,0)</f>
        <v>0</v>
      </c>
      <c r="BI235" s="178">
        <f>IF(N235="nulová",J235,0)</f>
        <v>0</v>
      </c>
      <c r="BJ235" s="18" t="s">
        <v>24</v>
      </c>
      <c r="BK235" s="178">
        <f>ROUND(I235*H235,2)</f>
        <v>0</v>
      </c>
      <c r="BL235" s="18" t="s">
        <v>136</v>
      </c>
      <c r="BM235" s="18" t="s">
        <v>1189</v>
      </c>
    </row>
    <row r="236" spans="2:47" s="1" customFormat="1" ht="27">
      <c r="B236" s="36"/>
      <c r="D236" s="179" t="s">
        <v>138</v>
      </c>
      <c r="F236" s="180" t="s">
        <v>611</v>
      </c>
      <c r="I236" s="181"/>
      <c r="L236" s="36"/>
      <c r="M236" s="65"/>
      <c r="N236" s="37"/>
      <c r="O236" s="37"/>
      <c r="P236" s="37"/>
      <c r="Q236" s="37"/>
      <c r="R236" s="37"/>
      <c r="S236" s="37"/>
      <c r="T236" s="66"/>
      <c r="AT236" s="18" t="s">
        <v>138</v>
      </c>
      <c r="AU236" s="18" t="s">
        <v>89</v>
      </c>
    </row>
    <row r="237" spans="2:51" s="12" customFormat="1" ht="13.5">
      <c r="B237" s="190"/>
      <c r="D237" s="179" t="s">
        <v>140</v>
      </c>
      <c r="E237" s="214" t="s">
        <v>3</v>
      </c>
      <c r="F237" s="215" t="s">
        <v>612</v>
      </c>
      <c r="H237" s="199" t="s">
        <v>3</v>
      </c>
      <c r="I237" s="195"/>
      <c r="L237" s="190"/>
      <c r="M237" s="196"/>
      <c r="N237" s="197"/>
      <c r="O237" s="197"/>
      <c r="P237" s="197"/>
      <c r="Q237" s="197"/>
      <c r="R237" s="197"/>
      <c r="S237" s="197"/>
      <c r="T237" s="198"/>
      <c r="AT237" s="199" t="s">
        <v>140</v>
      </c>
      <c r="AU237" s="199" t="s">
        <v>89</v>
      </c>
      <c r="AV237" s="12" t="s">
        <v>24</v>
      </c>
      <c r="AW237" s="12" t="s">
        <v>45</v>
      </c>
      <c r="AX237" s="12" t="s">
        <v>81</v>
      </c>
      <c r="AY237" s="199" t="s">
        <v>129</v>
      </c>
    </row>
    <row r="238" spans="2:51" s="11" customFormat="1" ht="13.5">
      <c r="B238" s="182"/>
      <c r="D238" s="179" t="s">
        <v>140</v>
      </c>
      <c r="E238" s="183" t="s">
        <v>3</v>
      </c>
      <c r="F238" s="184" t="s">
        <v>613</v>
      </c>
      <c r="H238" s="185">
        <v>8.792</v>
      </c>
      <c r="I238" s="186"/>
      <c r="L238" s="182"/>
      <c r="M238" s="187"/>
      <c r="N238" s="188"/>
      <c r="O238" s="188"/>
      <c r="P238" s="188"/>
      <c r="Q238" s="188"/>
      <c r="R238" s="188"/>
      <c r="S238" s="188"/>
      <c r="T238" s="189"/>
      <c r="AT238" s="183" t="s">
        <v>140</v>
      </c>
      <c r="AU238" s="183" t="s">
        <v>89</v>
      </c>
      <c r="AV238" s="11" t="s">
        <v>89</v>
      </c>
      <c r="AW238" s="11" t="s">
        <v>45</v>
      </c>
      <c r="AX238" s="11" t="s">
        <v>24</v>
      </c>
      <c r="AY238" s="183" t="s">
        <v>129</v>
      </c>
    </row>
    <row r="239" spans="2:63" s="10" customFormat="1" ht="29.25" customHeight="1">
      <c r="B239" s="152"/>
      <c r="D239" s="163" t="s">
        <v>80</v>
      </c>
      <c r="E239" s="164" t="s">
        <v>149</v>
      </c>
      <c r="F239" s="164" t="s">
        <v>249</v>
      </c>
      <c r="I239" s="155"/>
      <c r="J239" s="165">
        <f>BK239</f>
        <v>0</v>
      </c>
      <c r="L239" s="152"/>
      <c r="M239" s="157"/>
      <c r="N239" s="158"/>
      <c r="O239" s="158"/>
      <c r="P239" s="159">
        <f>SUM(P240:P269)</f>
        <v>0</v>
      </c>
      <c r="Q239" s="158"/>
      <c r="R239" s="159">
        <f>SUM(R240:R269)</f>
        <v>30.9040624</v>
      </c>
      <c r="S239" s="158"/>
      <c r="T239" s="160">
        <f>SUM(T240:T269)</f>
        <v>0</v>
      </c>
      <c r="AR239" s="153" t="s">
        <v>24</v>
      </c>
      <c r="AT239" s="161" t="s">
        <v>80</v>
      </c>
      <c r="AU239" s="161" t="s">
        <v>24</v>
      </c>
      <c r="AY239" s="153" t="s">
        <v>129</v>
      </c>
      <c r="BK239" s="162">
        <f>SUM(BK240:BK269)</f>
        <v>0</v>
      </c>
    </row>
    <row r="240" spans="2:65" s="1" customFormat="1" ht="22.5" customHeight="1">
      <c r="B240" s="166"/>
      <c r="C240" s="167" t="s">
        <v>307</v>
      </c>
      <c r="D240" s="167" t="s">
        <v>131</v>
      </c>
      <c r="E240" s="168" t="s">
        <v>614</v>
      </c>
      <c r="F240" s="169" t="s">
        <v>615</v>
      </c>
      <c r="G240" s="170" t="s">
        <v>162</v>
      </c>
      <c r="H240" s="171">
        <v>18.812</v>
      </c>
      <c r="I240" s="172"/>
      <c r="J240" s="173">
        <f>ROUND(I240*H240,2)</f>
        <v>0</v>
      </c>
      <c r="K240" s="169" t="s">
        <v>135</v>
      </c>
      <c r="L240" s="36"/>
      <c r="M240" s="174" t="s">
        <v>3</v>
      </c>
      <c r="N240" s="175" t="s">
        <v>52</v>
      </c>
      <c r="O240" s="37"/>
      <c r="P240" s="176">
        <f>O240*H240</f>
        <v>0</v>
      </c>
      <c r="Q240" s="176">
        <v>0</v>
      </c>
      <c r="R240" s="176">
        <f>Q240*H240</f>
        <v>0</v>
      </c>
      <c r="S240" s="176">
        <v>0</v>
      </c>
      <c r="T240" s="177">
        <f>S240*H240</f>
        <v>0</v>
      </c>
      <c r="AR240" s="18" t="s">
        <v>136</v>
      </c>
      <c r="AT240" s="18" t="s">
        <v>131</v>
      </c>
      <c r="AU240" s="18" t="s">
        <v>89</v>
      </c>
      <c r="AY240" s="18" t="s">
        <v>129</v>
      </c>
      <c r="BE240" s="178">
        <f>IF(N240="základní",J240,0)</f>
        <v>0</v>
      </c>
      <c r="BF240" s="178">
        <f>IF(N240="snížená",J240,0)</f>
        <v>0</v>
      </c>
      <c r="BG240" s="178">
        <f>IF(N240="zákl. přenesená",J240,0)</f>
        <v>0</v>
      </c>
      <c r="BH240" s="178">
        <f>IF(N240="sníž. přenesená",J240,0)</f>
        <v>0</v>
      </c>
      <c r="BI240" s="178">
        <f>IF(N240="nulová",J240,0)</f>
        <v>0</v>
      </c>
      <c r="BJ240" s="18" t="s">
        <v>24</v>
      </c>
      <c r="BK240" s="178">
        <f>ROUND(I240*H240,2)</f>
        <v>0</v>
      </c>
      <c r="BL240" s="18" t="s">
        <v>136</v>
      </c>
      <c r="BM240" s="18" t="s">
        <v>1190</v>
      </c>
    </row>
    <row r="241" spans="2:47" s="1" customFormat="1" ht="13.5">
      <c r="B241" s="36"/>
      <c r="D241" s="179" t="s">
        <v>138</v>
      </c>
      <c r="F241" s="180" t="s">
        <v>617</v>
      </c>
      <c r="I241" s="181"/>
      <c r="L241" s="36"/>
      <c r="M241" s="65"/>
      <c r="N241" s="37"/>
      <c r="O241" s="37"/>
      <c r="P241" s="37"/>
      <c r="Q241" s="37"/>
      <c r="R241" s="37"/>
      <c r="S241" s="37"/>
      <c r="T241" s="66"/>
      <c r="AT241" s="18" t="s">
        <v>138</v>
      </c>
      <c r="AU241" s="18" t="s">
        <v>89</v>
      </c>
    </row>
    <row r="242" spans="2:51" s="11" customFormat="1" ht="13.5">
      <c r="B242" s="182"/>
      <c r="D242" s="179" t="s">
        <v>140</v>
      </c>
      <c r="E242" s="183" t="s">
        <v>3</v>
      </c>
      <c r="F242" s="184" t="s">
        <v>1191</v>
      </c>
      <c r="H242" s="185">
        <v>5.371</v>
      </c>
      <c r="I242" s="186"/>
      <c r="L242" s="182"/>
      <c r="M242" s="187"/>
      <c r="N242" s="188"/>
      <c r="O242" s="188"/>
      <c r="P242" s="188"/>
      <c r="Q242" s="188"/>
      <c r="R242" s="188"/>
      <c r="S242" s="188"/>
      <c r="T242" s="189"/>
      <c r="AT242" s="183" t="s">
        <v>140</v>
      </c>
      <c r="AU242" s="183" t="s">
        <v>89</v>
      </c>
      <c r="AV242" s="11" t="s">
        <v>89</v>
      </c>
      <c r="AW242" s="11" t="s">
        <v>45</v>
      </c>
      <c r="AX242" s="11" t="s">
        <v>81</v>
      </c>
      <c r="AY242" s="183" t="s">
        <v>129</v>
      </c>
    </row>
    <row r="243" spans="2:51" s="11" customFormat="1" ht="13.5">
      <c r="B243" s="182"/>
      <c r="D243" s="179" t="s">
        <v>140</v>
      </c>
      <c r="E243" s="183" t="s">
        <v>3</v>
      </c>
      <c r="F243" s="184" t="s">
        <v>1192</v>
      </c>
      <c r="H243" s="185">
        <v>5.441</v>
      </c>
      <c r="I243" s="186"/>
      <c r="L243" s="182"/>
      <c r="M243" s="187"/>
      <c r="N243" s="188"/>
      <c r="O243" s="188"/>
      <c r="P243" s="188"/>
      <c r="Q243" s="188"/>
      <c r="R243" s="188"/>
      <c r="S243" s="188"/>
      <c r="T243" s="189"/>
      <c r="AT243" s="183" t="s">
        <v>140</v>
      </c>
      <c r="AU243" s="183" t="s">
        <v>89</v>
      </c>
      <c r="AV243" s="11" t="s">
        <v>89</v>
      </c>
      <c r="AW243" s="11" t="s">
        <v>45</v>
      </c>
      <c r="AX243" s="11" t="s">
        <v>81</v>
      </c>
      <c r="AY243" s="183" t="s">
        <v>129</v>
      </c>
    </row>
    <row r="244" spans="2:51" s="14" customFormat="1" ht="13.5">
      <c r="B244" s="229"/>
      <c r="D244" s="179" t="s">
        <v>140</v>
      </c>
      <c r="E244" s="230" t="s">
        <v>3</v>
      </c>
      <c r="F244" s="231" t="s">
        <v>526</v>
      </c>
      <c r="H244" s="232">
        <v>10.812</v>
      </c>
      <c r="I244" s="233"/>
      <c r="L244" s="229"/>
      <c r="M244" s="234"/>
      <c r="N244" s="235"/>
      <c r="O244" s="235"/>
      <c r="P244" s="235"/>
      <c r="Q244" s="235"/>
      <c r="R244" s="235"/>
      <c r="S244" s="235"/>
      <c r="T244" s="236"/>
      <c r="AT244" s="230" t="s">
        <v>140</v>
      </c>
      <c r="AU244" s="230" t="s">
        <v>89</v>
      </c>
      <c r="AV244" s="14" t="s">
        <v>149</v>
      </c>
      <c r="AW244" s="14" t="s">
        <v>45</v>
      </c>
      <c r="AX244" s="14" t="s">
        <v>81</v>
      </c>
      <c r="AY244" s="230" t="s">
        <v>129</v>
      </c>
    </row>
    <row r="245" spans="2:51" s="11" customFormat="1" ht="13.5">
      <c r="B245" s="182"/>
      <c r="D245" s="179" t="s">
        <v>140</v>
      </c>
      <c r="E245" s="183" t="s">
        <v>3</v>
      </c>
      <c r="F245" s="184" t="s">
        <v>1193</v>
      </c>
      <c r="H245" s="185">
        <v>8</v>
      </c>
      <c r="I245" s="186"/>
      <c r="L245" s="182"/>
      <c r="M245" s="187"/>
      <c r="N245" s="188"/>
      <c r="O245" s="188"/>
      <c r="P245" s="188"/>
      <c r="Q245" s="188"/>
      <c r="R245" s="188"/>
      <c r="S245" s="188"/>
      <c r="T245" s="189"/>
      <c r="AT245" s="183" t="s">
        <v>140</v>
      </c>
      <c r="AU245" s="183" t="s">
        <v>89</v>
      </c>
      <c r="AV245" s="11" t="s">
        <v>89</v>
      </c>
      <c r="AW245" s="11" t="s">
        <v>45</v>
      </c>
      <c r="AX245" s="11" t="s">
        <v>81</v>
      </c>
      <c r="AY245" s="183" t="s">
        <v>129</v>
      </c>
    </row>
    <row r="246" spans="2:51" s="13" customFormat="1" ht="13.5">
      <c r="B246" s="220"/>
      <c r="D246" s="191" t="s">
        <v>140</v>
      </c>
      <c r="E246" s="221" t="s">
        <v>3</v>
      </c>
      <c r="F246" s="222" t="s">
        <v>506</v>
      </c>
      <c r="H246" s="223">
        <v>18.812</v>
      </c>
      <c r="I246" s="224"/>
      <c r="L246" s="220"/>
      <c r="M246" s="225"/>
      <c r="N246" s="226"/>
      <c r="O246" s="226"/>
      <c r="P246" s="226"/>
      <c r="Q246" s="226"/>
      <c r="R246" s="226"/>
      <c r="S246" s="226"/>
      <c r="T246" s="227"/>
      <c r="AT246" s="228" t="s">
        <v>140</v>
      </c>
      <c r="AU246" s="228" t="s">
        <v>89</v>
      </c>
      <c r="AV246" s="13" t="s">
        <v>136</v>
      </c>
      <c r="AW246" s="13" t="s">
        <v>45</v>
      </c>
      <c r="AX246" s="13" t="s">
        <v>24</v>
      </c>
      <c r="AY246" s="228" t="s">
        <v>129</v>
      </c>
    </row>
    <row r="247" spans="2:65" s="1" customFormat="1" ht="22.5" customHeight="1">
      <c r="B247" s="166"/>
      <c r="C247" s="167" t="s">
        <v>312</v>
      </c>
      <c r="D247" s="167" t="s">
        <v>131</v>
      </c>
      <c r="E247" s="168" t="s">
        <v>620</v>
      </c>
      <c r="F247" s="169" t="s">
        <v>621</v>
      </c>
      <c r="G247" s="170" t="s">
        <v>134</v>
      </c>
      <c r="H247" s="171">
        <v>62.69</v>
      </c>
      <c r="I247" s="172"/>
      <c r="J247" s="173">
        <f>ROUND(I247*H247,2)</f>
        <v>0</v>
      </c>
      <c r="K247" s="169" t="s">
        <v>135</v>
      </c>
      <c r="L247" s="36"/>
      <c r="M247" s="174" t="s">
        <v>3</v>
      </c>
      <c r="N247" s="175" t="s">
        <v>52</v>
      </c>
      <c r="O247" s="37"/>
      <c r="P247" s="176">
        <f>O247*H247</f>
        <v>0</v>
      </c>
      <c r="Q247" s="176">
        <v>0.04174</v>
      </c>
      <c r="R247" s="176">
        <f>Q247*H247</f>
        <v>2.6166806</v>
      </c>
      <c r="S247" s="176">
        <v>0</v>
      </c>
      <c r="T247" s="177">
        <f>S247*H247</f>
        <v>0</v>
      </c>
      <c r="AR247" s="18" t="s">
        <v>136</v>
      </c>
      <c r="AT247" s="18" t="s">
        <v>131</v>
      </c>
      <c r="AU247" s="18" t="s">
        <v>89</v>
      </c>
      <c r="AY247" s="18" t="s">
        <v>129</v>
      </c>
      <c r="BE247" s="178">
        <f>IF(N247="základní",J247,0)</f>
        <v>0</v>
      </c>
      <c r="BF247" s="178">
        <f>IF(N247="snížená",J247,0)</f>
        <v>0</v>
      </c>
      <c r="BG247" s="178">
        <f>IF(N247="zákl. přenesená",J247,0)</f>
        <v>0</v>
      </c>
      <c r="BH247" s="178">
        <f>IF(N247="sníž. přenesená",J247,0)</f>
        <v>0</v>
      </c>
      <c r="BI247" s="178">
        <f>IF(N247="nulová",J247,0)</f>
        <v>0</v>
      </c>
      <c r="BJ247" s="18" t="s">
        <v>24</v>
      </c>
      <c r="BK247" s="178">
        <f>ROUND(I247*H247,2)</f>
        <v>0</v>
      </c>
      <c r="BL247" s="18" t="s">
        <v>136</v>
      </c>
      <c r="BM247" s="18" t="s">
        <v>1194</v>
      </c>
    </row>
    <row r="248" spans="2:47" s="1" customFormat="1" ht="13.5">
      <c r="B248" s="36"/>
      <c r="D248" s="179" t="s">
        <v>138</v>
      </c>
      <c r="F248" s="180" t="s">
        <v>623</v>
      </c>
      <c r="I248" s="181"/>
      <c r="L248" s="36"/>
      <c r="M248" s="65"/>
      <c r="N248" s="37"/>
      <c r="O248" s="37"/>
      <c r="P248" s="37"/>
      <c r="Q248" s="37"/>
      <c r="R248" s="37"/>
      <c r="S248" s="37"/>
      <c r="T248" s="66"/>
      <c r="AT248" s="18" t="s">
        <v>138</v>
      </c>
      <c r="AU248" s="18" t="s">
        <v>89</v>
      </c>
    </row>
    <row r="249" spans="2:51" s="11" customFormat="1" ht="13.5">
      <c r="B249" s="182"/>
      <c r="D249" s="191" t="s">
        <v>140</v>
      </c>
      <c r="E249" s="200" t="s">
        <v>3</v>
      </c>
      <c r="F249" s="201" t="s">
        <v>1195</v>
      </c>
      <c r="H249" s="202">
        <v>62.69</v>
      </c>
      <c r="I249" s="186"/>
      <c r="L249" s="182"/>
      <c r="M249" s="187"/>
      <c r="N249" s="188"/>
      <c r="O249" s="188"/>
      <c r="P249" s="188"/>
      <c r="Q249" s="188"/>
      <c r="R249" s="188"/>
      <c r="S249" s="188"/>
      <c r="T249" s="189"/>
      <c r="AT249" s="183" t="s">
        <v>140</v>
      </c>
      <c r="AU249" s="183" t="s">
        <v>89</v>
      </c>
      <c r="AV249" s="11" t="s">
        <v>89</v>
      </c>
      <c r="AW249" s="11" t="s">
        <v>45</v>
      </c>
      <c r="AX249" s="11" t="s">
        <v>24</v>
      </c>
      <c r="AY249" s="183" t="s">
        <v>129</v>
      </c>
    </row>
    <row r="250" spans="2:65" s="1" customFormat="1" ht="22.5" customHeight="1">
      <c r="B250" s="166"/>
      <c r="C250" s="167" t="s">
        <v>318</v>
      </c>
      <c r="D250" s="167" t="s">
        <v>131</v>
      </c>
      <c r="E250" s="168" t="s">
        <v>625</v>
      </c>
      <c r="F250" s="169" t="s">
        <v>626</v>
      </c>
      <c r="G250" s="170" t="s">
        <v>134</v>
      </c>
      <c r="H250" s="171">
        <v>62.69</v>
      </c>
      <c r="I250" s="172"/>
      <c r="J250" s="173">
        <f>ROUND(I250*H250,2)</f>
        <v>0</v>
      </c>
      <c r="K250" s="169" t="s">
        <v>135</v>
      </c>
      <c r="L250" s="36"/>
      <c r="M250" s="174" t="s">
        <v>3</v>
      </c>
      <c r="N250" s="175" t="s">
        <v>52</v>
      </c>
      <c r="O250" s="37"/>
      <c r="P250" s="176">
        <f>O250*H250</f>
        <v>0</v>
      </c>
      <c r="Q250" s="176">
        <v>2E-05</v>
      </c>
      <c r="R250" s="176">
        <f>Q250*H250</f>
        <v>0.0012538</v>
      </c>
      <c r="S250" s="176">
        <v>0</v>
      </c>
      <c r="T250" s="177">
        <f>S250*H250</f>
        <v>0</v>
      </c>
      <c r="AR250" s="18" t="s">
        <v>136</v>
      </c>
      <c r="AT250" s="18" t="s">
        <v>131</v>
      </c>
      <c r="AU250" s="18" t="s">
        <v>89</v>
      </c>
      <c r="AY250" s="18" t="s">
        <v>129</v>
      </c>
      <c r="BE250" s="178">
        <f>IF(N250="základní",J250,0)</f>
        <v>0</v>
      </c>
      <c r="BF250" s="178">
        <f>IF(N250="snížená",J250,0)</f>
        <v>0</v>
      </c>
      <c r="BG250" s="178">
        <f>IF(N250="zákl. přenesená",J250,0)</f>
        <v>0</v>
      </c>
      <c r="BH250" s="178">
        <f>IF(N250="sníž. přenesená",J250,0)</f>
        <v>0</v>
      </c>
      <c r="BI250" s="178">
        <f>IF(N250="nulová",J250,0)</f>
        <v>0</v>
      </c>
      <c r="BJ250" s="18" t="s">
        <v>24</v>
      </c>
      <c r="BK250" s="178">
        <f>ROUND(I250*H250,2)</f>
        <v>0</v>
      </c>
      <c r="BL250" s="18" t="s">
        <v>136</v>
      </c>
      <c r="BM250" s="18" t="s">
        <v>1196</v>
      </c>
    </row>
    <row r="251" spans="2:47" s="1" customFormat="1" ht="13.5">
      <c r="B251" s="36"/>
      <c r="D251" s="191" t="s">
        <v>138</v>
      </c>
      <c r="F251" s="203" t="s">
        <v>628</v>
      </c>
      <c r="I251" s="181"/>
      <c r="L251" s="36"/>
      <c r="M251" s="65"/>
      <c r="N251" s="37"/>
      <c r="O251" s="37"/>
      <c r="P251" s="37"/>
      <c r="Q251" s="37"/>
      <c r="R251" s="37"/>
      <c r="S251" s="37"/>
      <c r="T251" s="66"/>
      <c r="AT251" s="18" t="s">
        <v>138</v>
      </c>
      <c r="AU251" s="18" t="s">
        <v>89</v>
      </c>
    </row>
    <row r="252" spans="2:65" s="1" customFormat="1" ht="22.5" customHeight="1">
      <c r="B252" s="166"/>
      <c r="C252" s="167" t="s">
        <v>323</v>
      </c>
      <c r="D252" s="167" t="s">
        <v>131</v>
      </c>
      <c r="E252" s="168" t="s">
        <v>629</v>
      </c>
      <c r="F252" s="169" t="s">
        <v>630</v>
      </c>
      <c r="G252" s="170" t="s">
        <v>201</v>
      </c>
      <c r="H252" s="171">
        <v>3.5</v>
      </c>
      <c r="I252" s="172"/>
      <c r="J252" s="173">
        <f>ROUND(I252*H252,2)</f>
        <v>0</v>
      </c>
      <c r="K252" s="169" t="s">
        <v>135</v>
      </c>
      <c r="L252" s="36"/>
      <c r="M252" s="174" t="s">
        <v>3</v>
      </c>
      <c r="N252" s="175" t="s">
        <v>52</v>
      </c>
      <c r="O252" s="37"/>
      <c r="P252" s="176">
        <f>O252*H252</f>
        <v>0</v>
      </c>
      <c r="Q252" s="176">
        <v>1.04528</v>
      </c>
      <c r="R252" s="176">
        <f>Q252*H252</f>
        <v>3.65848</v>
      </c>
      <c r="S252" s="176">
        <v>0</v>
      </c>
      <c r="T252" s="177">
        <f>S252*H252</f>
        <v>0</v>
      </c>
      <c r="AR252" s="18" t="s">
        <v>136</v>
      </c>
      <c r="AT252" s="18" t="s">
        <v>131</v>
      </c>
      <c r="AU252" s="18" t="s">
        <v>89</v>
      </c>
      <c r="AY252" s="18" t="s">
        <v>129</v>
      </c>
      <c r="BE252" s="178">
        <f>IF(N252="základní",J252,0)</f>
        <v>0</v>
      </c>
      <c r="BF252" s="178">
        <f>IF(N252="snížená",J252,0)</f>
        <v>0</v>
      </c>
      <c r="BG252" s="178">
        <f>IF(N252="zákl. přenesená",J252,0)</f>
        <v>0</v>
      </c>
      <c r="BH252" s="178">
        <f>IF(N252="sníž. přenesená",J252,0)</f>
        <v>0</v>
      </c>
      <c r="BI252" s="178">
        <f>IF(N252="nulová",J252,0)</f>
        <v>0</v>
      </c>
      <c r="BJ252" s="18" t="s">
        <v>24</v>
      </c>
      <c r="BK252" s="178">
        <f>ROUND(I252*H252,2)</f>
        <v>0</v>
      </c>
      <c r="BL252" s="18" t="s">
        <v>136</v>
      </c>
      <c r="BM252" s="18" t="s">
        <v>1197</v>
      </c>
    </row>
    <row r="253" spans="2:47" s="1" customFormat="1" ht="27">
      <c r="B253" s="36"/>
      <c r="D253" s="191" t="s">
        <v>138</v>
      </c>
      <c r="F253" s="203" t="s">
        <v>632</v>
      </c>
      <c r="I253" s="181"/>
      <c r="L253" s="36"/>
      <c r="M253" s="65"/>
      <c r="N253" s="37"/>
      <c r="O253" s="37"/>
      <c r="P253" s="37"/>
      <c r="Q253" s="37"/>
      <c r="R253" s="37"/>
      <c r="S253" s="37"/>
      <c r="T253" s="66"/>
      <c r="AT253" s="18" t="s">
        <v>138</v>
      </c>
      <c r="AU253" s="18" t="s">
        <v>89</v>
      </c>
    </row>
    <row r="254" spans="2:65" s="1" customFormat="1" ht="22.5" customHeight="1">
      <c r="B254" s="166"/>
      <c r="C254" s="167" t="s">
        <v>329</v>
      </c>
      <c r="D254" s="167" t="s">
        <v>131</v>
      </c>
      <c r="E254" s="168" t="s">
        <v>635</v>
      </c>
      <c r="F254" s="169" t="s">
        <v>636</v>
      </c>
      <c r="G254" s="170" t="s">
        <v>201</v>
      </c>
      <c r="H254" s="171">
        <v>0.5</v>
      </c>
      <c r="I254" s="172"/>
      <c r="J254" s="173">
        <f>ROUND(I254*H254,2)</f>
        <v>0</v>
      </c>
      <c r="K254" s="169" t="s">
        <v>135</v>
      </c>
      <c r="L254" s="36"/>
      <c r="M254" s="174" t="s">
        <v>3</v>
      </c>
      <c r="N254" s="175" t="s">
        <v>52</v>
      </c>
      <c r="O254" s="37"/>
      <c r="P254" s="176">
        <f>O254*H254</f>
        <v>0</v>
      </c>
      <c r="Q254" s="176">
        <v>1.05306</v>
      </c>
      <c r="R254" s="176">
        <f>Q254*H254</f>
        <v>0.52653</v>
      </c>
      <c r="S254" s="176">
        <v>0</v>
      </c>
      <c r="T254" s="177">
        <f>S254*H254</f>
        <v>0</v>
      </c>
      <c r="AR254" s="18" t="s">
        <v>136</v>
      </c>
      <c r="AT254" s="18" t="s">
        <v>131</v>
      </c>
      <c r="AU254" s="18" t="s">
        <v>89</v>
      </c>
      <c r="AY254" s="18" t="s">
        <v>129</v>
      </c>
      <c r="BE254" s="178">
        <f>IF(N254="základní",J254,0)</f>
        <v>0</v>
      </c>
      <c r="BF254" s="178">
        <f>IF(N254="snížená",J254,0)</f>
        <v>0</v>
      </c>
      <c r="BG254" s="178">
        <f>IF(N254="zákl. přenesená",J254,0)</f>
        <v>0</v>
      </c>
      <c r="BH254" s="178">
        <f>IF(N254="sníž. přenesená",J254,0)</f>
        <v>0</v>
      </c>
      <c r="BI254" s="178">
        <f>IF(N254="nulová",J254,0)</f>
        <v>0</v>
      </c>
      <c r="BJ254" s="18" t="s">
        <v>24</v>
      </c>
      <c r="BK254" s="178">
        <f>ROUND(I254*H254,2)</f>
        <v>0</v>
      </c>
      <c r="BL254" s="18" t="s">
        <v>136</v>
      </c>
      <c r="BM254" s="18" t="s">
        <v>1198</v>
      </c>
    </row>
    <row r="255" spans="2:47" s="1" customFormat="1" ht="27">
      <c r="B255" s="36"/>
      <c r="D255" s="191" t="s">
        <v>138</v>
      </c>
      <c r="F255" s="203" t="s">
        <v>638</v>
      </c>
      <c r="I255" s="181"/>
      <c r="L255" s="36"/>
      <c r="M255" s="65"/>
      <c r="N255" s="37"/>
      <c r="O255" s="37"/>
      <c r="P255" s="37"/>
      <c r="Q255" s="37"/>
      <c r="R255" s="37"/>
      <c r="S255" s="37"/>
      <c r="T255" s="66"/>
      <c r="AT255" s="18" t="s">
        <v>138</v>
      </c>
      <c r="AU255" s="18" t="s">
        <v>89</v>
      </c>
    </row>
    <row r="256" spans="2:65" s="1" customFormat="1" ht="22.5" customHeight="1">
      <c r="B256" s="166"/>
      <c r="C256" s="167" t="s">
        <v>335</v>
      </c>
      <c r="D256" s="167" t="s">
        <v>131</v>
      </c>
      <c r="E256" s="168" t="s">
        <v>639</v>
      </c>
      <c r="F256" s="169" t="s">
        <v>640</v>
      </c>
      <c r="G256" s="170" t="s">
        <v>162</v>
      </c>
      <c r="H256" s="171">
        <v>8</v>
      </c>
      <c r="I256" s="172"/>
      <c r="J256" s="173">
        <f>ROUND(I256*H256,2)</f>
        <v>0</v>
      </c>
      <c r="K256" s="169" t="s">
        <v>135</v>
      </c>
      <c r="L256" s="36"/>
      <c r="M256" s="174" t="s">
        <v>3</v>
      </c>
      <c r="N256" s="175" t="s">
        <v>52</v>
      </c>
      <c r="O256" s="37"/>
      <c r="P256" s="176">
        <f>O256*H256</f>
        <v>0</v>
      </c>
      <c r="Q256" s="176">
        <v>2.67702</v>
      </c>
      <c r="R256" s="176">
        <f>Q256*H256</f>
        <v>21.41616</v>
      </c>
      <c r="S256" s="176">
        <v>0</v>
      </c>
      <c r="T256" s="177">
        <f>S256*H256</f>
        <v>0</v>
      </c>
      <c r="AR256" s="18" t="s">
        <v>136</v>
      </c>
      <c r="AT256" s="18" t="s">
        <v>131</v>
      </c>
      <c r="AU256" s="18" t="s">
        <v>89</v>
      </c>
      <c r="AY256" s="18" t="s">
        <v>129</v>
      </c>
      <c r="BE256" s="178">
        <f>IF(N256="základní",J256,0)</f>
        <v>0</v>
      </c>
      <c r="BF256" s="178">
        <f>IF(N256="snížená",J256,0)</f>
        <v>0</v>
      </c>
      <c r="BG256" s="178">
        <f>IF(N256="zákl. přenesená",J256,0)</f>
        <v>0</v>
      </c>
      <c r="BH256" s="178">
        <f>IF(N256="sníž. přenesená",J256,0)</f>
        <v>0</v>
      </c>
      <c r="BI256" s="178">
        <f>IF(N256="nulová",J256,0)</f>
        <v>0</v>
      </c>
      <c r="BJ256" s="18" t="s">
        <v>24</v>
      </c>
      <c r="BK256" s="178">
        <f>ROUND(I256*H256,2)</f>
        <v>0</v>
      </c>
      <c r="BL256" s="18" t="s">
        <v>136</v>
      </c>
      <c r="BM256" s="18" t="s">
        <v>1199</v>
      </c>
    </row>
    <row r="257" spans="2:47" s="1" customFormat="1" ht="27">
      <c r="B257" s="36"/>
      <c r="D257" s="179" t="s">
        <v>138</v>
      </c>
      <c r="F257" s="180" t="s">
        <v>642</v>
      </c>
      <c r="I257" s="181"/>
      <c r="L257" s="36"/>
      <c r="M257" s="65"/>
      <c r="N257" s="37"/>
      <c r="O257" s="37"/>
      <c r="P257" s="37"/>
      <c r="Q257" s="37"/>
      <c r="R257" s="37"/>
      <c r="S257" s="37"/>
      <c r="T257" s="66"/>
      <c r="AT257" s="18" t="s">
        <v>138</v>
      </c>
      <c r="AU257" s="18" t="s">
        <v>89</v>
      </c>
    </row>
    <row r="258" spans="2:51" s="11" customFormat="1" ht="13.5">
      <c r="B258" s="182"/>
      <c r="D258" s="191" t="s">
        <v>140</v>
      </c>
      <c r="E258" s="200" t="s">
        <v>3</v>
      </c>
      <c r="F258" s="201" t="s">
        <v>643</v>
      </c>
      <c r="H258" s="202">
        <v>8</v>
      </c>
      <c r="I258" s="186"/>
      <c r="L258" s="182"/>
      <c r="M258" s="187"/>
      <c r="N258" s="188"/>
      <c r="O258" s="188"/>
      <c r="P258" s="188"/>
      <c r="Q258" s="188"/>
      <c r="R258" s="188"/>
      <c r="S258" s="188"/>
      <c r="T258" s="189"/>
      <c r="AT258" s="183" t="s">
        <v>140</v>
      </c>
      <c r="AU258" s="183" t="s">
        <v>89</v>
      </c>
      <c r="AV258" s="11" t="s">
        <v>89</v>
      </c>
      <c r="AW258" s="11" t="s">
        <v>45</v>
      </c>
      <c r="AX258" s="11" t="s">
        <v>24</v>
      </c>
      <c r="AY258" s="183" t="s">
        <v>129</v>
      </c>
    </row>
    <row r="259" spans="2:65" s="1" customFormat="1" ht="22.5" customHeight="1">
      <c r="B259" s="166"/>
      <c r="C259" s="167" t="s">
        <v>339</v>
      </c>
      <c r="D259" s="167" t="s">
        <v>131</v>
      </c>
      <c r="E259" s="168" t="s">
        <v>644</v>
      </c>
      <c r="F259" s="169" t="s">
        <v>645</v>
      </c>
      <c r="G259" s="170" t="s">
        <v>162</v>
      </c>
      <c r="H259" s="171">
        <v>11.28</v>
      </c>
      <c r="I259" s="172"/>
      <c r="J259" s="173">
        <f>ROUND(I259*H259,2)</f>
        <v>0</v>
      </c>
      <c r="K259" s="169" t="s">
        <v>135</v>
      </c>
      <c r="L259" s="36"/>
      <c r="M259" s="174" t="s">
        <v>3</v>
      </c>
      <c r="N259" s="175" t="s">
        <v>52</v>
      </c>
      <c r="O259" s="37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AR259" s="18" t="s">
        <v>136</v>
      </c>
      <c r="AT259" s="18" t="s">
        <v>131</v>
      </c>
      <c r="AU259" s="18" t="s">
        <v>89</v>
      </c>
      <c r="AY259" s="18" t="s">
        <v>129</v>
      </c>
      <c r="BE259" s="178">
        <f>IF(N259="základní",J259,0)</f>
        <v>0</v>
      </c>
      <c r="BF259" s="178">
        <f>IF(N259="snížená",J259,0)</f>
        <v>0</v>
      </c>
      <c r="BG259" s="178">
        <f>IF(N259="zákl. přenesená",J259,0)</f>
        <v>0</v>
      </c>
      <c r="BH259" s="178">
        <f>IF(N259="sníž. přenesená",J259,0)</f>
        <v>0</v>
      </c>
      <c r="BI259" s="178">
        <f>IF(N259="nulová",J259,0)</f>
        <v>0</v>
      </c>
      <c r="BJ259" s="18" t="s">
        <v>24</v>
      </c>
      <c r="BK259" s="178">
        <f>ROUND(I259*H259,2)</f>
        <v>0</v>
      </c>
      <c r="BL259" s="18" t="s">
        <v>136</v>
      </c>
      <c r="BM259" s="18" t="s">
        <v>1200</v>
      </c>
    </row>
    <row r="260" spans="2:47" s="1" customFormat="1" ht="13.5">
      <c r="B260" s="36"/>
      <c r="D260" s="179" t="s">
        <v>138</v>
      </c>
      <c r="F260" s="180" t="s">
        <v>647</v>
      </c>
      <c r="I260" s="181"/>
      <c r="L260" s="36"/>
      <c r="M260" s="65"/>
      <c r="N260" s="37"/>
      <c r="O260" s="37"/>
      <c r="P260" s="37"/>
      <c r="Q260" s="37"/>
      <c r="R260" s="37"/>
      <c r="S260" s="37"/>
      <c r="T260" s="66"/>
      <c r="AT260" s="18" t="s">
        <v>138</v>
      </c>
      <c r="AU260" s="18" t="s">
        <v>89</v>
      </c>
    </row>
    <row r="261" spans="2:51" s="12" customFormat="1" ht="13.5">
      <c r="B261" s="190"/>
      <c r="D261" s="179" t="s">
        <v>140</v>
      </c>
      <c r="E261" s="214" t="s">
        <v>3</v>
      </c>
      <c r="F261" s="215" t="s">
        <v>648</v>
      </c>
      <c r="H261" s="199" t="s">
        <v>3</v>
      </c>
      <c r="I261" s="195"/>
      <c r="L261" s="190"/>
      <c r="M261" s="196"/>
      <c r="N261" s="197"/>
      <c r="O261" s="197"/>
      <c r="P261" s="197"/>
      <c r="Q261" s="197"/>
      <c r="R261" s="197"/>
      <c r="S261" s="197"/>
      <c r="T261" s="198"/>
      <c r="AT261" s="199" t="s">
        <v>140</v>
      </c>
      <c r="AU261" s="199" t="s">
        <v>89</v>
      </c>
      <c r="AV261" s="12" t="s">
        <v>24</v>
      </c>
      <c r="AW261" s="12" t="s">
        <v>45</v>
      </c>
      <c r="AX261" s="12" t="s">
        <v>81</v>
      </c>
      <c r="AY261" s="199" t="s">
        <v>129</v>
      </c>
    </row>
    <row r="262" spans="2:51" s="11" customFormat="1" ht="13.5">
      <c r="B262" s="182"/>
      <c r="D262" s="191" t="s">
        <v>140</v>
      </c>
      <c r="E262" s="200" t="s">
        <v>3</v>
      </c>
      <c r="F262" s="201" t="s">
        <v>649</v>
      </c>
      <c r="H262" s="202">
        <v>11.28</v>
      </c>
      <c r="I262" s="186"/>
      <c r="L262" s="182"/>
      <c r="M262" s="187"/>
      <c r="N262" s="188"/>
      <c r="O262" s="188"/>
      <c r="P262" s="188"/>
      <c r="Q262" s="188"/>
      <c r="R262" s="188"/>
      <c r="S262" s="188"/>
      <c r="T262" s="189"/>
      <c r="AT262" s="183" t="s">
        <v>140</v>
      </c>
      <c r="AU262" s="183" t="s">
        <v>89</v>
      </c>
      <c r="AV262" s="11" t="s">
        <v>89</v>
      </c>
      <c r="AW262" s="11" t="s">
        <v>45</v>
      </c>
      <c r="AX262" s="11" t="s">
        <v>24</v>
      </c>
      <c r="AY262" s="183" t="s">
        <v>129</v>
      </c>
    </row>
    <row r="263" spans="2:65" s="1" customFormat="1" ht="22.5" customHeight="1">
      <c r="B263" s="166"/>
      <c r="C263" s="167" t="s">
        <v>343</v>
      </c>
      <c r="D263" s="167" t="s">
        <v>131</v>
      </c>
      <c r="E263" s="168" t="s">
        <v>650</v>
      </c>
      <c r="F263" s="169" t="s">
        <v>651</v>
      </c>
      <c r="G263" s="170" t="s">
        <v>134</v>
      </c>
      <c r="H263" s="171">
        <v>23.6</v>
      </c>
      <c r="I263" s="172"/>
      <c r="J263" s="173">
        <f>ROUND(I263*H263,2)</f>
        <v>0</v>
      </c>
      <c r="K263" s="169" t="s">
        <v>135</v>
      </c>
      <c r="L263" s="36"/>
      <c r="M263" s="174" t="s">
        <v>3</v>
      </c>
      <c r="N263" s="175" t="s">
        <v>52</v>
      </c>
      <c r="O263" s="37"/>
      <c r="P263" s="176">
        <f>O263*H263</f>
        <v>0</v>
      </c>
      <c r="Q263" s="176">
        <v>0.00374</v>
      </c>
      <c r="R263" s="176">
        <f>Q263*H263</f>
        <v>0.088264</v>
      </c>
      <c r="S263" s="176">
        <v>0</v>
      </c>
      <c r="T263" s="177">
        <f>S263*H263</f>
        <v>0</v>
      </c>
      <c r="AR263" s="18" t="s">
        <v>486</v>
      </c>
      <c r="AT263" s="18" t="s">
        <v>131</v>
      </c>
      <c r="AU263" s="18" t="s">
        <v>89</v>
      </c>
      <c r="AY263" s="18" t="s">
        <v>129</v>
      </c>
      <c r="BE263" s="178">
        <f>IF(N263="základní",J263,0)</f>
        <v>0</v>
      </c>
      <c r="BF263" s="178">
        <f>IF(N263="snížená",J263,0)</f>
        <v>0</v>
      </c>
      <c r="BG263" s="178">
        <f>IF(N263="zákl. přenesená",J263,0)</f>
        <v>0</v>
      </c>
      <c r="BH263" s="178">
        <f>IF(N263="sníž. přenesená",J263,0)</f>
        <v>0</v>
      </c>
      <c r="BI263" s="178">
        <f>IF(N263="nulová",J263,0)</f>
        <v>0</v>
      </c>
      <c r="BJ263" s="18" t="s">
        <v>24</v>
      </c>
      <c r="BK263" s="178">
        <f>ROUND(I263*H263,2)</f>
        <v>0</v>
      </c>
      <c r="BL263" s="18" t="s">
        <v>486</v>
      </c>
      <c r="BM263" s="18" t="s">
        <v>1201</v>
      </c>
    </row>
    <row r="264" spans="2:47" s="1" customFormat="1" ht="13.5">
      <c r="B264" s="36"/>
      <c r="D264" s="179" t="s">
        <v>138</v>
      </c>
      <c r="F264" s="180" t="s">
        <v>653</v>
      </c>
      <c r="I264" s="181"/>
      <c r="L264" s="36"/>
      <c r="M264" s="65"/>
      <c r="N264" s="37"/>
      <c r="O264" s="37"/>
      <c r="P264" s="37"/>
      <c r="Q264" s="37"/>
      <c r="R264" s="37"/>
      <c r="S264" s="37"/>
      <c r="T264" s="66"/>
      <c r="AT264" s="18" t="s">
        <v>138</v>
      </c>
      <c r="AU264" s="18" t="s">
        <v>89</v>
      </c>
    </row>
    <row r="265" spans="2:51" s="11" customFormat="1" ht="13.5">
      <c r="B265" s="182"/>
      <c r="D265" s="191" t="s">
        <v>140</v>
      </c>
      <c r="E265" s="200" t="s">
        <v>3</v>
      </c>
      <c r="F265" s="201" t="s">
        <v>654</v>
      </c>
      <c r="H265" s="202">
        <v>23.6</v>
      </c>
      <c r="I265" s="186"/>
      <c r="L265" s="182"/>
      <c r="M265" s="187"/>
      <c r="N265" s="188"/>
      <c r="O265" s="188"/>
      <c r="P265" s="188"/>
      <c r="Q265" s="188"/>
      <c r="R265" s="188"/>
      <c r="S265" s="188"/>
      <c r="T265" s="189"/>
      <c r="AT265" s="183" t="s">
        <v>140</v>
      </c>
      <c r="AU265" s="183" t="s">
        <v>89</v>
      </c>
      <c r="AV265" s="11" t="s">
        <v>89</v>
      </c>
      <c r="AW265" s="11" t="s">
        <v>45</v>
      </c>
      <c r="AX265" s="11" t="s">
        <v>24</v>
      </c>
      <c r="AY265" s="183" t="s">
        <v>129</v>
      </c>
    </row>
    <row r="266" spans="2:65" s="1" customFormat="1" ht="22.5" customHeight="1">
      <c r="B266" s="166"/>
      <c r="C266" s="167" t="s">
        <v>349</v>
      </c>
      <c r="D266" s="167" t="s">
        <v>131</v>
      </c>
      <c r="E266" s="168" t="s">
        <v>655</v>
      </c>
      <c r="F266" s="169" t="s">
        <v>1202</v>
      </c>
      <c r="G266" s="170" t="s">
        <v>134</v>
      </c>
      <c r="H266" s="171">
        <v>23.6</v>
      </c>
      <c r="I266" s="172"/>
      <c r="J266" s="173">
        <f>ROUND(I266*H266,2)</f>
        <v>0</v>
      </c>
      <c r="K266" s="169" t="s">
        <v>135</v>
      </c>
      <c r="L266" s="36"/>
      <c r="M266" s="174" t="s">
        <v>3</v>
      </c>
      <c r="N266" s="175" t="s">
        <v>52</v>
      </c>
      <c r="O266" s="37"/>
      <c r="P266" s="176">
        <f>O266*H266</f>
        <v>0</v>
      </c>
      <c r="Q266" s="176">
        <v>4E-05</v>
      </c>
      <c r="R266" s="176">
        <f>Q266*H266</f>
        <v>0.0009440000000000002</v>
      </c>
      <c r="S266" s="176">
        <v>0</v>
      </c>
      <c r="T266" s="177">
        <f>S266*H266</f>
        <v>0</v>
      </c>
      <c r="AR266" s="18" t="s">
        <v>136</v>
      </c>
      <c r="AT266" s="18" t="s">
        <v>131</v>
      </c>
      <c r="AU266" s="18" t="s">
        <v>89</v>
      </c>
      <c r="AY266" s="18" t="s">
        <v>129</v>
      </c>
      <c r="BE266" s="178">
        <f>IF(N266="základní",J266,0)</f>
        <v>0</v>
      </c>
      <c r="BF266" s="178">
        <f>IF(N266="snížená",J266,0)</f>
        <v>0</v>
      </c>
      <c r="BG266" s="178">
        <f>IF(N266="zákl. přenesená",J266,0)</f>
        <v>0</v>
      </c>
      <c r="BH266" s="178">
        <f>IF(N266="sníž. přenesená",J266,0)</f>
        <v>0</v>
      </c>
      <c r="BI266" s="178">
        <f>IF(N266="nulová",J266,0)</f>
        <v>0</v>
      </c>
      <c r="BJ266" s="18" t="s">
        <v>24</v>
      </c>
      <c r="BK266" s="178">
        <f>ROUND(I266*H266,2)</f>
        <v>0</v>
      </c>
      <c r="BL266" s="18" t="s">
        <v>136</v>
      </c>
      <c r="BM266" s="18" t="s">
        <v>1203</v>
      </c>
    </row>
    <row r="267" spans="2:47" s="1" customFormat="1" ht="13.5">
      <c r="B267" s="36"/>
      <c r="D267" s="191" t="s">
        <v>138</v>
      </c>
      <c r="F267" s="203" t="s">
        <v>658</v>
      </c>
      <c r="I267" s="181"/>
      <c r="L267" s="36"/>
      <c r="M267" s="65"/>
      <c r="N267" s="37"/>
      <c r="O267" s="37"/>
      <c r="P267" s="37"/>
      <c r="Q267" s="37"/>
      <c r="R267" s="37"/>
      <c r="S267" s="37"/>
      <c r="T267" s="66"/>
      <c r="AT267" s="18" t="s">
        <v>138</v>
      </c>
      <c r="AU267" s="18" t="s">
        <v>89</v>
      </c>
    </row>
    <row r="268" spans="2:65" s="1" customFormat="1" ht="22.5" customHeight="1">
      <c r="B268" s="166"/>
      <c r="C268" s="167" t="s">
        <v>354</v>
      </c>
      <c r="D268" s="167" t="s">
        <v>131</v>
      </c>
      <c r="E268" s="168" t="s">
        <v>659</v>
      </c>
      <c r="F268" s="169" t="s">
        <v>660</v>
      </c>
      <c r="G268" s="170" t="s">
        <v>201</v>
      </c>
      <c r="H268" s="171">
        <v>2.5</v>
      </c>
      <c r="I268" s="172"/>
      <c r="J268" s="173">
        <f>ROUND(I268*H268,2)</f>
        <v>0</v>
      </c>
      <c r="K268" s="169" t="s">
        <v>135</v>
      </c>
      <c r="L268" s="36"/>
      <c r="M268" s="174" t="s">
        <v>3</v>
      </c>
      <c r="N268" s="175" t="s">
        <v>52</v>
      </c>
      <c r="O268" s="37"/>
      <c r="P268" s="176">
        <f>O268*H268</f>
        <v>0</v>
      </c>
      <c r="Q268" s="176">
        <v>1.0383</v>
      </c>
      <c r="R268" s="176">
        <f>Q268*H268</f>
        <v>2.59575</v>
      </c>
      <c r="S268" s="176">
        <v>0</v>
      </c>
      <c r="T268" s="177">
        <f>S268*H268</f>
        <v>0</v>
      </c>
      <c r="AR268" s="18" t="s">
        <v>136</v>
      </c>
      <c r="AT268" s="18" t="s">
        <v>131</v>
      </c>
      <c r="AU268" s="18" t="s">
        <v>89</v>
      </c>
      <c r="AY268" s="18" t="s">
        <v>129</v>
      </c>
      <c r="BE268" s="178">
        <f>IF(N268="základní",J268,0)</f>
        <v>0</v>
      </c>
      <c r="BF268" s="178">
        <f>IF(N268="snížená",J268,0)</f>
        <v>0</v>
      </c>
      <c r="BG268" s="178">
        <f>IF(N268="zákl. přenesená",J268,0)</f>
        <v>0</v>
      </c>
      <c r="BH268" s="178">
        <f>IF(N268="sníž. přenesená",J268,0)</f>
        <v>0</v>
      </c>
      <c r="BI268" s="178">
        <f>IF(N268="nulová",J268,0)</f>
        <v>0</v>
      </c>
      <c r="BJ268" s="18" t="s">
        <v>24</v>
      </c>
      <c r="BK268" s="178">
        <f>ROUND(I268*H268,2)</f>
        <v>0</v>
      </c>
      <c r="BL268" s="18" t="s">
        <v>136</v>
      </c>
      <c r="BM268" s="18" t="s">
        <v>1204</v>
      </c>
    </row>
    <row r="269" spans="2:47" s="1" customFormat="1" ht="27">
      <c r="B269" s="36"/>
      <c r="D269" s="179" t="s">
        <v>138</v>
      </c>
      <c r="F269" s="180" t="s">
        <v>662</v>
      </c>
      <c r="I269" s="181"/>
      <c r="L269" s="36"/>
      <c r="M269" s="65"/>
      <c r="N269" s="37"/>
      <c r="O269" s="37"/>
      <c r="P269" s="37"/>
      <c r="Q269" s="37"/>
      <c r="R269" s="37"/>
      <c r="S269" s="37"/>
      <c r="T269" s="66"/>
      <c r="AT269" s="18" t="s">
        <v>138</v>
      </c>
      <c r="AU269" s="18" t="s">
        <v>89</v>
      </c>
    </row>
    <row r="270" spans="2:63" s="10" customFormat="1" ht="29.25" customHeight="1">
      <c r="B270" s="152"/>
      <c r="D270" s="163" t="s">
        <v>80</v>
      </c>
      <c r="E270" s="164" t="s">
        <v>136</v>
      </c>
      <c r="F270" s="164" t="s">
        <v>663</v>
      </c>
      <c r="I270" s="155"/>
      <c r="J270" s="165">
        <f>BK270</f>
        <v>0</v>
      </c>
      <c r="L270" s="152"/>
      <c r="M270" s="157"/>
      <c r="N270" s="158"/>
      <c r="O270" s="158"/>
      <c r="P270" s="159">
        <f>SUM(P271:P297)</f>
        <v>0</v>
      </c>
      <c r="Q270" s="158"/>
      <c r="R270" s="159">
        <f>SUM(R271:R297)</f>
        <v>73.67662336000001</v>
      </c>
      <c r="S270" s="158"/>
      <c r="T270" s="160">
        <f>SUM(T271:T297)</f>
        <v>0</v>
      </c>
      <c r="AR270" s="153" t="s">
        <v>24</v>
      </c>
      <c r="AT270" s="161" t="s">
        <v>80</v>
      </c>
      <c r="AU270" s="161" t="s">
        <v>24</v>
      </c>
      <c r="AY270" s="153" t="s">
        <v>129</v>
      </c>
      <c r="BK270" s="162">
        <f>SUM(BK271:BK297)</f>
        <v>0</v>
      </c>
    </row>
    <row r="271" spans="2:65" s="1" customFormat="1" ht="22.5" customHeight="1">
      <c r="B271" s="166"/>
      <c r="C271" s="167" t="s">
        <v>358</v>
      </c>
      <c r="D271" s="167" t="s">
        <v>131</v>
      </c>
      <c r="E271" s="168" t="s">
        <v>664</v>
      </c>
      <c r="F271" s="169" t="s">
        <v>665</v>
      </c>
      <c r="G271" s="170" t="s">
        <v>162</v>
      </c>
      <c r="H271" s="171">
        <v>21.436</v>
      </c>
      <c r="I271" s="172"/>
      <c r="J271" s="173">
        <f>ROUND(I271*H271,2)</f>
        <v>0</v>
      </c>
      <c r="K271" s="169" t="s">
        <v>135</v>
      </c>
      <c r="L271" s="36"/>
      <c r="M271" s="174" t="s">
        <v>3</v>
      </c>
      <c r="N271" s="175" t="s">
        <v>52</v>
      </c>
      <c r="O271" s="37"/>
      <c r="P271" s="176">
        <f>O271*H271</f>
        <v>0</v>
      </c>
      <c r="Q271" s="176">
        <v>0</v>
      </c>
      <c r="R271" s="176">
        <f>Q271*H271</f>
        <v>0</v>
      </c>
      <c r="S271" s="176">
        <v>0</v>
      </c>
      <c r="T271" s="177">
        <f>S271*H271</f>
        <v>0</v>
      </c>
      <c r="AR271" s="18" t="s">
        <v>136</v>
      </c>
      <c r="AT271" s="18" t="s">
        <v>131</v>
      </c>
      <c r="AU271" s="18" t="s">
        <v>89</v>
      </c>
      <c r="AY271" s="18" t="s">
        <v>129</v>
      </c>
      <c r="BE271" s="178">
        <f>IF(N271="základní",J271,0)</f>
        <v>0</v>
      </c>
      <c r="BF271" s="178">
        <f>IF(N271="snížená",J271,0)</f>
        <v>0</v>
      </c>
      <c r="BG271" s="178">
        <f>IF(N271="zákl. přenesená",J271,0)</f>
        <v>0</v>
      </c>
      <c r="BH271" s="178">
        <f>IF(N271="sníž. přenesená",J271,0)</f>
        <v>0</v>
      </c>
      <c r="BI271" s="178">
        <f>IF(N271="nulová",J271,0)</f>
        <v>0</v>
      </c>
      <c r="BJ271" s="18" t="s">
        <v>24</v>
      </c>
      <c r="BK271" s="178">
        <f>ROUND(I271*H271,2)</f>
        <v>0</v>
      </c>
      <c r="BL271" s="18" t="s">
        <v>136</v>
      </c>
      <c r="BM271" s="18" t="s">
        <v>1205</v>
      </c>
    </row>
    <row r="272" spans="2:47" s="1" customFormat="1" ht="27">
      <c r="B272" s="36"/>
      <c r="D272" s="179" t="s">
        <v>138</v>
      </c>
      <c r="F272" s="180" t="s">
        <v>667</v>
      </c>
      <c r="I272" s="181"/>
      <c r="L272" s="36"/>
      <c r="M272" s="65"/>
      <c r="N272" s="37"/>
      <c r="O272" s="37"/>
      <c r="P272" s="37"/>
      <c r="Q272" s="37"/>
      <c r="R272" s="37"/>
      <c r="S272" s="37"/>
      <c r="T272" s="66"/>
      <c r="AT272" s="18" t="s">
        <v>138</v>
      </c>
      <c r="AU272" s="18" t="s">
        <v>89</v>
      </c>
    </row>
    <row r="273" spans="2:51" s="11" customFormat="1" ht="13.5">
      <c r="B273" s="182"/>
      <c r="D273" s="191" t="s">
        <v>140</v>
      </c>
      <c r="E273" s="200" t="s">
        <v>3</v>
      </c>
      <c r="F273" s="201" t="s">
        <v>1206</v>
      </c>
      <c r="H273" s="202">
        <v>21.436</v>
      </c>
      <c r="I273" s="186"/>
      <c r="L273" s="182"/>
      <c r="M273" s="187"/>
      <c r="N273" s="188"/>
      <c r="O273" s="188"/>
      <c r="P273" s="188"/>
      <c r="Q273" s="188"/>
      <c r="R273" s="188"/>
      <c r="S273" s="188"/>
      <c r="T273" s="189"/>
      <c r="AT273" s="183" t="s">
        <v>140</v>
      </c>
      <c r="AU273" s="183" t="s">
        <v>89</v>
      </c>
      <c r="AV273" s="11" t="s">
        <v>89</v>
      </c>
      <c r="AW273" s="11" t="s">
        <v>45</v>
      </c>
      <c r="AX273" s="11" t="s">
        <v>24</v>
      </c>
      <c r="AY273" s="183" t="s">
        <v>129</v>
      </c>
    </row>
    <row r="274" spans="2:65" s="1" customFormat="1" ht="22.5" customHeight="1">
      <c r="B274" s="166"/>
      <c r="C274" s="167" t="s">
        <v>362</v>
      </c>
      <c r="D274" s="167" t="s">
        <v>131</v>
      </c>
      <c r="E274" s="168" t="s">
        <v>669</v>
      </c>
      <c r="F274" s="169" t="s">
        <v>670</v>
      </c>
      <c r="G274" s="170" t="s">
        <v>201</v>
      </c>
      <c r="H274" s="171">
        <v>3.8</v>
      </c>
      <c r="I274" s="172"/>
      <c r="J274" s="173">
        <f>ROUND(I274*H274,2)</f>
        <v>0</v>
      </c>
      <c r="K274" s="169" t="s">
        <v>135</v>
      </c>
      <c r="L274" s="36"/>
      <c r="M274" s="174" t="s">
        <v>3</v>
      </c>
      <c r="N274" s="175" t="s">
        <v>52</v>
      </c>
      <c r="O274" s="37"/>
      <c r="P274" s="176">
        <f>O274*H274</f>
        <v>0</v>
      </c>
      <c r="Q274" s="176">
        <v>1.04909</v>
      </c>
      <c r="R274" s="176">
        <f>Q274*H274</f>
        <v>3.986542</v>
      </c>
      <c r="S274" s="176">
        <v>0</v>
      </c>
      <c r="T274" s="177">
        <f>S274*H274</f>
        <v>0</v>
      </c>
      <c r="AR274" s="18" t="s">
        <v>136</v>
      </c>
      <c r="AT274" s="18" t="s">
        <v>131</v>
      </c>
      <c r="AU274" s="18" t="s">
        <v>89</v>
      </c>
      <c r="AY274" s="18" t="s">
        <v>129</v>
      </c>
      <c r="BE274" s="178">
        <f>IF(N274="základní",J274,0)</f>
        <v>0</v>
      </c>
      <c r="BF274" s="178">
        <f>IF(N274="snížená",J274,0)</f>
        <v>0</v>
      </c>
      <c r="BG274" s="178">
        <f>IF(N274="zákl. přenesená",J274,0)</f>
        <v>0</v>
      </c>
      <c r="BH274" s="178">
        <f>IF(N274="sníž. přenesená",J274,0)</f>
        <v>0</v>
      </c>
      <c r="BI274" s="178">
        <f>IF(N274="nulová",J274,0)</f>
        <v>0</v>
      </c>
      <c r="BJ274" s="18" t="s">
        <v>24</v>
      </c>
      <c r="BK274" s="178">
        <f>ROUND(I274*H274,2)</f>
        <v>0</v>
      </c>
      <c r="BL274" s="18" t="s">
        <v>136</v>
      </c>
      <c r="BM274" s="18" t="s">
        <v>1207</v>
      </c>
    </row>
    <row r="275" spans="2:47" s="1" customFormat="1" ht="13.5">
      <c r="B275" s="36"/>
      <c r="D275" s="191" t="s">
        <v>138</v>
      </c>
      <c r="F275" s="203" t="s">
        <v>672</v>
      </c>
      <c r="I275" s="181"/>
      <c r="L275" s="36"/>
      <c r="M275" s="65"/>
      <c r="N275" s="37"/>
      <c r="O275" s="37"/>
      <c r="P275" s="37"/>
      <c r="Q275" s="37"/>
      <c r="R275" s="37"/>
      <c r="S275" s="37"/>
      <c r="T275" s="66"/>
      <c r="AT275" s="18" t="s">
        <v>138</v>
      </c>
      <c r="AU275" s="18" t="s">
        <v>89</v>
      </c>
    </row>
    <row r="276" spans="2:65" s="1" customFormat="1" ht="22.5" customHeight="1">
      <c r="B276" s="166"/>
      <c r="C276" s="167" t="s">
        <v>367</v>
      </c>
      <c r="D276" s="167" t="s">
        <v>131</v>
      </c>
      <c r="E276" s="168" t="s">
        <v>673</v>
      </c>
      <c r="F276" s="169" t="s">
        <v>674</v>
      </c>
      <c r="G276" s="170" t="s">
        <v>134</v>
      </c>
      <c r="H276" s="171">
        <v>11.88</v>
      </c>
      <c r="I276" s="172"/>
      <c r="J276" s="173">
        <f>ROUND(I276*H276,2)</f>
        <v>0</v>
      </c>
      <c r="K276" s="169" t="s">
        <v>135</v>
      </c>
      <c r="L276" s="36"/>
      <c r="M276" s="174" t="s">
        <v>3</v>
      </c>
      <c r="N276" s="175" t="s">
        <v>52</v>
      </c>
      <c r="O276" s="37"/>
      <c r="P276" s="176">
        <f>O276*H276</f>
        <v>0</v>
      </c>
      <c r="Q276" s="176">
        <v>0.00498</v>
      </c>
      <c r="R276" s="176">
        <f>Q276*H276</f>
        <v>0.059162400000000004</v>
      </c>
      <c r="S276" s="176">
        <v>0</v>
      </c>
      <c r="T276" s="177">
        <f>S276*H276</f>
        <v>0</v>
      </c>
      <c r="AR276" s="18" t="s">
        <v>136</v>
      </c>
      <c r="AT276" s="18" t="s">
        <v>131</v>
      </c>
      <c r="AU276" s="18" t="s">
        <v>89</v>
      </c>
      <c r="AY276" s="18" t="s">
        <v>129</v>
      </c>
      <c r="BE276" s="178">
        <f>IF(N276="základní",J276,0)</f>
        <v>0</v>
      </c>
      <c r="BF276" s="178">
        <f>IF(N276="snížená",J276,0)</f>
        <v>0</v>
      </c>
      <c r="BG276" s="178">
        <f>IF(N276="zákl. přenesená",J276,0)</f>
        <v>0</v>
      </c>
      <c r="BH276" s="178">
        <f>IF(N276="sníž. přenesená",J276,0)</f>
        <v>0</v>
      </c>
      <c r="BI276" s="178">
        <f>IF(N276="nulová",J276,0)</f>
        <v>0</v>
      </c>
      <c r="BJ276" s="18" t="s">
        <v>24</v>
      </c>
      <c r="BK276" s="178">
        <f>ROUND(I276*H276,2)</f>
        <v>0</v>
      </c>
      <c r="BL276" s="18" t="s">
        <v>136</v>
      </c>
      <c r="BM276" s="18" t="s">
        <v>1208</v>
      </c>
    </row>
    <row r="277" spans="2:47" s="1" customFormat="1" ht="13.5">
      <c r="B277" s="36"/>
      <c r="D277" s="179" t="s">
        <v>138</v>
      </c>
      <c r="F277" s="180" t="s">
        <v>676</v>
      </c>
      <c r="I277" s="181"/>
      <c r="L277" s="36"/>
      <c r="M277" s="65"/>
      <c r="N277" s="37"/>
      <c r="O277" s="37"/>
      <c r="P277" s="37"/>
      <c r="Q277" s="37"/>
      <c r="R277" s="37"/>
      <c r="S277" s="37"/>
      <c r="T277" s="66"/>
      <c r="AT277" s="18" t="s">
        <v>138</v>
      </c>
      <c r="AU277" s="18" t="s">
        <v>89</v>
      </c>
    </row>
    <row r="278" spans="2:51" s="11" customFormat="1" ht="13.5">
      <c r="B278" s="182"/>
      <c r="D278" s="191" t="s">
        <v>140</v>
      </c>
      <c r="E278" s="200" t="s">
        <v>3</v>
      </c>
      <c r="F278" s="201" t="s">
        <v>677</v>
      </c>
      <c r="H278" s="202">
        <v>11.88</v>
      </c>
      <c r="I278" s="186"/>
      <c r="L278" s="182"/>
      <c r="M278" s="187"/>
      <c r="N278" s="188"/>
      <c r="O278" s="188"/>
      <c r="P278" s="188"/>
      <c r="Q278" s="188"/>
      <c r="R278" s="188"/>
      <c r="S278" s="188"/>
      <c r="T278" s="189"/>
      <c r="AT278" s="183" t="s">
        <v>140</v>
      </c>
      <c r="AU278" s="183" t="s">
        <v>89</v>
      </c>
      <c r="AV278" s="11" t="s">
        <v>89</v>
      </c>
      <c r="AW278" s="11" t="s">
        <v>45</v>
      </c>
      <c r="AX278" s="11" t="s">
        <v>24</v>
      </c>
      <c r="AY278" s="183" t="s">
        <v>129</v>
      </c>
    </row>
    <row r="279" spans="2:65" s="1" customFormat="1" ht="22.5" customHeight="1">
      <c r="B279" s="166"/>
      <c r="C279" s="167" t="s">
        <v>372</v>
      </c>
      <c r="D279" s="167" t="s">
        <v>131</v>
      </c>
      <c r="E279" s="168" t="s">
        <v>678</v>
      </c>
      <c r="F279" s="169" t="s">
        <v>679</v>
      </c>
      <c r="G279" s="170" t="s">
        <v>134</v>
      </c>
      <c r="H279" s="171">
        <v>11.88</v>
      </c>
      <c r="I279" s="172"/>
      <c r="J279" s="173">
        <f>ROUND(I279*H279,2)</f>
        <v>0</v>
      </c>
      <c r="K279" s="169" t="s">
        <v>135</v>
      </c>
      <c r="L279" s="36"/>
      <c r="M279" s="174" t="s">
        <v>3</v>
      </c>
      <c r="N279" s="175" t="s">
        <v>52</v>
      </c>
      <c r="O279" s="37"/>
      <c r="P279" s="176">
        <f>O279*H279</f>
        <v>0</v>
      </c>
      <c r="Q279" s="176">
        <v>0</v>
      </c>
      <c r="R279" s="176">
        <f>Q279*H279</f>
        <v>0</v>
      </c>
      <c r="S279" s="176">
        <v>0</v>
      </c>
      <c r="T279" s="177">
        <f>S279*H279</f>
        <v>0</v>
      </c>
      <c r="AR279" s="18" t="s">
        <v>136</v>
      </c>
      <c r="AT279" s="18" t="s">
        <v>131</v>
      </c>
      <c r="AU279" s="18" t="s">
        <v>89</v>
      </c>
      <c r="AY279" s="18" t="s">
        <v>129</v>
      </c>
      <c r="BE279" s="178">
        <f>IF(N279="základní",J279,0)</f>
        <v>0</v>
      </c>
      <c r="BF279" s="178">
        <f>IF(N279="snížená",J279,0)</f>
        <v>0</v>
      </c>
      <c r="BG279" s="178">
        <f>IF(N279="zákl. přenesená",J279,0)</f>
        <v>0</v>
      </c>
      <c r="BH279" s="178">
        <f>IF(N279="sníž. přenesená",J279,0)</f>
        <v>0</v>
      </c>
      <c r="BI279" s="178">
        <f>IF(N279="nulová",J279,0)</f>
        <v>0</v>
      </c>
      <c r="BJ279" s="18" t="s">
        <v>24</v>
      </c>
      <c r="BK279" s="178">
        <f>ROUND(I279*H279,2)</f>
        <v>0</v>
      </c>
      <c r="BL279" s="18" t="s">
        <v>136</v>
      </c>
      <c r="BM279" s="18" t="s">
        <v>1209</v>
      </c>
    </row>
    <row r="280" spans="2:47" s="1" customFormat="1" ht="13.5">
      <c r="B280" s="36"/>
      <c r="D280" s="191" t="s">
        <v>138</v>
      </c>
      <c r="F280" s="203" t="s">
        <v>681</v>
      </c>
      <c r="I280" s="181"/>
      <c r="L280" s="36"/>
      <c r="M280" s="65"/>
      <c r="N280" s="37"/>
      <c r="O280" s="37"/>
      <c r="P280" s="37"/>
      <c r="Q280" s="37"/>
      <c r="R280" s="37"/>
      <c r="S280" s="37"/>
      <c r="T280" s="66"/>
      <c r="AT280" s="18" t="s">
        <v>138</v>
      </c>
      <c r="AU280" s="18" t="s">
        <v>89</v>
      </c>
    </row>
    <row r="281" spans="2:65" s="1" customFormat="1" ht="22.5" customHeight="1">
      <c r="B281" s="166"/>
      <c r="C281" s="167" t="s">
        <v>377</v>
      </c>
      <c r="D281" s="167" t="s">
        <v>131</v>
      </c>
      <c r="E281" s="168" t="s">
        <v>682</v>
      </c>
      <c r="F281" s="169" t="s">
        <v>683</v>
      </c>
      <c r="G281" s="170" t="s">
        <v>134</v>
      </c>
      <c r="H281" s="171">
        <v>2.4</v>
      </c>
      <c r="I281" s="172"/>
      <c r="J281" s="173">
        <f>ROUND(I281*H281,2)</f>
        <v>0</v>
      </c>
      <c r="K281" s="169" t="s">
        <v>135</v>
      </c>
      <c r="L281" s="36"/>
      <c r="M281" s="174" t="s">
        <v>3</v>
      </c>
      <c r="N281" s="175" t="s">
        <v>52</v>
      </c>
      <c r="O281" s="37"/>
      <c r="P281" s="176">
        <f>O281*H281</f>
        <v>0</v>
      </c>
      <c r="Q281" s="176">
        <v>0.02102</v>
      </c>
      <c r="R281" s="176">
        <f>Q281*H281</f>
        <v>0.050448</v>
      </c>
      <c r="S281" s="176">
        <v>0</v>
      </c>
      <c r="T281" s="177">
        <f>S281*H281</f>
        <v>0</v>
      </c>
      <c r="AR281" s="18" t="s">
        <v>136</v>
      </c>
      <c r="AT281" s="18" t="s">
        <v>131</v>
      </c>
      <c r="AU281" s="18" t="s">
        <v>89</v>
      </c>
      <c r="AY281" s="18" t="s">
        <v>129</v>
      </c>
      <c r="BE281" s="178">
        <f>IF(N281="základní",J281,0)</f>
        <v>0</v>
      </c>
      <c r="BF281" s="178">
        <f>IF(N281="snížená",J281,0)</f>
        <v>0</v>
      </c>
      <c r="BG281" s="178">
        <f>IF(N281="zákl. přenesená",J281,0)</f>
        <v>0</v>
      </c>
      <c r="BH281" s="178">
        <f>IF(N281="sníž. přenesená",J281,0)</f>
        <v>0</v>
      </c>
      <c r="BI281" s="178">
        <f>IF(N281="nulová",J281,0)</f>
        <v>0</v>
      </c>
      <c r="BJ281" s="18" t="s">
        <v>24</v>
      </c>
      <c r="BK281" s="178">
        <f>ROUND(I281*H281,2)</f>
        <v>0</v>
      </c>
      <c r="BL281" s="18" t="s">
        <v>136</v>
      </c>
      <c r="BM281" s="18" t="s">
        <v>1210</v>
      </c>
    </row>
    <row r="282" spans="2:47" s="1" customFormat="1" ht="13.5">
      <c r="B282" s="36"/>
      <c r="D282" s="179" t="s">
        <v>138</v>
      </c>
      <c r="F282" s="180" t="s">
        <v>685</v>
      </c>
      <c r="I282" s="181"/>
      <c r="L282" s="36"/>
      <c r="M282" s="65"/>
      <c r="N282" s="37"/>
      <c r="O282" s="37"/>
      <c r="P282" s="37"/>
      <c r="Q282" s="37"/>
      <c r="R282" s="37"/>
      <c r="S282" s="37"/>
      <c r="T282" s="66"/>
      <c r="AT282" s="18" t="s">
        <v>138</v>
      </c>
      <c r="AU282" s="18" t="s">
        <v>89</v>
      </c>
    </row>
    <row r="283" spans="2:51" s="12" customFormat="1" ht="13.5">
      <c r="B283" s="190"/>
      <c r="D283" s="179" t="s">
        <v>140</v>
      </c>
      <c r="E283" s="214" t="s">
        <v>3</v>
      </c>
      <c r="F283" s="215" t="s">
        <v>686</v>
      </c>
      <c r="H283" s="199" t="s">
        <v>3</v>
      </c>
      <c r="I283" s="195"/>
      <c r="L283" s="190"/>
      <c r="M283" s="196"/>
      <c r="N283" s="197"/>
      <c r="O283" s="197"/>
      <c r="P283" s="197"/>
      <c r="Q283" s="197"/>
      <c r="R283" s="197"/>
      <c r="S283" s="197"/>
      <c r="T283" s="198"/>
      <c r="AT283" s="199" t="s">
        <v>140</v>
      </c>
      <c r="AU283" s="199" t="s">
        <v>89</v>
      </c>
      <c r="AV283" s="12" t="s">
        <v>24</v>
      </c>
      <c r="AW283" s="12" t="s">
        <v>45</v>
      </c>
      <c r="AX283" s="12" t="s">
        <v>81</v>
      </c>
      <c r="AY283" s="199" t="s">
        <v>129</v>
      </c>
    </row>
    <row r="284" spans="2:51" s="11" customFormat="1" ht="13.5">
      <c r="B284" s="182"/>
      <c r="D284" s="191" t="s">
        <v>140</v>
      </c>
      <c r="E284" s="200" t="s">
        <v>3</v>
      </c>
      <c r="F284" s="201" t="s">
        <v>687</v>
      </c>
      <c r="H284" s="202">
        <v>2.4</v>
      </c>
      <c r="I284" s="186"/>
      <c r="L284" s="182"/>
      <c r="M284" s="187"/>
      <c r="N284" s="188"/>
      <c r="O284" s="188"/>
      <c r="P284" s="188"/>
      <c r="Q284" s="188"/>
      <c r="R284" s="188"/>
      <c r="S284" s="188"/>
      <c r="T284" s="189"/>
      <c r="AT284" s="183" t="s">
        <v>140</v>
      </c>
      <c r="AU284" s="183" t="s">
        <v>89</v>
      </c>
      <c r="AV284" s="11" t="s">
        <v>89</v>
      </c>
      <c r="AW284" s="11" t="s">
        <v>45</v>
      </c>
      <c r="AX284" s="11" t="s">
        <v>24</v>
      </c>
      <c r="AY284" s="183" t="s">
        <v>129</v>
      </c>
    </row>
    <row r="285" spans="2:65" s="1" customFormat="1" ht="22.5" customHeight="1">
      <c r="B285" s="166"/>
      <c r="C285" s="167" t="s">
        <v>381</v>
      </c>
      <c r="D285" s="167" t="s">
        <v>131</v>
      </c>
      <c r="E285" s="168" t="s">
        <v>688</v>
      </c>
      <c r="F285" s="169" t="s">
        <v>1211</v>
      </c>
      <c r="G285" s="170" t="s">
        <v>162</v>
      </c>
      <c r="H285" s="171">
        <v>0.665</v>
      </c>
      <c r="I285" s="172"/>
      <c r="J285" s="173">
        <f>ROUND(I285*H285,2)</f>
        <v>0</v>
      </c>
      <c r="K285" s="169" t="s">
        <v>690</v>
      </c>
      <c r="L285" s="36"/>
      <c r="M285" s="174" t="s">
        <v>3</v>
      </c>
      <c r="N285" s="175" t="s">
        <v>52</v>
      </c>
      <c r="O285" s="37"/>
      <c r="P285" s="176">
        <f>O285*H285</f>
        <v>0</v>
      </c>
      <c r="Q285" s="176">
        <v>0</v>
      </c>
      <c r="R285" s="176">
        <f>Q285*H285</f>
        <v>0</v>
      </c>
      <c r="S285" s="176">
        <v>0</v>
      </c>
      <c r="T285" s="177">
        <f>S285*H285</f>
        <v>0</v>
      </c>
      <c r="AR285" s="18" t="s">
        <v>136</v>
      </c>
      <c r="AT285" s="18" t="s">
        <v>131</v>
      </c>
      <c r="AU285" s="18" t="s">
        <v>89</v>
      </c>
      <c r="AY285" s="18" t="s">
        <v>129</v>
      </c>
      <c r="BE285" s="178">
        <f>IF(N285="základní",J285,0)</f>
        <v>0</v>
      </c>
      <c r="BF285" s="178">
        <f>IF(N285="snížená",J285,0)</f>
        <v>0</v>
      </c>
      <c r="BG285" s="178">
        <f>IF(N285="zákl. přenesená",J285,0)</f>
        <v>0</v>
      </c>
      <c r="BH285" s="178">
        <f>IF(N285="sníž. přenesená",J285,0)</f>
        <v>0</v>
      </c>
      <c r="BI285" s="178">
        <f>IF(N285="nulová",J285,0)</f>
        <v>0</v>
      </c>
      <c r="BJ285" s="18" t="s">
        <v>24</v>
      </c>
      <c r="BK285" s="178">
        <f>ROUND(I285*H285,2)</f>
        <v>0</v>
      </c>
      <c r="BL285" s="18" t="s">
        <v>136</v>
      </c>
      <c r="BM285" s="18" t="s">
        <v>1212</v>
      </c>
    </row>
    <row r="286" spans="2:47" s="1" customFormat="1" ht="13.5">
      <c r="B286" s="36"/>
      <c r="D286" s="179" t="s">
        <v>138</v>
      </c>
      <c r="F286" s="180" t="s">
        <v>692</v>
      </c>
      <c r="I286" s="181"/>
      <c r="L286" s="36"/>
      <c r="M286" s="65"/>
      <c r="N286" s="37"/>
      <c r="O286" s="37"/>
      <c r="P286" s="37"/>
      <c r="Q286" s="37"/>
      <c r="R286" s="37"/>
      <c r="S286" s="37"/>
      <c r="T286" s="66"/>
      <c r="AT286" s="18" t="s">
        <v>138</v>
      </c>
      <c r="AU286" s="18" t="s">
        <v>89</v>
      </c>
    </row>
    <row r="287" spans="2:51" s="12" customFormat="1" ht="13.5">
      <c r="B287" s="190"/>
      <c r="D287" s="179" t="s">
        <v>140</v>
      </c>
      <c r="E287" s="214" t="s">
        <v>3</v>
      </c>
      <c r="F287" s="215" t="s">
        <v>693</v>
      </c>
      <c r="H287" s="199" t="s">
        <v>3</v>
      </c>
      <c r="I287" s="195"/>
      <c r="L287" s="190"/>
      <c r="M287" s="196"/>
      <c r="N287" s="197"/>
      <c r="O287" s="197"/>
      <c r="P287" s="197"/>
      <c r="Q287" s="197"/>
      <c r="R287" s="197"/>
      <c r="S287" s="197"/>
      <c r="T287" s="198"/>
      <c r="AT287" s="199" t="s">
        <v>140</v>
      </c>
      <c r="AU287" s="199" t="s">
        <v>89</v>
      </c>
      <c r="AV287" s="12" t="s">
        <v>24</v>
      </c>
      <c r="AW287" s="12" t="s">
        <v>45</v>
      </c>
      <c r="AX287" s="12" t="s">
        <v>81</v>
      </c>
      <c r="AY287" s="199" t="s">
        <v>129</v>
      </c>
    </row>
    <row r="288" spans="2:51" s="11" customFormat="1" ht="13.5">
      <c r="B288" s="182"/>
      <c r="D288" s="191" t="s">
        <v>140</v>
      </c>
      <c r="E288" s="200" t="s">
        <v>3</v>
      </c>
      <c r="F288" s="201" t="s">
        <v>1213</v>
      </c>
      <c r="H288" s="202">
        <v>0.665</v>
      </c>
      <c r="I288" s="186"/>
      <c r="L288" s="182"/>
      <c r="M288" s="187"/>
      <c r="N288" s="188"/>
      <c r="O288" s="188"/>
      <c r="P288" s="188"/>
      <c r="Q288" s="188"/>
      <c r="R288" s="188"/>
      <c r="S288" s="188"/>
      <c r="T288" s="189"/>
      <c r="AT288" s="183" t="s">
        <v>140</v>
      </c>
      <c r="AU288" s="183" t="s">
        <v>89</v>
      </c>
      <c r="AV288" s="11" t="s">
        <v>89</v>
      </c>
      <c r="AW288" s="11" t="s">
        <v>45</v>
      </c>
      <c r="AX288" s="11" t="s">
        <v>24</v>
      </c>
      <c r="AY288" s="183" t="s">
        <v>129</v>
      </c>
    </row>
    <row r="289" spans="2:65" s="1" customFormat="1" ht="22.5" customHeight="1">
      <c r="B289" s="166"/>
      <c r="C289" s="167" t="s">
        <v>387</v>
      </c>
      <c r="D289" s="167" t="s">
        <v>131</v>
      </c>
      <c r="E289" s="168" t="s">
        <v>695</v>
      </c>
      <c r="F289" s="169" t="s">
        <v>696</v>
      </c>
      <c r="G289" s="170" t="s">
        <v>162</v>
      </c>
      <c r="H289" s="171">
        <v>54</v>
      </c>
      <c r="I289" s="172"/>
      <c r="J289" s="173">
        <f>ROUND(I289*H289,2)</f>
        <v>0</v>
      </c>
      <c r="K289" s="169" t="s">
        <v>690</v>
      </c>
      <c r="L289" s="36"/>
      <c r="M289" s="174" t="s">
        <v>3</v>
      </c>
      <c r="N289" s="175" t="s">
        <v>52</v>
      </c>
      <c r="O289" s="37"/>
      <c r="P289" s="176">
        <f>O289*H289</f>
        <v>0</v>
      </c>
      <c r="Q289" s="176">
        <v>0</v>
      </c>
      <c r="R289" s="176">
        <f>Q289*H289</f>
        <v>0</v>
      </c>
      <c r="S289" s="176">
        <v>0</v>
      </c>
      <c r="T289" s="177">
        <f>S289*H289</f>
        <v>0</v>
      </c>
      <c r="AR289" s="18" t="s">
        <v>136</v>
      </c>
      <c r="AT289" s="18" t="s">
        <v>131</v>
      </c>
      <c r="AU289" s="18" t="s">
        <v>89</v>
      </c>
      <c r="AY289" s="18" t="s">
        <v>129</v>
      </c>
      <c r="BE289" s="178">
        <f>IF(N289="základní",J289,0)</f>
        <v>0</v>
      </c>
      <c r="BF289" s="178">
        <f>IF(N289="snížená",J289,0)</f>
        <v>0</v>
      </c>
      <c r="BG289" s="178">
        <f>IF(N289="zákl. přenesená",J289,0)</f>
        <v>0</v>
      </c>
      <c r="BH289" s="178">
        <f>IF(N289="sníž. přenesená",J289,0)</f>
        <v>0</v>
      </c>
      <c r="BI289" s="178">
        <f>IF(N289="nulová",J289,0)</f>
        <v>0</v>
      </c>
      <c r="BJ289" s="18" t="s">
        <v>24</v>
      </c>
      <c r="BK289" s="178">
        <f>ROUND(I289*H289,2)</f>
        <v>0</v>
      </c>
      <c r="BL289" s="18" t="s">
        <v>136</v>
      </c>
      <c r="BM289" s="18" t="s">
        <v>1214</v>
      </c>
    </row>
    <row r="290" spans="2:47" s="1" customFormat="1" ht="13.5">
      <c r="B290" s="36"/>
      <c r="D290" s="179" t="s">
        <v>138</v>
      </c>
      <c r="F290" s="180" t="s">
        <v>698</v>
      </c>
      <c r="I290" s="181"/>
      <c r="L290" s="36"/>
      <c r="M290" s="65"/>
      <c r="N290" s="37"/>
      <c r="O290" s="37"/>
      <c r="P290" s="37"/>
      <c r="Q290" s="37"/>
      <c r="R290" s="37"/>
      <c r="S290" s="37"/>
      <c r="T290" s="66"/>
      <c r="AT290" s="18" t="s">
        <v>138</v>
      </c>
      <c r="AU290" s="18" t="s">
        <v>89</v>
      </c>
    </row>
    <row r="291" spans="2:51" s="11" customFormat="1" ht="13.5">
      <c r="B291" s="182"/>
      <c r="D291" s="191" t="s">
        <v>140</v>
      </c>
      <c r="E291" s="200" t="s">
        <v>3</v>
      </c>
      <c r="F291" s="201" t="s">
        <v>699</v>
      </c>
      <c r="H291" s="202">
        <v>54</v>
      </c>
      <c r="I291" s="186"/>
      <c r="L291" s="182"/>
      <c r="M291" s="187"/>
      <c r="N291" s="188"/>
      <c r="O291" s="188"/>
      <c r="P291" s="188"/>
      <c r="Q291" s="188"/>
      <c r="R291" s="188"/>
      <c r="S291" s="188"/>
      <c r="T291" s="189"/>
      <c r="AT291" s="183" t="s">
        <v>140</v>
      </c>
      <c r="AU291" s="183" t="s">
        <v>89</v>
      </c>
      <c r="AV291" s="11" t="s">
        <v>89</v>
      </c>
      <c r="AW291" s="11" t="s">
        <v>45</v>
      </c>
      <c r="AX291" s="11" t="s">
        <v>24</v>
      </c>
      <c r="AY291" s="183" t="s">
        <v>129</v>
      </c>
    </row>
    <row r="292" spans="2:65" s="1" customFormat="1" ht="22.5" customHeight="1">
      <c r="B292" s="166"/>
      <c r="C292" s="167" t="s">
        <v>392</v>
      </c>
      <c r="D292" s="167" t="s">
        <v>131</v>
      </c>
      <c r="E292" s="168" t="s">
        <v>700</v>
      </c>
      <c r="F292" s="169" t="s">
        <v>701</v>
      </c>
      <c r="G292" s="170" t="s">
        <v>134</v>
      </c>
      <c r="H292" s="171">
        <v>48</v>
      </c>
      <c r="I292" s="172"/>
      <c r="J292" s="173">
        <f>ROUND(I292*H292,2)</f>
        <v>0</v>
      </c>
      <c r="K292" s="169" t="s">
        <v>3</v>
      </c>
      <c r="L292" s="36"/>
      <c r="M292" s="174" t="s">
        <v>3</v>
      </c>
      <c r="N292" s="175" t="s">
        <v>52</v>
      </c>
      <c r="O292" s="37"/>
      <c r="P292" s="176">
        <f>O292*H292</f>
        <v>0</v>
      </c>
      <c r="Q292" s="176">
        <v>0</v>
      </c>
      <c r="R292" s="176">
        <f>Q292*H292</f>
        <v>0</v>
      </c>
      <c r="S292" s="176">
        <v>0</v>
      </c>
      <c r="T292" s="177">
        <f>S292*H292</f>
        <v>0</v>
      </c>
      <c r="AR292" s="18" t="s">
        <v>136</v>
      </c>
      <c r="AT292" s="18" t="s">
        <v>131</v>
      </c>
      <c r="AU292" s="18" t="s">
        <v>89</v>
      </c>
      <c r="AY292" s="18" t="s">
        <v>129</v>
      </c>
      <c r="BE292" s="178">
        <f>IF(N292="základní",J292,0)</f>
        <v>0</v>
      </c>
      <c r="BF292" s="178">
        <f>IF(N292="snížená",J292,0)</f>
        <v>0</v>
      </c>
      <c r="BG292" s="178">
        <f>IF(N292="zákl. přenesená",J292,0)</f>
        <v>0</v>
      </c>
      <c r="BH292" s="178">
        <f>IF(N292="sníž. přenesená",J292,0)</f>
        <v>0</v>
      </c>
      <c r="BI292" s="178">
        <f>IF(N292="nulová",J292,0)</f>
        <v>0</v>
      </c>
      <c r="BJ292" s="18" t="s">
        <v>24</v>
      </c>
      <c r="BK292" s="178">
        <f>ROUND(I292*H292,2)</f>
        <v>0</v>
      </c>
      <c r="BL292" s="18" t="s">
        <v>136</v>
      </c>
      <c r="BM292" s="18" t="s">
        <v>1215</v>
      </c>
    </row>
    <row r="293" spans="2:47" s="1" customFormat="1" ht="13.5">
      <c r="B293" s="36"/>
      <c r="D293" s="179" t="s">
        <v>138</v>
      </c>
      <c r="F293" s="180" t="s">
        <v>703</v>
      </c>
      <c r="I293" s="181"/>
      <c r="L293" s="36"/>
      <c r="M293" s="65"/>
      <c r="N293" s="37"/>
      <c r="O293" s="37"/>
      <c r="P293" s="37"/>
      <c r="Q293" s="37"/>
      <c r="R293" s="37"/>
      <c r="S293" s="37"/>
      <c r="T293" s="66"/>
      <c r="AT293" s="18" t="s">
        <v>138</v>
      </c>
      <c r="AU293" s="18" t="s">
        <v>89</v>
      </c>
    </row>
    <row r="294" spans="2:51" s="11" customFormat="1" ht="13.5">
      <c r="B294" s="182"/>
      <c r="D294" s="191" t="s">
        <v>140</v>
      </c>
      <c r="E294" s="200" t="s">
        <v>3</v>
      </c>
      <c r="F294" s="201" t="s">
        <v>704</v>
      </c>
      <c r="H294" s="202">
        <v>48</v>
      </c>
      <c r="I294" s="186"/>
      <c r="L294" s="182"/>
      <c r="M294" s="187"/>
      <c r="N294" s="188"/>
      <c r="O294" s="188"/>
      <c r="P294" s="188"/>
      <c r="Q294" s="188"/>
      <c r="R294" s="188"/>
      <c r="S294" s="188"/>
      <c r="T294" s="189"/>
      <c r="AT294" s="183" t="s">
        <v>140</v>
      </c>
      <c r="AU294" s="183" t="s">
        <v>89</v>
      </c>
      <c r="AV294" s="11" t="s">
        <v>89</v>
      </c>
      <c r="AW294" s="11" t="s">
        <v>45</v>
      </c>
      <c r="AX294" s="11" t="s">
        <v>24</v>
      </c>
      <c r="AY294" s="183" t="s">
        <v>129</v>
      </c>
    </row>
    <row r="295" spans="2:65" s="1" customFormat="1" ht="22.5" customHeight="1">
      <c r="B295" s="166"/>
      <c r="C295" s="167" t="s">
        <v>147</v>
      </c>
      <c r="D295" s="167" t="s">
        <v>131</v>
      </c>
      <c r="E295" s="168" t="s">
        <v>1216</v>
      </c>
      <c r="F295" s="169" t="s">
        <v>1217</v>
      </c>
      <c r="G295" s="170" t="s">
        <v>134</v>
      </c>
      <c r="H295" s="171">
        <v>70.686</v>
      </c>
      <c r="I295" s="172"/>
      <c r="J295" s="173">
        <f>ROUND(I295*H295,2)</f>
        <v>0</v>
      </c>
      <c r="K295" s="169" t="s">
        <v>135</v>
      </c>
      <c r="L295" s="36"/>
      <c r="M295" s="174" t="s">
        <v>3</v>
      </c>
      <c r="N295" s="175" t="s">
        <v>52</v>
      </c>
      <c r="O295" s="37"/>
      <c r="P295" s="176">
        <f>O295*H295</f>
        <v>0</v>
      </c>
      <c r="Q295" s="176">
        <v>0.98436</v>
      </c>
      <c r="R295" s="176">
        <f>Q295*H295</f>
        <v>69.58047096000001</v>
      </c>
      <c r="S295" s="176">
        <v>0</v>
      </c>
      <c r="T295" s="177">
        <f>S295*H295</f>
        <v>0</v>
      </c>
      <c r="AR295" s="18" t="s">
        <v>136</v>
      </c>
      <c r="AT295" s="18" t="s">
        <v>131</v>
      </c>
      <c r="AU295" s="18" t="s">
        <v>89</v>
      </c>
      <c r="AY295" s="18" t="s">
        <v>129</v>
      </c>
      <c r="BE295" s="178">
        <f>IF(N295="základní",J295,0)</f>
        <v>0</v>
      </c>
      <c r="BF295" s="178">
        <f>IF(N295="snížená",J295,0)</f>
        <v>0</v>
      </c>
      <c r="BG295" s="178">
        <f>IF(N295="zákl. přenesená",J295,0)</f>
        <v>0</v>
      </c>
      <c r="BH295" s="178">
        <f>IF(N295="sníž. přenesená",J295,0)</f>
        <v>0</v>
      </c>
      <c r="BI295" s="178">
        <f>IF(N295="nulová",J295,0)</f>
        <v>0</v>
      </c>
      <c r="BJ295" s="18" t="s">
        <v>24</v>
      </c>
      <c r="BK295" s="178">
        <f>ROUND(I295*H295,2)</f>
        <v>0</v>
      </c>
      <c r="BL295" s="18" t="s">
        <v>136</v>
      </c>
      <c r="BM295" s="18" t="s">
        <v>1218</v>
      </c>
    </row>
    <row r="296" spans="2:47" s="1" customFormat="1" ht="27">
      <c r="B296" s="36"/>
      <c r="D296" s="179" t="s">
        <v>138</v>
      </c>
      <c r="F296" s="180" t="s">
        <v>1219</v>
      </c>
      <c r="I296" s="181"/>
      <c r="L296" s="36"/>
      <c r="M296" s="65"/>
      <c r="N296" s="37"/>
      <c r="O296" s="37"/>
      <c r="P296" s="37"/>
      <c r="Q296" s="37"/>
      <c r="R296" s="37"/>
      <c r="S296" s="37"/>
      <c r="T296" s="66"/>
      <c r="AT296" s="18" t="s">
        <v>138</v>
      </c>
      <c r="AU296" s="18" t="s">
        <v>89</v>
      </c>
    </row>
    <row r="297" spans="2:51" s="11" customFormat="1" ht="13.5">
      <c r="B297" s="182"/>
      <c r="D297" s="179" t="s">
        <v>140</v>
      </c>
      <c r="E297" s="183" t="s">
        <v>3</v>
      </c>
      <c r="F297" s="184" t="s">
        <v>1220</v>
      </c>
      <c r="H297" s="185">
        <v>70.686</v>
      </c>
      <c r="I297" s="186"/>
      <c r="L297" s="182"/>
      <c r="M297" s="187"/>
      <c r="N297" s="188"/>
      <c r="O297" s="188"/>
      <c r="P297" s="188"/>
      <c r="Q297" s="188"/>
      <c r="R297" s="188"/>
      <c r="S297" s="188"/>
      <c r="T297" s="189"/>
      <c r="AT297" s="183" t="s">
        <v>140</v>
      </c>
      <c r="AU297" s="183" t="s">
        <v>89</v>
      </c>
      <c r="AV297" s="11" t="s">
        <v>89</v>
      </c>
      <c r="AW297" s="11" t="s">
        <v>45</v>
      </c>
      <c r="AX297" s="11" t="s">
        <v>24</v>
      </c>
      <c r="AY297" s="183" t="s">
        <v>129</v>
      </c>
    </row>
    <row r="298" spans="2:63" s="10" customFormat="1" ht="29.25" customHeight="1">
      <c r="B298" s="152"/>
      <c r="D298" s="163" t="s">
        <v>80</v>
      </c>
      <c r="E298" s="164" t="s">
        <v>159</v>
      </c>
      <c r="F298" s="164" t="s">
        <v>256</v>
      </c>
      <c r="I298" s="155"/>
      <c r="J298" s="165">
        <f>BK298</f>
        <v>0</v>
      </c>
      <c r="L298" s="152"/>
      <c r="M298" s="157"/>
      <c r="N298" s="158"/>
      <c r="O298" s="158"/>
      <c r="P298" s="159">
        <f>SUM(P299:P336)</f>
        <v>0</v>
      </c>
      <c r="Q298" s="158"/>
      <c r="R298" s="159">
        <f>SUM(R299:R336)</f>
        <v>51.49945306</v>
      </c>
      <c r="S298" s="158"/>
      <c r="T298" s="160">
        <f>SUM(T299:T336)</f>
        <v>0</v>
      </c>
      <c r="AR298" s="153" t="s">
        <v>24</v>
      </c>
      <c r="AT298" s="161" t="s">
        <v>80</v>
      </c>
      <c r="AU298" s="161" t="s">
        <v>24</v>
      </c>
      <c r="AY298" s="153" t="s">
        <v>129</v>
      </c>
      <c r="BK298" s="162">
        <f>SUM(BK299:BK336)</f>
        <v>0</v>
      </c>
    </row>
    <row r="299" spans="2:65" s="1" customFormat="1" ht="22.5" customHeight="1">
      <c r="B299" s="166"/>
      <c r="C299" s="167" t="s">
        <v>401</v>
      </c>
      <c r="D299" s="167" t="s">
        <v>131</v>
      </c>
      <c r="E299" s="168" t="s">
        <v>270</v>
      </c>
      <c r="F299" s="169" t="s">
        <v>271</v>
      </c>
      <c r="G299" s="170" t="s">
        <v>134</v>
      </c>
      <c r="H299" s="171">
        <v>208</v>
      </c>
      <c r="I299" s="172"/>
      <c r="J299" s="173">
        <f>ROUND(I299*H299,2)</f>
        <v>0</v>
      </c>
      <c r="K299" s="169" t="s">
        <v>135</v>
      </c>
      <c r="L299" s="36"/>
      <c r="M299" s="174" t="s">
        <v>3</v>
      </c>
      <c r="N299" s="175" t="s">
        <v>52</v>
      </c>
      <c r="O299" s="37"/>
      <c r="P299" s="176">
        <f>O299*H299</f>
        <v>0</v>
      </c>
      <c r="Q299" s="176">
        <v>0</v>
      </c>
      <c r="R299" s="176">
        <f>Q299*H299</f>
        <v>0</v>
      </c>
      <c r="S299" s="176">
        <v>0</v>
      </c>
      <c r="T299" s="177">
        <f>S299*H299</f>
        <v>0</v>
      </c>
      <c r="AR299" s="18" t="s">
        <v>136</v>
      </c>
      <c r="AT299" s="18" t="s">
        <v>131</v>
      </c>
      <c r="AU299" s="18" t="s">
        <v>89</v>
      </c>
      <c r="AY299" s="18" t="s">
        <v>129</v>
      </c>
      <c r="BE299" s="178">
        <f>IF(N299="základní",J299,0)</f>
        <v>0</v>
      </c>
      <c r="BF299" s="178">
        <f>IF(N299="snížená",J299,0)</f>
        <v>0</v>
      </c>
      <c r="BG299" s="178">
        <f>IF(N299="zákl. přenesená",J299,0)</f>
        <v>0</v>
      </c>
      <c r="BH299" s="178">
        <f>IF(N299="sníž. přenesená",J299,0)</f>
        <v>0</v>
      </c>
      <c r="BI299" s="178">
        <f>IF(N299="nulová",J299,0)</f>
        <v>0</v>
      </c>
      <c r="BJ299" s="18" t="s">
        <v>24</v>
      </c>
      <c r="BK299" s="178">
        <f>ROUND(I299*H299,2)</f>
        <v>0</v>
      </c>
      <c r="BL299" s="18" t="s">
        <v>136</v>
      </c>
      <c r="BM299" s="18" t="s">
        <v>1221</v>
      </c>
    </row>
    <row r="300" spans="2:47" s="1" customFormat="1" ht="13.5">
      <c r="B300" s="36"/>
      <c r="D300" s="179" t="s">
        <v>138</v>
      </c>
      <c r="F300" s="180" t="s">
        <v>273</v>
      </c>
      <c r="I300" s="181"/>
      <c r="L300" s="36"/>
      <c r="M300" s="65"/>
      <c r="N300" s="37"/>
      <c r="O300" s="37"/>
      <c r="P300" s="37"/>
      <c r="Q300" s="37"/>
      <c r="R300" s="37"/>
      <c r="S300" s="37"/>
      <c r="T300" s="66"/>
      <c r="AT300" s="18" t="s">
        <v>138</v>
      </c>
      <c r="AU300" s="18" t="s">
        <v>89</v>
      </c>
    </row>
    <row r="301" spans="2:51" s="11" customFormat="1" ht="13.5">
      <c r="B301" s="182"/>
      <c r="D301" s="191" t="s">
        <v>140</v>
      </c>
      <c r="E301" s="200" t="s">
        <v>3</v>
      </c>
      <c r="F301" s="201" t="s">
        <v>706</v>
      </c>
      <c r="H301" s="202">
        <v>208</v>
      </c>
      <c r="I301" s="186"/>
      <c r="L301" s="182"/>
      <c r="M301" s="187"/>
      <c r="N301" s="188"/>
      <c r="O301" s="188"/>
      <c r="P301" s="188"/>
      <c r="Q301" s="188"/>
      <c r="R301" s="188"/>
      <c r="S301" s="188"/>
      <c r="T301" s="189"/>
      <c r="AT301" s="183" t="s">
        <v>140</v>
      </c>
      <c r="AU301" s="183" t="s">
        <v>89</v>
      </c>
      <c r="AV301" s="11" t="s">
        <v>89</v>
      </c>
      <c r="AW301" s="11" t="s">
        <v>45</v>
      </c>
      <c r="AX301" s="11" t="s">
        <v>24</v>
      </c>
      <c r="AY301" s="183" t="s">
        <v>129</v>
      </c>
    </row>
    <row r="302" spans="2:65" s="1" customFormat="1" ht="22.5" customHeight="1">
      <c r="B302" s="166"/>
      <c r="C302" s="167" t="s">
        <v>407</v>
      </c>
      <c r="D302" s="167" t="s">
        <v>131</v>
      </c>
      <c r="E302" s="168" t="s">
        <v>707</v>
      </c>
      <c r="F302" s="169" t="s">
        <v>708</v>
      </c>
      <c r="G302" s="170" t="s">
        <v>134</v>
      </c>
      <c r="H302" s="171">
        <v>104</v>
      </c>
      <c r="I302" s="172"/>
      <c r="J302" s="173">
        <f>ROUND(I302*H302,2)</f>
        <v>0</v>
      </c>
      <c r="K302" s="169" t="s">
        <v>135</v>
      </c>
      <c r="L302" s="36"/>
      <c r="M302" s="174" t="s">
        <v>3</v>
      </c>
      <c r="N302" s="175" t="s">
        <v>52</v>
      </c>
      <c r="O302" s="37"/>
      <c r="P302" s="176">
        <f>O302*H302</f>
        <v>0</v>
      </c>
      <c r="Q302" s="176">
        <v>0</v>
      </c>
      <c r="R302" s="176">
        <f>Q302*H302</f>
        <v>0</v>
      </c>
      <c r="S302" s="176">
        <v>0</v>
      </c>
      <c r="T302" s="177">
        <f>S302*H302</f>
        <v>0</v>
      </c>
      <c r="AR302" s="18" t="s">
        <v>136</v>
      </c>
      <c r="AT302" s="18" t="s">
        <v>131</v>
      </c>
      <c r="AU302" s="18" t="s">
        <v>89</v>
      </c>
      <c r="AY302" s="18" t="s">
        <v>129</v>
      </c>
      <c r="BE302" s="178">
        <f>IF(N302="základní",J302,0)</f>
        <v>0</v>
      </c>
      <c r="BF302" s="178">
        <f>IF(N302="snížená",J302,0)</f>
        <v>0</v>
      </c>
      <c r="BG302" s="178">
        <f>IF(N302="zákl. přenesená",J302,0)</f>
        <v>0</v>
      </c>
      <c r="BH302" s="178">
        <f>IF(N302="sníž. přenesená",J302,0)</f>
        <v>0</v>
      </c>
      <c r="BI302" s="178">
        <f>IF(N302="nulová",J302,0)</f>
        <v>0</v>
      </c>
      <c r="BJ302" s="18" t="s">
        <v>24</v>
      </c>
      <c r="BK302" s="178">
        <f>ROUND(I302*H302,2)</f>
        <v>0</v>
      </c>
      <c r="BL302" s="18" t="s">
        <v>136</v>
      </c>
      <c r="BM302" s="18" t="s">
        <v>1222</v>
      </c>
    </row>
    <row r="303" spans="2:47" s="1" customFormat="1" ht="27">
      <c r="B303" s="36"/>
      <c r="D303" s="179" t="s">
        <v>138</v>
      </c>
      <c r="F303" s="180" t="s">
        <v>710</v>
      </c>
      <c r="I303" s="181"/>
      <c r="L303" s="36"/>
      <c r="M303" s="65"/>
      <c r="N303" s="37"/>
      <c r="O303" s="37"/>
      <c r="P303" s="37"/>
      <c r="Q303" s="37"/>
      <c r="R303" s="37"/>
      <c r="S303" s="37"/>
      <c r="T303" s="66"/>
      <c r="AT303" s="18" t="s">
        <v>138</v>
      </c>
      <c r="AU303" s="18" t="s">
        <v>89</v>
      </c>
    </row>
    <row r="304" spans="2:51" s="11" customFormat="1" ht="13.5">
      <c r="B304" s="182"/>
      <c r="D304" s="191" t="s">
        <v>140</v>
      </c>
      <c r="E304" s="200" t="s">
        <v>3</v>
      </c>
      <c r="F304" s="201" t="s">
        <v>711</v>
      </c>
      <c r="H304" s="202">
        <v>104</v>
      </c>
      <c r="I304" s="186"/>
      <c r="L304" s="182"/>
      <c r="M304" s="187"/>
      <c r="N304" s="188"/>
      <c r="O304" s="188"/>
      <c r="P304" s="188"/>
      <c r="Q304" s="188"/>
      <c r="R304" s="188"/>
      <c r="S304" s="188"/>
      <c r="T304" s="189"/>
      <c r="AT304" s="183" t="s">
        <v>140</v>
      </c>
      <c r="AU304" s="183" t="s">
        <v>89</v>
      </c>
      <c r="AV304" s="11" t="s">
        <v>89</v>
      </c>
      <c r="AW304" s="11" t="s">
        <v>45</v>
      </c>
      <c r="AX304" s="11" t="s">
        <v>24</v>
      </c>
      <c r="AY304" s="183" t="s">
        <v>129</v>
      </c>
    </row>
    <row r="305" spans="2:65" s="1" customFormat="1" ht="22.5" customHeight="1">
      <c r="B305" s="166"/>
      <c r="C305" s="167" t="s">
        <v>412</v>
      </c>
      <c r="D305" s="167" t="s">
        <v>131</v>
      </c>
      <c r="E305" s="168" t="s">
        <v>712</v>
      </c>
      <c r="F305" s="169" t="s">
        <v>713</v>
      </c>
      <c r="G305" s="170" t="s">
        <v>134</v>
      </c>
      <c r="H305" s="171">
        <v>69.36</v>
      </c>
      <c r="I305" s="172"/>
      <c r="J305" s="173">
        <f>ROUND(I305*H305,2)</f>
        <v>0</v>
      </c>
      <c r="K305" s="169" t="s">
        <v>135</v>
      </c>
      <c r="L305" s="36"/>
      <c r="M305" s="174" t="s">
        <v>3</v>
      </c>
      <c r="N305" s="175" t="s">
        <v>52</v>
      </c>
      <c r="O305" s="37"/>
      <c r="P305" s="176">
        <f>O305*H305</f>
        <v>0</v>
      </c>
      <c r="Q305" s="176">
        <v>0.18776</v>
      </c>
      <c r="R305" s="176">
        <f>Q305*H305</f>
        <v>13.0230336</v>
      </c>
      <c r="S305" s="176">
        <v>0</v>
      </c>
      <c r="T305" s="177">
        <f>S305*H305</f>
        <v>0</v>
      </c>
      <c r="AR305" s="18" t="s">
        <v>136</v>
      </c>
      <c r="AT305" s="18" t="s">
        <v>131</v>
      </c>
      <c r="AU305" s="18" t="s">
        <v>89</v>
      </c>
      <c r="AY305" s="18" t="s">
        <v>129</v>
      </c>
      <c r="BE305" s="178">
        <f>IF(N305="základní",J305,0)</f>
        <v>0</v>
      </c>
      <c r="BF305" s="178">
        <f>IF(N305="snížená",J305,0)</f>
        <v>0</v>
      </c>
      <c r="BG305" s="178">
        <f>IF(N305="zákl. přenesená",J305,0)</f>
        <v>0</v>
      </c>
      <c r="BH305" s="178">
        <f>IF(N305="sníž. přenesená",J305,0)</f>
        <v>0</v>
      </c>
      <c r="BI305" s="178">
        <f>IF(N305="nulová",J305,0)</f>
        <v>0</v>
      </c>
      <c r="BJ305" s="18" t="s">
        <v>24</v>
      </c>
      <c r="BK305" s="178">
        <f>ROUND(I305*H305,2)</f>
        <v>0</v>
      </c>
      <c r="BL305" s="18" t="s">
        <v>136</v>
      </c>
      <c r="BM305" s="18" t="s">
        <v>1223</v>
      </c>
    </row>
    <row r="306" spans="2:47" s="1" customFormat="1" ht="27">
      <c r="B306" s="36"/>
      <c r="D306" s="179" t="s">
        <v>138</v>
      </c>
      <c r="F306" s="180" t="s">
        <v>715</v>
      </c>
      <c r="I306" s="181"/>
      <c r="L306" s="36"/>
      <c r="M306" s="65"/>
      <c r="N306" s="37"/>
      <c r="O306" s="37"/>
      <c r="P306" s="37"/>
      <c r="Q306" s="37"/>
      <c r="R306" s="37"/>
      <c r="S306" s="37"/>
      <c r="T306" s="66"/>
      <c r="AT306" s="18" t="s">
        <v>138</v>
      </c>
      <c r="AU306" s="18" t="s">
        <v>89</v>
      </c>
    </row>
    <row r="307" spans="2:51" s="11" customFormat="1" ht="13.5">
      <c r="B307" s="182"/>
      <c r="D307" s="191" t="s">
        <v>140</v>
      </c>
      <c r="E307" s="200" t="s">
        <v>3</v>
      </c>
      <c r="F307" s="201" t="s">
        <v>1224</v>
      </c>
      <c r="H307" s="202">
        <v>69.36</v>
      </c>
      <c r="I307" s="186"/>
      <c r="L307" s="182"/>
      <c r="M307" s="187"/>
      <c r="N307" s="188"/>
      <c r="O307" s="188"/>
      <c r="P307" s="188"/>
      <c r="Q307" s="188"/>
      <c r="R307" s="188"/>
      <c r="S307" s="188"/>
      <c r="T307" s="189"/>
      <c r="AT307" s="183" t="s">
        <v>140</v>
      </c>
      <c r="AU307" s="183" t="s">
        <v>89</v>
      </c>
      <c r="AV307" s="11" t="s">
        <v>89</v>
      </c>
      <c r="AW307" s="11" t="s">
        <v>45</v>
      </c>
      <c r="AX307" s="11" t="s">
        <v>24</v>
      </c>
      <c r="AY307" s="183" t="s">
        <v>129</v>
      </c>
    </row>
    <row r="308" spans="2:65" s="1" customFormat="1" ht="22.5" customHeight="1">
      <c r="B308" s="166"/>
      <c r="C308" s="167" t="s">
        <v>420</v>
      </c>
      <c r="D308" s="167" t="s">
        <v>131</v>
      </c>
      <c r="E308" s="168" t="s">
        <v>302</v>
      </c>
      <c r="F308" s="169" t="s">
        <v>303</v>
      </c>
      <c r="G308" s="170" t="s">
        <v>134</v>
      </c>
      <c r="H308" s="171">
        <v>601.7</v>
      </c>
      <c r="I308" s="172"/>
      <c r="J308" s="173">
        <f>ROUND(I308*H308,2)</f>
        <v>0</v>
      </c>
      <c r="K308" s="169" t="s">
        <v>3</v>
      </c>
      <c r="L308" s="36"/>
      <c r="M308" s="174" t="s">
        <v>3</v>
      </c>
      <c r="N308" s="175" t="s">
        <v>52</v>
      </c>
      <c r="O308" s="37"/>
      <c r="P308" s="176">
        <f>O308*H308</f>
        <v>0</v>
      </c>
      <c r="Q308" s="176">
        <v>0.00071</v>
      </c>
      <c r="R308" s="176">
        <f>Q308*H308</f>
        <v>0.42720700000000006</v>
      </c>
      <c r="S308" s="176">
        <v>0</v>
      </c>
      <c r="T308" s="177">
        <f>S308*H308</f>
        <v>0</v>
      </c>
      <c r="AR308" s="18" t="s">
        <v>136</v>
      </c>
      <c r="AT308" s="18" t="s">
        <v>131</v>
      </c>
      <c r="AU308" s="18" t="s">
        <v>89</v>
      </c>
      <c r="AY308" s="18" t="s">
        <v>129</v>
      </c>
      <c r="BE308" s="178">
        <f>IF(N308="základní",J308,0)</f>
        <v>0</v>
      </c>
      <c r="BF308" s="178">
        <f>IF(N308="snížená",J308,0)</f>
        <v>0</v>
      </c>
      <c r="BG308" s="178">
        <f>IF(N308="zákl. přenesená",J308,0)</f>
        <v>0</v>
      </c>
      <c r="BH308" s="178">
        <f>IF(N308="sníž. přenesená",J308,0)</f>
        <v>0</v>
      </c>
      <c r="BI308" s="178">
        <f>IF(N308="nulová",J308,0)</f>
        <v>0</v>
      </c>
      <c r="BJ308" s="18" t="s">
        <v>24</v>
      </c>
      <c r="BK308" s="178">
        <f>ROUND(I308*H308,2)</f>
        <v>0</v>
      </c>
      <c r="BL308" s="18" t="s">
        <v>136</v>
      </c>
      <c r="BM308" s="18" t="s">
        <v>1225</v>
      </c>
    </row>
    <row r="309" spans="2:47" s="1" customFormat="1" ht="13.5">
      <c r="B309" s="36"/>
      <c r="D309" s="179" t="s">
        <v>138</v>
      </c>
      <c r="F309" s="180" t="s">
        <v>303</v>
      </c>
      <c r="I309" s="181"/>
      <c r="L309" s="36"/>
      <c r="M309" s="65"/>
      <c r="N309" s="37"/>
      <c r="O309" s="37"/>
      <c r="P309" s="37"/>
      <c r="Q309" s="37"/>
      <c r="R309" s="37"/>
      <c r="S309" s="37"/>
      <c r="T309" s="66"/>
      <c r="AT309" s="18" t="s">
        <v>138</v>
      </c>
      <c r="AU309" s="18" t="s">
        <v>89</v>
      </c>
    </row>
    <row r="310" spans="2:51" s="12" customFormat="1" ht="13.5">
      <c r="B310" s="190"/>
      <c r="D310" s="179" t="s">
        <v>140</v>
      </c>
      <c r="E310" s="214" t="s">
        <v>3</v>
      </c>
      <c r="F310" s="215" t="s">
        <v>717</v>
      </c>
      <c r="H310" s="199" t="s">
        <v>3</v>
      </c>
      <c r="I310" s="195"/>
      <c r="L310" s="190"/>
      <c r="M310" s="196"/>
      <c r="N310" s="197"/>
      <c r="O310" s="197"/>
      <c r="P310" s="197"/>
      <c r="Q310" s="197"/>
      <c r="R310" s="197"/>
      <c r="S310" s="197"/>
      <c r="T310" s="198"/>
      <c r="AT310" s="199" t="s">
        <v>140</v>
      </c>
      <c r="AU310" s="199" t="s">
        <v>89</v>
      </c>
      <c r="AV310" s="12" t="s">
        <v>24</v>
      </c>
      <c r="AW310" s="12" t="s">
        <v>45</v>
      </c>
      <c r="AX310" s="12" t="s">
        <v>81</v>
      </c>
      <c r="AY310" s="199" t="s">
        <v>129</v>
      </c>
    </row>
    <row r="311" spans="2:51" s="11" customFormat="1" ht="13.5">
      <c r="B311" s="182"/>
      <c r="D311" s="179" t="s">
        <v>140</v>
      </c>
      <c r="E311" s="183" t="s">
        <v>3</v>
      </c>
      <c r="F311" s="184" t="s">
        <v>1226</v>
      </c>
      <c r="H311" s="185">
        <v>300.85</v>
      </c>
      <c r="I311" s="186"/>
      <c r="L311" s="182"/>
      <c r="M311" s="187"/>
      <c r="N311" s="188"/>
      <c r="O311" s="188"/>
      <c r="P311" s="188"/>
      <c r="Q311" s="188"/>
      <c r="R311" s="188"/>
      <c r="S311" s="188"/>
      <c r="T311" s="189"/>
      <c r="AT311" s="183" t="s">
        <v>140</v>
      </c>
      <c r="AU311" s="183" t="s">
        <v>89</v>
      </c>
      <c r="AV311" s="11" t="s">
        <v>89</v>
      </c>
      <c r="AW311" s="11" t="s">
        <v>45</v>
      </c>
      <c r="AX311" s="11" t="s">
        <v>81</v>
      </c>
      <c r="AY311" s="183" t="s">
        <v>129</v>
      </c>
    </row>
    <row r="312" spans="2:51" s="12" customFormat="1" ht="13.5">
      <c r="B312" s="190"/>
      <c r="D312" s="179" t="s">
        <v>140</v>
      </c>
      <c r="E312" s="214" t="s">
        <v>3</v>
      </c>
      <c r="F312" s="215" t="s">
        <v>719</v>
      </c>
      <c r="H312" s="199" t="s">
        <v>3</v>
      </c>
      <c r="I312" s="195"/>
      <c r="L312" s="190"/>
      <c r="M312" s="196"/>
      <c r="N312" s="197"/>
      <c r="O312" s="197"/>
      <c r="P312" s="197"/>
      <c r="Q312" s="197"/>
      <c r="R312" s="197"/>
      <c r="S312" s="197"/>
      <c r="T312" s="198"/>
      <c r="AT312" s="199" t="s">
        <v>140</v>
      </c>
      <c r="AU312" s="199" t="s">
        <v>89</v>
      </c>
      <c r="AV312" s="12" t="s">
        <v>24</v>
      </c>
      <c r="AW312" s="12" t="s">
        <v>45</v>
      </c>
      <c r="AX312" s="12" t="s">
        <v>81</v>
      </c>
      <c r="AY312" s="199" t="s">
        <v>129</v>
      </c>
    </row>
    <row r="313" spans="2:51" s="11" customFormat="1" ht="13.5">
      <c r="B313" s="182"/>
      <c r="D313" s="179" t="s">
        <v>140</v>
      </c>
      <c r="E313" s="183" t="s">
        <v>3</v>
      </c>
      <c r="F313" s="184" t="s">
        <v>1226</v>
      </c>
      <c r="H313" s="185">
        <v>300.85</v>
      </c>
      <c r="I313" s="186"/>
      <c r="L313" s="182"/>
      <c r="M313" s="187"/>
      <c r="N313" s="188"/>
      <c r="O313" s="188"/>
      <c r="P313" s="188"/>
      <c r="Q313" s="188"/>
      <c r="R313" s="188"/>
      <c r="S313" s="188"/>
      <c r="T313" s="189"/>
      <c r="AT313" s="183" t="s">
        <v>140</v>
      </c>
      <c r="AU313" s="183" t="s">
        <v>89</v>
      </c>
      <c r="AV313" s="11" t="s">
        <v>89</v>
      </c>
      <c r="AW313" s="11" t="s">
        <v>45</v>
      </c>
      <c r="AX313" s="11" t="s">
        <v>81</v>
      </c>
      <c r="AY313" s="183" t="s">
        <v>129</v>
      </c>
    </row>
    <row r="314" spans="2:51" s="13" customFormat="1" ht="13.5">
      <c r="B314" s="220"/>
      <c r="D314" s="191" t="s">
        <v>140</v>
      </c>
      <c r="E314" s="221" t="s">
        <v>3</v>
      </c>
      <c r="F314" s="222" t="s">
        <v>506</v>
      </c>
      <c r="H314" s="223">
        <v>601.7</v>
      </c>
      <c r="I314" s="224"/>
      <c r="L314" s="220"/>
      <c r="M314" s="225"/>
      <c r="N314" s="226"/>
      <c r="O314" s="226"/>
      <c r="P314" s="226"/>
      <c r="Q314" s="226"/>
      <c r="R314" s="226"/>
      <c r="S314" s="226"/>
      <c r="T314" s="227"/>
      <c r="AT314" s="228" t="s">
        <v>140</v>
      </c>
      <c r="AU314" s="228" t="s">
        <v>89</v>
      </c>
      <c r="AV314" s="13" t="s">
        <v>136</v>
      </c>
      <c r="AW314" s="13" t="s">
        <v>45</v>
      </c>
      <c r="AX314" s="13" t="s">
        <v>24</v>
      </c>
      <c r="AY314" s="228" t="s">
        <v>129</v>
      </c>
    </row>
    <row r="315" spans="2:65" s="1" customFormat="1" ht="22.5" customHeight="1">
      <c r="B315" s="166"/>
      <c r="C315" s="167" t="s">
        <v>426</v>
      </c>
      <c r="D315" s="167" t="s">
        <v>131</v>
      </c>
      <c r="E315" s="168" t="s">
        <v>721</v>
      </c>
      <c r="F315" s="169" t="s">
        <v>722</v>
      </c>
      <c r="G315" s="170" t="s">
        <v>134</v>
      </c>
      <c r="H315" s="171">
        <v>300.82</v>
      </c>
      <c r="I315" s="172"/>
      <c r="J315" s="173">
        <f>ROUND(I315*H315,2)</f>
        <v>0</v>
      </c>
      <c r="K315" s="169" t="s">
        <v>135</v>
      </c>
      <c r="L315" s="36"/>
      <c r="M315" s="174" t="s">
        <v>3</v>
      </c>
      <c r="N315" s="175" t="s">
        <v>52</v>
      </c>
      <c r="O315" s="37"/>
      <c r="P315" s="176">
        <f>O315*H315</f>
        <v>0</v>
      </c>
      <c r="Q315" s="176">
        <v>0</v>
      </c>
      <c r="R315" s="176">
        <f>Q315*H315</f>
        <v>0</v>
      </c>
      <c r="S315" s="176">
        <v>0</v>
      </c>
      <c r="T315" s="177">
        <f>S315*H315</f>
        <v>0</v>
      </c>
      <c r="AR315" s="18" t="s">
        <v>136</v>
      </c>
      <c r="AT315" s="18" t="s">
        <v>131</v>
      </c>
      <c r="AU315" s="18" t="s">
        <v>89</v>
      </c>
      <c r="AY315" s="18" t="s">
        <v>129</v>
      </c>
      <c r="BE315" s="178">
        <f>IF(N315="základní",J315,0)</f>
        <v>0</v>
      </c>
      <c r="BF315" s="178">
        <f>IF(N315="snížená",J315,0)</f>
        <v>0</v>
      </c>
      <c r="BG315" s="178">
        <f>IF(N315="zákl. přenesená",J315,0)</f>
        <v>0</v>
      </c>
      <c r="BH315" s="178">
        <f>IF(N315="sníž. přenesená",J315,0)</f>
        <v>0</v>
      </c>
      <c r="BI315" s="178">
        <f>IF(N315="nulová",J315,0)</f>
        <v>0</v>
      </c>
      <c r="BJ315" s="18" t="s">
        <v>24</v>
      </c>
      <c r="BK315" s="178">
        <f>ROUND(I315*H315,2)</f>
        <v>0</v>
      </c>
      <c r="BL315" s="18" t="s">
        <v>136</v>
      </c>
      <c r="BM315" s="18" t="s">
        <v>1227</v>
      </c>
    </row>
    <row r="316" spans="2:47" s="1" customFormat="1" ht="27">
      <c r="B316" s="36"/>
      <c r="D316" s="179" t="s">
        <v>138</v>
      </c>
      <c r="F316" s="180" t="s">
        <v>724</v>
      </c>
      <c r="I316" s="181"/>
      <c r="L316" s="36"/>
      <c r="M316" s="65"/>
      <c r="N316" s="37"/>
      <c r="O316" s="37"/>
      <c r="P316" s="37"/>
      <c r="Q316" s="37"/>
      <c r="R316" s="37"/>
      <c r="S316" s="37"/>
      <c r="T316" s="66"/>
      <c r="AT316" s="18" t="s">
        <v>138</v>
      </c>
      <c r="AU316" s="18" t="s">
        <v>89</v>
      </c>
    </row>
    <row r="317" spans="2:51" s="11" customFormat="1" ht="13.5">
      <c r="B317" s="182"/>
      <c r="D317" s="191" t="s">
        <v>140</v>
      </c>
      <c r="E317" s="200" t="s">
        <v>3</v>
      </c>
      <c r="F317" s="201" t="s">
        <v>1228</v>
      </c>
      <c r="H317" s="202">
        <v>300.82</v>
      </c>
      <c r="I317" s="186"/>
      <c r="L317" s="182"/>
      <c r="M317" s="187"/>
      <c r="N317" s="188"/>
      <c r="O317" s="188"/>
      <c r="P317" s="188"/>
      <c r="Q317" s="188"/>
      <c r="R317" s="188"/>
      <c r="S317" s="188"/>
      <c r="T317" s="189"/>
      <c r="AT317" s="183" t="s">
        <v>140</v>
      </c>
      <c r="AU317" s="183" t="s">
        <v>89</v>
      </c>
      <c r="AV317" s="11" t="s">
        <v>89</v>
      </c>
      <c r="AW317" s="11" t="s">
        <v>45</v>
      </c>
      <c r="AX317" s="11" t="s">
        <v>24</v>
      </c>
      <c r="AY317" s="183" t="s">
        <v>129</v>
      </c>
    </row>
    <row r="318" spans="2:65" s="1" customFormat="1" ht="22.5" customHeight="1">
      <c r="B318" s="166"/>
      <c r="C318" s="167" t="s">
        <v>432</v>
      </c>
      <c r="D318" s="167" t="s">
        <v>131</v>
      </c>
      <c r="E318" s="168" t="s">
        <v>725</v>
      </c>
      <c r="F318" s="169" t="s">
        <v>726</v>
      </c>
      <c r="G318" s="170" t="s">
        <v>134</v>
      </c>
      <c r="H318" s="171">
        <v>225.15</v>
      </c>
      <c r="I318" s="172"/>
      <c r="J318" s="173">
        <f>ROUND(I318*H318,2)</f>
        <v>0</v>
      </c>
      <c r="K318" s="169" t="s">
        <v>135</v>
      </c>
      <c r="L318" s="36"/>
      <c r="M318" s="174" t="s">
        <v>3</v>
      </c>
      <c r="N318" s="175" t="s">
        <v>52</v>
      </c>
      <c r="O318" s="37"/>
      <c r="P318" s="176">
        <f>O318*H318</f>
        <v>0</v>
      </c>
      <c r="Q318" s="176">
        <v>0</v>
      </c>
      <c r="R318" s="176">
        <f>Q318*H318</f>
        <v>0</v>
      </c>
      <c r="S318" s="176">
        <v>0</v>
      </c>
      <c r="T318" s="177">
        <f>S318*H318</f>
        <v>0</v>
      </c>
      <c r="AR318" s="18" t="s">
        <v>136</v>
      </c>
      <c r="AT318" s="18" t="s">
        <v>131</v>
      </c>
      <c r="AU318" s="18" t="s">
        <v>89</v>
      </c>
      <c r="AY318" s="18" t="s">
        <v>129</v>
      </c>
      <c r="BE318" s="178">
        <f>IF(N318="základní",J318,0)</f>
        <v>0</v>
      </c>
      <c r="BF318" s="178">
        <f>IF(N318="snížená",J318,0)</f>
        <v>0</v>
      </c>
      <c r="BG318" s="178">
        <f>IF(N318="zákl. přenesená",J318,0)</f>
        <v>0</v>
      </c>
      <c r="BH318" s="178">
        <f>IF(N318="sníž. přenesená",J318,0)</f>
        <v>0</v>
      </c>
      <c r="BI318" s="178">
        <f>IF(N318="nulová",J318,0)</f>
        <v>0</v>
      </c>
      <c r="BJ318" s="18" t="s">
        <v>24</v>
      </c>
      <c r="BK318" s="178">
        <f>ROUND(I318*H318,2)</f>
        <v>0</v>
      </c>
      <c r="BL318" s="18" t="s">
        <v>136</v>
      </c>
      <c r="BM318" s="18" t="s">
        <v>1229</v>
      </c>
    </row>
    <row r="319" spans="2:47" s="1" customFormat="1" ht="27">
      <c r="B319" s="36"/>
      <c r="D319" s="179" t="s">
        <v>138</v>
      </c>
      <c r="F319" s="180" t="s">
        <v>728</v>
      </c>
      <c r="I319" s="181"/>
      <c r="L319" s="36"/>
      <c r="M319" s="65"/>
      <c r="N319" s="37"/>
      <c r="O319" s="37"/>
      <c r="P319" s="37"/>
      <c r="Q319" s="37"/>
      <c r="R319" s="37"/>
      <c r="S319" s="37"/>
      <c r="T319" s="66"/>
      <c r="AT319" s="18" t="s">
        <v>138</v>
      </c>
      <c r="AU319" s="18" t="s">
        <v>89</v>
      </c>
    </row>
    <row r="320" spans="2:51" s="11" customFormat="1" ht="13.5">
      <c r="B320" s="182"/>
      <c r="D320" s="191" t="s">
        <v>140</v>
      </c>
      <c r="E320" s="200" t="s">
        <v>3</v>
      </c>
      <c r="F320" s="201" t="s">
        <v>1230</v>
      </c>
      <c r="H320" s="202">
        <v>225.15</v>
      </c>
      <c r="I320" s="186"/>
      <c r="L320" s="182"/>
      <c r="M320" s="187"/>
      <c r="N320" s="188"/>
      <c r="O320" s="188"/>
      <c r="P320" s="188"/>
      <c r="Q320" s="188"/>
      <c r="R320" s="188"/>
      <c r="S320" s="188"/>
      <c r="T320" s="189"/>
      <c r="AT320" s="183" t="s">
        <v>140</v>
      </c>
      <c r="AU320" s="183" t="s">
        <v>89</v>
      </c>
      <c r="AV320" s="11" t="s">
        <v>89</v>
      </c>
      <c r="AW320" s="11" t="s">
        <v>45</v>
      </c>
      <c r="AX320" s="11" t="s">
        <v>24</v>
      </c>
      <c r="AY320" s="183" t="s">
        <v>129</v>
      </c>
    </row>
    <row r="321" spans="2:65" s="1" customFormat="1" ht="22.5" customHeight="1">
      <c r="B321" s="166"/>
      <c r="C321" s="167" t="s">
        <v>437</v>
      </c>
      <c r="D321" s="167" t="s">
        <v>131</v>
      </c>
      <c r="E321" s="168" t="s">
        <v>730</v>
      </c>
      <c r="F321" s="169" t="s">
        <v>731</v>
      </c>
      <c r="G321" s="170" t="s">
        <v>134</v>
      </c>
      <c r="H321" s="171">
        <v>74.75</v>
      </c>
      <c r="I321" s="172"/>
      <c r="J321" s="173">
        <f>ROUND(I321*H321,2)</f>
        <v>0</v>
      </c>
      <c r="K321" s="169" t="s">
        <v>135</v>
      </c>
      <c r="L321" s="36"/>
      <c r="M321" s="174" t="s">
        <v>3</v>
      </c>
      <c r="N321" s="175" t="s">
        <v>52</v>
      </c>
      <c r="O321" s="37"/>
      <c r="P321" s="176">
        <f>O321*H321</f>
        <v>0</v>
      </c>
      <c r="Q321" s="176">
        <v>0</v>
      </c>
      <c r="R321" s="176">
        <f>Q321*H321</f>
        <v>0</v>
      </c>
      <c r="S321" s="176">
        <v>0</v>
      </c>
      <c r="T321" s="177">
        <f>S321*H321</f>
        <v>0</v>
      </c>
      <c r="AR321" s="18" t="s">
        <v>136</v>
      </c>
      <c r="AT321" s="18" t="s">
        <v>131</v>
      </c>
      <c r="AU321" s="18" t="s">
        <v>89</v>
      </c>
      <c r="AY321" s="18" t="s">
        <v>129</v>
      </c>
      <c r="BE321" s="178">
        <f>IF(N321="základní",J321,0)</f>
        <v>0</v>
      </c>
      <c r="BF321" s="178">
        <f>IF(N321="snížená",J321,0)</f>
        <v>0</v>
      </c>
      <c r="BG321" s="178">
        <f>IF(N321="zákl. přenesená",J321,0)</f>
        <v>0</v>
      </c>
      <c r="BH321" s="178">
        <f>IF(N321="sníž. přenesená",J321,0)</f>
        <v>0</v>
      </c>
      <c r="BI321" s="178">
        <f>IF(N321="nulová",J321,0)</f>
        <v>0</v>
      </c>
      <c r="BJ321" s="18" t="s">
        <v>24</v>
      </c>
      <c r="BK321" s="178">
        <f>ROUND(I321*H321,2)</f>
        <v>0</v>
      </c>
      <c r="BL321" s="18" t="s">
        <v>136</v>
      </c>
      <c r="BM321" s="18" t="s">
        <v>1231</v>
      </c>
    </row>
    <row r="322" spans="2:47" s="1" customFormat="1" ht="13.5">
      <c r="B322" s="36"/>
      <c r="D322" s="179" t="s">
        <v>138</v>
      </c>
      <c r="F322" s="180" t="s">
        <v>733</v>
      </c>
      <c r="I322" s="181"/>
      <c r="L322" s="36"/>
      <c r="M322" s="65"/>
      <c r="N322" s="37"/>
      <c r="O322" s="37"/>
      <c r="P322" s="37"/>
      <c r="Q322" s="37"/>
      <c r="R322" s="37"/>
      <c r="S322" s="37"/>
      <c r="T322" s="66"/>
      <c r="AT322" s="18" t="s">
        <v>138</v>
      </c>
      <c r="AU322" s="18" t="s">
        <v>89</v>
      </c>
    </row>
    <row r="323" spans="2:51" s="11" customFormat="1" ht="13.5">
      <c r="B323" s="182"/>
      <c r="D323" s="191" t="s">
        <v>140</v>
      </c>
      <c r="E323" s="200" t="s">
        <v>3</v>
      </c>
      <c r="F323" s="201" t="s">
        <v>1232</v>
      </c>
      <c r="H323" s="202">
        <v>74.75</v>
      </c>
      <c r="I323" s="186"/>
      <c r="L323" s="182"/>
      <c r="M323" s="187"/>
      <c r="N323" s="188"/>
      <c r="O323" s="188"/>
      <c r="P323" s="188"/>
      <c r="Q323" s="188"/>
      <c r="R323" s="188"/>
      <c r="S323" s="188"/>
      <c r="T323" s="189"/>
      <c r="AT323" s="183" t="s">
        <v>140</v>
      </c>
      <c r="AU323" s="183" t="s">
        <v>89</v>
      </c>
      <c r="AV323" s="11" t="s">
        <v>89</v>
      </c>
      <c r="AW323" s="11" t="s">
        <v>45</v>
      </c>
      <c r="AX323" s="11" t="s">
        <v>24</v>
      </c>
      <c r="AY323" s="183" t="s">
        <v>129</v>
      </c>
    </row>
    <row r="324" spans="2:65" s="1" customFormat="1" ht="22.5" customHeight="1">
      <c r="B324" s="166"/>
      <c r="C324" s="167" t="s">
        <v>443</v>
      </c>
      <c r="D324" s="167" t="s">
        <v>131</v>
      </c>
      <c r="E324" s="168" t="s">
        <v>735</v>
      </c>
      <c r="F324" s="169" t="s">
        <v>736</v>
      </c>
      <c r="G324" s="170" t="s">
        <v>134</v>
      </c>
      <c r="H324" s="171">
        <v>74.75</v>
      </c>
      <c r="I324" s="172"/>
      <c r="J324" s="173">
        <f>ROUND(I324*H324,2)</f>
        <v>0</v>
      </c>
      <c r="K324" s="169" t="s">
        <v>135</v>
      </c>
      <c r="L324" s="36"/>
      <c r="M324" s="174" t="s">
        <v>3</v>
      </c>
      <c r="N324" s="175" t="s">
        <v>52</v>
      </c>
      <c r="O324" s="37"/>
      <c r="P324" s="176">
        <f>O324*H324</f>
        <v>0</v>
      </c>
      <c r="Q324" s="176">
        <v>0.00609</v>
      </c>
      <c r="R324" s="176">
        <f>Q324*H324</f>
        <v>0.4552275</v>
      </c>
      <c r="S324" s="176">
        <v>0</v>
      </c>
      <c r="T324" s="177">
        <f>S324*H324</f>
        <v>0</v>
      </c>
      <c r="AR324" s="18" t="s">
        <v>136</v>
      </c>
      <c r="AT324" s="18" t="s">
        <v>131</v>
      </c>
      <c r="AU324" s="18" t="s">
        <v>89</v>
      </c>
      <c r="AY324" s="18" t="s">
        <v>129</v>
      </c>
      <c r="BE324" s="178">
        <f>IF(N324="základní",J324,0)</f>
        <v>0</v>
      </c>
      <c r="BF324" s="178">
        <f>IF(N324="snížená",J324,0)</f>
        <v>0</v>
      </c>
      <c r="BG324" s="178">
        <f>IF(N324="zákl. přenesená",J324,0)</f>
        <v>0</v>
      </c>
      <c r="BH324" s="178">
        <f>IF(N324="sníž. přenesená",J324,0)</f>
        <v>0</v>
      </c>
      <c r="BI324" s="178">
        <f>IF(N324="nulová",J324,0)</f>
        <v>0</v>
      </c>
      <c r="BJ324" s="18" t="s">
        <v>24</v>
      </c>
      <c r="BK324" s="178">
        <f>ROUND(I324*H324,2)</f>
        <v>0</v>
      </c>
      <c r="BL324" s="18" t="s">
        <v>136</v>
      </c>
      <c r="BM324" s="18" t="s">
        <v>1233</v>
      </c>
    </row>
    <row r="325" spans="2:47" s="1" customFormat="1" ht="27">
      <c r="B325" s="36"/>
      <c r="D325" s="179" t="s">
        <v>138</v>
      </c>
      <c r="F325" s="180" t="s">
        <v>738</v>
      </c>
      <c r="I325" s="181"/>
      <c r="L325" s="36"/>
      <c r="M325" s="65"/>
      <c r="N325" s="37"/>
      <c r="O325" s="37"/>
      <c r="P325" s="37"/>
      <c r="Q325" s="37"/>
      <c r="R325" s="37"/>
      <c r="S325" s="37"/>
      <c r="T325" s="66"/>
      <c r="AT325" s="18" t="s">
        <v>138</v>
      </c>
      <c r="AU325" s="18" t="s">
        <v>89</v>
      </c>
    </row>
    <row r="326" spans="2:51" s="11" customFormat="1" ht="13.5">
      <c r="B326" s="182"/>
      <c r="D326" s="191" t="s">
        <v>140</v>
      </c>
      <c r="E326" s="200" t="s">
        <v>3</v>
      </c>
      <c r="F326" s="201" t="s">
        <v>1232</v>
      </c>
      <c r="H326" s="202">
        <v>74.75</v>
      </c>
      <c r="I326" s="186"/>
      <c r="L326" s="182"/>
      <c r="M326" s="187"/>
      <c r="N326" s="188"/>
      <c r="O326" s="188"/>
      <c r="P326" s="188"/>
      <c r="Q326" s="188"/>
      <c r="R326" s="188"/>
      <c r="S326" s="188"/>
      <c r="T326" s="189"/>
      <c r="AT326" s="183" t="s">
        <v>140</v>
      </c>
      <c r="AU326" s="183" t="s">
        <v>89</v>
      </c>
      <c r="AV326" s="11" t="s">
        <v>89</v>
      </c>
      <c r="AW326" s="11" t="s">
        <v>45</v>
      </c>
      <c r="AX326" s="11" t="s">
        <v>24</v>
      </c>
      <c r="AY326" s="183" t="s">
        <v>129</v>
      </c>
    </row>
    <row r="327" spans="2:65" s="1" customFormat="1" ht="22.5" customHeight="1">
      <c r="B327" s="166"/>
      <c r="C327" s="167" t="s">
        <v>451</v>
      </c>
      <c r="D327" s="167" t="s">
        <v>131</v>
      </c>
      <c r="E327" s="168" t="s">
        <v>319</v>
      </c>
      <c r="F327" s="169" t="s">
        <v>320</v>
      </c>
      <c r="G327" s="170" t="s">
        <v>134</v>
      </c>
      <c r="H327" s="171">
        <v>61.224</v>
      </c>
      <c r="I327" s="172"/>
      <c r="J327" s="173">
        <f>ROUND(I327*H327,2)</f>
        <v>0</v>
      </c>
      <c r="K327" s="169" t="s">
        <v>135</v>
      </c>
      <c r="L327" s="36"/>
      <c r="M327" s="174" t="s">
        <v>3</v>
      </c>
      <c r="N327" s="175" t="s">
        <v>52</v>
      </c>
      <c r="O327" s="37"/>
      <c r="P327" s="176">
        <f>O327*H327</f>
        <v>0</v>
      </c>
      <c r="Q327" s="176">
        <v>0.61404</v>
      </c>
      <c r="R327" s="176">
        <f>Q327*H327</f>
        <v>37.59398496</v>
      </c>
      <c r="S327" s="176">
        <v>0</v>
      </c>
      <c r="T327" s="177">
        <f>S327*H327</f>
        <v>0</v>
      </c>
      <c r="AR327" s="18" t="s">
        <v>136</v>
      </c>
      <c r="AT327" s="18" t="s">
        <v>131</v>
      </c>
      <c r="AU327" s="18" t="s">
        <v>89</v>
      </c>
      <c r="AY327" s="18" t="s">
        <v>129</v>
      </c>
      <c r="BE327" s="178">
        <f>IF(N327="základní",J327,0)</f>
        <v>0</v>
      </c>
      <c r="BF327" s="178">
        <f>IF(N327="snížená",J327,0)</f>
        <v>0</v>
      </c>
      <c r="BG327" s="178">
        <f>IF(N327="zákl. přenesená",J327,0)</f>
        <v>0</v>
      </c>
      <c r="BH327" s="178">
        <f>IF(N327="sníž. přenesená",J327,0)</f>
        <v>0</v>
      </c>
      <c r="BI327" s="178">
        <f>IF(N327="nulová",J327,0)</f>
        <v>0</v>
      </c>
      <c r="BJ327" s="18" t="s">
        <v>24</v>
      </c>
      <c r="BK327" s="178">
        <f>ROUND(I327*H327,2)</f>
        <v>0</v>
      </c>
      <c r="BL327" s="18" t="s">
        <v>136</v>
      </c>
      <c r="BM327" s="18" t="s">
        <v>1234</v>
      </c>
    </row>
    <row r="328" spans="2:47" s="1" customFormat="1" ht="27">
      <c r="B328" s="36"/>
      <c r="D328" s="179" t="s">
        <v>138</v>
      </c>
      <c r="F328" s="180" t="s">
        <v>322</v>
      </c>
      <c r="I328" s="181"/>
      <c r="L328" s="36"/>
      <c r="M328" s="65"/>
      <c r="N328" s="37"/>
      <c r="O328" s="37"/>
      <c r="P328" s="37"/>
      <c r="Q328" s="37"/>
      <c r="R328" s="37"/>
      <c r="S328" s="37"/>
      <c r="T328" s="66"/>
      <c r="AT328" s="18" t="s">
        <v>138</v>
      </c>
      <c r="AU328" s="18" t="s">
        <v>89</v>
      </c>
    </row>
    <row r="329" spans="2:51" s="12" customFormat="1" ht="13.5">
      <c r="B329" s="190"/>
      <c r="D329" s="179" t="s">
        <v>140</v>
      </c>
      <c r="E329" s="214" t="s">
        <v>3</v>
      </c>
      <c r="F329" s="215" t="s">
        <v>740</v>
      </c>
      <c r="H329" s="199" t="s">
        <v>3</v>
      </c>
      <c r="I329" s="195"/>
      <c r="L329" s="190"/>
      <c r="M329" s="196"/>
      <c r="N329" s="197"/>
      <c r="O329" s="197"/>
      <c r="P329" s="197"/>
      <c r="Q329" s="197"/>
      <c r="R329" s="197"/>
      <c r="S329" s="197"/>
      <c r="T329" s="198"/>
      <c r="AT329" s="199" t="s">
        <v>140</v>
      </c>
      <c r="AU329" s="199" t="s">
        <v>89</v>
      </c>
      <c r="AV329" s="12" t="s">
        <v>24</v>
      </c>
      <c r="AW329" s="12" t="s">
        <v>45</v>
      </c>
      <c r="AX329" s="12" t="s">
        <v>81</v>
      </c>
      <c r="AY329" s="199" t="s">
        <v>129</v>
      </c>
    </row>
    <row r="330" spans="2:51" s="12" customFormat="1" ht="13.5">
      <c r="B330" s="190"/>
      <c r="D330" s="179" t="s">
        <v>140</v>
      </c>
      <c r="E330" s="214" t="s">
        <v>3</v>
      </c>
      <c r="F330" s="215" t="s">
        <v>741</v>
      </c>
      <c r="H330" s="199" t="s">
        <v>3</v>
      </c>
      <c r="I330" s="195"/>
      <c r="L330" s="190"/>
      <c r="M330" s="196"/>
      <c r="N330" s="197"/>
      <c r="O330" s="197"/>
      <c r="P330" s="197"/>
      <c r="Q330" s="197"/>
      <c r="R330" s="197"/>
      <c r="S330" s="197"/>
      <c r="T330" s="198"/>
      <c r="AT330" s="199" t="s">
        <v>140</v>
      </c>
      <c r="AU330" s="199" t="s">
        <v>89</v>
      </c>
      <c r="AV330" s="12" t="s">
        <v>24</v>
      </c>
      <c r="AW330" s="12" t="s">
        <v>45</v>
      </c>
      <c r="AX330" s="12" t="s">
        <v>81</v>
      </c>
      <c r="AY330" s="199" t="s">
        <v>129</v>
      </c>
    </row>
    <row r="331" spans="2:51" s="11" customFormat="1" ht="13.5">
      <c r="B331" s="182"/>
      <c r="D331" s="179" t="s">
        <v>140</v>
      </c>
      <c r="E331" s="183" t="s">
        <v>3</v>
      </c>
      <c r="F331" s="184" t="s">
        <v>1235</v>
      </c>
      <c r="H331" s="185">
        <v>47.124</v>
      </c>
      <c r="I331" s="186"/>
      <c r="L331" s="182"/>
      <c r="M331" s="187"/>
      <c r="N331" s="188"/>
      <c r="O331" s="188"/>
      <c r="P331" s="188"/>
      <c r="Q331" s="188"/>
      <c r="R331" s="188"/>
      <c r="S331" s="188"/>
      <c r="T331" s="189"/>
      <c r="AT331" s="183" t="s">
        <v>140</v>
      </c>
      <c r="AU331" s="183" t="s">
        <v>89</v>
      </c>
      <c r="AV331" s="11" t="s">
        <v>89</v>
      </c>
      <c r="AW331" s="11" t="s">
        <v>45</v>
      </c>
      <c r="AX331" s="11" t="s">
        <v>81</v>
      </c>
      <c r="AY331" s="183" t="s">
        <v>129</v>
      </c>
    </row>
    <row r="332" spans="2:51" s="12" customFormat="1" ht="13.5">
      <c r="B332" s="190"/>
      <c r="D332" s="179" t="s">
        <v>140</v>
      </c>
      <c r="E332" s="214" t="s">
        <v>3</v>
      </c>
      <c r="F332" s="215" t="s">
        <v>743</v>
      </c>
      <c r="H332" s="199" t="s">
        <v>3</v>
      </c>
      <c r="I332" s="195"/>
      <c r="L332" s="190"/>
      <c r="M332" s="196"/>
      <c r="N332" s="197"/>
      <c r="O332" s="197"/>
      <c r="P332" s="197"/>
      <c r="Q332" s="197"/>
      <c r="R332" s="197"/>
      <c r="S332" s="197"/>
      <c r="T332" s="198"/>
      <c r="AT332" s="199" t="s">
        <v>140</v>
      </c>
      <c r="AU332" s="199" t="s">
        <v>89</v>
      </c>
      <c r="AV332" s="12" t="s">
        <v>24</v>
      </c>
      <c r="AW332" s="12" t="s">
        <v>45</v>
      </c>
      <c r="AX332" s="12" t="s">
        <v>81</v>
      </c>
      <c r="AY332" s="199" t="s">
        <v>129</v>
      </c>
    </row>
    <row r="333" spans="2:51" s="11" customFormat="1" ht="13.5">
      <c r="B333" s="182"/>
      <c r="D333" s="179" t="s">
        <v>140</v>
      </c>
      <c r="E333" s="183" t="s">
        <v>3</v>
      </c>
      <c r="F333" s="184" t="s">
        <v>1236</v>
      </c>
      <c r="H333" s="185">
        <v>7.6</v>
      </c>
      <c r="I333" s="186"/>
      <c r="L333" s="182"/>
      <c r="M333" s="187"/>
      <c r="N333" s="188"/>
      <c r="O333" s="188"/>
      <c r="P333" s="188"/>
      <c r="Q333" s="188"/>
      <c r="R333" s="188"/>
      <c r="S333" s="188"/>
      <c r="T333" s="189"/>
      <c r="AT333" s="183" t="s">
        <v>140</v>
      </c>
      <c r="AU333" s="183" t="s">
        <v>89</v>
      </c>
      <c r="AV333" s="11" t="s">
        <v>89</v>
      </c>
      <c r="AW333" s="11" t="s">
        <v>45</v>
      </c>
      <c r="AX333" s="11" t="s">
        <v>81</v>
      </c>
      <c r="AY333" s="183" t="s">
        <v>129</v>
      </c>
    </row>
    <row r="334" spans="2:51" s="12" customFormat="1" ht="13.5">
      <c r="B334" s="190"/>
      <c r="D334" s="179" t="s">
        <v>140</v>
      </c>
      <c r="E334" s="214" t="s">
        <v>3</v>
      </c>
      <c r="F334" s="215" t="s">
        <v>745</v>
      </c>
      <c r="H334" s="199" t="s">
        <v>3</v>
      </c>
      <c r="I334" s="195"/>
      <c r="L334" s="190"/>
      <c r="M334" s="196"/>
      <c r="N334" s="197"/>
      <c r="O334" s="197"/>
      <c r="P334" s="197"/>
      <c r="Q334" s="197"/>
      <c r="R334" s="197"/>
      <c r="S334" s="197"/>
      <c r="T334" s="198"/>
      <c r="AT334" s="199" t="s">
        <v>140</v>
      </c>
      <c r="AU334" s="199" t="s">
        <v>89</v>
      </c>
      <c r="AV334" s="12" t="s">
        <v>24</v>
      </c>
      <c r="AW334" s="12" t="s">
        <v>45</v>
      </c>
      <c r="AX334" s="12" t="s">
        <v>81</v>
      </c>
      <c r="AY334" s="199" t="s">
        <v>129</v>
      </c>
    </row>
    <row r="335" spans="2:51" s="11" customFormat="1" ht="13.5">
      <c r="B335" s="182"/>
      <c r="D335" s="179" t="s">
        <v>140</v>
      </c>
      <c r="E335" s="183" t="s">
        <v>3</v>
      </c>
      <c r="F335" s="184" t="s">
        <v>1237</v>
      </c>
      <c r="H335" s="185">
        <v>6.5</v>
      </c>
      <c r="I335" s="186"/>
      <c r="L335" s="182"/>
      <c r="M335" s="187"/>
      <c r="N335" s="188"/>
      <c r="O335" s="188"/>
      <c r="P335" s="188"/>
      <c r="Q335" s="188"/>
      <c r="R335" s="188"/>
      <c r="S335" s="188"/>
      <c r="T335" s="189"/>
      <c r="AT335" s="183" t="s">
        <v>140</v>
      </c>
      <c r="AU335" s="183" t="s">
        <v>89</v>
      </c>
      <c r="AV335" s="11" t="s">
        <v>89</v>
      </c>
      <c r="AW335" s="11" t="s">
        <v>45</v>
      </c>
      <c r="AX335" s="11" t="s">
        <v>81</v>
      </c>
      <c r="AY335" s="183" t="s">
        <v>129</v>
      </c>
    </row>
    <row r="336" spans="2:51" s="13" customFormat="1" ht="13.5">
      <c r="B336" s="220"/>
      <c r="D336" s="179" t="s">
        <v>140</v>
      </c>
      <c r="E336" s="237" t="s">
        <v>3</v>
      </c>
      <c r="F336" s="238" t="s">
        <v>506</v>
      </c>
      <c r="H336" s="239">
        <v>61.224</v>
      </c>
      <c r="I336" s="224"/>
      <c r="L336" s="220"/>
      <c r="M336" s="225"/>
      <c r="N336" s="226"/>
      <c r="O336" s="226"/>
      <c r="P336" s="226"/>
      <c r="Q336" s="226"/>
      <c r="R336" s="226"/>
      <c r="S336" s="226"/>
      <c r="T336" s="227"/>
      <c r="AT336" s="228" t="s">
        <v>140</v>
      </c>
      <c r="AU336" s="228" t="s">
        <v>89</v>
      </c>
      <c r="AV336" s="13" t="s">
        <v>136</v>
      </c>
      <c r="AW336" s="13" t="s">
        <v>45</v>
      </c>
      <c r="AX336" s="13" t="s">
        <v>24</v>
      </c>
      <c r="AY336" s="228" t="s">
        <v>129</v>
      </c>
    </row>
    <row r="337" spans="2:63" s="10" customFormat="1" ht="29.25" customHeight="1">
      <c r="B337" s="152"/>
      <c r="D337" s="163" t="s">
        <v>80</v>
      </c>
      <c r="E337" s="164" t="s">
        <v>166</v>
      </c>
      <c r="F337" s="164" t="s">
        <v>747</v>
      </c>
      <c r="I337" s="155"/>
      <c r="J337" s="165">
        <f>BK337</f>
        <v>0</v>
      </c>
      <c r="L337" s="152"/>
      <c r="M337" s="157"/>
      <c r="N337" s="158"/>
      <c r="O337" s="158"/>
      <c r="P337" s="159">
        <f>SUM(P338:P349)</f>
        <v>0</v>
      </c>
      <c r="Q337" s="158"/>
      <c r="R337" s="159">
        <f>SUM(R338:R349)</f>
        <v>2.9458400000000005</v>
      </c>
      <c r="S337" s="158"/>
      <c r="T337" s="160">
        <f>SUM(T338:T349)</f>
        <v>0.64625</v>
      </c>
      <c r="AR337" s="153" t="s">
        <v>24</v>
      </c>
      <c r="AT337" s="161" t="s">
        <v>80</v>
      </c>
      <c r="AU337" s="161" t="s">
        <v>24</v>
      </c>
      <c r="AY337" s="153" t="s">
        <v>129</v>
      </c>
      <c r="BK337" s="162">
        <f>SUM(BK338:BK349)</f>
        <v>0</v>
      </c>
    </row>
    <row r="338" spans="2:65" s="1" customFormat="1" ht="22.5" customHeight="1">
      <c r="B338" s="166"/>
      <c r="C338" s="167" t="s">
        <v>771</v>
      </c>
      <c r="D338" s="167" t="s">
        <v>131</v>
      </c>
      <c r="E338" s="168" t="s">
        <v>748</v>
      </c>
      <c r="F338" s="169" t="s">
        <v>749</v>
      </c>
      <c r="G338" s="170" t="s">
        <v>134</v>
      </c>
      <c r="H338" s="171">
        <v>129.25</v>
      </c>
      <c r="I338" s="172"/>
      <c r="J338" s="173">
        <f>ROUND(I338*H338,2)</f>
        <v>0</v>
      </c>
      <c r="K338" s="169" t="s">
        <v>135</v>
      </c>
      <c r="L338" s="36"/>
      <c r="M338" s="174" t="s">
        <v>3</v>
      </c>
      <c r="N338" s="175" t="s">
        <v>52</v>
      </c>
      <c r="O338" s="37"/>
      <c r="P338" s="176">
        <f>O338*H338</f>
        <v>0</v>
      </c>
      <c r="Q338" s="176">
        <v>0.00102</v>
      </c>
      <c r="R338" s="176">
        <f>Q338*H338</f>
        <v>0.131835</v>
      </c>
      <c r="S338" s="176">
        <v>0</v>
      </c>
      <c r="T338" s="177">
        <f>S338*H338</f>
        <v>0</v>
      </c>
      <c r="AR338" s="18" t="s">
        <v>136</v>
      </c>
      <c r="AT338" s="18" t="s">
        <v>131</v>
      </c>
      <c r="AU338" s="18" t="s">
        <v>89</v>
      </c>
      <c r="AY338" s="18" t="s">
        <v>129</v>
      </c>
      <c r="BE338" s="178">
        <f>IF(N338="základní",J338,0)</f>
        <v>0</v>
      </c>
      <c r="BF338" s="178">
        <f>IF(N338="snížená",J338,0)</f>
        <v>0</v>
      </c>
      <c r="BG338" s="178">
        <f>IF(N338="zákl. přenesená",J338,0)</f>
        <v>0</v>
      </c>
      <c r="BH338" s="178">
        <f>IF(N338="sníž. přenesená",J338,0)</f>
        <v>0</v>
      </c>
      <c r="BI338" s="178">
        <f>IF(N338="nulová",J338,0)</f>
        <v>0</v>
      </c>
      <c r="BJ338" s="18" t="s">
        <v>24</v>
      </c>
      <c r="BK338" s="178">
        <f>ROUND(I338*H338,2)</f>
        <v>0</v>
      </c>
      <c r="BL338" s="18" t="s">
        <v>136</v>
      </c>
      <c r="BM338" s="18" t="s">
        <v>1238</v>
      </c>
    </row>
    <row r="339" spans="2:47" s="1" customFormat="1" ht="27">
      <c r="B339" s="36"/>
      <c r="D339" s="179" t="s">
        <v>138</v>
      </c>
      <c r="F339" s="180" t="s">
        <v>751</v>
      </c>
      <c r="I339" s="181"/>
      <c r="L339" s="36"/>
      <c r="M339" s="65"/>
      <c r="N339" s="37"/>
      <c r="O339" s="37"/>
      <c r="P339" s="37"/>
      <c r="Q339" s="37"/>
      <c r="R339" s="37"/>
      <c r="S339" s="37"/>
      <c r="T339" s="66"/>
      <c r="AT339" s="18" t="s">
        <v>138</v>
      </c>
      <c r="AU339" s="18" t="s">
        <v>89</v>
      </c>
    </row>
    <row r="340" spans="2:51" s="12" customFormat="1" ht="13.5">
      <c r="B340" s="190"/>
      <c r="D340" s="179" t="s">
        <v>140</v>
      </c>
      <c r="E340" s="214" t="s">
        <v>3</v>
      </c>
      <c r="F340" s="215" t="s">
        <v>752</v>
      </c>
      <c r="H340" s="199" t="s">
        <v>3</v>
      </c>
      <c r="I340" s="195"/>
      <c r="L340" s="190"/>
      <c r="M340" s="196"/>
      <c r="N340" s="197"/>
      <c r="O340" s="197"/>
      <c r="P340" s="197"/>
      <c r="Q340" s="197"/>
      <c r="R340" s="197"/>
      <c r="S340" s="197"/>
      <c r="T340" s="198"/>
      <c r="AT340" s="199" t="s">
        <v>140</v>
      </c>
      <c r="AU340" s="199" t="s">
        <v>89</v>
      </c>
      <c r="AV340" s="12" t="s">
        <v>24</v>
      </c>
      <c r="AW340" s="12" t="s">
        <v>45</v>
      </c>
      <c r="AX340" s="12" t="s">
        <v>81</v>
      </c>
      <c r="AY340" s="199" t="s">
        <v>129</v>
      </c>
    </row>
    <row r="341" spans="2:51" s="11" customFormat="1" ht="13.5">
      <c r="B341" s="182"/>
      <c r="D341" s="179" t="s">
        <v>140</v>
      </c>
      <c r="E341" s="183" t="s">
        <v>3</v>
      </c>
      <c r="F341" s="184" t="s">
        <v>1239</v>
      </c>
      <c r="H341" s="185">
        <v>95.65</v>
      </c>
      <c r="I341" s="186"/>
      <c r="L341" s="182"/>
      <c r="M341" s="187"/>
      <c r="N341" s="188"/>
      <c r="O341" s="188"/>
      <c r="P341" s="188"/>
      <c r="Q341" s="188"/>
      <c r="R341" s="188"/>
      <c r="S341" s="188"/>
      <c r="T341" s="189"/>
      <c r="AT341" s="183" t="s">
        <v>140</v>
      </c>
      <c r="AU341" s="183" t="s">
        <v>89</v>
      </c>
      <c r="AV341" s="11" t="s">
        <v>89</v>
      </c>
      <c r="AW341" s="11" t="s">
        <v>45</v>
      </c>
      <c r="AX341" s="11" t="s">
        <v>81</v>
      </c>
      <c r="AY341" s="183" t="s">
        <v>129</v>
      </c>
    </row>
    <row r="342" spans="2:51" s="12" customFormat="1" ht="13.5">
      <c r="B342" s="190"/>
      <c r="D342" s="179" t="s">
        <v>140</v>
      </c>
      <c r="E342" s="214" t="s">
        <v>3</v>
      </c>
      <c r="F342" s="215" t="s">
        <v>754</v>
      </c>
      <c r="H342" s="199" t="s">
        <v>3</v>
      </c>
      <c r="I342" s="195"/>
      <c r="L342" s="190"/>
      <c r="M342" s="196"/>
      <c r="N342" s="197"/>
      <c r="O342" s="197"/>
      <c r="P342" s="197"/>
      <c r="Q342" s="197"/>
      <c r="R342" s="197"/>
      <c r="S342" s="197"/>
      <c r="T342" s="198"/>
      <c r="AT342" s="199" t="s">
        <v>140</v>
      </c>
      <c r="AU342" s="199" t="s">
        <v>89</v>
      </c>
      <c r="AV342" s="12" t="s">
        <v>24</v>
      </c>
      <c r="AW342" s="12" t="s">
        <v>45</v>
      </c>
      <c r="AX342" s="12" t="s">
        <v>81</v>
      </c>
      <c r="AY342" s="199" t="s">
        <v>129</v>
      </c>
    </row>
    <row r="343" spans="2:51" s="11" customFormat="1" ht="13.5">
      <c r="B343" s="182"/>
      <c r="D343" s="179" t="s">
        <v>140</v>
      </c>
      <c r="E343" s="183" t="s">
        <v>3</v>
      </c>
      <c r="F343" s="184" t="s">
        <v>755</v>
      </c>
      <c r="H343" s="185">
        <v>33.6</v>
      </c>
      <c r="I343" s="186"/>
      <c r="L343" s="182"/>
      <c r="M343" s="187"/>
      <c r="N343" s="188"/>
      <c r="O343" s="188"/>
      <c r="P343" s="188"/>
      <c r="Q343" s="188"/>
      <c r="R343" s="188"/>
      <c r="S343" s="188"/>
      <c r="T343" s="189"/>
      <c r="AT343" s="183" t="s">
        <v>140</v>
      </c>
      <c r="AU343" s="183" t="s">
        <v>89</v>
      </c>
      <c r="AV343" s="11" t="s">
        <v>89</v>
      </c>
      <c r="AW343" s="11" t="s">
        <v>45</v>
      </c>
      <c r="AX343" s="11" t="s">
        <v>81</v>
      </c>
      <c r="AY343" s="183" t="s">
        <v>129</v>
      </c>
    </row>
    <row r="344" spans="2:51" s="13" customFormat="1" ht="13.5">
      <c r="B344" s="220"/>
      <c r="D344" s="191" t="s">
        <v>140</v>
      </c>
      <c r="E344" s="221" t="s">
        <v>3</v>
      </c>
      <c r="F344" s="222" t="s">
        <v>506</v>
      </c>
      <c r="H344" s="223">
        <v>129.25</v>
      </c>
      <c r="I344" s="224"/>
      <c r="L344" s="220"/>
      <c r="M344" s="225"/>
      <c r="N344" s="226"/>
      <c r="O344" s="226"/>
      <c r="P344" s="226"/>
      <c r="Q344" s="226"/>
      <c r="R344" s="226"/>
      <c r="S344" s="226"/>
      <c r="T344" s="227"/>
      <c r="AT344" s="228" t="s">
        <v>140</v>
      </c>
      <c r="AU344" s="228" t="s">
        <v>89</v>
      </c>
      <c r="AV344" s="13" t="s">
        <v>136</v>
      </c>
      <c r="AW344" s="13" t="s">
        <v>45</v>
      </c>
      <c r="AX344" s="13" t="s">
        <v>24</v>
      </c>
      <c r="AY344" s="228" t="s">
        <v>129</v>
      </c>
    </row>
    <row r="345" spans="2:65" s="1" customFormat="1" ht="22.5" customHeight="1">
      <c r="B345" s="166"/>
      <c r="C345" s="167" t="s">
        <v>777</v>
      </c>
      <c r="D345" s="167" t="s">
        <v>131</v>
      </c>
      <c r="E345" s="168" t="s">
        <v>756</v>
      </c>
      <c r="F345" s="169" t="s">
        <v>757</v>
      </c>
      <c r="G345" s="170" t="s">
        <v>134</v>
      </c>
      <c r="H345" s="171">
        <v>40</v>
      </c>
      <c r="I345" s="172"/>
      <c r="J345" s="173">
        <f>ROUND(I345*H345,2)</f>
        <v>0</v>
      </c>
      <c r="K345" s="169" t="s">
        <v>135</v>
      </c>
      <c r="L345" s="36"/>
      <c r="M345" s="174" t="s">
        <v>3</v>
      </c>
      <c r="N345" s="175" t="s">
        <v>52</v>
      </c>
      <c r="O345" s="37"/>
      <c r="P345" s="176">
        <f>O345*H345</f>
        <v>0</v>
      </c>
      <c r="Q345" s="176">
        <v>0.054</v>
      </c>
      <c r="R345" s="176">
        <f>Q345*H345</f>
        <v>2.16</v>
      </c>
      <c r="S345" s="176">
        <v>0</v>
      </c>
      <c r="T345" s="177">
        <f>S345*H345</f>
        <v>0</v>
      </c>
      <c r="AR345" s="18" t="s">
        <v>136</v>
      </c>
      <c r="AT345" s="18" t="s">
        <v>131</v>
      </c>
      <c r="AU345" s="18" t="s">
        <v>89</v>
      </c>
      <c r="AY345" s="18" t="s">
        <v>129</v>
      </c>
      <c r="BE345" s="178">
        <f>IF(N345="základní",J345,0)</f>
        <v>0</v>
      </c>
      <c r="BF345" s="178">
        <f>IF(N345="snížená",J345,0)</f>
        <v>0</v>
      </c>
      <c r="BG345" s="178">
        <f>IF(N345="zákl. přenesená",J345,0)</f>
        <v>0</v>
      </c>
      <c r="BH345" s="178">
        <f>IF(N345="sníž. přenesená",J345,0)</f>
        <v>0</v>
      </c>
      <c r="BI345" s="178">
        <f>IF(N345="nulová",J345,0)</f>
        <v>0</v>
      </c>
      <c r="BJ345" s="18" t="s">
        <v>24</v>
      </c>
      <c r="BK345" s="178">
        <f>ROUND(I345*H345,2)</f>
        <v>0</v>
      </c>
      <c r="BL345" s="18" t="s">
        <v>136</v>
      </c>
      <c r="BM345" s="18" t="s">
        <v>1240</v>
      </c>
    </row>
    <row r="346" spans="2:47" s="1" customFormat="1" ht="27">
      <c r="B346" s="36"/>
      <c r="D346" s="191" t="s">
        <v>138</v>
      </c>
      <c r="F346" s="203" t="s">
        <v>759</v>
      </c>
      <c r="I346" s="181"/>
      <c r="L346" s="36"/>
      <c r="M346" s="65"/>
      <c r="N346" s="37"/>
      <c r="O346" s="37"/>
      <c r="P346" s="37"/>
      <c r="Q346" s="37"/>
      <c r="R346" s="37"/>
      <c r="S346" s="37"/>
      <c r="T346" s="66"/>
      <c r="AT346" s="18" t="s">
        <v>138</v>
      </c>
      <c r="AU346" s="18" t="s">
        <v>89</v>
      </c>
    </row>
    <row r="347" spans="2:65" s="1" customFormat="1" ht="22.5" customHeight="1">
      <c r="B347" s="166"/>
      <c r="C347" s="167" t="s">
        <v>783</v>
      </c>
      <c r="D347" s="167" t="s">
        <v>131</v>
      </c>
      <c r="E347" s="168" t="s">
        <v>760</v>
      </c>
      <c r="F347" s="169" t="s">
        <v>761</v>
      </c>
      <c r="G347" s="170" t="s">
        <v>134</v>
      </c>
      <c r="H347" s="171">
        <v>129.25</v>
      </c>
      <c r="I347" s="172"/>
      <c r="J347" s="173">
        <f>ROUND(I347*H347,2)</f>
        <v>0</v>
      </c>
      <c r="K347" s="169" t="s">
        <v>135</v>
      </c>
      <c r="L347" s="36"/>
      <c r="M347" s="174" t="s">
        <v>3</v>
      </c>
      <c r="N347" s="175" t="s">
        <v>52</v>
      </c>
      <c r="O347" s="37"/>
      <c r="P347" s="176">
        <f>O347*H347</f>
        <v>0</v>
      </c>
      <c r="Q347" s="176">
        <v>0.00506</v>
      </c>
      <c r="R347" s="176">
        <f>Q347*H347</f>
        <v>0.6540050000000001</v>
      </c>
      <c r="S347" s="176">
        <v>0.005</v>
      </c>
      <c r="T347" s="177">
        <f>S347*H347</f>
        <v>0.64625</v>
      </c>
      <c r="AR347" s="18" t="s">
        <v>136</v>
      </c>
      <c r="AT347" s="18" t="s">
        <v>131</v>
      </c>
      <c r="AU347" s="18" t="s">
        <v>89</v>
      </c>
      <c r="AY347" s="18" t="s">
        <v>129</v>
      </c>
      <c r="BE347" s="178">
        <f>IF(N347="základní",J347,0)</f>
        <v>0</v>
      </c>
      <c r="BF347" s="178">
        <f>IF(N347="snížená",J347,0)</f>
        <v>0</v>
      </c>
      <c r="BG347" s="178">
        <f>IF(N347="zákl. přenesená",J347,0)</f>
        <v>0</v>
      </c>
      <c r="BH347" s="178">
        <f>IF(N347="sníž. přenesená",J347,0)</f>
        <v>0</v>
      </c>
      <c r="BI347" s="178">
        <f>IF(N347="nulová",J347,0)</f>
        <v>0</v>
      </c>
      <c r="BJ347" s="18" t="s">
        <v>24</v>
      </c>
      <c r="BK347" s="178">
        <f>ROUND(I347*H347,2)</f>
        <v>0</v>
      </c>
      <c r="BL347" s="18" t="s">
        <v>136</v>
      </c>
      <c r="BM347" s="18" t="s">
        <v>1241</v>
      </c>
    </row>
    <row r="348" spans="2:47" s="1" customFormat="1" ht="27">
      <c r="B348" s="36"/>
      <c r="D348" s="179" t="s">
        <v>138</v>
      </c>
      <c r="F348" s="180" t="s">
        <v>763</v>
      </c>
      <c r="I348" s="181"/>
      <c r="L348" s="36"/>
      <c r="M348" s="65"/>
      <c r="N348" s="37"/>
      <c r="O348" s="37"/>
      <c r="P348" s="37"/>
      <c r="Q348" s="37"/>
      <c r="R348" s="37"/>
      <c r="S348" s="37"/>
      <c r="T348" s="66"/>
      <c r="AT348" s="18" t="s">
        <v>138</v>
      </c>
      <c r="AU348" s="18" t="s">
        <v>89</v>
      </c>
    </row>
    <row r="349" spans="2:51" s="11" customFormat="1" ht="13.5">
      <c r="B349" s="182"/>
      <c r="D349" s="179" t="s">
        <v>140</v>
      </c>
      <c r="E349" s="183" t="s">
        <v>3</v>
      </c>
      <c r="F349" s="184" t="s">
        <v>1242</v>
      </c>
      <c r="H349" s="185">
        <v>129.25</v>
      </c>
      <c r="I349" s="186"/>
      <c r="L349" s="182"/>
      <c r="M349" s="187"/>
      <c r="N349" s="188"/>
      <c r="O349" s="188"/>
      <c r="P349" s="188"/>
      <c r="Q349" s="188"/>
      <c r="R349" s="188"/>
      <c r="S349" s="188"/>
      <c r="T349" s="189"/>
      <c r="AT349" s="183" t="s">
        <v>140</v>
      </c>
      <c r="AU349" s="183" t="s">
        <v>89</v>
      </c>
      <c r="AV349" s="11" t="s">
        <v>89</v>
      </c>
      <c r="AW349" s="11" t="s">
        <v>45</v>
      </c>
      <c r="AX349" s="11" t="s">
        <v>24</v>
      </c>
      <c r="AY349" s="183" t="s">
        <v>129</v>
      </c>
    </row>
    <row r="350" spans="2:63" s="10" customFormat="1" ht="29.25" customHeight="1">
      <c r="B350" s="152"/>
      <c r="D350" s="163" t="s">
        <v>80</v>
      </c>
      <c r="E350" s="164" t="s">
        <v>172</v>
      </c>
      <c r="F350" s="164" t="s">
        <v>765</v>
      </c>
      <c r="I350" s="155"/>
      <c r="J350" s="165">
        <f>BK350</f>
        <v>0</v>
      </c>
      <c r="L350" s="152"/>
      <c r="M350" s="157"/>
      <c r="N350" s="158"/>
      <c r="O350" s="158"/>
      <c r="P350" s="159">
        <f>SUM(P351:P367)</f>
        <v>0</v>
      </c>
      <c r="Q350" s="158"/>
      <c r="R350" s="159">
        <f>SUM(R351:R367)</f>
        <v>0.0621088</v>
      </c>
      <c r="S350" s="158"/>
      <c r="T350" s="160">
        <f>SUM(T351:T367)</f>
        <v>0.41759999999999997</v>
      </c>
      <c r="AR350" s="153" t="s">
        <v>24</v>
      </c>
      <c r="AT350" s="161" t="s">
        <v>80</v>
      </c>
      <c r="AU350" s="161" t="s">
        <v>24</v>
      </c>
      <c r="AY350" s="153" t="s">
        <v>129</v>
      </c>
      <c r="BK350" s="162">
        <f>SUM(BK351:BK367)</f>
        <v>0</v>
      </c>
    </row>
    <row r="351" spans="2:65" s="1" customFormat="1" ht="22.5" customHeight="1">
      <c r="B351" s="166"/>
      <c r="C351" s="167" t="s">
        <v>789</v>
      </c>
      <c r="D351" s="167" t="s">
        <v>131</v>
      </c>
      <c r="E351" s="168" t="s">
        <v>766</v>
      </c>
      <c r="F351" s="169" t="s">
        <v>767</v>
      </c>
      <c r="G351" s="170" t="s">
        <v>134</v>
      </c>
      <c r="H351" s="171">
        <v>92.8</v>
      </c>
      <c r="I351" s="172"/>
      <c r="J351" s="173">
        <f>ROUND(I351*H351,2)</f>
        <v>0</v>
      </c>
      <c r="K351" s="169" t="s">
        <v>690</v>
      </c>
      <c r="L351" s="36"/>
      <c r="M351" s="174" t="s">
        <v>3</v>
      </c>
      <c r="N351" s="175" t="s">
        <v>52</v>
      </c>
      <c r="O351" s="37"/>
      <c r="P351" s="176">
        <f>O351*H351</f>
        <v>0</v>
      </c>
      <c r="Q351" s="176">
        <v>0</v>
      </c>
      <c r="R351" s="176">
        <f>Q351*H351</f>
        <v>0</v>
      </c>
      <c r="S351" s="176">
        <v>0.0045</v>
      </c>
      <c r="T351" s="177">
        <f>S351*H351</f>
        <v>0.41759999999999997</v>
      </c>
      <c r="AR351" s="18" t="s">
        <v>136</v>
      </c>
      <c r="AT351" s="18" t="s">
        <v>131</v>
      </c>
      <c r="AU351" s="18" t="s">
        <v>89</v>
      </c>
      <c r="AY351" s="18" t="s">
        <v>129</v>
      </c>
      <c r="BE351" s="178">
        <f>IF(N351="základní",J351,0)</f>
        <v>0</v>
      </c>
      <c r="BF351" s="178">
        <f>IF(N351="snížená",J351,0)</f>
        <v>0</v>
      </c>
      <c r="BG351" s="178">
        <f>IF(N351="zákl. přenesená",J351,0)</f>
        <v>0</v>
      </c>
      <c r="BH351" s="178">
        <f>IF(N351="sníž. přenesená",J351,0)</f>
        <v>0</v>
      </c>
      <c r="BI351" s="178">
        <f>IF(N351="nulová",J351,0)</f>
        <v>0</v>
      </c>
      <c r="BJ351" s="18" t="s">
        <v>24</v>
      </c>
      <c r="BK351" s="178">
        <f>ROUND(I351*H351,2)</f>
        <v>0</v>
      </c>
      <c r="BL351" s="18" t="s">
        <v>136</v>
      </c>
      <c r="BM351" s="18" t="s">
        <v>1243</v>
      </c>
    </row>
    <row r="352" spans="2:47" s="1" customFormat="1" ht="13.5">
      <c r="B352" s="36"/>
      <c r="D352" s="179" t="s">
        <v>138</v>
      </c>
      <c r="F352" s="180" t="s">
        <v>769</v>
      </c>
      <c r="I352" s="181"/>
      <c r="L352" s="36"/>
      <c r="M352" s="65"/>
      <c r="N352" s="37"/>
      <c r="O352" s="37"/>
      <c r="P352" s="37"/>
      <c r="Q352" s="37"/>
      <c r="R352" s="37"/>
      <c r="S352" s="37"/>
      <c r="T352" s="66"/>
      <c r="AT352" s="18" t="s">
        <v>138</v>
      </c>
      <c r="AU352" s="18" t="s">
        <v>89</v>
      </c>
    </row>
    <row r="353" spans="2:51" s="11" customFormat="1" ht="13.5">
      <c r="B353" s="182"/>
      <c r="D353" s="191" t="s">
        <v>140</v>
      </c>
      <c r="E353" s="200" t="s">
        <v>3</v>
      </c>
      <c r="F353" s="201" t="s">
        <v>1244</v>
      </c>
      <c r="H353" s="202">
        <v>92.8</v>
      </c>
      <c r="I353" s="186"/>
      <c r="L353" s="182"/>
      <c r="M353" s="187"/>
      <c r="N353" s="188"/>
      <c r="O353" s="188"/>
      <c r="P353" s="188"/>
      <c r="Q353" s="188"/>
      <c r="R353" s="188"/>
      <c r="S353" s="188"/>
      <c r="T353" s="189"/>
      <c r="AT353" s="183" t="s">
        <v>140</v>
      </c>
      <c r="AU353" s="183" t="s">
        <v>89</v>
      </c>
      <c r="AV353" s="11" t="s">
        <v>89</v>
      </c>
      <c r="AW353" s="11" t="s">
        <v>45</v>
      </c>
      <c r="AX353" s="11" t="s">
        <v>24</v>
      </c>
      <c r="AY353" s="183" t="s">
        <v>129</v>
      </c>
    </row>
    <row r="354" spans="2:65" s="1" customFormat="1" ht="22.5" customHeight="1">
      <c r="B354" s="166"/>
      <c r="C354" s="167" t="s">
        <v>794</v>
      </c>
      <c r="D354" s="167" t="s">
        <v>131</v>
      </c>
      <c r="E354" s="168" t="s">
        <v>772</v>
      </c>
      <c r="F354" s="169" t="s">
        <v>773</v>
      </c>
      <c r="G354" s="170" t="s">
        <v>134</v>
      </c>
      <c r="H354" s="171">
        <v>99.6</v>
      </c>
      <c r="I354" s="172"/>
      <c r="J354" s="173">
        <f>ROUND(I354*H354,2)</f>
        <v>0</v>
      </c>
      <c r="K354" s="169" t="s">
        <v>690</v>
      </c>
      <c r="L354" s="36"/>
      <c r="M354" s="174" t="s">
        <v>3</v>
      </c>
      <c r="N354" s="175" t="s">
        <v>52</v>
      </c>
      <c r="O354" s="37"/>
      <c r="P354" s="176">
        <f>O354*H354</f>
        <v>0</v>
      </c>
      <c r="Q354" s="176">
        <v>0.00038</v>
      </c>
      <c r="R354" s="176">
        <f>Q354*H354</f>
        <v>0.037848</v>
      </c>
      <c r="S354" s="176">
        <v>0</v>
      </c>
      <c r="T354" s="177">
        <f>S354*H354</f>
        <v>0</v>
      </c>
      <c r="AR354" s="18" t="s">
        <v>136</v>
      </c>
      <c r="AT354" s="18" t="s">
        <v>131</v>
      </c>
      <c r="AU354" s="18" t="s">
        <v>89</v>
      </c>
      <c r="AY354" s="18" t="s">
        <v>129</v>
      </c>
      <c r="BE354" s="178">
        <f>IF(N354="základní",J354,0)</f>
        <v>0</v>
      </c>
      <c r="BF354" s="178">
        <f>IF(N354="snížená",J354,0)</f>
        <v>0</v>
      </c>
      <c r="BG354" s="178">
        <f>IF(N354="zákl. přenesená",J354,0)</f>
        <v>0</v>
      </c>
      <c r="BH354" s="178">
        <f>IF(N354="sníž. přenesená",J354,0)</f>
        <v>0</v>
      </c>
      <c r="BI354" s="178">
        <f>IF(N354="nulová",J354,0)</f>
        <v>0</v>
      </c>
      <c r="BJ354" s="18" t="s">
        <v>24</v>
      </c>
      <c r="BK354" s="178">
        <f>ROUND(I354*H354,2)</f>
        <v>0</v>
      </c>
      <c r="BL354" s="18" t="s">
        <v>136</v>
      </c>
      <c r="BM354" s="18" t="s">
        <v>1245</v>
      </c>
    </row>
    <row r="355" spans="2:47" s="1" customFormat="1" ht="13.5">
      <c r="B355" s="36"/>
      <c r="D355" s="179" t="s">
        <v>138</v>
      </c>
      <c r="F355" s="180" t="s">
        <v>775</v>
      </c>
      <c r="I355" s="181"/>
      <c r="L355" s="36"/>
      <c r="M355" s="65"/>
      <c r="N355" s="37"/>
      <c r="O355" s="37"/>
      <c r="P355" s="37"/>
      <c r="Q355" s="37"/>
      <c r="R355" s="37"/>
      <c r="S355" s="37"/>
      <c r="T355" s="66"/>
      <c r="AT355" s="18" t="s">
        <v>138</v>
      </c>
      <c r="AU355" s="18" t="s">
        <v>89</v>
      </c>
    </row>
    <row r="356" spans="2:51" s="11" customFormat="1" ht="13.5">
      <c r="B356" s="182"/>
      <c r="D356" s="191" t="s">
        <v>140</v>
      </c>
      <c r="E356" s="200" t="s">
        <v>3</v>
      </c>
      <c r="F356" s="201" t="s">
        <v>776</v>
      </c>
      <c r="H356" s="202">
        <v>99.6</v>
      </c>
      <c r="I356" s="186"/>
      <c r="L356" s="182"/>
      <c r="M356" s="187"/>
      <c r="N356" s="188"/>
      <c r="O356" s="188"/>
      <c r="P356" s="188"/>
      <c r="Q356" s="188"/>
      <c r="R356" s="188"/>
      <c r="S356" s="188"/>
      <c r="T356" s="189"/>
      <c r="AT356" s="183" t="s">
        <v>140</v>
      </c>
      <c r="AU356" s="183" t="s">
        <v>89</v>
      </c>
      <c r="AV356" s="11" t="s">
        <v>89</v>
      </c>
      <c r="AW356" s="11" t="s">
        <v>45</v>
      </c>
      <c r="AX356" s="11" t="s">
        <v>24</v>
      </c>
      <c r="AY356" s="183" t="s">
        <v>129</v>
      </c>
    </row>
    <row r="357" spans="2:65" s="1" customFormat="1" ht="22.5" customHeight="1">
      <c r="B357" s="166"/>
      <c r="C357" s="167" t="s">
        <v>800</v>
      </c>
      <c r="D357" s="167" t="s">
        <v>131</v>
      </c>
      <c r="E357" s="168" t="s">
        <v>778</v>
      </c>
      <c r="F357" s="169" t="s">
        <v>779</v>
      </c>
      <c r="G357" s="170" t="s">
        <v>134</v>
      </c>
      <c r="H357" s="171">
        <v>30.16</v>
      </c>
      <c r="I357" s="172"/>
      <c r="J357" s="173">
        <f>ROUND(I357*H357,2)</f>
        <v>0</v>
      </c>
      <c r="K357" s="169" t="s">
        <v>3</v>
      </c>
      <c r="L357" s="36"/>
      <c r="M357" s="174" t="s">
        <v>3</v>
      </c>
      <c r="N357" s="175" t="s">
        <v>52</v>
      </c>
      <c r="O357" s="37"/>
      <c r="P357" s="176">
        <f>O357*H357</f>
        <v>0</v>
      </c>
      <c r="Q357" s="176">
        <v>0.00038</v>
      </c>
      <c r="R357" s="176">
        <f>Q357*H357</f>
        <v>0.0114608</v>
      </c>
      <c r="S357" s="176">
        <v>0</v>
      </c>
      <c r="T357" s="177">
        <f>S357*H357</f>
        <v>0</v>
      </c>
      <c r="AR357" s="18" t="s">
        <v>136</v>
      </c>
      <c r="AT357" s="18" t="s">
        <v>131</v>
      </c>
      <c r="AU357" s="18" t="s">
        <v>89</v>
      </c>
      <c r="AY357" s="18" t="s">
        <v>129</v>
      </c>
      <c r="BE357" s="178">
        <f>IF(N357="základní",J357,0)</f>
        <v>0</v>
      </c>
      <c r="BF357" s="178">
        <f>IF(N357="snížená",J357,0)</f>
        <v>0</v>
      </c>
      <c r="BG357" s="178">
        <f>IF(N357="zákl. přenesená",J357,0)</f>
        <v>0</v>
      </c>
      <c r="BH357" s="178">
        <f>IF(N357="sníž. přenesená",J357,0)</f>
        <v>0</v>
      </c>
      <c r="BI357" s="178">
        <f>IF(N357="nulová",J357,0)</f>
        <v>0</v>
      </c>
      <c r="BJ357" s="18" t="s">
        <v>24</v>
      </c>
      <c r="BK357" s="178">
        <f>ROUND(I357*H357,2)</f>
        <v>0</v>
      </c>
      <c r="BL357" s="18" t="s">
        <v>136</v>
      </c>
      <c r="BM357" s="18" t="s">
        <v>1246</v>
      </c>
    </row>
    <row r="358" spans="2:47" s="1" customFormat="1" ht="13.5">
      <c r="B358" s="36"/>
      <c r="D358" s="179" t="s">
        <v>138</v>
      </c>
      <c r="F358" s="180" t="s">
        <v>775</v>
      </c>
      <c r="I358" s="181"/>
      <c r="L358" s="36"/>
      <c r="M358" s="65"/>
      <c r="N358" s="37"/>
      <c r="O358" s="37"/>
      <c r="P358" s="37"/>
      <c r="Q358" s="37"/>
      <c r="R358" s="37"/>
      <c r="S358" s="37"/>
      <c r="T358" s="66"/>
      <c r="AT358" s="18" t="s">
        <v>138</v>
      </c>
      <c r="AU358" s="18" t="s">
        <v>89</v>
      </c>
    </row>
    <row r="359" spans="2:51" s="12" customFormat="1" ht="13.5">
      <c r="B359" s="190"/>
      <c r="D359" s="179" t="s">
        <v>140</v>
      </c>
      <c r="E359" s="214" t="s">
        <v>3</v>
      </c>
      <c r="F359" s="215" t="s">
        <v>781</v>
      </c>
      <c r="H359" s="199" t="s">
        <v>3</v>
      </c>
      <c r="I359" s="195"/>
      <c r="L359" s="190"/>
      <c r="M359" s="196"/>
      <c r="N359" s="197"/>
      <c r="O359" s="197"/>
      <c r="P359" s="197"/>
      <c r="Q359" s="197"/>
      <c r="R359" s="197"/>
      <c r="S359" s="197"/>
      <c r="T359" s="198"/>
      <c r="AT359" s="199" t="s">
        <v>140</v>
      </c>
      <c r="AU359" s="199" t="s">
        <v>89</v>
      </c>
      <c r="AV359" s="12" t="s">
        <v>24</v>
      </c>
      <c r="AW359" s="12" t="s">
        <v>45</v>
      </c>
      <c r="AX359" s="12" t="s">
        <v>81</v>
      </c>
      <c r="AY359" s="199" t="s">
        <v>129</v>
      </c>
    </row>
    <row r="360" spans="2:51" s="11" customFormat="1" ht="13.5">
      <c r="B360" s="182"/>
      <c r="D360" s="191" t="s">
        <v>140</v>
      </c>
      <c r="E360" s="200" t="s">
        <v>3</v>
      </c>
      <c r="F360" s="201" t="s">
        <v>782</v>
      </c>
      <c r="H360" s="202">
        <v>30.16</v>
      </c>
      <c r="I360" s="186"/>
      <c r="L360" s="182"/>
      <c r="M360" s="187"/>
      <c r="N360" s="188"/>
      <c r="O360" s="188"/>
      <c r="P360" s="188"/>
      <c r="Q360" s="188"/>
      <c r="R360" s="188"/>
      <c r="S360" s="188"/>
      <c r="T360" s="189"/>
      <c r="AT360" s="183" t="s">
        <v>140</v>
      </c>
      <c r="AU360" s="183" t="s">
        <v>89</v>
      </c>
      <c r="AV360" s="11" t="s">
        <v>89</v>
      </c>
      <c r="AW360" s="11" t="s">
        <v>45</v>
      </c>
      <c r="AX360" s="11" t="s">
        <v>24</v>
      </c>
      <c r="AY360" s="183" t="s">
        <v>129</v>
      </c>
    </row>
    <row r="361" spans="2:65" s="1" customFormat="1" ht="22.5" customHeight="1">
      <c r="B361" s="166"/>
      <c r="C361" s="167" t="s">
        <v>807</v>
      </c>
      <c r="D361" s="167" t="s">
        <v>131</v>
      </c>
      <c r="E361" s="168" t="s">
        <v>784</v>
      </c>
      <c r="F361" s="169" t="s">
        <v>1247</v>
      </c>
      <c r="G361" s="170" t="s">
        <v>134</v>
      </c>
      <c r="H361" s="171">
        <v>32</v>
      </c>
      <c r="I361" s="172"/>
      <c r="J361" s="173">
        <f>ROUND(I361*H361,2)</f>
        <v>0</v>
      </c>
      <c r="K361" s="169" t="s">
        <v>135</v>
      </c>
      <c r="L361" s="36"/>
      <c r="M361" s="174" t="s">
        <v>3</v>
      </c>
      <c r="N361" s="175" t="s">
        <v>52</v>
      </c>
      <c r="O361" s="37"/>
      <c r="P361" s="176">
        <f>O361*H361</f>
        <v>0</v>
      </c>
      <c r="Q361" s="176">
        <v>0.0004</v>
      </c>
      <c r="R361" s="176">
        <f>Q361*H361</f>
        <v>0.0128</v>
      </c>
      <c r="S361" s="176">
        <v>0</v>
      </c>
      <c r="T361" s="177">
        <f>S361*H361</f>
        <v>0</v>
      </c>
      <c r="AR361" s="18" t="s">
        <v>136</v>
      </c>
      <c r="AT361" s="18" t="s">
        <v>131</v>
      </c>
      <c r="AU361" s="18" t="s">
        <v>89</v>
      </c>
      <c r="AY361" s="18" t="s">
        <v>129</v>
      </c>
      <c r="BE361" s="178">
        <f>IF(N361="základní",J361,0)</f>
        <v>0</v>
      </c>
      <c r="BF361" s="178">
        <f>IF(N361="snížená",J361,0)</f>
        <v>0</v>
      </c>
      <c r="BG361" s="178">
        <f>IF(N361="zákl. přenesená",J361,0)</f>
        <v>0</v>
      </c>
      <c r="BH361" s="178">
        <f>IF(N361="sníž. přenesená",J361,0)</f>
        <v>0</v>
      </c>
      <c r="BI361" s="178">
        <f>IF(N361="nulová",J361,0)</f>
        <v>0</v>
      </c>
      <c r="BJ361" s="18" t="s">
        <v>24</v>
      </c>
      <c r="BK361" s="178">
        <f>ROUND(I361*H361,2)</f>
        <v>0</v>
      </c>
      <c r="BL361" s="18" t="s">
        <v>136</v>
      </c>
      <c r="BM361" s="18" t="s">
        <v>1248</v>
      </c>
    </row>
    <row r="362" spans="2:47" s="1" customFormat="1" ht="27">
      <c r="B362" s="36"/>
      <c r="D362" s="179" t="s">
        <v>138</v>
      </c>
      <c r="F362" s="180" t="s">
        <v>787</v>
      </c>
      <c r="I362" s="181"/>
      <c r="L362" s="36"/>
      <c r="M362" s="65"/>
      <c r="N362" s="37"/>
      <c r="O362" s="37"/>
      <c r="P362" s="37"/>
      <c r="Q362" s="37"/>
      <c r="R362" s="37"/>
      <c r="S362" s="37"/>
      <c r="T362" s="66"/>
      <c r="AT362" s="18" t="s">
        <v>138</v>
      </c>
      <c r="AU362" s="18" t="s">
        <v>89</v>
      </c>
    </row>
    <row r="363" spans="2:51" s="11" customFormat="1" ht="13.5">
      <c r="B363" s="182"/>
      <c r="D363" s="191" t="s">
        <v>140</v>
      </c>
      <c r="E363" s="200" t="s">
        <v>3</v>
      </c>
      <c r="F363" s="201" t="s">
        <v>788</v>
      </c>
      <c r="H363" s="202">
        <v>32</v>
      </c>
      <c r="I363" s="186"/>
      <c r="L363" s="182"/>
      <c r="M363" s="187"/>
      <c r="N363" s="188"/>
      <c r="O363" s="188"/>
      <c r="P363" s="188"/>
      <c r="Q363" s="188"/>
      <c r="R363" s="188"/>
      <c r="S363" s="188"/>
      <c r="T363" s="189"/>
      <c r="AT363" s="183" t="s">
        <v>140</v>
      </c>
      <c r="AU363" s="183" t="s">
        <v>89</v>
      </c>
      <c r="AV363" s="11" t="s">
        <v>89</v>
      </c>
      <c r="AW363" s="11" t="s">
        <v>45</v>
      </c>
      <c r="AX363" s="11" t="s">
        <v>24</v>
      </c>
      <c r="AY363" s="183" t="s">
        <v>129</v>
      </c>
    </row>
    <row r="364" spans="2:65" s="1" customFormat="1" ht="22.5" customHeight="1">
      <c r="B364" s="166"/>
      <c r="C364" s="167" t="s">
        <v>812</v>
      </c>
      <c r="D364" s="167" t="s">
        <v>131</v>
      </c>
      <c r="E364" s="168" t="s">
        <v>790</v>
      </c>
      <c r="F364" s="169" t="s">
        <v>791</v>
      </c>
      <c r="G364" s="170" t="s">
        <v>134</v>
      </c>
      <c r="H364" s="171">
        <v>26.5</v>
      </c>
      <c r="I364" s="172"/>
      <c r="J364" s="173">
        <f>ROUND(I364*H364,2)</f>
        <v>0</v>
      </c>
      <c r="K364" s="169" t="s">
        <v>135</v>
      </c>
      <c r="L364" s="36"/>
      <c r="M364" s="174" t="s">
        <v>3</v>
      </c>
      <c r="N364" s="175" t="s">
        <v>52</v>
      </c>
      <c r="O364" s="37"/>
      <c r="P364" s="176">
        <f>O364*H364</f>
        <v>0</v>
      </c>
      <c r="Q364" s="176">
        <v>0</v>
      </c>
      <c r="R364" s="176">
        <f>Q364*H364</f>
        <v>0</v>
      </c>
      <c r="S364" s="176">
        <v>0</v>
      </c>
      <c r="T364" s="177">
        <f>S364*H364</f>
        <v>0</v>
      </c>
      <c r="AR364" s="18" t="s">
        <v>136</v>
      </c>
      <c r="AT364" s="18" t="s">
        <v>131</v>
      </c>
      <c r="AU364" s="18" t="s">
        <v>89</v>
      </c>
      <c r="AY364" s="18" t="s">
        <v>129</v>
      </c>
      <c r="BE364" s="178">
        <f>IF(N364="základní",J364,0)</f>
        <v>0</v>
      </c>
      <c r="BF364" s="178">
        <f>IF(N364="snížená",J364,0)</f>
        <v>0</v>
      </c>
      <c r="BG364" s="178">
        <f>IF(N364="zákl. přenesená",J364,0)</f>
        <v>0</v>
      </c>
      <c r="BH364" s="178">
        <f>IF(N364="sníž. přenesená",J364,0)</f>
        <v>0</v>
      </c>
      <c r="BI364" s="178">
        <f>IF(N364="nulová",J364,0)</f>
        <v>0</v>
      </c>
      <c r="BJ364" s="18" t="s">
        <v>24</v>
      </c>
      <c r="BK364" s="178">
        <f>ROUND(I364*H364,2)</f>
        <v>0</v>
      </c>
      <c r="BL364" s="18" t="s">
        <v>136</v>
      </c>
      <c r="BM364" s="18" t="s">
        <v>1249</v>
      </c>
    </row>
    <row r="365" spans="2:47" s="1" customFormat="1" ht="40.5">
      <c r="B365" s="36"/>
      <c r="D365" s="179" t="s">
        <v>138</v>
      </c>
      <c r="F365" s="180" t="s">
        <v>793</v>
      </c>
      <c r="I365" s="181"/>
      <c r="L365" s="36"/>
      <c r="M365" s="65"/>
      <c r="N365" s="37"/>
      <c r="O365" s="37"/>
      <c r="P365" s="37"/>
      <c r="Q365" s="37"/>
      <c r="R365" s="37"/>
      <c r="S365" s="37"/>
      <c r="T365" s="66"/>
      <c r="AT365" s="18" t="s">
        <v>138</v>
      </c>
      <c r="AU365" s="18" t="s">
        <v>89</v>
      </c>
    </row>
    <row r="366" spans="2:51" s="12" customFormat="1" ht="13.5">
      <c r="B366" s="190"/>
      <c r="D366" s="179" t="s">
        <v>140</v>
      </c>
      <c r="E366" s="214" t="s">
        <v>3</v>
      </c>
      <c r="F366" s="215" t="s">
        <v>1003</v>
      </c>
      <c r="H366" s="199" t="s">
        <v>3</v>
      </c>
      <c r="I366" s="195"/>
      <c r="L366" s="190"/>
      <c r="M366" s="196"/>
      <c r="N366" s="197"/>
      <c r="O366" s="197"/>
      <c r="P366" s="197"/>
      <c r="Q366" s="197"/>
      <c r="R366" s="197"/>
      <c r="S366" s="197"/>
      <c r="T366" s="198"/>
      <c r="AT366" s="199" t="s">
        <v>140</v>
      </c>
      <c r="AU366" s="199" t="s">
        <v>89</v>
      </c>
      <c r="AV366" s="12" t="s">
        <v>24</v>
      </c>
      <c r="AW366" s="12" t="s">
        <v>45</v>
      </c>
      <c r="AX366" s="12" t="s">
        <v>81</v>
      </c>
      <c r="AY366" s="199" t="s">
        <v>129</v>
      </c>
    </row>
    <row r="367" spans="2:51" s="11" customFormat="1" ht="13.5">
      <c r="B367" s="182"/>
      <c r="D367" s="179" t="s">
        <v>140</v>
      </c>
      <c r="E367" s="183" t="s">
        <v>3</v>
      </c>
      <c r="F367" s="184" t="s">
        <v>1004</v>
      </c>
      <c r="H367" s="185">
        <v>26.5</v>
      </c>
      <c r="I367" s="186"/>
      <c r="L367" s="182"/>
      <c r="M367" s="187"/>
      <c r="N367" s="188"/>
      <c r="O367" s="188"/>
      <c r="P367" s="188"/>
      <c r="Q367" s="188"/>
      <c r="R367" s="188"/>
      <c r="S367" s="188"/>
      <c r="T367" s="189"/>
      <c r="AT367" s="183" t="s">
        <v>140</v>
      </c>
      <c r="AU367" s="183" t="s">
        <v>89</v>
      </c>
      <c r="AV367" s="11" t="s">
        <v>89</v>
      </c>
      <c r="AW367" s="11" t="s">
        <v>45</v>
      </c>
      <c r="AX367" s="11" t="s">
        <v>24</v>
      </c>
      <c r="AY367" s="183" t="s">
        <v>129</v>
      </c>
    </row>
    <row r="368" spans="2:63" s="10" customFormat="1" ht="29.25" customHeight="1">
      <c r="B368" s="152"/>
      <c r="D368" s="163" t="s">
        <v>80</v>
      </c>
      <c r="E368" s="164" t="s">
        <v>182</v>
      </c>
      <c r="F368" s="164" t="s">
        <v>328</v>
      </c>
      <c r="I368" s="155"/>
      <c r="J368" s="165">
        <f>BK368</f>
        <v>0</v>
      </c>
      <c r="L368" s="152"/>
      <c r="M368" s="157"/>
      <c r="N368" s="158"/>
      <c r="O368" s="158"/>
      <c r="P368" s="159">
        <f>SUM(P369:P611)</f>
        <v>0</v>
      </c>
      <c r="Q368" s="158"/>
      <c r="R368" s="159">
        <f>SUM(R369:R611)</f>
        <v>79.86557612000001</v>
      </c>
      <c r="S368" s="158"/>
      <c r="T368" s="160">
        <f>SUM(T369:T611)</f>
        <v>129.22291999999996</v>
      </c>
      <c r="AR368" s="153" t="s">
        <v>24</v>
      </c>
      <c r="AT368" s="161" t="s">
        <v>80</v>
      </c>
      <c r="AU368" s="161" t="s">
        <v>24</v>
      </c>
      <c r="AY368" s="153" t="s">
        <v>129</v>
      </c>
      <c r="BK368" s="162">
        <f>SUM(BK369:BK611)</f>
        <v>0</v>
      </c>
    </row>
    <row r="369" spans="2:65" s="1" customFormat="1" ht="22.5" customHeight="1">
      <c r="B369" s="166"/>
      <c r="C369" s="167" t="s">
        <v>818</v>
      </c>
      <c r="D369" s="167" t="s">
        <v>131</v>
      </c>
      <c r="E369" s="168" t="s">
        <v>795</v>
      </c>
      <c r="F369" s="169" t="s">
        <v>796</v>
      </c>
      <c r="G369" s="170" t="s">
        <v>253</v>
      </c>
      <c r="H369" s="171">
        <v>80</v>
      </c>
      <c r="I369" s="172"/>
      <c r="J369" s="173">
        <f>ROUND(I369*H369,2)</f>
        <v>0</v>
      </c>
      <c r="K369" s="169" t="s">
        <v>135</v>
      </c>
      <c r="L369" s="36"/>
      <c r="M369" s="174" t="s">
        <v>3</v>
      </c>
      <c r="N369" s="175" t="s">
        <v>52</v>
      </c>
      <c r="O369" s="37"/>
      <c r="P369" s="176">
        <f>O369*H369</f>
        <v>0</v>
      </c>
      <c r="Q369" s="176">
        <v>0.0857</v>
      </c>
      <c r="R369" s="176">
        <f>Q369*H369</f>
        <v>6.856</v>
      </c>
      <c r="S369" s="176">
        <v>0</v>
      </c>
      <c r="T369" s="177">
        <f>S369*H369</f>
        <v>0</v>
      </c>
      <c r="AR369" s="18" t="s">
        <v>486</v>
      </c>
      <c r="AT369" s="18" t="s">
        <v>131</v>
      </c>
      <c r="AU369" s="18" t="s">
        <v>89</v>
      </c>
      <c r="AY369" s="18" t="s">
        <v>129</v>
      </c>
      <c r="BE369" s="178">
        <f>IF(N369="základní",J369,0)</f>
        <v>0</v>
      </c>
      <c r="BF369" s="178">
        <f>IF(N369="snížená",J369,0)</f>
        <v>0</v>
      </c>
      <c r="BG369" s="178">
        <f>IF(N369="zákl. přenesená",J369,0)</f>
        <v>0</v>
      </c>
      <c r="BH369" s="178">
        <f>IF(N369="sníž. přenesená",J369,0)</f>
        <v>0</v>
      </c>
      <c r="BI369" s="178">
        <f>IF(N369="nulová",J369,0)</f>
        <v>0</v>
      </c>
      <c r="BJ369" s="18" t="s">
        <v>24</v>
      </c>
      <c r="BK369" s="178">
        <f>ROUND(I369*H369,2)</f>
        <v>0</v>
      </c>
      <c r="BL369" s="18" t="s">
        <v>486</v>
      </c>
      <c r="BM369" s="18" t="s">
        <v>1250</v>
      </c>
    </row>
    <row r="370" spans="2:47" s="1" customFormat="1" ht="27">
      <c r="B370" s="36"/>
      <c r="D370" s="179" t="s">
        <v>138</v>
      </c>
      <c r="F370" s="180" t="s">
        <v>798</v>
      </c>
      <c r="I370" s="181"/>
      <c r="L370" s="36"/>
      <c r="M370" s="65"/>
      <c r="N370" s="37"/>
      <c r="O370" s="37"/>
      <c r="P370" s="37"/>
      <c r="Q370" s="37"/>
      <c r="R370" s="37"/>
      <c r="S370" s="37"/>
      <c r="T370" s="66"/>
      <c r="AT370" s="18" t="s">
        <v>138</v>
      </c>
      <c r="AU370" s="18" t="s">
        <v>89</v>
      </c>
    </row>
    <row r="371" spans="2:51" s="11" customFormat="1" ht="13.5">
      <c r="B371" s="182"/>
      <c r="D371" s="191" t="s">
        <v>140</v>
      </c>
      <c r="E371" s="200" t="s">
        <v>3</v>
      </c>
      <c r="F371" s="201" t="s">
        <v>799</v>
      </c>
      <c r="H371" s="202">
        <v>80</v>
      </c>
      <c r="I371" s="186"/>
      <c r="L371" s="182"/>
      <c r="M371" s="187"/>
      <c r="N371" s="188"/>
      <c r="O371" s="188"/>
      <c r="P371" s="188"/>
      <c r="Q371" s="188"/>
      <c r="R371" s="188"/>
      <c r="S371" s="188"/>
      <c r="T371" s="189"/>
      <c r="AT371" s="183" t="s">
        <v>140</v>
      </c>
      <c r="AU371" s="183" t="s">
        <v>89</v>
      </c>
      <c r="AV371" s="11" t="s">
        <v>89</v>
      </c>
      <c r="AW371" s="11" t="s">
        <v>45</v>
      </c>
      <c r="AX371" s="11" t="s">
        <v>24</v>
      </c>
      <c r="AY371" s="183" t="s">
        <v>129</v>
      </c>
    </row>
    <row r="372" spans="2:65" s="1" customFormat="1" ht="22.5" customHeight="1">
      <c r="B372" s="166"/>
      <c r="C372" s="167" t="s">
        <v>822</v>
      </c>
      <c r="D372" s="167" t="s">
        <v>131</v>
      </c>
      <c r="E372" s="168" t="s">
        <v>801</v>
      </c>
      <c r="F372" s="169" t="s">
        <v>802</v>
      </c>
      <c r="G372" s="170" t="s">
        <v>253</v>
      </c>
      <c r="H372" s="171">
        <v>40</v>
      </c>
      <c r="I372" s="172"/>
      <c r="J372" s="173">
        <f>ROUND(I372*H372,2)</f>
        <v>0</v>
      </c>
      <c r="K372" s="169" t="s">
        <v>522</v>
      </c>
      <c r="L372" s="36"/>
      <c r="M372" s="174" t="s">
        <v>3</v>
      </c>
      <c r="N372" s="175" t="s">
        <v>52</v>
      </c>
      <c r="O372" s="37"/>
      <c r="P372" s="176">
        <f>O372*H372</f>
        <v>0</v>
      </c>
      <c r="Q372" s="176">
        <v>0.0705</v>
      </c>
      <c r="R372" s="176">
        <f>Q372*H372</f>
        <v>2.82</v>
      </c>
      <c r="S372" s="176">
        <v>0</v>
      </c>
      <c r="T372" s="177">
        <f>S372*H372</f>
        <v>0</v>
      </c>
      <c r="AR372" s="18" t="s">
        <v>486</v>
      </c>
      <c r="AT372" s="18" t="s">
        <v>131</v>
      </c>
      <c r="AU372" s="18" t="s">
        <v>89</v>
      </c>
      <c r="AY372" s="18" t="s">
        <v>129</v>
      </c>
      <c r="BE372" s="178">
        <f>IF(N372="základní",J372,0)</f>
        <v>0</v>
      </c>
      <c r="BF372" s="178">
        <f>IF(N372="snížená",J372,0)</f>
        <v>0</v>
      </c>
      <c r="BG372" s="178">
        <f>IF(N372="zákl. přenesená",J372,0)</f>
        <v>0</v>
      </c>
      <c r="BH372" s="178">
        <f>IF(N372="sníž. přenesená",J372,0)</f>
        <v>0</v>
      </c>
      <c r="BI372" s="178">
        <f>IF(N372="nulová",J372,0)</f>
        <v>0</v>
      </c>
      <c r="BJ372" s="18" t="s">
        <v>24</v>
      </c>
      <c r="BK372" s="178">
        <f>ROUND(I372*H372,2)</f>
        <v>0</v>
      </c>
      <c r="BL372" s="18" t="s">
        <v>486</v>
      </c>
      <c r="BM372" s="18" t="s">
        <v>1251</v>
      </c>
    </row>
    <row r="373" spans="2:47" s="1" customFormat="1" ht="27">
      <c r="B373" s="36"/>
      <c r="D373" s="179" t="s">
        <v>138</v>
      </c>
      <c r="F373" s="180" t="s">
        <v>804</v>
      </c>
      <c r="I373" s="181"/>
      <c r="L373" s="36"/>
      <c r="M373" s="65"/>
      <c r="N373" s="37"/>
      <c r="O373" s="37"/>
      <c r="P373" s="37"/>
      <c r="Q373" s="37"/>
      <c r="R373" s="37"/>
      <c r="S373" s="37"/>
      <c r="T373" s="66"/>
      <c r="AT373" s="18" t="s">
        <v>138</v>
      </c>
      <c r="AU373" s="18" t="s">
        <v>89</v>
      </c>
    </row>
    <row r="374" spans="2:51" s="12" customFormat="1" ht="13.5">
      <c r="B374" s="190"/>
      <c r="D374" s="179" t="s">
        <v>140</v>
      </c>
      <c r="E374" s="214" t="s">
        <v>3</v>
      </c>
      <c r="F374" s="215" t="s">
        <v>805</v>
      </c>
      <c r="H374" s="199" t="s">
        <v>3</v>
      </c>
      <c r="I374" s="195"/>
      <c r="L374" s="190"/>
      <c r="M374" s="196"/>
      <c r="N374" s="197"/>
      <c r="O374" s="197"/>
      <c r="P374" s="197"/>
      <c r="Q374" s="197"/>
      <c r="R374" s="197"/>
      <c r="S374" s="197"/>
      <c r="T374" s="198"/>
      <c r="AT374" s="199" t="s">
        <v>140</v>
      </c>
      <c r="AU374" s="199" t="s">
        <v>89</v>
      </c>
      <c r="AV374" s="12" t="s">
        <v>24</v>
      </c>
      <c r="AW374" s="12" t="s">
        <v>45</v>
      </c>
      <c r="AX374" s="12" t="s">
        <v>81</v>
      </c>
      <c r="AY374" s="199" t="s">
        <v>129</v>
      </c>
    </row>
    <row r="375" spans="2:51" s="11" customFormat="1" ht="13.5">
      <c r="B375" s="182"/>
      <c r="D375" s="191" t="s">
        <v>140</v>
      </c>
      <c r="E375" s="200" t="s">
        <v>3</v>
      </c>
      <c r="F375" s="201" t="s">
        <v>806</v>
      </c>
      <c r="H375" s="202">
        <v>40</v>
      </c>
      <c r="I375" s="186"/>
      <c r="L375" s="182"/>
      <c r="M375" s="187"/>
      <c r="N375" s="188"/>
      <c r="O375" s="188"/>
      <c r="P375" s="188"/>
      <c r="Q375" s="188"/>
      <c r="R375" s="188"/>
      <c r="S375" s="188"/>
      <c r="T375" s="189"/>
      <c r="AT375" s="183" t="s">
        <v>140</v>
      </c>
      <c r="AU375" s="183" t="s">
        <v>89</v>
      </c>
      <c r="AV375" s="11" t="s">
        <v>89</v>
      </c>
      <c r="AW375" s="11" t="s">
        <v>45</v>
      </c>
      <c r="AX375" s="11" t="s">
        <v>24</v>
      </c>
      <c r="AY375" s="183" t="s">
        <v>129</v>
      </c>
    </row>
    <row r="376" spans="2:65" s="1" customFormat="1" ht="22.5" customHeight="1">
      <c r="B376" s="166"/>
      <c r="C376" s="167" t="s">
        <v>831</v>
      </c>
      <c r="D376" s="167" t="s">
        <v>131</v>
      </c>
      <c r="E376" s="168" t="s">
        <v>808</v>
      </c>
      <c r="F376" s="169" t="s">
        <v>809</v>
      </c>
      <c r="G376" s="170" t="s">
        <v>332</v>
      </c>
      <c r="H376" s="171">
        <v>8</v>
      </c>
      <c r="I376" s="172"/>
      <c r="J376" s="173">
        <f>ROUND(I376*H376,2)</f>
        <v>0</v>
      </c>
      <c r="K376" s="169" t="s">
        <v>135</v>
      </c>
      <c r="L376" s="36"/>
      <c r="M376" s="174" t="s">
        <v>3</v>
      </c>
      <c r="N376" s="175" t="s">
        <v>52</v>
      </c>
      <c r="O376" s="37"/>
      <c r="P376" s="176">
        <f>O376*H376</f>
        <v>0</v>
      </c>
      <c r="Q376" s="176">
        <v>0.00036</v>
      </c>
      <c r="R376" s="176">
        <f>Q376*H376</f>
        <v>0.00288</v>
      </c>
      <c r="S376" s="176">
        <v>0</v>
      </c>
      <c r="T376" s="177">
        <f>S376*H376</f>
        <v>0</v>
      </c>
      <c r="AR376" s="18" t="s">
        <v>136</v>
      </c>
      <c r="AT376" s="18" t="s">
        <v>131</v>
      </c>
      <c r="AU376" s="18" t="s">
        <v>89</v>
      </c>
      <c r="AY376" s="18" t="s">
        <v>129</v>
      </c>
      <c r="BE376" s="178">
        <f>IF(N376="základní",J376,0)</f>
        <v>0</v>
      </c>
      <c r="BF376" s="178">
        <f>IF(N376="snížená",J376,0)</f>
        <v>0</v>
      </c>
      <c r="BG376" s="178">
        <f>IF(N376="zákl. přenesená",J376,0)</f>
        <v>0</v>
      </c>
      <c r="BH376" s="178">
        <f>IF(N376="sníž. přenesená",J376,0)</f>
        <v>0</v>
      </c>
      <c r="BI376" s="178">
        <f>IF(N376="nulová",J376,0)</f>
        <v>0</v>
      </c>
      <c r="BJ376" s="18" t="s">
        <v>24</v>
      </c>
      <c r="BK376" s="178">
        <f>ROUND(I376*H376,2)</f>
        <v>0</v>
      </c>
      <c r="BL376" s="18" t="s">
        <v>136</v>
      </c>
      <c r="BM376" s="18" t="s">
        <v>1252</v>
      </c>
    </row>
    <row r="377" spans="2:47" s="1" customFormat="1" ht="13.5">
      <c r="B377" s="36"/>
      <c r="D377" s="191" t="s">
        <v>138</v>
      </c>
      <c r="F377" s="203" t="s">
        <v>811</v>
      </c>
      <c r="I377" s="181"/>
      <c r="L377" s="36"/>
      <c r="M377" s="65"/>
      <c r="N377" s="37"/>
      <c r="O377" s="37"/>
      <c r="P377" s="37"/>
      <c r="Q377" s="37"/>
      <c r="R377" s="37"/>
      <c r="S377" s="37"/>
      <c r="T377" s="66"/>
      <c r="AT377" s="18" t="s">
        <v>138</v>
      </c>
      <c r="AU377" s="18" t="s">
        <v>89</v>
      </c>
    </row>
    <row r="378" spans="2:65" s="1" customFormat="1" ht="22.5" customHeight="1">
      <c r="B378" s="166"/>
      <c r="C378" s="204" t="s">
        <v>836</v>
      </c>
      <c r="D378" s="204" t="s">
        <v>198</v>
      </c>
      <c r="E378" s="205" t="s">
        <v>813</v>
      </c>
      <c r="F378" s="206" t="s">
        <v>814</v>
      </c>
      <c r="G378" s="207" t="s">
        <v>332</v>
      </c>
      <c r="H378" s="208">
        <v>8</v>
      </c>
      <c r="I378" s="209"/>
      <c r="J378" s="210">
        <f>ROUND(I378*H378,2)</f>
        <v>0</v>
      </c>
      <c r="K378" s="206" t="s">
        <v>135</v>
      </c>
      <c r="L378" s="211"/>
      <c r="M378" s="212" t="s">
        <v>3</v>
      </c>
      <c r="N378" s="213" t="s">
        <v>52</v>
      </c>
      <c r="O378" s="37"/>
      <c r="P378" s="176">
        <f>O378*H378</f>
        <v>0</v>
      </c>
      <c r="Q378" s="176">
        <v>0.0025</v>
      </c>
      <c r="R378" s="176">
        <f>Q378*H378</f>
        <v>0.02</v>
      </c>
      <c r="S378" s="176">
        <v>0</v>
      </c>
      <c r="T378" s="177">
        <f>S378*H378</f>
        <v>0</v>
      </c>
      <c r="AR378" s="18" t="s">
        <v>177</v>
      </c>
      <c r="AT378" s="18" t="s">
        <v>198</v>
      </c>
      <c r="AU378" s="18" t="s">
        <v>89</v>
      </c>
      <c r="AY378" s="18" t="s">
        <v>129</v>
      </c>
      <c r="BE378" s="178">
        <f>IF(N378="základní",J378,0)</f>
        <v>0</v>
      </c>
      <c r="BF378" s="178">
        <f>IF(N378="snížená",J378,0)</f>
        <v>0</v>
      </c>
      <c r="BG378" s="178">
        <f>IF(N378="zákl. přenesená",J378,0)</f>
        <v>0</v>
      </c>
      <c r="BH378" s="178">
        <f>IF(N378="sníž. přenesená",J378,0)</f>
        <v>0</v>
      </c>
      <c r="BI378" s="178">
        <f>IF(N378="nulová",J378,0)</f>
        <v>0</v>
      </c>
      <c r="BJ378" s="18" t="s">
        <v>24</v>
      </c>
      <c r="BK378" s="178">
        <f>ROUND(I378*H378,2)</f>
        <v>0</v>
      </c>
      <c r="BL378" s="18" t="s">
        <v>136</v>
      </c>
      <c r="BM378" s="18" t="s">
        <v>1253</v>
      </c>
    </row>
    <row r="379" spans="2:47" s="1" customFormat="1" ht="27">
      <c r="B379" s="36"/>
      <c r="D379" s="191" t="s">
        <v>138</v>
      </c>
      <c r="F379" s="203" t="s">
        <v>816</v>
      </c>
      <c r="I379" s="181"/>
      <c r="L379" s="36"/>
      <c r="M379" s="65"/>
      <c r="N379" s="37"/>
      <c r="O379" s="37"/>
      <c r="P379" s="37"/>
      <c r="Q379" s="37"/>
      <c r="R379" s="37"/>
      <c r="S379" s="37"/>
      <c r="T379" s="66"/>
      <c r="AT379" s="18" t="s">
        <v>138</v>
      </c>
      <c r="AU379" s="18" t="s">
        <v>89</v>
      </c>
    </row>
    <row r="380" spans="2:65" s="1" customFormat="1" ht="22.5" customHeight="1">
      <c r="B380" s="166"/>
      <c r="C380" s="167" t="s">
        <v>844</v>
      </c>
      <c r="D380" s="167" t="s">
        <v>131</v>
      </c>
      <c r="E380" s="168" t="s">
        <v>832</v>
      </c>
      <c r="F380" s="169" t="s">
        <v>833</v>
      </c>
      <c r="G380" s="170" t="s">
        <v>332</v>
      </c>
      <c r="H380" s="171">
        <v>1</v>
      </c>
      <c r="I380" s="172"/>
      <c r="J380" s="173">
        <f>ROUND(I380*H380,2)</f>
        <v>0</v>
      </c>
      <c r="K380" s="169" t="s">
        <v>3</v>
      </c>
      <c r="L380" s="36"/>
      <c r="M380" s="174" t="s">
        <v>3</v>
      </c>
      <c r="N380" s="175" t="s">
        <v>52</v>
      </c>
      <c r="O380" s="37"/>
      <c r="P380" s="176">
        <f>O380*H380</f>
        <v>0</v>
      </c>
      <c r="Q380" s="176">
        <v>2.50188</v>
      </c>
      <c r="R380" s="176">
        <f>Q380*H380</f>
        <v>2.50188</v>
      </c>
      <c r="S380" s="176">
        <v>0</v>
      </c>
      <c r="T380" s="177">
        <f>S380*H380</f>
        <v>0</v>
      </c>
      <c r="AR380" s="18" t="s">
        <v>136</v>
      </c>
      <c r="AT380" s="18" t="s">
        <v>131</v>
      </c>
      <c r="AU380" s="18" t="s">
        <v>89</v>
      </c>
      <c r="AY380" s="18" t="s">
        <v>129</v>
      </c>
      <c r="BE380" s="178">
        <f>IF(N380="základní",J380,0)</f>
        <v>0</v>
      </c>
      <c r="BF380" s="178">
        <f>IF(N380="snížená",J380,0)</f>
        <v>0</v>
      </c>
      <c r="BG380" s="178">
        <f>IF(N380="zákl. přenesená",J380,0)</f>
        <v>0</v>
      </c>
      <c r="BH380" s="178">
        <f>IF(N380="sníž. přenesená",J380,0)</f>
        <v>0</v>
      </c>
      <c r="BI380" s="178">
        <f>IF(N380="nulová",J380,0)</f>
        <v>0</v>
      </c>
      <c r="BJ380" s="18" t="s">
        <v>24</v>
      </c>
      <c r="BK380" s="178">
        <f>ROUND(I380*H380,2)</f>
        <v>0</v>
      </c>
      <c r="BL380" s="18" t="s">
        <v>136</v>
      </c>
      <c r="BM380" s="18" t="s">
        <v>1254</v>
      </c>
    </row>
    <row r="381" spans="2:47" s="1" customFormat="1" ht="13.5">
      <c r="B381" s="36"/>
      <c r="D381" s="191" t="s">
        <v>138</v>
      </c>
      <c r="F381" s="203" t="s">
        <v>835</v>
      </c>
      <c r="I381" s="181"/>
      <c r="L381" s="36"/>
      <c r="M381" s="65"/>
      <c r="N381" s="37"/>
      <c r="O381" s="37"/>
      <c r="P381" s="37"/>
      <c r="Q381" s="37"/>
      <c r="R381" s="37"/>
      <c r="S381" s="37"/>
      <c r="T381" s="66"/>
      <c r="AT381" s="18" t="s">
        <v>138</v>
      </c>
      <c r="AU381" s="18" t="s">
        <v>89</v>
      </c>
    </row>
    <row r="382" spans="2:65" s="1" customFormat="1" ht="22.5" customHeight="1">
      <c r="B382" s="166"/>
      <c r="C382" s="167" t="s">
        <v>849</v>
      </c>
      <c r="D382" s="167" t="s">
        <v>131</v>
      </c>
      <c r="E382" s="168" t="s">
        <v>837</v>
      </c>
      <c r="F382" s="169" t="s">
        <v>838</v>
      </c>
      <c r="G382" s="170" t="s">
        <v>253</v>
      </c>
      <c r="H382" s="171">
        <v>92.4</v>
      </c>
      <c r="I382" s="172"/>
      <c r="J382" s="173">
        <f>ROUND(I382*H382,2)</f>
        <v>0</v>
      </c>
      <c r="K382" s="169" t="s">
        <v>3</v>
      </c>
      <c r="L382" s="36"/>
      <c r="M382" s="174" t="s">
        <v>3</v>
      </c>
      <c r="N382" s="175" t="s">
        <v>52</v>
      </c>
      <c r="O382" s="37"/>
      <c r="P382" s="176">
        <f>O382*H382</f>
        <v>0</v>
      </c>
      <c r="Q382" s="176">
        <v>8E-05</v>
      </c>
      <c r="R382" s="176">
        <f>Q382*H382</f>
        <v>0.007392000000000001</v>
      </c>
      <c r="S382" s="176">
        <v>0</v>
      </c>
      <c r="T382" s="177">
        <f>S382*H382</f>
        <v>0</v>
      </c>
      <c r="AR382" s="18" t="s">
        <v>486</v>
      </c>
      <c r="AT382" s="18" t="s">
        <v>131</v>
      </c>
      <c r="AU382" s="18" t="s">
        <v>89</v>
      </c>
      <c r="AY382" s="18" t="s">
        <v>129</v>
      </c>
      <c r="BE382" s="178">
        <f>IF(N382="základní",J382,0)</f>
        <v>0</v>
      </c>
      <c r="BF382" s="178">
        <f>IF(N382="snížená",J382,0)</f>
        <v>0</v>
      </c>
      <c r="BG382" s="178">
        <f>IF(N382="zákl. přenesená",J382,0)</f>
        <v>0</v>
      </c>
      <c r="BH382" s="178">
        <f>IF(N382="sníž. přenesená",J382,0)</f>
        <v>0</v>
      </c>
      <c r="BI382" s="178">
        <f>IF(N382="nulová",J382,0)</f>
        <v>0</v>
      </c>
      <c r="BJ382" s="18" t="s">
        <v>24</v>
      </c>
      <c r="BK382" s="178">
        <f>ROUND(I382*H382,2)</f>
        <v>0</v>
      </c>
      <c r="BL382" s="18" t="s">
        <v>486</v>
      </c>
      <c r="BM382" s="18" t="s">
        <v>1255</v>
      </c>
    </row>
    <row r="383" spans="2:47" s="1" customFormat="1" ht="13.5">
      <c r="B383" s="36"/>
      <c r="D383" s="179" t="s">
        <v>138</v>
      </c>
      <c r="F383" s="180" t="s">
        <v>840</v>
      </c>
      <c r="I383" s="181"/>
      <c r="L383" s="36"/>
      <c r="M383" s="65"/>
      <c r="N383" s="37"/>
      <c r="O383" s="37"/>
      <c r="P383" s="37"/>
      <c r="Q383" s="37"/>
      <c r="R383" s="37"/>
      <c r="S383" s="37"/>
      <c r="T383" s="66"/>
      <c r="AT383" s="18" t="s">
        <v>138</v>
      </c>
      <c r="AU383" s="18" t="s">
        <v>89</v>
      </c>
    </row>
    <row r="384" spans="2:51" s="12" customFormat="1" ht="13.5">
      <c r="B384" s="190"/>
      <c r="D384" s="179" t="s">
        <v>140</v>
      </c>
      <c r="E384" s="214" t="s">
        <v>3</v>
      </c>
      <c r="F384" s="215" t="s">
        <v>841</v>
      </c>
      <c r="H384" s="199" t="s">
        <v>3</v>
      </c>
      <c r="I384" s="195"/>
      <c r="L384" s="190"/>
      <c r="M384" s="196"/>
      <c r="N384" s="197"/>
      <c r="O384" s="197"/>
      <c r="P384" s="197"/>
      <c r="Q384" s="197"/>
      <c r="R384" s="197"/>
      <c r="S384" s="197"/>
      <c r="T384" s="198"/>
      <c r="AT384" s="199" t="s">
        <v>140</v>
      </c>
      <c r="AU384" s="199" t="s">
        <v>89</v>
      </c>
      <c r="AV384" s="12" t="s">
        <v>24</v>
      </c>
      <c r="AW384" s="12" t="s">
        <v>45</v>
      </c>
      <c r="AX384" s="12" t="s">
        <v>81</v>
      </c>
      <c r="AY384" s="199" t="s">
        <v>129</v>
      </c>
    </row>
    <row r="385" spans="2:51" s="12" customFormat="1" ht="13.5">
      <c r="B385" s="190"/>
      <c r="D385" s="179" t="s">
        <v>140</v>
      </c>
      <c r="E385" s="214" t="s">
        <v>3</v>
      </c>
      <c r="F385" s="215" t="s">
        <v>842</v>
      </c>
      <c r="H385" s="199" t="s">
        <v>3</v>
      </c>
      <c r="I385" s="195"/>
      <c r="L385" s="190"/>
      <c r="M385" s="196"/>
      <c r="N385" s="197"/>
      <c r="O385" s="197"/>
      <c r="P385" s="197"/>
      <c r="Q385" s="197"/>
      <c r="R385" s="197"/>
      <c r="S385" s="197"/>
      <c r="T385" s="198"/>
      <c r="AT385" s="199" t="s">
        <v>140</v>
      </c>
      <c r="AU385" s="199" t="s">
        <v>89</v>
      </c>
      <c r="AV385" s="12" t="s">
        <v>24</v>
      </c>
      <c r="AW385" s="12" t="s">
        <v>45</v>
      </c>
      <c r="AX385" s="12" t="s">
        <v>81</v>
      </c>
      <c r="AY385" s="199" t="s">
        <v>129</v>
      </c>
    </row>
    <row r="386" spans="2:51" s="11" customFormat="1" ht="13.5">
      <c r="B386" s="182"/>
      <c r="D386" s="191" t="s">
        <v>140</v>
      </c>
      <c r="E386" s="200" t="s">
        <v>3</v>
      </c>
      <c r="F386" s="201" t="s">
        <v>1256</v>
      </c>
      <c r="H386" s="202">
        <v>92.4</v>
      </c>
      <c r="I386" s="186"/>
      <c r="L386" s="182"/>
      <c r="M386" s="187"/>
      <c r="N386" s="188"/>
      <c r="O386" s="188"/>
      <c r="P386" s="188"/>
      <c r="Q386" s="188"/>
      <c r="R386" s="188"/>
      <c r="S386" s="188"/>
      <c r="T386" s="189"/>
      <c r="AT386" s="183" t="s">
        <v>140</v>
      </c>
      <c r="AU386" s="183" t="s">
        <v>89</v>
      </c>
      <c r="AV386" s="11" t="s">
        <v>89</v>
      </c>
      <c r="AW386" s="11" t="s">
        <v>45</v>
      </c>
      <c r="AX386" s="11" t="s">
        <v>24</v>
      </c>
      <c r="AY386" s="183" t="s">
        <v>129</v>
      </c>
    </row>
    <row r="387" spans="2:65" s="1" customFormat="1" ht="22.5" customHeight="1">
      <c r="B387" s="166"/>
      <c r="C387" s="167" t="s">
        <v>855</v>
      </c>
      <c r="D387" s="167" t="s">
        <v>131</v>
      </c>
      <c r="E387" s="168" t="s">
        <v>845</v>
      </c>
      <c r="F387" s="169" t="s">
        <v>846</v>
      </c>
      <c r="G387" s="170" t="s">
        <v>253</v>
      </c>
      <c r="H387" s="171">
        <v>92.4</v>
      </c>
      <c r="I387" s="172"/>
      <c r="J387" s="173">
        <f>ROUND(I387*H387,2)</f>
        <v>0</v>
      </c>
      <c r="K387" s="169" t="s">
        <v>3</v>
      </c>
      <c r="L387" s="36"/>
      <c r="M387" s="174" t="s">
        <v>3</v>
      </c>
      <c r="N387" s="175" t="s">
        <v>52</v>
      </c>
      <c r="O387" s="37"/>
      <c r="P387" s="176">
        <f>O387*H387</f>
        <v>0</v>
      </c>
      <c r="Q387" s="176">
        <v>0.00033</v>
      </c>
      <c r="R387" s="176">
        <f>Q387*H387</f>
        <v>0.030492000000000002</v>
      </c>
      <c r="S387" s="176">
        <v>0</v>
      </c>
      <c r="T387" s="177">
        <f>S387*H387</f>
        <v>0</v>
      </c>
      <c r="AR387" s="18" t="s">
        <v>486</v>
      </c>
      <c r="AT387" s="18" t="s">
        <v>131</v>
      </c>
      <c r="AU387" s="18" t="s">
        <v>89</v>
      </c>
      <c r="AY387" s="18" t="s">
        <v>129</v>
      </c>
      <c r="BE387" s="178">
        <f>IF(N387="základní",J387,0)</f>
        <v>0</v>
      </c>
      <c r="BF387" s="178">
        <f>IF(N387="snížená",J387,0)</f>
        <v>0</v>
      </c>
      <c r="BG387" s="178">
        <f>IF(N387="zákl. přenesená",J387,0)</f>
        <v>0</v>
      </c>
      <c r="BH387" s="178">
        <f>IF(N387="sníž. přenesená",J387,0)</f>
        <v>0</v>
      </c>
      <c r="BI387" s="178">
        <f>IF(N387="nulová",J387,0)</f>
        <v>0</v>
      </c>
      <c r="BJ387" s="18" t="s">
        <v>24</v>
      </c>
      <c r="BK387" s="178">
        <f>ROUND(I387*H387,2)</f>
        <v>0</v>
      </c>
      <c r="BL387" s="18" t="s">
        <v>486</v>
      </c>
      <c r="BM387" s="18" t="s">
        <v>1257</v>
      </c>
    </row>
    <row r="388" spans="2:47" s="1" customFormat="1" ht="13.5">
      <c r="B388" s="36"/>
      <c r="D388" s="179" t="s">
        <v>138</v>
      </c>
      <c r="F388" s="180" t="s">
        <v>848</v>
      </c>
      <c r="I388" s="181"/>
      <c r="L388" s="36"/>
      <c r="M388" s="65"/>
      <c r="N388" s="37"/>
      <c r="O388" s="37"/>
      <c r="P388" s="37"/>
      <c r="Q388" s="37"/>
      <c r="R388" s="37"/>
      <c r="S388" s="37"/>
      <c r="T388" s="66"/>
      <c r="AT388" s="18" t="s">
        <v>138</v>
      </c>
      <c r="AU388" s="18" t="s">
        <v>89</v>
      </c>
    </row>
    <row r="389" spans="2:51" s="12" customFormat="1" ht="13.5">
      <c r="B389" s="190"/>
      <c r="D389" s="179" t="s">
        <v>140</v>
      </c>
      <c r="E389" s="214" t="s">
        <v>3</v>
      </c>
      <c r="F389" s="215" t="s">
        <v>842</v>
      </c>
      <c r="H389" s="199" t="s">
        <v>3</v>
      </c>
      <c r="I389" s="195"/>
      <c r="L389" s="190"/>
      <c r="M389" s="196"/>
      <c r="N389" s="197"/>
      <c r="O389" s="197"/>
      <c r="P389" s="197"/>
      <c r="Q389" s="197"/>
      <c r="R389" s="197"/>
      <c r="S389" s="197"/>
      <c r="T389" s="198"/>
      <c r="AT389" s="199" t="s">
        <v>140</v>
      </c>
      <c r="AU389" s="199" t="s">
        <v>89</v>
      </c>
      <c r="AV389" s="12" t="s">
        <v>24</v>
      </c>
      <c r="AW389" s="12" t="s">
        <v>45</v>
      </c>
      <c r="AX389" s="12" t="s">
        <v>81</v>
      </c>
      <c r="AY389" s="199" t="s">
        <v>129</v>
      </c>
    </row>
    <row r="390" spans="2:51" s="11" customFormat="1" ht="13.5">
      <c r="B390" s="182"/>
      <c r="D390" s="191" t="s">
        <v>140</v>
      </c>
      <c r="E390" s="200" t="s">
        <v>3</v>
      </c>
      <c r="F390" s="201" t="s">
        <v>1256</v>
      </c>
      <c r="H390" s="202">
        <v>92.4</v>
      </c>
      <c r="I390" s="186"/>
      <c r="L390" s="182"/>
      <c r="M390" s="187"/>
      <c r="N390" s="188"/>
      <c r="O390" s="188"/>
      <c r="P390" s="188"/>
      <c r="Q390" s="188"/>
      <c r="R390" s="188"/>
      <c r="S390" s="188"/>
      <c r="T390" s="189"/>
      <c r="AT390" s="183" t="s">
        <v>140</v>
      </c>
      <c r="AU390" s="183" t="s">
        <v>89</v>
      </c>
      <c r="AV390" s="11" t="s">
        <v>89</v>
      </c>
      <c r="AW390" s="11" t="s">
        <v>45</v>
      </c>
      <c r="AX390" s="11" t="s">
        <v>24</v>
      </c>
      <c r="AY390" s="183" t="s">
        <v>129</v>
      </c>
    </row>
    <row r="391" spans="2:65" s="1" customFormat="1" ht="22.5" customHeight="1">
      <c r="B391" s="166"/>
      <c r="C391" s="167" t="s">
        <v>863</v>
      </c>
      <c r="D391" s="167" t="s">
        <v>131</v>
      </c>
      <c r="E391" s="168" t="s">
        <v>850</v>
      </c>
      <c r="F391" s="169" t="s">
        <v>851</v>
      </c>
      <c r="G391" s="170" t="s">
        <v>253</v>
      </c>
      <c r="H391" s="171">
        <v>42.8</v>
      </c>
      <c r="I391" s="172"/>
      <c r="J391" s="173">
        <f>ROUND(I391*H391,2)</f>
        <v>0</v>
      </c>
      <c r="K391" s="169" t="s">
        <v>135</v>
      </c>
      <c r="L391" s="36"/>
      <c r="M391" s="174" t="s">
        <v>3</v>
      </c>
      <c r="N391" s="175" t="s">
        <v>52</v>
      </c>
      <c r="O391" s="37"/>
      <c r="P391" s="176">
        <f>O391*H391</f>
        <v>0</v>
      </c>
      <c r="Q391" s="176">
        <v>0.16849</v>
      </c>
      <c r="R391" s="176">
        <f>Q391*H391</f>
        <v>7.211372</v>
      </c>
      <c r="S391" s="176">
        <v>0</v>
      </c>
      <c r="T391" s="177">
        <f>S391*H391</f>
        <v>0</v>
      </c>
      <c r="AR391" s="18" t="s">
        <v>136</v>
      </c>
      <c r="AT391" s="18" t="s">
        <v>131</v>
      </c>
      <c r="AU391" s="18" t="s">
        <v>89</v>
      </c>
      <c r="AY391" s="18" t="s">
        <v>129</v>
      </c>
      <c r="BE391" s="178">
        <f>IF(N391="základní",J391,0)</f>
        <v>0</v>
      </c>
      <c r="BF391" s="178">
        <f>IF(N391="snížená",J391,0)</f>
        <v>0</v>
      </c>
      <c r="BG391" s="178">
        <f>IF(N391="zákl. přenesená",J391,0)</f>
        <v>0</v>
      </c>
      <c r="BH391" s="178">
        <f>IF(N391="sníž. přenesená",J391,0)</f>
        <v>0</v>
      </c>
      <c r="BI391" s="178">
        <f>IF(N391="nulová",J391,0)</f>
        <v>0</v>
      </c>
      <c r="BJ391" s="18" t="s">
        <v>24</v>
      </c>
      <c r="BK391" s="178">
        <f>ROUND(I391*H391,2)</f>
        <v>0</v>
      </c>
      <c r="BL391" s="18" t="s">
        <v>136</v>
      </c>
      <c r="BM391" s="18" t="s">
        <v>1258</v>
      </c>
    </row>
    <row r="392" spans="2:47" s="1" customFormat="1" ht="27">
      <c r="B392" s="36"/>
      <c r="D392" s="179" t="s">
        <v>138</v>
      </c>
      <c r="F392" s="180" t="s">
        <v>853</v>
      </c>
      <c r="I392" s="181"/>
      <c r="L392" s="36"/>
      <c r="M392" s="65"/>
      <c r="N392" s="37"/>
      <c r="O392" s="37"/>
      <c r="P392" s="37"/>
      <c r="Q392" s="37"/>
      <c r="R392" s="37"/>
      <c r="S392" s="37"/>
      <c r="T392" s="66"/>
      <c r="AT392" s="18" t="s">
        <v>138</v>
      </c>
      <c r="AU392" s="18" t="s">
        <v>89</v>
      </c>
    </row>
    <row r="393" spans="2:51" s="11" customFormat="1" ht="13.5">
      <c r="B393" s="182"/>
      <c r="D393" s="191" t="s">
        <v>140</v>
      </c>
      <c r="E393" s="200" t="s">
        <v>3</v>
      </c>
      <c r="F393" s="201" t="s">
        <v>854</v>
      </c>
      <c r="H393" s="202">
        <v>42.8</v>
      </c>
      <c r="I393" s="186"/>
      <c r="L393" s="182"/>
      <c r="M393" s="187"/>
      <c r="N393" s="188"/>
      <c r="O393" s="188"/>
      <c r="P393" s="188"/>
      <c r="Q393" s="188"/>
      <c r="R393" s="188"/>
      <c r="S393" s="188"/>
      <c r="T393" s="189"/>
      <c r="AT393" s="183" t="s">
        <v>140</v>
      </c>
      <c r="AU393" s="183" t="s">
        <v>89</v>
      </c>
      <c r="AV393" s="11" t="s">
        <v>89</v>
      </c>
      <c r="AW393" s="11" t="s">
        <v>45</v>
      </c>
      <c r="AX393" s="11" t="s">
        <v>24</v>
      </c>
      <c r="AY393" s="183" t="s">
        <v>129</v>
      </c>
    </row>
    <row r="394" spans="2:65" s="1" customFormat="1" ht="22.5" customHeight="1">
      <c r="B394" s="166"/>
      <c r="C394" s="204" t="s">
        <v>868</v>
      </c>
      <c r="D394" s="204" t="s">
        <v>198</v>
      </c>
      <c r="E394" s="205" t="s">
        <v>856</v>
      </c>
      <c r="F394" s="206" t="s">
        <v>857</v>
      </c>
      <c r="G394" s="207" t="s">
        <v>253</v>
      </c>
      <c r="H394" s="208">
        <v>42.8</v>
      </c>
      <c r="I394" s="209"/>
      <c r="J394" s="210">
        <f>ROUND(I394*H394,2)</f>
        <v>0</v>
      </c>
      <c r="K394" s="206" t="s">
        <v>135</v>
      </c>
      <c r="L394" s="211"/>
      <c r="M394" s="212" t="s">
        <v>3</v>
      </c>
      <c r="N394" s="213" t="s">
        <v>52</v>
      </c>
      <c r="O394" s="37"/>
      <c r="P394" s="176">
        <f>O394*H394</f>
        <v>0</v>
      </c>
      <c r="Q394" s="176">
        <v>0.104</v>
      </c>
      <c r="R394" s="176">
        <f>Q394*H394</f>
        <v>4.451199999999999</v>
      </c>
      <c r="S394" s="176">
        <v>0</v>
      </c>
      <c r="T394" s="177">
        <f>S394*H394</f>
        <v>0</v>
      </c>
      <c r="AR394" s="18" t="s">
        <v>177</v>
      </c>
      <c r="AT394" s="18" t="s">
        <v>198</v>
      </c>
      <c r="AU394" s="18" t="s">
        <v>89</v>
      </c>
      <c r="AY394" s="18" t="s">
        <v>129</v>
      </c>
      <c r="BE394" s="178">
        <f>IF(N394="základní",J394,0)</f>
        <v>0</v>
      </c>
      <c r="BF394" s="178">
        <f>IF(N394="snížená",J394,0)</f>
        <v>0</v>
      </c>
      <c r="BG394" s="178">
        <f>IF(N394="zákl. přenesená",J394,0)</f>
        <v>0</v>
      </c>
      <c r="BH394" s="178">
        <f>IF(N394="sníž. přenesená",J394,0)</f>
        <v>0</v>
      </c>
      <c r="BI394" s="178">
        <f>IF(N394="nulová",J394,0)</f>
        <v>0</v>
      </c>
      <c r="BJ394" s="18" t="s">
        <v>24</v>
      </c>
      <c r="BK394" s="178">
        <f>ROUND(I394*H394,2)</f>
        <v>0</v>
      </c>
      <c r="BL394" s="18" t="s">
        <v>136</v>
      </c>
      <c r="BM394" s="18" t="s">
        <v>1259</v>
      </c>
    </row>
    <row r="395" spans="2:47" s="1" customFormat="1" ht="27">
      <c r="B395" s="36"/>
      <c r="D395" s="179" t="s">
        <v>138</v>
      </c>
      <c r="F395" s="180" t="s">
        <v>859</v>
      </c>
      <c r="I395" s="181"/>
      <c r="L395" s="36"/>
      <c r="M395" s="65"/>
      <c r="N395" s="37"/>
      <c r="O395" s="37"/>
      <c r="P395" s="37"/>
      <c r="Q395" s="37"/>
      <c r="R395" s="37"/>
      <c r="S395" s="37"/>
      <c r="T395" s="66"/>
      <c r="AT395" s="18" t="s">
        <v>138</v>
      </c>
      <c r="AU395" s="18" t="s">
        <v>89</v>
      </c>
    </row>
    <row r="396" spans="2:47" s="1" customFormat="1" ht="27">
      <c r="B396" s="36"/>
      <c r="D396" s="179" t="s">
        <v>860</v>
      </c>
      <c r="F396" s="240" t="s">
        <v>861</v>
      </c>
      <c r="I396" s="181"/>
      <c r="L396" s="36"/>
      <c r="M396" s="65"/>
      <c r="N396" s="37"/>
      <c r="O396" s="37"/>
      <c r="P396" s="37"/>
      <c r="Q396" s="37"/>
      <c r="R396" s="37"/>
      <c r="S396" s="37"/>
      <c r="T396" s="66"/>
      <c r="AT396" s="18" t="s">
        <v>860</v>
      </c>
      <c r="AU396" s="18" t="s">
        <v>89</v>
      </c>
    </row>
    <row r="397" spans="2:51" s="12" customFormat="1" ht="13.5">
      <c r="B397" s="190"/>
      <c r="D397" s="179" t="s">
        <v>140</v>
      </c>
      <c r="E397" s="214" t="s">
        <v>3</v>
      </c>
      <c r="F397" s="215" t="s">
        <v>862</v>
      </c>
      <c r="H397" s="199" t="s">
        <v>3</v>
      </c>
      <c r="I397" s="195"/>
      <c r="L397" s="190"/>
      <c r="M397" s="196"/>
      <c r="N397" s="197"/>
      <c r="O397" s="197"/>
      <c r="P397" s="197"/>
      <c r="Q397" s="197"/>
      <c r="R397" s="197"/>
      <c r="S397" s="197"/>
      <c r="T397" s="198"/>
      <c r="AT397" s="199" t="s">
        <v>140</v>
      </c>
      <c r="AU397" s="199" t="s">
        <v>89</v>
      </c>
      <c r="AV397" s="12" t="s">
        <v>24</v>
      </c>
      <c r="AW397" s="12" t="s">
        <v>45</v>
      </c>
      <c r="AX397" s="12" t="s">
        <v>81</v>
      </c>
      <c r="AY397" s="199" t="s">
        <v>129</v>
      </c>
    </row>
    <row r="398" spans="2:51" s="11" customFormat="1" ht="13.5">
      <c r="B398" s="182"/>
      <c r="D398" s="191" t="s">
        <v>140</v>
      </c>
      <c r="E398" s="200" t="s">
        <v>3</v>
      </c>
      <c r="F398" s="201" t="s">
        <v>854</v>
      </c>
      <c r="H398" s="202">
        <v>42.8</v>
      </c>
      <c r="I398" s="186"/>
      <c r="L398" s="182"/>
      <c r="M398" s="187"/>
      <c r="N398" s="188"/>
      <c r="O398" s="188"/>
      <c r="P398" s="188"/>
      <c r="Q398" s="188"/>
      <c r="R398" s="188"/>
      <c r="S398" s="188"/>
      <c r="T398" s="189"/>
      <c r="AT398" s="183" t="s">
        <v>140</v>
      </c>
      <c r="AU398" s="183" t="s">
        <v>89</v>
      </c>
      <c r="AV398" s="11" t="s">
        <v>89</v>
      </c>
      <c r="AW398" s="11" t="s">
        <v>45</v>
      </c>
      <c r="AX398" s="11" t="s">
        <v>24</v>
      </c>
      <c r="AY398" s="183" t="s">
        <v>129</v>
      </c>
    </row>
    <row r="399" spans="2:65" s="1" customFormat="1" ht="22.5" customHeight="1">
      <c r="B399" s="166"/>
      <c r="C399" s="167" t="s">
        <v>874</v>
      </c>
      <c r="D399" s="167" t="s">
        <v>131</v>
      </c>
      <c r="E399" s="168" t="s">
        <v>864</v>
      </c>
      <c r="F399" s="169" t="s">
        <v>865</v>
      </c>
      <c r="G399" s="170" t="s">
        <v>253</v>
      </c>
      <c r="H399" s="171">
        <v>102.5</v>
      </c>
      <c r="I399" s="172"/>
      <c r="J399" s="173">
        <f>ROUND(I399*H399,2)</f>
        <v>0</v>
      </c>
      <c r="K399" s="169" t="s">
        <v>3</v>
      </c>
      <c r="L399" s="36"/>
      <c r="M399" s="174" t="s">
        <v>3</v>
      </c>
      <c r="N399" s="175" t="s">
        <v>52</v>
      </c>
      <c r="O399" s="37"/>
      <c r="P399" s="176">
        <f>O399*H399</f>
        <v>0</v>
      </c>
      <c r="Q399" s="176">
        <v>0.00034</v>
      </c>
      <c r="R399" s="176">
        <f>Q399*H399</f>
        <v>0.034850000000000006</v>
      </c>
      <c r="S399" s="176">
        <v>0</v>
      </c>
      <c r="T399" s="177">
        <f>S399*H399</f>
        <v>0</v>
      </c>
      <c r="AR399" s="18" t="s">
        <v>486</v>
      </c>
      <c r="AT399" s="18" t="s">
        <v>131</v>
      </c>
      <c r="AU399" s="18" t="s">
        <v>89</v>
      </c>
      <c r="AY399" s="18" t="s">
        <v>129</v>
      </c>
      <c r="BE399" s="178">
        <f>IF(N399="základní",J399,0)</f>
        <v>0</v>
      </c>
      <c r="BF399" s="178">
        <f>IF(N399="snížená",J399,0)</f>
        <v>0</v>
      </c>
      <c r="BG399" s="178">
        <f>IF(N399="zákl. přenesená",J399,0)</f>
        <v>0</v>
      </c>
      <c r="BH399" s="178">
        <f>IF(N399="sníž. přenesená",J399,0)</f>
        <v>0</v>
      </c>
      <c r="BI399" s="178">
        <f>IF(N399="nulová",J399,0)</f>
        <v>0</v>
      </c>
      <c r="BJ399" s="18" t="s">
        <v>24</v>
      </c>
      <c r="BK399" s="178">
        <f>ROUND(I399*H399,2)</f>
        <v>0</v>
      </c>
      <c r="BL399" s="18" t="s">
        <v>486</v>
      </c>
      <c r="BM399" s="18" t="s">
        <v>1260</v>
      </c>
    </row>
    <row r="400" spans="2:47" s="1" customFormat="1" ht="13.5">
      <c r="B400" s="36"/>
      <c r="D400" s="179" t="s">
        <v>138</v>
      </c>
      <c r="F400" s="180" t="s">
        <v>865</v>
      </c>
      <c r="I400" s="181"/>
      <c r="L400" s="36"/>
      <c r="M400" s="65"/>
      <c r="N400" s="37"/>
      <c r="O400" s="37"/>
      <c r="P400" s="37"/>
      <c r="Q400" s="37"/>
      <c r="R400" s="37"/>
      <c r="S400" s="37"/>
      <c r="T400" s="66"/>
      <c r="AT400" s="18" t="s">
        <v>138</v>
      </c>
      <c r="AU400" s="18" t="s">
        <v>89</v>
      </c>
    </row>
    <row r="401" spans="2:51" s="11" customFormat="1" ht="13.5">
      <c r="B401" s="182"/>
      <c r="D401" s="191" t="s">
        <v>140</v>
      </c>
      <c r="E401" s="200" t="s">
        <v>3</v>
      </c>
      <c r="F401" s="201" t="s">
        <v>1261</v>
      </c>
      <c r="H401" s="202">
        <v>102.5</v>
      </c>
      <c r="I401" s="186"/>
      <c r="L401" s="182"/>
      <c r="M401" s="187"/>
      <c r="N401" s="188"/>
      <c r="O401" s="188"/>
      <c r="P401" s="188"/>
      <c r="Q401" s="188"/>
      <c r="R401" s="188"/>
      <c r="S401" s="188"/>
      <c r="T401" s="189"/>
      <c r="AT401" s="183" t="s">
        <v>140</v>
      </c>
      <c r="AU401" s="183" t="s">
        <v>89</v>
      </c>
      <c r="AV401" s="11" t="s">
        <v>89</v>
      </c>
      <c r="AW401" s="11" t="s">
        <v>45</v>
      </c>
      <c r="AX401" s="11" t="s">
        <v>24</v>
      </c>
      <c r="AY401" s="183" t="s">
        <v>129</v>
      </c>
    </row>
    <row r="402" spans="2:65" s="1" customFormat="1" ht="22.5" customHeight="1">
      <c r="B402" s="166"/>
      <c r="C402" s="167" t="s">
        <v>879</v>
      </c>
      <c r="D402" s="167" t="s">
        <v>131</v>
      </c>
      <c r="E402" s="168" t="s">
        <v>869</v>
      </c>
      <c r="F402" s="169" t="s">
        <v>870</v>
      </c>
      <c r="G402" s="170" t="s">
        <v>134</v>
      </c>
      <c r="H402" s="171">
        <v>60</v>
      </c>
      <c r="I402" s="172"/>
      <c r="J402" s="173">
        <f>ROUND(I402*H402,2)</f>
        <v>0</v>
      </c>
      <c r="K402" s="169" t="s">
        <v>135</v>
      </c>
      <c r="L402" s="36"/>
      <c r="M402" s="174" t="s">
        <v>3</v>
      </c>
      <c r="N402" s="175" t="s">
        <v>52</v>
      </c>
      <c r="O402" s="37"/>
      <c r="P402" s="176">
        <f>O402*H402</f>
        <v>0</v>
      </c>
      <c r="Q402" s="176">
        <v>0.00047</v>
      </c>
      <c r="R402" s="176">
        <f>Q402*H402</f>
        <v>0.0282</v>
      </c>
      <c r="S402" s="176">
        <v>0</v>
      </c>
      <c r="T402" s="177">
        <f>S402*H402</f>
        <v>0</v>
      </c>
      <c r="AR402" s="18" t="s">
        <v>486</v>
      </c>
      <c r="AT402" s="18" t="s">
        <v>131</v>
      </c>
      <c r="AU402" s="18" t="s">
        <v>89</v>
      </c>
      <c r="AY402" s="18" t="s">
        <v>129</v>
      </c>
      <c r="BE402" s="178">
        <f>IF(N402="základní",J402,0)</f>
        <v>0</v>
      </c>
      <c r="BF402" s="178">
        <f>IF(N402="snížená",J402,0)</f>
        <v>0</v>
      </c>
      <c r="BG402" s="178">
        <f>IF(N402="zákl. přenesená",J402,0)</f>
        <v>0</v>
      </c>
      <c r="BH402" s="178">
        <f>IF(N402="sníž. přenesená",J402,0)</f>
        <v>0</v>
      </c>
      <c r="BI402" s="178">
        <f>IF(N402="nulová",J402,0)</f>
        <v>0</v>
      </c>
      <c r="BJ402" s="18" t="s">
        <v>24</v>
      </c>
      <c r="BK402" s="178">
        <f>ROUND(I402*H402,2)</f>
        <v>0</v>
      </c>
      <c r="BL402" s="18" t="s">
        <v>486</v>
      </c>
      <c r="BM402" s="18" t="s">
        <v>1262</v>
      </c>
    </row>
    <row r="403" spans="2:47" s="1" customFormat="1" ht="13.5">
      <c r="B403" s="36"/>
      <c r="D403" s="179" t="s">
        <v>138</v>
      </c>
      <c r="F403" s="180" t="s">
        <v>872</v>
      </c>
      <c r="I403" s="181"/>
      <c r="L403" s="36"/>
      <c r="M403" s="65"/>
      <c r="N403" s="37"/>
      <c r="O403" s="37"/>
      <c r="P403" s="37"/>
      <c r="Q403" s="37"/>
      <c r="R403" s="37"/>
      <c r="S403" s="37"/>
      <c r="T403" s="66"/>
      <c r="AT403" s="18" t="s">
        <v>138</v>
      </c>
      <c r="AU403" s="18" t="s">
        <v>89</v>
      </c>
    </row>
    <row r="404" spans="2:51" s="12" customFormat="1" ht="13.5">
      <c r="B404" s="190"/>
      <c r="D404" s="179" t="s">
        <v>140</v>
      </c>
      <c r="E404" s="214" t="s">
        <v>3</v>
      </c>
      <c r="F404" s="215" t="s">
        <v>873</v>
      </c>
      <c r="H404" s="199" t="s">
        <v>3</v>
      </c>
      <c r="I404" s="195"/>
      <c r="L404" s="190"/>
      <c r="M404" s="196"/>
      <c r="N404" s="197"/>
      <c r="O404" s="197"/>
      <c r="P404" s="197"/>
      <c r="Q404" s="197"/>
      <c r="R404" s="197"/>
      <c r="S404" s="197"/>
      <c r="T404" s="198"/>
      <c r="AT404" s="199" t="s">
        <v>140</v>
      </c>
      <c r="AU404" s="199" t="s">
        <v>89</v>
      </c>
      <c r="AV404" s="12" t="s">
        <v>24</v>
      </c>
      <c r="AW404" s="12" t="s">
        <v>45</v>
      </c>
      <c r="AX404" s="12" t="s">
        <v>81</v>
      </c>
      <c r="AY404" s="199" t="s">
        <v>129</v>
      </c>
    </row>
    <row r="405" spans="2:51" s="11" customFormat="1" ht="13.5">
      <c r="B405" s="182"/>
      <c r="D405" s="191" t="s">
        <v>140</v>
      </c>
      <c r="E405" s="200" t="s">
        <v>3</v>
      </c>
      <c r="F405" s="201" t="s">
        <v>1263</v>
      </c>
      <c r="H405" s="202">
        <v>60</v>
      </c>
      <c r="I405" s="186"/>
      <c r="L405" s="182"/>
      <c r="M405" s="187"/>
      <c r="N405" s="188"/>
      <c r="O405" s="188"/>
      <c r="P405" s="188"/>
      <c r="Q405" s="188"/>
      <c r="R405" s="188"/>
      <c r="S405" s="188"/>
      <c r="T405" s="189"/>
      <c r="AT405" s="183" t="s">
        <v>140</v>
      </c>
      <c r="AU405" s="183" t="s">
        <v>89</v>
      </c>
      <c r="AV405" s="11" t="s">
        <v>89</v>
      </c>
      <c r="AW405" s="11" t="s">
        <v>45</v>
      </c>
      <c r="AX405" s="11" t="s">
        <v>24</v>
      </c>
      <c r="AY405" s="183" t="s">
        <v>129</v>
      </c>
    </row>
    <row r="406" spans="2:65" s="1" customFormat="1" ht="22.5" customHeight="1">
      <c r="B406" s="166"/>
      <c r="C406" s="167" t="s">
        <v>881</v>
      </c>
      <c r="D406" s="167" t="s">
        <v>131</v>
      </c>
      <c r="E406" s="168" t="s">
        <v>875</v>
      </c>
      <c r="F406" s="169" t="s">
        <v>876</v>
      </c>
      <c r="G406" s="170" t="s">
        <v>134</v>
      </c>
      <c r="H406" s="171">
        <v>60</v>
      </c>
      <c r="I406" s="172"/>
      <c r="J406" s="173">
        <f>ROUND(I406*H406,2)</f>
        <v>0</v>
      </c>
      <c r="K406" s="169" t="s">
        <v>135</v>
      </c>
      <c r="L406" s="36"/>
      <c r="M406" s="174" t="s">
        <v>3</v>
      </c>
      <c r="N406" s="175" t="s">
        <v>52</v>
      </c>
      <c r="O406" s="37"/>
      <c r="P406" s="176">
        <f>O406*H406</f>
        <v>0</v>
      </c>
      <c r="Q406" s="176">
        <v>0.00069</v>
      </c>
      <c r="R406" s="176">
        <f>Q406*H406</f>
        <v>0.0414</v>
      </c>
      <c r="S406" s="176">
        <v>0</v>
      </c>
      <c r="T406" s="177">
        <f>S406*H406</f>
        <v>0</v>
      </c>
      <c r="AR406" s="18" t="s">
        <v>136</v>
      </c>
      <c r="AT406" s="18" t="s">
        <v>131</v>
      </c>
      <c r="AU406" s="18" t="s">
        <v>89</v>
      </c>
      <c r="AY406" s="18" t="s">
        <v>129</v>
      </c>
      <c r="BE406" s="178">
        <f>IF(N406="základní",J406,0)</f>
        <v>0</v>
      </c>
      <c r="BF406" s="178">
        <f>IF(N406="snížená",J406,0)</f>
        <v>0</v>
      </c>
      <c r="BG406" s="178">
        <f>IF(N406="zákl. přenesená",J406,0)</f>
        <v>0</v>
      </c>
      <c r="BH406" s="178">
        <f>IF(N406="sníž. přenesená",J406,0)</f>
        <v>0</v>
      </c>
      <c r="BI406" s="178">
        <f>IF(N406="nulová",J406,0)</f>
        <v>0</v>
      </c>
      <c r="BJ406" s="18" t="s">
        <v>24</v>
      </c>
      <c r="BK406" s="178">
        <f>ROUND(I406*H406,2)</f>
        <v>0</v>
      </c>
      <c r="BL406" s="18" t="s">
        <v>136</v>
      </c>
      <c r="BM406" s="18" t="s">
        <v>1264</v>
      </c>
    </row>
    <row r="407" spans="2:47" s="1" customFormat="1" ht="13.5">
      <c r="B407" s="36"/>
      <c r="D407" s="179" t="s">
        <v>138</v>
      </c>
      <c r="F407" s="180" t="s">
        <v>878</v>
      </c>
      <c r="I407" s="181"/>
      <c r="L407" s="36"/>
      <c r="M407" s="65"/>
      <c r="N407" s="37"/>
      <c r="O407" s="37"/>
      <c r="P407" s="37"/>
      <c r="Q407" s="37"/>
      <c r="R407" s="37"/>
      <c r="S407" s="37"/>
      <c r="T407" s="66"/>
      <c r="AT407" s="18" t="s">
        <v>138</v>
      </c>
      <c r="AU407" s="18" t="s">
        <v>89</v>
      </c>
    </row>
    <row r="408" spans="2:51" s="11" customFormat="1" ht="13.5">
      <c r="B408" s="182"/>
      <c r="D408" s="191" t="s">
        <v>140</v>
      </c>
      <c r="E408" s="200" t="s">
        <v>3</v>
      </c>
      <c r="F408" s="201" t="s">
        <v>1184</v>
      </c>
      <c r="H408" s="202">
        <v>60</v>
      </c>
      <c r="I408" s="186"/>
      <c r="L408" s="182"/>
      <c r="M408" s="187"/>
      <c r="N408" s="188"/>
      <c r="O408" s="188"/>
      <c r="P408" s="188"/>
      <c r="Q408" s="188"/>
      <c r="R408" s="188"/>
      <c r="S408" s="188"/>
      <c r="T408" s="189"/>
      <c r="AT408" s="183" t="s">
        <v>140</v>
      </c>
      <c r="AU408" s="183" t="s">
        <v>89</v>
      </c>
      <c r="AV408" s="11" t="s">
        <v>89</v>
      </c>
      <c r="AW408" s="11" t="s">
        <v>45</v>
      </c>
      <c r="AX408" s="11" t="s">
        <v>24</v>
      </c>
      <c r="AY408" s="183" t="s">
        <v>129</v>
      </c>
    </row>
    <row r="409" spans="2:65" s="1" customFormat="1" ht="22.5" customHeight="1">
      <c r="B409" s="166"/>
      <c r="C409" s="167" t="s">
        <v>887</v>
      </c>
      <c r="D409" s="167" t="s">
        <v>131</v>
      </c>
      <c r="E409" s="168" t="s">
        <v>368</v>
      </c>
      <c r="F409" s="169" t="s">
        <v>369</v>
      </c>
      <c r="G409" s="170" t="s">
        <v>253</v>
      </c>
      <c r="H409" s="171">
        <v>102.5</v>
      </c>
      <c r="I409" s="172"/>
      <c r="J409" s="173">
        <f>ROUND(I409*H409,2)</f>
        <v>0</v>
      </c>
      <c r="K409" s="169" t="s">
        <v>522</v>
      </c>
      <c r="L409" s="36"/>
      <c r="M409" s="174" t="s">
        <v>3</v>
      </c>
      <c r="N409" s="175" t="s">
        <v>52</v>
      </c>
      <c r="O409" s="37"/>
      <c r="P409" s="176">
        <f>O409*H409</f>
        <v>0</v>
      </c>
      <c r="Q409" s="176">
        <v>0</v>
      </c>
      <c r="R409" s="176">
        <f>Q409*H409</f>
        <v>0</v>
      </c>
      <c r="S409" s="176">
        <v>0</v>
      </c>
      <c r="T409" s="177">
        <f>S409*H409</f>
        <v>0</v>
      </c>
      <c r="AR409" s="18" t="s">
        <v>486</v>
      </c>
      <c r="AT409" s="18" t="s">
        <v>131</v>
      </c>
      <c r="AU409" s="18" t="s">
        <v>89</v>
      </c>
      <c r="AY409" s="18" t="s">
        <v>129</v>
      </c>
      <c r="BE409" s="178">
        <f>IF(N409="základní",J409,0)</f>
        <v>0</v>
      </c>
      <c r="BF409" s="178">
        <f>IF(N409="snížená",J409,0)</f>
        <v>0</v>
      </c>
      <c r="BG409" s="178">
        <f>IF(N409="zákl. přenesená",J409,0)</f>
        <v>0</v>
      </c>
      <c r="BH409" s="178">
        <f>IF(N409="sníž. přenesená",J409,0)</f>
        <v>0</v>
      </c>
      <c r="BI409" s="178">
        <f>IF(N409="nulová",J409,0)</f>
        <v>0</v>
      </c>
      <c r="BJ409" s="18" t="s">
        <v>24</v>
      </c>
      <c r="BK409" s="178">
        <f>ROUND(I409*H409,2)</f>
        <v>0</v>
      </c>
      <c r="BL409" s="18" t="s">
        <v>486</v>
      </c>
      <c r="BM409" s="18" t="s">
        <v>1265</v>
      </c>
    </row>
    <row r="410" spans="2:47" s="1" customFormat="1" ht="13.5">
      <c r="B410" s="36"/>
      <c r="D410" s="179" t="s">
        <v>138</v>
      </c>
      <c r="F410" s="180" t="s">
        <v>371</v>
      </c>
      <c r="I410" s="181"/>
      <c r="L410" s="36"/>
      <c r="M410" s="65"/>
      <c r="N410" s="37"/>
      <c r="O410" s="37"/>
      <c r="P410" s="37"/>
      <c r="Q410" s="37"/>
      <c r="R410" s="37"/>
      <c r="S410" s="37"/>
      <c r="T410" s="66"/>
      <c r="AT410" s="18" t="s">
        <v>138</v>
      </c>
      <c r="AU410" s="18" t="s">
        <v>89</v>
      </c>
    </row>
    <row r="411" spans="2:51" s="11" customFormat="1" ht="13.5">
      <c r="B411" s="182"/>
      <c r="D411" s="191" t="s">
        <v>140</v>
      </c>
      <c r="E411" s="200" t="s">
        <v>3</v>
      </c>
      <c r="F411" s="201" t="s">
        <v>1261</v>
      </c>
      <c r="H411" s="202">
        <v>102.5</v>
      </c>
      <c r="I411" s="186"/>
      <c r="L411" s="182"/>
      <c r="M411" s="187"/>
      <c r="N411" s="188"/>
      <c r="O411" s="188"/>
      <c r="P411" s="188"/>
      <c r="Q411" s="188"/>
      <c r="R411" s="188"/>
      <c r="S411" s="188"/>
      <c r="T411" s="189"/>
      <c r="AT411" s="183" t="s">
        <v>140</v>
      </c>
      <c r="AU411" s="183" t="s">
        <v>89</v>
      </c>
      <c r="AV411" s="11" t="s">
        <v>89</v>
      </c>
      <c r="AW411" s="11" t="s">
        <v>45</v>
      </c>
      <c r="AX411" s="11" t="s">
        <v>24</v>
      </c>
      <c r="AY411" s="183" t="s">
        <v>129</v>
      </c>
    </row>
    <row r="412" spans="2:65" s="1" customFormat="1" ht="22.5" customHeight="1">
      <c r="B412" s="166"/>
      <c r="C412" s="167" t="s">
        <v>892</v>
      </c>
      <c r="D412" s="167" t="s">
        <v>131</v>
      </c>
      <c r="E412" s="168" t="s">
        <v>882</v>
      </c>
      <c r="F412" s="169" t="s">
        <v>883</v>
      </c>
      <c r="G412" s="170" t="s">
        <v>253</v>
      </c>
      <c r="H412" s="171">
        <v>16</v>
      </c>
      <c r="I412" s="172"/>
      <c r="J412" s="173">
        <f>ROUND(I412*H412,2)</f>
        <v>0</v>
      </c>
      <c r="K412" s="169" t="s">
        <v>3</v>
      </c>
      <c r="L412" s="36"/>
      <c r="M412" s="174" t="s">
        <v>3</v>
      </c>
      <c r="N412" s="175" t="s">
        <v>52</v>
      </c>
      <c r="O412" s="37"/>
      <c r="P412" s="176">
        <f>O412*H412</f>
        <v>0</v>
      </c>
      <c r="Q412" s="176">
        <v>0.00222</v>
      </c>
      <c r="R412" s="176">
        <f>Q412*H412</f>
        <v>0.03552</v>
      </c>
      <c r="S412" s="176">
        <v>0</v>
      </c>
      <c r="T412" s="177">
        <f>S412*H412</f>
        <v>0</v>
      </c>
      <c r="AR412" s="18" t="s">
        <v>136</v>
      </c>
      <c r="AT412" s="18" t="s">
        <v>131</v>
      </c>
      <c r="AU412" s="18" t="s">
        <v>89</v>
      </c>
      <c r="AY412" s="18" t="s">
        <v>129</v>
      </c>
      <c r="BE412" s="178">
        <f>IF(N412="základní",J412,0)</f>
        <v>0</v>
      </c>
      <c r="BF412" s="178">
        <f>IF(N412="snížená",J412,0)</f>
        <v>0</v>
      </c>
      <c r="BG412" s="178">
        <f>IF(N412="zákl. přenesená",J412,0)</f>
        <v>0</v>
      </c>
      <c r="BH412" s="178">
        <f>IF(N412="sníž. přenesená",J412,0)</f>
        <v>0</v>
      </c>
      <c r="BI412" s="178">
        <f>IF(N412="nulová",J412,0)</f>
        <v>0</v>
      </c>
      <c r="BJ412" s="18" t="s">
        <v>24</v>
      </c>
      <c r="BK412" s="178">
        <f>ROUND(I412*H412,2)</f>
        <v>0</v>
      </c>
      <c r="BL412" s="18" t="s">
        <v>136</v>
      </c>
      <c r="BM412" s="18" t="s">
        <v>1266</v>
      </c>
    </row>
    <row r="413" spans="2:47" s="1" customFormat="1" ht="13.5">
      <c r="B413" s="36"/>
      <c r="D413" s="179" t="s">
        <v>138</v>
      </c>
      <c r="F413" s="180" t="s">
        <v>885</v>
      </c>
      <c r="I413" s="181"/>
      <c r="L413" s="36"/>
      <c r="M413" s="65"/>
      <c r="N413" s="37"/>
      <c r="O413" s="37"/>
      <c r="P413" s="37"/>
      <c r="Q413" s="37"/>
      <c r="R413" s="37"/>
      <c r="S413" s="37"/>
      <c r="T413" s="66"/>
      <c r="AT413" s="18" t="s">
        <v>138</v>
      </c>
      <c r="AU413" s="18" t="s">
        <v>89</v>
      </c>
    </row>
    <row r="414" spans="2:51" s="11" customFormat="1" ht="13.5">
      <c r="B414" s="182"/>
      <c r="D414" s="191" t="s">
        <v>140</v>
      </c>
      <c r="E414" s="200" t="s">
        <v>3</v>
      </c>
      <c r="F414" s="201" t="s">
        <v>886</v>
      </c>
      <c r="H414" s="202">
        <v>16</v>
      </c>
      <c r="I414" s="186"/>
      <c r="L414" s="182"/>
      <c r="M414" s="187"/>
      <c r="N414" s="188"/>
      <c r="O414" s="188"/>
      <c r="P414" s="188"/>
      <c r="Q414" s="188"/>
      <c r="R414" s="188"/>
      <c r="S414" s="188"/>
      <c r="T414" s="189"/>
      <c r="AT414" s="183" t="s">
        <v>140</v>
      </c>
      <c r="AU414" s="183" t="s">
        <v>89</v>
      </c>
      <c r="AV414" s="11" t="s">
        <v>89</v>
      </c>
      <c r="AW414" s="11" t="s">
        <v>45</v>
      </c>
      <c r="AX414" s="11" t="s">
        <v>24</v>
      </c>
      <c r="AY414" s="183" t="s">
        <v>129</v>
      </c>
    </row>
    <row r="415" spans="2:65" s="1" customFormat="1" ht="22.5" customHeight="1">
      <c r="B415" s="166"/>
      <c r="C415" s="167" t="s">
        <v>898</v>
      </c>
      <c r="D415" s="167" t="s">
        <v>131</v>
      </c>
      <c r="E415" s="168" t="s">
        <v>888</v>
      </c>
      <c r="F415" s="169" t="s">
        <v>889</v>
      </c>
      <c r="G415" s="170" t="s">
        <v>253</v>
      </c>
      <c r="H415" s="171">
        <v>16</v>
      </c>
      <c r="I415" s="172"/>
      <c r="J415" s="173">
        <f>ROUND(I415*H415,2)</f>
        <v>0</v>
      </c>
      <c r="K415" s="169" t="s">
        <v>690</v>
      </c>
      <c r="L415" s="36"/>
      <c r="M415" s="174" t="s">
        <v>3</v>
      </c>
      <c r="N415" s="175" t="s">
        <v>52</v>
      </c>
      <c r="O415" s="37"/>
      <c r="P415" s="176">
        <f>O415*H415</f>
        <v>0</v>
      </c>
      <c r="Q415" s="176">
        <v>2.56946</v>
      </c>
      <c r="R415" s="176">
        <f>Q415*H415</f>
        <v>41.11136</v>
      </c>
      <c r="S415" s="176">
        <v>0</v>
      </c>
      <c r="T415" s="177">
        <f>S415*H415</f>
        <v>0</v>
      </c>
      <c r="AR415" s="18" t="s">
        <v>136</v>
      </c>
      <c r="AT415" s="18" t="s">
        <v>131</v>
      </c>
      <c r="AU415" s="18" t="s">
        <v>89</v>
      </c>
      <c r="AY415" s="18" t="s">
        <v>129</v>
      </c>
      <c r="BE415" s="178">
        <f>IF(N415="základní",J415,0)</f>
        <v>0</v>
      </c>
      <c r="BF415" s="178">
        <f>IF(N415="snížená",J415,0)</f>
        <v>0</v>
      </c>
      <c r="BG415" s="178">
        <f>IF(N415="zákl. přenesená",J415,0)</f>
        <v>0</v>
      </c>
      <c r="BH415" s="178">
        <f>IF(N415="sníž. přenesená",J415,0)</f>
        <v>0</v>
      </c>
      <c r="BI415" s="178">
        <f>IF(N415="nulová",J415,0)</f>
        <v>0</v>
      </c>
      <c r="BJ415" s="18" t="s">
        <v>24</v>
      </c>
      <c r="BK415" s="178">
        <f>ROUND(I415*H415,2)</f>
        <v>0</v>
      </c>
      <c r="BL415" s="18" t="s">
        <v>136</v>
      </c>
      <c r="BM415" s="18" t="s">
        <v>1267</v>
      </c>
    </row>
    <row r="416" spans="2:47" s="1" customFormat="1" ht="13.5">
      <c r="B416" s="36"/>
      <c r="D416" s="179" t="s">
        <v>138</v>
      </c>
      <c r="F416" s="180" t="s">
        <v>891</v>
      </c>
      <c r="I416" s="181"/>
      <c r="L416" s="36"/>
      <c r="M416" s="65"/>
      <c r="N416" s="37"/>
      <c r="O416" s="37"/>
      <c r="P416" s="37"/>
      <c r="Q416" s="37"/>
      <c r="R416" s="37"/>
      <c r="S416" s="37"/>
      <c r="T416" s="66"/>
      <c r="AT416" s="18" t="s">
        <v>138</v>
      </c>
      <c r="AU416" s="18" t="s">
        <v>89</v>
      </c>
    </row>
    <row r="417" spans="2:51" s="11" customFormat="1" ht="13.5">
      <c r="B417" s="182"/>
      <c r="D417" s="191" t="s">
        <v>140</v>
      </c>
      <c r="E417" s="200" t="s">
        <v>3</v>
      </c>
      <c r="F417" s="201" t="s">
        <v>886</v>
      </c>
      <c r="H417" s="202">
        <v>16</v>
      </c>
      <c r="I417" s="186"/>
      <c r="L417" s="182"/>
      <c r="M417" s="187"/>
      <c r="N417" s="188"/>
      <c r="O417" s="188"/>
      <c r="P417" s="188"/>
      <c r="Q417" s="188"/>
      <c r="R417" s="188"/>
      <c r="S417" s="188"/>
      <c r="T417" s="189"/>
      <c r="AT417" s="183" t="s">
        <v>140</v>
      </c>
      <c r="AU417" s="183" t="s">
        <v>89</v>
      </c>
      <c r="AV417" s="11" t="s">
        <v>89</v>
      </c>
      <c r="AW417" s="11" t="s">
        <v>45</v>
      </c>
      <c r="AX417" s="11" t="s">
        <v>24</v>
      </c>
      <c r="AY417" s="183" t="s">
        <v>129</v>
      </c>
    </row>
    <row r="418" spans="2:65" s="1" customFormat="1" ht="22.5" customHeight="1">
      <c r="B418" s="166"/>
      <c r="C418" s="167" t="s">
        <v>904</v>
      </c>
      <c r="D418" s="167" t="s">
        <v>131</v>
      </c>
      <c r="E418" s="168" t="s">
        <v>893</v>
      </c>
      <c r="F418" s="169" t="s">
        <v>894</v>
      </c>
      <c r="G418" s="170" t="s">
        <v>134</v>
      </c>
      <c r="H418" s="171">
        <v>35.2</v>
      </c>
      <c r="I418" s="172"/>
      <c r="J418" s="173">
        <f>ROUND(I418*H418,2)</f>
        <v>0</v>
      </c>
      <c r="K418" s="169" t="s">
        <v>135</v>
      </c>
      <c r="L418" s="36"/>
      <c r="M418" s="174" t="s">
        <v>3</v>
      </c>
      <c r="N418" s="175" t="s">
        <v>52</v>
      </c>
      <c r="O418" s="37"/>
      <c r="P418" s="176">
        <f>O418*H418</f>
        <v>0</v>
      </c>
      <c r="Q418" s="176">
        <v>0.00095</v>
      </c>
      <c r="R418" s="176">
        <f>Q418*H418</f>
        <v>0.033440000000000004</v>
      </c>
      <c r="S418" s="176">
        <v>0</v>
      </c>
      <c r="T418" s="177">
        <f>S418*H418</f>
        <v>0</v>
      </c>
      <c r="AR418" s="18" t="s">
        <v>136</v>
      </c>
      <c r="AT418" s="18" t="s">
        <v>131</v>
      </c>
      <c r="AU418" s="18" t="s">
        <v>89</v>
      </c>
      <c r="AY418" s="18" t="s">
        <v>129</v>
      </c>
      <c r="BE418" s="178">
        <f>IF(N418="základní",J418,0)</f>
        <v>0</v>
      </c>
      <c r="BF418" s="178">
        <f>IF(N418="snížená",J418,0)</f>
        <v>0</v>
      </c>
      <c r="BG418" s="178">
        <f>IF(N418="zákl. přenesená",J418,0)</f>
        <v>0</v>
      </c>
      <c r="BH418" s="178">
        <f>IF(N418="sníž. přenesená",J418,0)</f>
        <v>0</v>
      </c>
      <c r="BI418" s="178">
        <f>IF(N418="nulová",J418,0)</f>
        <v>0</v>
      </c>
      <c r="BJ418" s="18" t="s">
        <v>24</v>
      </c>
      <c r="BK418" s="178">
        <f>ROUND(I418*H418,2)</f>
        <v>0</v>
      </c>
      <c r="BL418" s="18" t="s">
        <v>136</v>
      </c>
      <c r="BM418" s="18" t="s">
        <v>1268</v>
      </c>
    </row>
    <row r="419" spans="2:47" s="1" customFormat="1" ht="13.5">
      <c r="B419" s="36"/>
      <c r="D419" s="179" t="s">
        <v>138</v>
      </c>
      <c r="F419" s="180" t="s">
        <v>896</v>
      </c>
      <c r="I419" s="181"/>
      <c r="L419" s="36"/>
      <c r="M419" s="65"/>
      <c r="N419" s="37"/>
      <c r="O419" s="37"/>
      <c r="P419" s="37"/>
      <c r="Q419" s="37"/>
      <c r="R419" s="37"/>
      <c r="S419" s="37"/>
      <c r="T419" s="66"/>
      <c r="AT419" s="18" t="s">
        <v>138</v>
      </c>
      <c r="AU419" s="18" t="s">
        <v>89</v>
      </c>
    </row>
    <row r="420" spans="2:51" s="11" customFormat="1" ht="13.5">
      <c r="B420" s="182"/>
      <c r="D420" s="191" t="s">
        <v>140</v>
      </c>
      <c r="E420" s="200" t="s">
        <v>3</v>
      </c>
      <c r="F420" s="201" t="s">
        <v>897</v>
      </c>
      <c r="H420" s="202">
        <v>35.2</v>
      </c>
      <c r="I420" s="186"/>
      <c r="L420" s="182"/>
      <c r="M420" s="187"/>
      <c r="N420" s="188"/>
      <c r="O420" s="188"/>
      <c r="P420" s="188"/>
      <c r="Q420" s="188"/>
      <c r="R420" s="188"/>
      <c r="S420" s="188"/>
      <c r="T420" s="189"/>
      <c r="AT420" s="183" t="s">
        <v>140</v>
      </c>
      <c r="AU420" s="183" t="s">
        <v>89</v>
      </c>
      <c r="AV420" s="11" t="s">
        <v>89</v>
      </c>
      <c r="AW420" s="11" t="s">
        <v>45</v>
      </c>
      <c r="AX420" s="11" t="s">
        <v>24</v>
      </c>
      <c r="AY420" s="183" t="s">
        <v>129</v>
      </c>
    </row>
    <row r="421" spans="2:65" s="1" customFormat="1" ht="22.5" customHeight="1">
      <c r="B421" s="166"/>
      <c r="C421" s="167" t="s">
        <v>909</v>
      </c>
      <c r="D421" s="167" t="s">
        <v>131</v>
      </c>
      <c r="E421" s="168" t="s">
        <v>1269</v>
      </c>
      <c r="F421" s="169" t="s">
        <v>824</v>
      </c>
      <c r="G421" s="170" t="s">
        <v>332</v>
      </c>
      <c r="H421" s="171">
        <v>5</v>
      </c>
      <c r="I421" s="172"/>
      <c r="J421" s="173">
        <f>ROUND(I421*H421,2)</f>
        <v>0</v>
      </c>
      <c r="K421" s="169" t="s">
        <v>135</v>
      </c>
      <c r="L421" s="36"/>
      <c r="M421" s="174" t="s">
        <v>3</v>
      </c>
      <c r="N421" s="175" t="s">
        <v>52</v>
      </c>
      <c r="O421" s="37"/>
      <c r="P421" s="176">
        <f>O421*H421</f>
        <v>0</v>
      </c>
      <c r="Q421" s="176">
        <v>0.00649</v>
      </c>
      <c r="R421" s="176">
        <f>Q421*H421</f>
        <v>0.03245</v>
      </c>
      <c r="S421" s="176">
        <v>0</v>
      </c>
      <c r="T421" s="177">
        <f>S421*H421</f>
        <v>0</v>
      </c>
      <c r="AR421" s="18" t="s">
        <v>136</v>
      </c>
      <c r="AT421" s="18" t="s">
        <v>131</v>
      </c>
      <c r="AU421" s="18" t="s">
        <v>89</v>
      </c>
      <c r="AY421" s="18" t="s">
        <v>129</v>
      </c>
      <c r="BE421" s="178">
        <f>IF(N421="základní",J421,0)</f>
        <v>0</v>
      </c>
      <c r="BF421" s="178">
        <f>IF(N421="snížená",J421,0)</f>
        <v>0</v>
      </c>
      <c r="BG421" s="178">
        <f>IF(N421="zákl. přenesená",J421,0)</f>
        <v>0</v>
      </c>
      <c r="BH421" s="178">
        <f>IF(N421="sníž. přenesená",J421,0)</f>
        <v>0</v>
      </c>
      <c r="BI421" s="178">
        <f>IF(N421="nulová",J421,0)</f>
        <v>0</v>
      </c>
      <c r="BJ421" s="18" t="s">
        <v>24</v>
      </c>
      <c r="BK421" s="178">
        <f>ROUND(I421*H421,2)</f>
        <v>0</v>
      </c>
      <c r="BL421" s="18" t="s">
        <v>136</v>
      </c>
      <c r="BM421" s="18" t="s">
        <v>1270</v>
      </c>
    </row>
    <row r="422" spans="2:47" s="1" customFormat="1" ht="13.5">
      <c r="B422" s="36"/>
      <c r="D422" s="179" t="s">
        <v>138</v>
      </c>
      <c r="F422" s="180" t="s">
        <v>1271</v>
      </c>
      <c r="I422" s="181"/>
      <c r="L422" s="36"/>
      <c r="M422" s="65"/>
      <c r="N422" s="37"/>
      <c r="O422" s="37"/>
      <c r="P422" s="37"/>
      <c r="Q422" s="37"/>
      <c r="R422" s="37"/>
      <c r="S422" s="37"/>
      <c r="T422" s="66"/>
      <c r="AT422" s="18" t="s">
        <v>138</v>
      </c>
      <c r="AU422" s="18" t="s">
        <v>89</v>
      </c>
    </row>
    <row r="423" spans="2:51" s="12" customFormat="1" ht="13.5">
      <c r="B423" s="190"/>
      <c r="D423" s="179" t="s">
        <v>140</v>
      </c>
      <c r="E423" s="214" t="s">
        <v>3</v>
      </c>
      <c r="F423" s="215" t="s">
        <v>1272</v>
      </c>
      <c r="H423" s="199" t="s">
        <v>3</v>
      </c>
      <c r="I423" s="195"/>
      <c r="L423" s="190"/>
      <c r="M423" s="196"/>
      <c r="N423" s="197"/>
      <c r="O423" s="197"/>
      <c r="P423" s="197"/>
      <c r="Q423" s="197"/>
      <c r="R423" s="197"/>
      <c r="S423" s="197"/>
      <c r="T423" s="198"/>
      <c r="AT423" s="199" t="s">
        <v>140</v>
      </c>
      <c r="AU423" s="199" t="s">
        <v>89</v>
      </c>
      <c r="AV423" s="12" t="s">
        <v>24</v>
      </c>
      <c r="AW423" s="12" t="s">
        <v>45</v>
      </c>
      <c r="AX423" s="12" t="s">
        <v>81</v>
      </c>
      <c r="AY423" s="199" t="s">
        <v>129</v>
      </c>
    </row>
    <row r="424" spans="2:51" s="12" customFormat="1" ht="13.5">
      <c r="B424" s="190"/>
      <c r="D424" s="179" t="s">
        <v>140</v>
      </c>
      <c r="E424" s="214" t="s">
        <v>3</v>
      </c>
      <c r="F424" s="215" t="s">
        <v>1273</v>
      </c>
      <c r="H424" s="199" t="s">
        <v>3</v>
      </c>
      <c r="I424" s="195"/>
      <c r="L424" s="190"/>
      <c r="M424" s="196"/>
      <c r="N424" s="197"/>
      <c r="O424" s="197"/>
      <c r="P424" s="197"/>
      <c r="Q424" s="197"/>
      <c r="R424" s="197"/>
      <c r="S424" s="197"/>
      <c r="T424" s="198"/>
      <c r="AT424" s="199" t="s">
        <v>140</v>
      </c>
      <c r="AU424" s="199" t="s">
        <v>89</v>
      </c>
      <c r="AV424" s="12" t="s">
        <v>24</v>
      </c>
      <c r="AW424" s="12" t="s">
        <v>45</v>
      </c>
      <c r="AX424" s="12" t="s">
        <v>81</v>
      </c>
      <c r="AY424" s="199" t="s">
        <v>129</v>
      </c>
    </row>
    <row r="425" spans="2:51" s="12" customFormat="1" ht="13.5">
      <c r="B425" s="190"/>
      <c r="D425" s="179" t="s">
        <v>140</v>
      </c>
      <c r="E425" s="214" t="s">
        <v>3</v>
      </c>
      <c r="F425" s="215" t="s">
        <v>1274</v>
      </c>
      <c r="H425" s="199" t="s">
        <v>3</v>
      </c>
      <c r="I425" s="195"/>
      <c r="L425" s="190"/>
      <c r="M425" s="196"/>
      <c r="N425" s="197"/>
      <c r="O425" s="197"/>
      <c r="P425" s="197"/>
      <c r="Q425" s="197"/>
      <c r="R425" s="197"/>
      <c r="S425" s="197"/>
      <c r="T425" s="198"/>
      <c r="AT425" s="199" t="s">
        <v>140</v>
      </c>
      <c r="AU425" s="199" t="s">
        <v>89</v>
      </c>
      <c r="AV425" s="12" t="s">
        <v>24</v>
      </c>
      <c r="AW425" s="12" t="s">
        <v>45</v>
      </c>
      <c r="AX425" s="12" t="s">
        <v>81</v>
      </c>
      <c r="AY425" s="199" t="s">
        <v>129</v>
      </c>
    </row>
    <row r="426" spans="2:51" s="12" customFormat="1" ht="13.5">
      <c r="B426" s="190"/>
      <c r="D426" s="179" t="s">
        <v>140</v>
      </c>
      <c r="E426" s="214" t="s">
        <v>3</v>
      </c>
      <c r="F426" s="215" t="s">
        <v>828</v>
      </c>
      <c r="H426" s="199" t="s">
        <v>3</v>
      </c>
      <c r="I426" s="195"/>
      <c r="L426" s="190"/>
      <c r="M426" s="196"/>
      <c r="N426" s="197"/>
      <c r="O426" s="197"/>
      <c r="P426" s="197"/>
      <c r="Q426" s="197"/>
      <c r="R426" s="197"/>
      <c r="S426" s="197"/>
      <c r="T426" s="198"/>
      <c r="AT426" s="199" t="s">
        <v>140</v>
      </c>
      <c r="AU426" s="199" t="s">
        <v>89</v>
      </c>
      <c r="AV426" s="12" t="s">
        <v>24</v>
      </c>
      <c r="AW426" s="12" t="s">
        <v>45</v>
      </c>
      <c r="AX426" s="12" t="s">
        <v>81</v>
      </c>
      <c r="AY426" s="199" t="s">
        <v>129</v>
      </c>
    </row>
    <row r="427" spans="2:51" s="11" customFormat="1" ht="13.5">
      <c r="B427" s="182"/>
      <c r="D427" s="191" t="s">
        <v>140</v>
      </c>
      <c r="E427" s="200" t="s">
        <v>3</v>
      </c>
      <c r="F427" s="201" t="s">
        <v>159</v>
      </c>
      <c r="H427" s="202">
        <v>5</v>
      </c>
      <c r="I427" s="186"/>
      <c r="L427" s="182"/>
      <c r="M427" s="187"/>
      <c r="N427" s="188"/>
      <c r="O427" s="188"/>
      <c r="P427" s="188"/>
      <c r="Q427" s="188"/>
      <c r="R427" s="188"/>
      <c r="S427" s="188"/>
      <c r="T427" s="189"/>
      <c r="AT427" s="183" t="s">
        <v>140</v>
      </c>
      <c r="AU427" s="183" t="s">
        <v>89</v>
      </c>
      <c r="AV427" s="11" t="s">
        <v>89</v>
      </c>
      <c r="AW427" s="11" t="s">
        <v>45</v>
      </c>
      <c r="AX427" s="11" t="s">
        <v>24</v>
      </c>
      <c r="AY427" s="183" t="s">
        <v>129</v>
      </c>
    </row>
    <row r="428" spans="2:65" s="1" customFormat="1" ht="22.5" customHeight="1">
      <c r="B428" s="166"/>
      <c r="C428" s="167" t="s">
        <v>911</v>
      </c>
      <c r="D428" s="167" t="s">
        <v>131</v>
      </c>
      <c r="E428" s="168" t="s">
        <v>899</v>
      </c>
      <c r="F428" s="169" t="s">
        <v>900</v>
      </c>
      <c r="G428" s="170" t="s">
        <v>134</v>
      </c>
      <c r="H428" s="171">
        <v>40</v>
      </c>
      <c r="I428" s="172"/>
      <c r="J428" s="173">
        <f>ROUND(I428*H428,2)</f>
        <v>0</v>
      </c>
      <c r="K428" s="169" t="s">
        <v>135</v>
      </c>
      <c r="L428" s="36"/>
      <c r="M428" s="174" t="s">
        <v>3</v>
      </c>
      <c r="N428" s="175" t="s">
        <v>52</v>
      </c>
      <c r="O428" s="37"/>
      <c r="P428" s="176">
        <f>O428*H428</f>
        <v>0</v>
      </c>
      <c r="Q428" s="176">
        <v>0</v>
      </c>
      <c r="R428" s="176">
        <f>Q428*H428</f>
        <v>0</v>
      </c>
      <c r="S428" s="176">
        <v>0.0003</v>
      </c>
      <c r="T428" s="177">
        <f>S428*H428</f>
        <v>0.011999999999999999</v>
      </c>
      <c r="AR428" s="18" t="s">
        <v>136</v>
      </c>
      <c r="AT428" s="18" t="s">
        <v>131</v>
      </c>
      <c r="AU428" s="18" t="s">
        <v>89</v>
      </c>
      <c r="AY428" s="18" t="s">
        <v>129</v>
      </c>
      <c r="BE428" s="178">
        <f>IF(N428="základní",J428,0)</f>
        <v>0</v>
      </c>
      <c r="BF428" s="178">
        <f>IF(N428="snížená",J428,0)</f>
        <v>0</v>
      </c>
      <c r="BG428" s="178">
        <f>IF(N428="zákl. přenesená",J428,0)</f>
        <v>0</v>
      </c>
      <c r="BH428" s="178">
        <f>IF(N428="sníž. přenesená",J428,0)</f>
        <v>0</v>
      </c>
      <c r="BI428" s="178">
        <f>IF(N428="nulová",J428,0)</f>
        <v>0</v>
      </c>
      <c r="BJ428" s="18" t="s">
        <v>24</v>
      </c>
      <c r="BK428" s="178">
        <f>ROUND(I428*H428,2)</f>
        <v>0</v>
      </c>
      <c r="BL428" s="18" t="s">
        <v>136</v>
      </c>
      <c r="BM428" s="18" t="s">
        <v>1275</v>
      </c>
    </row>
    <row r="429" spans="2:47" s="1" customFormat="1" ht="13.5">
      <c r="B429" s="36"/>
      <c r="D429" s="179" t="s">
        <v>138</v>
      </c>
      <c r="F429" s="180" t="s">
        <v>900</v>
      </c>
      <c r="I429" s="181"/>
      <c r="L429" s="36"/>
      <c r="M429" s="65"/>
      <c r="N429" s="37"/>
      <c r="O429" s="37"/>
      <c r="P429" s="37"/>
      <c r="Q429" s="37"/>
      <c r="R429" s="37"/>
      <c r="S429" s="37"/>
      <c r="T429" s="66"/>
      <c r="AT429" s="18" t="s">
        <v>138</v>
      </c>
      <c r="AU429" s="18" t="s">
        <v>89</v>
      </c>
    </row>
    <row r="430" spans="2:51" s="12" customFormat="1" ht="13.5">
      <c r="B430" s="190"/>
      <c r="D430" s="179" t="s">
        <v>140</v>
      </c>
      <c r="E430" s="214" t="s">
        <v>3</v>
      </c>
      <c r="F430" s="215" t="s">
        <v>902</v>
      </c>
      <c r="H430" s="199" t="s">
        <v>3</v>
      </c>
      <c r="I430" s="195"/>
      <c r="L430" s="190"/>
      <c r="M430" s="196"/>
      <c r="N430" s="197"/>
      <c r="O430" s="197"/>
      <c r="P430" s="197"/>
      <c r="Q430" s="197"/>
      <c r="R430" s="197"/>
      <c r="S430" s="197"/>
      <c r="T430" s="198"/>
      <c r="AT430" s="199" t="s">
        <v>140</v>
      </c>
      <c r="AU430" s="199" t="s">
        <v>89</v>
      </c>
      <c r="AV430" s="12" t="s">
        <v>24</v>
      </c>
      <c r="AW430" s="12" t="s">
        <v>45</v>
      </c>
      <c r="AX430" s="12" t="s">
        <v>81</v>
      </c>
      <c r="AY430" s="199" t="s">
        <v>129</v>
      </c>
    </row>
    <row r="431" spans="2:51" s="11" customFormat="1" ht="13.5">
      <c r="B431" s="182"/>
      <c r="D431" s="191" t="s">
        <v>140</v>
      </c>
      <c r="E431" s="200" t="s">
        <v>3</v>
      </c>
      <c r="F431" s="201" t="s">
        <v>903</v>
      </c>
      <c r="H431" s="202">
        <v>40</v>
      </c>
      <c r="I431" s="186"/>
      <c r="L431" s="182"/>
      <c r="M431" s="187"/>
      <c r="N431" s="188"/>
      <c r="O431" s="188"/>
      <c r="P431" s="188"/>
      <c r="Q431" s="188"/>
      <c r="R431" s="188"/>
      <c r="S431" s="188"/>
      <c r="T431" s="189"/>
      <c r="AT431" s="183" t="s">
        <v>140</v>
      </c>
      <c r="AU431" s="183" t="s">
        <v>89</v>
      </c>
      <c r="AV431" s="11" t="s">
        <v>89</v>
      </c>
      <c r="AW431" s="11" t="s">
        <v>45</v>
      </c>
      <c r="AX431" s="11" t="s">
        <v>24</v>
      </c>
      <c r="AY431" s="183" t="s">
        <v>129</v>
      </c>
    </row>
    <row r="432" spans="2:65" s="1" customFormat="1" ht="22.5" customHeight="1">
      <c r="B432" s="166"/>
      <c r="C432" s="167" t="s">
        <v>917</v>
      </c>
      <c r="D432" s="167" t="s">
        <v>131</v>
      </c>
      <c r="E432" s="168" t="s">
        <v>905</v>
      </c>
      <c r="F432" s="169" t="s">
        <v>906</v>
      </c>
      <c r="G432" s="170" t="s">
        <v>134</v>
      </c>
      <c r="H432" s="171">
        <v>92.8</v>
      </c>
      <c r="I432" s="172"/>
      <c r="J432" s="173">
        <f>ROUND(I432*H432,2)</f>
        <v>0</v>
      </c>
      <c r="K432" s="169" t="s">
        <v>690</v>
      </c>
      <c r="L432" s="36"/>
      <c r="M432" s="174" t="s">
        <v>3</v>
      </c>
      <c r="N432" s="175" t="s">
        <v>52</v>
      </c>
      <c r="O432" s="37"/>
      <c r="P432" s="176">
        <f>O432*H432</f>
        <v>0</v>
      </c>
      <c r="Q432" s="176">
        <v>0</v>
      </c>
      <c r="R432" s="176">
        <f>Q432*H432</f>
        <v>0</v>
      </c>
      <c r="S432" s="176">
        <v>0</v>
      </c>
      <c r="T432" s="177">
        <f>S432*H432</f>
        <v>0</v>
      </c>
      <c r="AR432" s="18" t="s">
        <v>136</v>
      </c>
      <c r="AT432" s="18" t="s">
        <v>131</v>
      </c>
      <c r="AU432" s="18" t="s">
        <v>89</v>
      </c>
      <c r="AY432" s="18" t="s">
        <v>129</v>
      </c>
      <c r="BE432" s="178">
        <f>IF(N432="základní",J432,0)</f>
        <v>0</v>
      </c>
      <c r="BF432" s="178">
        <f>IF(N432="snížená",J432,0)</f>
        <v>0</v>
      </c>
      <c r="BG432" s="178">
        <f>IF(N432="zákl. přenesená",J432,0)</f>
        <v>0</v>
      </c>
      <c r="BH432" s="178">
        <f>IF(N432="sníž. přenesená",J432,0)</f>
        <v>0</v>
      </c>
      <c r="BI432" s="178">
        <f>IF(N432="nulová",J432,0)</f>
        <v>0</v>
      </c>
      <c r="BJ432" s="18" t="s">
        <v>24</v>
      </c>
      <c r="BK432" s="178">
        <f>ROUND(I432*H432,2)</f>
        <v>0</v>
      </c>
      <c r="BL432" s="18" t="s">
        <v>136</v>
      </c>
      <c r="BM432" s="18" t="s">
        <v>1276</v>
      </c>
    </row>
    <row r="433" spans="2:47" s="1" customFormat="1" ht="13.5">
      <c r="B433" s="36"/>
      <c r="D433" s="179" t="s">
        <v>138</v>
      </c>
      <c r="F433" s="180" t="s">
        <v>908</v>
      </c>
      <c r="I433" s="181"/>
      <c r="L433" s="36"/>
      <c r="M433" s="65"/>
      <c r="N433" s="37"/>
      <c r="O433" s="37"/>
      <c r="P433" s="37"/>
      <c r="Q433" s="37"/>
      <c r="R433" s="37"/>
      <c r="S433" s="37"/>
      <c r="T433" s="66"/>
      <c r="AT433" s="18" t="s">
        <v>138</v>
      </c>
      <c r="AU433" s="18" t="s">
        <v>89</v>
      </c>
    </row>
    <row r="434" spans="2:51" s="11" customFormat="1" ht="13.5">
      <c r="B434" s="182"/>
      <c r="D434" s="191" t="s">
        <v>140</v>
      </c>
      <c r="E434" s="200" t="s">
        <v>3</v>
      </c>
      <c r="F434" s="201" t="s">
        <v>1244</v>
      </c>
      <c r="H434" s="202">
        <v>92.8</v>
      </c>
      <c r="I434" s="186"/>
      <c r="L434" s="182"/>
      <c r="M434" s="187"/>
      <c r="N434" s="188"/>
      <c r="O434" s="188"/>
      <c r="P434" s="188"/>
      <c r="Q434" s="188"/>
      <c r="R434" s="188"/>
      <c r="S434" s="188"/>
      <c r="T434" s="189"/>
      <c r="AT434" s="183" t="s">
        <v>140</v>
      </c>
      <c r="AU434" s="183" t="s">
        <v>89</v>
      </c>
      <c r="AV434" s="11" t="s">
        <v>89</v>
      </c>
      <c r="AW434" s="11" t="s">
        <v>45</v>
      </c>
      <c r="AX434" s="11" t="s">
        <v>24</v>
      </c>
      <c r="AY434" s="183" t="s">
        <v>129</v>
      </c>
    </row>
    <row r="435" spans="2:65" s="1" customFormat="1" ht="22.5" customHeight="1">
      <c r="B435" s="166"/>
      <c r="C435" s="167" t="s">
        <v>923</v>
      </c>
      <c r="D435" s="167" t="s">
        <v>131</v>
      </c>
      <c r="E435" s="168" t="s">
        <v>388</v>
      </c>
      <c r="F435" s="169" t="s">
        <v>389</v>
      </c>
      <c r="G435" s="170" t="s">
        <v>134</v>
      </c>
      <c r="H435" s="171">
        <v>300.85</v>
      </c>
      <c r="I435" s="172"/>
      <c r="J435" s="173">
        <f>ROUND(I435*H435,2)</f>
        <v>0</v>
      </c>
      <c r="K435" s="169" t="s">
        <v>135</v>
      </c>
      <c r="L435" s="36"/>
      <c r="M435" s="174" t="s">
        <v>3</v>
      </c>
      <c r="N435" s="175" t="s">
        <v>52</v>
      </c>
      <c r="O435" s="37"/>
      <c r="P435" s="176">
        <f>O435*H435</f>
        <v>0</v>
      </c>
      <c r="Q435" s="176">
        <v>0</v>
      </c>
      <c r="R435" s="176">
        <f>Q435*H435</f>
        <v>0</v>
      </c>
      <c r="S435" s="176">
        <v>0</v>
      </c>
      <c r="T435" s="177">
        <f>S435*H435</f>
        <v>0</v>
      </c>
      <c r="AR435" s="18" t="s">
        <v>136</v>
      </c>
      <c r="AT435" s="18" t="s">
        <v>131</v>
      </c>
      <c r="AU435" s="18" t="s">
        <v>89</v>
      </c>
      <c r="AY435" s="18" t="s">
        <v>129</v>
      </c>
      <c r="BE435" s="178">
        <f>IF(N435="základní",J435,0)</f>
        <v>0</v>
      </c>
      <c r="BF435" s="178">
        <f>IF(N435="snížená",J435,0)</f>
        <v>0</v>
      </c>
      <c r="BG435" s="178">
        <f>IF(N435="zákl. přenesená",J435,0)</f>
        <v>0</v>
      </c>
      <c r="BH435" s="178">
        <f>IF(N435="sníž. přenesená",J435,0)</f>
        <v>0</v>
      </c>
      <c r="BI435" s="178">
        <f>IF(N435="nulová",J435,0)</f>
        <v>0</v>
      </c>
      <c r="BJ435" s="18" t="s">
        <v>24</v>
      </c>
      <c r="BK435" s="178">
        <f>ROUND(I435*H435,2)</f>
        <v>0</v>
      </c>
      <c r="BL435" s="18" t="s">
        <v>136</v>
      </c>
      <c r="BM435" s="18" t="s">
        <v>1277</v>
      </c>
    </row>
    <row r="436" spans="2:47" s="1" customFormat="1" ht="40.5">
      <c r="B436" s="36"/>
      <c r="D436" s="191" t="s">
        <v>138</v>
      </c>
      <c r="F436" s="203" t="s">
        <v>391</v>
      </c>
      <c r="I436" s="181"/>
      <c r="L436" s="36"/>
      <c r="M436" s="65"/>
      <c r="N436" s="37"/>
      <c r="O436" s="37"/>
      <c r="P436" s="37"/>
      <c r="Q436" s="37"/>
      <c r="R436" s="37"/>
      <c r="S436" s="37"/>
      <c r="T436" s="66"/>
      <c r="AT436" s="18" t="s">
        <v>138</v>
      </c>
      <c r="AU436" s="18" t="s">
        <v>89</v>
      </c>
    </row>
    <row r="437" spans="2:65" s="1" customFormat="1" ht="22.5" customHeight="1">
      <c r="B437" s="166"/>
      <c r="C437" s="167" t="s">
        <v>928</v>
      </c>
      <c r="D437" s="167" t="s">
        <v>131</v>
      </c>
      <c r="E437" s="168" t="s">
        <v>912</v>
      </c>
      <c r="F437" s="169" t="s">
        <v>913</v>
      </c>
      <c r="G437" s="170" t="s">
        <v>134</v>
      </c>
      <c r="H437" s="171">
        <v>55.56</v>
      </c>
      <c r="I437" s="172"/>
      <c r="J437" s="173">
        <f>ROUND(I437*H437,2)</f>
        <v>0</v>
      </c>
      <c r="K437" s="169" t="s">
        <v>135</v>
      </c>
      <c r="L437" s="36"/>
      <c r="M437" s="174" t="s">
        <v>3</v>
      </c>
      <c r="N437" s="175" t="s">
        <v>52</v>
      </c>
      <c r="O437" s="37"/>
      <c r="P437" s="176">
        <f>O437*H437</f>
        <v>0</v>
      </c>
      <c r="Q437" s="176">
        <v>0</v>
      </c>
      <c r="R437" s="176">
        <f>Q437*H437</f>
        <v>0</v>
      </c>
      <c r="S437" s="176">
        <v>0.252</v>
      </c>
      <c r="T437" s="177">
        <f>S437*H437</f>
        <v>14.00112</v>
      </c>
      <c r="AR437" s="18" t="s">
        <v>136</v>
      </c>
      <c r="AT437" s="18" t="s">
        <v>131</v>
      </c>
      <c r="AU437" s="18" t="s">
        <v>89</v>
      </c>
      <c r="AY437" s="18" t="s">
        <v>129</v>
      </c>
      <c r="BE437" s="178">
        <f>IF(N437="základní",J437,0)</f>
        <v>0</v>
      </c>
      <c r="BF437" s="178">
        <f>IF(N437="snížená",J437,0)</f>
        <v>0</v>
      </c>
      <c r="BG437" s="178">
        <f>IF(N437="zákl. přenesená",J437,0)</f>
        <v>0</v>
      </c>
      <c r="BH437" s="178">
        <f>IF(N437="sníž. přenesená",J437,0)</f>
        <v>0</v>
      </c>
      <c r="BI437" s="178">
        <f>IF(N437="nulová",J437,0)</f>
        <v>0</v>
      </c>
      <c r="BJ437" s="18" t="s">
        <v>24</v>
      </c>
      <c r="BK437" s="178">
        <f>ROUND(I437*H437,2)</f>
        <v>0</v>
      </c>
      <c r="BL437" s="18" t="s">
        <v>136</v>
      </c>
      <c r="BM437" s="18" t="s">
        <v>1278</v>
      </c>
    </row>
    <row r="438" spans="2:47" s="1" customFormat="1" ht="40.5">
      <c r="B438" s="36"/>
      <c r="D438" s="179" t="s">
        <v>138</v>
      </c>
      <c r="F438" s="180" t="s">
        <v>915</v>
      </c>
      <c r="I438" s="181"/>
      <c r="L438" s="36"/>
      <c r="M438" s="65"/>
      <c r="N438" s="37"/>
      <c r="O438" s="37"/>
      <c r="P438" s="37"/>
      <c r="Q438" s="37"/>
      <c r="R438" s="37"/>
      <c r="S438" s="37"/>
      <c r="T438" s="66"/>
      <c r="AT438" s="18" t="s">
        <v>138</v>
      </c>
      <c r="AU438" s="18" t="s">
        <v>89</v>
      </c>
    </row>
    <row r="439" spans="2:51" s="12" customFormat="1" ht="13.5">
      <c r="B439" s="190"/>
      <c r="D439" s="179" t="s">
        <v>140</v>
      </c>
      <c r="E439" s="214" t="s">
        <v>3</v>
      </c>
      <c r="F439" s="215" t="s">
        <v>494</v>
      </c>
      <c r="H439" s="199" t="s">
        <v>3</v>
      </c>
      <c r="I439" s="195"/>
      <c r="L439" s="190"/>
      <c r="M439" s="196"/>
      <c r="N439" s="197"/>
      <c r="O439" s="197"/>
      <c r="P439" s="197"/>
      <c r="Q439" s="197"/>
      <c r="R439" s="197"/>
      <c r="S439" s="197"/>
      <c r="T439" s="198"/>
      <c r="AT439" s="199" t="s">
        <v>140</v>
      </c>
      <c r="AU439" s="199" t="s">
        <v>89</v>
      </c>
      <c r="AV439" s="12" t="s">
        <v>24</v>
      </c>
      <c r="AW439" s="12" t="s">
        <v>45</v>
      </c>
      <c r="AX439" s="12" t="s">
        <v>81</v>
      </c>
      <c r="AY439" s="199" t="s">
        <v>129</v>
      </c>
    </row>
    <row r="440" spans="2:51" s="11" customFormat="1" ht="13.5">
      <c r="B440" s="182"/>
      <c r="D440" s="191" t="s">
        <v>140</v>
      </c>
      <c r="E440" s="200" t="s">
        <v>3</v>
      </c>
      <c r="F440" s="201" t="s">
        <v>1279</v>
      </c>
      <c r="H440" s="202">
        <v>55.56</v>
      </c>
      <c r="I440" s="186"/>
      <c r="L440" s="182"/>
      <c r="M440" s="187"/>
      <c r="N440" s="188"/>
      <c r="O440" s="188"/>
      <c r="P440" s="188"/>
      <c r="Q440" s="188"/>
      <c r="R440" s="188"/>
      <c r="S440" s="188"/>
      <c r="T440" s="189"/>
      <c r="AT440" s="183" t="s">
        <v>140</v>
      </c>
      <c r="AU440" s="183" t="s">
        <v>89</v>
      </c>
      <c r="AV440" s="11" t="s">
        <v>89</v>
      </c>
      <c r="AW440" s="11" t="s">
        <v>45</v>
      </c>
      <c r="AX440" s="11" t="s">
        <v>24</v>
      </c>
      <c r="AY440" s="183" t="s">
        <v>129</v>
      </c>
    </row>
    <row r="441" spans="2:65" s="1" customFormat="1" ht="22.5" customHeight="1">
      <c r="B441" s="166"/>
      <c r="C441" s="167" t="s">
        <v>933</v>
      </c>
      <c r="D441" s="167" t="s">
        <v>131</v>
      </c>
      <c r="E441" s="168" t="s">
        <v>918</v>
      </c>
      <c r="F441" s="169" t="s">
        <v>919</v>
      </c>
      <c r="G441" s="170" t="s">
        <v>253</v>
      </c>
      <c r="H441" s="171">
        <v>72</v>
      </c>
      <c r="I441" s="172"/>
      <c r="J441" s="173">
        <f>ROUND(I441*H441,2)</f>
        <v>0</v>
      </c>
      <c r="K441" s="169" t="s">
        <v>135</v>
      </c>
      <c r="L441" s="36"/>
      <c r="M441" s="174" t="s">
        <v>3</v>
      </c>
      <c r="N441" s="175" t="s">
        <v>52</v>
      </c>
      <c r="O441" s="37"/>
      <c r="P441" s="176">
        <f>O441*H441</f>
        <v>0</v>
      </c>
      <c r="Q441" s="176">
        <v>0.0082</v>
      </c>
      <c r="R441" s="176">
        <f>Q441*H441</f>
        <v>0.5904</v>
      </c>
      <c r="S441" s="176">
        <v>0</v>
      </c>
      <c r="T441" s="177">
        <f>S441*H441</f>
        <v>0</v>
      </c>
      <c r="AR441" s="18" t="s">
        <v>136</v>
      </c>
      <c r="AT441" s="18" t="s">
        <v>131</v>
      </c>
      <c r="AU441" s="18" t="s">
        <v>89</v>
      </c>
      <c r="AY441" s="18" t="s">
        <v>129</v>
      </c>
      <c r="BE441" s="178">
        <f>IF(N441="základní",J441,0)</f>
        <v>0</v>
      </c>
      <c r="BF441" s="178">
        <f>IF(N441="snížená",J441,0)</f>
        <v>0</v>
      </c>
      <c r="BG441" s="178">
        <f>IF(N441="zákl. přenesená",J441,0)</f>
        <v>0</v>
      </c>
      <c r="BH441" s="178">
        <f>IF(N441="sníž. přenesená",J441,0)</f>
        <v>0</v>
      </c>
      <c r="BI441" s="178">
        <f>IF(N441="nulová",J441,0)</f>
        <v>0</v>
      </c>
      <c r="BJ441" s="18" t="s">
        <v>24</v>
      </c>
      <c r="BK441" s="178">
        <f>ROUND(I441*H441,2)</f>
        <v>0</v>
      </c>
      <c r="BL441" s="18" t="s">
        <v>136</v>
      </c>
      <c r="BM441" s="18" t="s">
        <v>1280</v>
      </c>
    </row>
    <row r="442" spans="2:47" s="1" customFormat="1" ht="13.5">
      <c r="B442" s="36"/>
      <c r="D442" s="179" t="s">
        <v>138</v>
      </c>
      <c r="F442" s="180" t="s">
        <v>921</v>
      </c>
      <c r="I442" s="181"/>
      <c r="L442" s="36"/>
      <c r="M442" s="65"/>
      <c r="N442" s="37"/>
      <c r="O442" s="37"/>
      <c r="P442" s="37"/>
      <c r="Q442" s="37"/>
      <c r="R442" s="37"/>
      <c r="S442" s="37"/>
      <c r="T442" s="66"/>
      <c r="AT442" s="18" t="s">
        <v>138</v>
      </c>
      <c r="AU442" s="18" t="s">
        <v>89</v>
      </c>
    </row>
    <row r="443" spans="2:51" s="11" customFormat="1" ht="13.5">
      <c r="B443" s="182"/>
      <c r="D443" s="191" t="s">
        <v>140</v>
      </c>
      <c r="E443" s="200" t="s">
        <v>3</v>
      </c>
      <c r="F443" s="201" t="s">
        <v>922</v>
      </c>
      <c r="H443" s="202">
        <v>72</v>
      </c>
      <c r="I443" s="186"/>
      <c r="L443" s="182"/>
      <c r="M443" s="187"/>
      <c r="N443" s="188"/>
      <c r="O443" s="188"/>
      <c r="P443" s="188"/>
      <c r="Q443" s="188"/>
      <c r="R443" s="188"/>
      <c r="S443" s="188"/>
      <c r="T443" s="189"/>
      <c r="AT443" s="183" t="s">
        <v>140</v>
      </c>
      <c r="AU443" s="183" t="s">
        <v>89</v>
      </c>
      <c r="AV443" s="11" t="s">
        <v>89</v>
      </c>
      <c r="AW443" s="11" t="s">
        <v>45</v>
      </c>
      <c r="AX443" s="11" t="s">
        <v>24</v>
      </c>
      <c r="AY443" s="183" t="s">
        <v>129</v>
      </c>
    </row>
    <row r="444" spans="2:65" s="1" customFormat="1" ht="22.5" customHeight="1">
      <c r="B444" s="166"/>
      <c r="C444" s="167" t="s">
        <v>939</v>
      </c>
      <c r="D444" s="167" t="s">
        <v>131</v>
      </c>
      <c r="E444" s="168" t="s">
        <v>924</v>
      </c>
      <c r="F444" s="169" t="s">
        <v>925</v>
      </c>
      <c r="G444" s="170" t="s">
        <v>253</v>
      </c>
      <c r="H444" s="171">
        <v>72</v>
      </c>
      <c r="I444" s="172"/>
      <c r="J444" s="173">
        <f>ROUND(I444*H444,2)</f>
        <v>0</v>
      </c>
      <c r="K444" s="169" t="s">
        <v>135</v>
      </c>
      <c r="L444" s="36"/>
      <c r="M444" s="174" t="s">
        <v>3</v>
      </c>
      <c r="N444" s="175" t="s">
        <v>52</v>
      </c>
      <c r="O444" s="37"/>
      <c r="P444" s="176">
        <f>O444*H444</f>
        <v>0</v>
      </c>
      <c r="Q444" s="176">
        <v>0</v>
      </c>
      <c r="R444" s="176">
        <f>Q444*H444</f>
        <v>0</v>
      </c>
      <c r="S444" s="176">
        <v>0</v>
      </c>
      <c r="T444" s="177">
        <f>S444*H444</f>
        <v>0</v>
      </c>
      <c r="AR444" s="18" t="s">
        <v>136</v>
      </c>
      <c r="AT444" s="18" t="s">
        <v>131</v>
      </c>
      <c r="AU444" s="18" t="s">
        <v>89</v>
      </c>
      <c r="AY444" s="18" t="s">
        <v>129</v>
      </c>
      <c r="BE444" s="178">
        <f>IF(N444="základní",J444,0)</f>
        <v>0</v>
      </c>
      <c r="BF444" s="178">
        <f>IF(N444="snížená",J444,0)</f>
        <v>0</v>
      </c>
      <c r="BG444" s="178">
        <f>IF(N444="zákl. přenesená",J444,0)</f>
        <v>0</v>
      </c>
      <c r="BH444" s="178">
        <f>IF(N444="sníž. přenesená",J444,0)</f>
        <v>0</v>
      </c>
      <c r="BI444" s="178">
        <f>IF(N444="nulová",J444,0)</f>
        <v>0</v>
      </c>
      <c r="BJ444" s="18" t="s">
        <v>24</v>
      </c>
      <c r="BK444" s="178">
        <f>ROUND(I444*H444,2)</f>
        <v>0</v>
      </c>
      <c r="BL444" s="18" t="s">
        <v>136</v>
      </c>
      <c r="BM444" s="18" t="s">
        <v>1281</v>
      </c>
    </row>
    <row r="445" spans="2:47" s="1" customFormat="1" ht="13.5">
      <c r="B445" s="36"/>
      <c r="D445" s="179" t="s">
        <v>138</v>
      </c>
      <c r="F445" s="180" t="s">
        <v>927</v>
      </c>
      <c r="I445" s="181"/>
      <c r="L445" s="36"/>
      <c r="M445" s="65"/>
      <c r="N445" s="37"/>
      <c r="O445" s="37"/>
      <c r="P445" s="37"/>
      <c r="Q445" s="37"/>
      <c r="R445" s="37"/>
      <c r="S445" s="37"/>
      <c r="T445" s="66"/>
      <c r="AT445" s="18" t="s">
        <v>138</v>
      </c>
      <c r="AU445" s="18" t="s">
        <v>89</v>
      </c>
    </row>
    <row r="446" spans="2:51" s="11" customFormat="1" ht="13.5">
      <c r="B446" s="182"/>
      <c r="D446" s="191" t="s">
        <v>140</v>
      </c>
      <c r="E446" s="200" t="s">
        <v>3</v>
      </c>
      <c r="F446" s="201" t="s">
        <v>922</v>
      </c>
      <c r="H446" s="202">
        <v>72</v>
      </c>
      <c r="I446" s="186"/>
      <c r="L446" s="182"/>
      <c r="M446" s="187"/>
      <c r="N446" s="188"/>
      <c r="O446" s="188"/>
      <c r="P446" s="188"/>
      <c r="Q446" s="188"/>
      <c r="R446" s="188"/>
      <c r="S446" s="188"/>
      <c r="T446" s="189"/>
      <c r="AT446" s="183" t="s">
        <v>140</v>
      </c>
      <c r="AU446" s="183" t="s">
        <v>89</v>
      </c>
      <c r="AV446" s="11" t="s">
        <v>89</v>
      </c>
      <c r="AW446" s="11" t="s">
        <v>45</v>
      </c>
      <c r="AX446" s="11" t="s">
        <v>24</v>
      </c>
      <c r="AY446" s="183" t="s">
        <v>129</v>
      </c>
    </row>
    <row r="447" spans="2:65" s="1" customFormat="1" ht="22.5" customHeight="1">
      <c r="B447" s="166"/>
      <c r="C447" s="167" t="s">
        <v>944</v>
      </c>
      <c r="D447" s="167" t="s">
        <v>131</v>
      </c>
      <c r="E447" s="168" t="s">
        <v>929</v>
      </c>
      <c r="F447" s="169" t="s">
        <v>930</v>
      </c>
      <c r="G447" s="170" t="s">
        <v>162</v>
      </c>
      <c r="H447" s="171">
        <v>3</v>
      </c>
      <c r="I447" s="172"/>
      <c r="J447" s="173">
        <f>ROUND(I447*H447,2)</f>
        <v>0</v>
      </c>
      <c r="K447" s="169" t="s">
        <v>135</v>
      </c>
      <c r="L447" s="36"/>
      <c r="M447" s="174" t="s">
        <v>3</v>
      </c>
      <c r="N447" s="175" t="s">
        <v>52</v>
      </c>
      <c r="O447" s="37"/>
      <c r="P447" s="176">
        <f>O447*H447</f>
        <v>0</v>
      </c>
      <c r="Q447" s="176">
        <v>0.12</v>
      </c>
      <c r="R447" s="176">
        <f>Q447*H447</f>
        <v>0.36</v>
      </c>
      <c r="S447" s="176">
        <v>2.49</v>
      </c>
      <c r="T447" s="177">
        <f>S447*H447</f>
        <v>7.470000000000001</v>
      </c>
      <c r="AR447" s="18" t="s">
        <v>136</v>
      </c>
      <c r="AT447" s="18" t="s">
        <v>131</v>
      </c>
      <c r="AU447" s="18" t="s">
        <v>89</v>
      </c>
      <c r="AY447" s="18" t="s">
        <v>129</v>
      </c>
      <c r="BE447" s="178">
        <f>IF(N447="základní",J447,0)</f>
        <v>0</v>
      </c>
      <c r="BF447" s="178">
        <f>IF(N447="snížená",J447,0)</f>
        <v>0</v>
      </c>
      <c r="BG447" s="178">
        <f>IF(N447="zákl. přenesená",J447,0)</f>
        <v>0</v>
      </c>
      <c r="BH447" s="178">
        <f>IF(N447="sníž. přenesená",J447,0)</f>
        <v>0</v>
      </c>
      <c r="BI447" s="178">
        <f>IF(N447="nulová",J447,0)</f>
        <v>0</v>
      </c>
      <c r="BJ447" s="18" t="s">
        <v>24</v>
      </c>
      <c r="BK447" s="178">
        <f>ROUND(I447*H447,2)</f>
        <v>0</v>
      </c>
      <c r="BL447" s="18" t="s">
        <v>136</v>
      </c>
      <c r="BM447" s="18" t="s">
        <v>1282</v>
      </c>
    </row>
    <row r="448" spans="2:47" s="1" customFormat="1" ht="13.5">
      <c r="B448" s="36"/>
      <c r="D448" s="191" t="s">
        <v>138</v>
      </c>
      <c r="F448" s="203" t="s">
        <v>932</v>
      </c>
      <c r="I448" s="181"/>
      <c r="L448" s="36"/>
      <c r="M448" s="65"/>
      <c r="N448" s="37"/>
      <c r="O448" s="37"/>
      <c r="P448" s="37"/>
      <c r="Q448" s="37"/>
      <c r="R448" s="37"/>
      <c r="S448" s="37"/>
      <c r="T448" s="66"/>
      <c r="AT448" s="18" t="s">
        <v>138</v>
      </c>
      <c r="AU448" s="18" t="s">
        <v>89</v>
      </c>
    </row>
    <row r="449" spans="2:65" s="1" customFormat="1" ht="22.5" customHeight="1">
      <c r="B449" s="166"/>
      <c r="C449" s="167" t="s">
        <v>950</v>
      </c>
      <c r="D449" s="167" t="s">
        <v>131</v>
      </c>
      <c r="E449" s="168" t="s">
        <v>934</v>
      </c>
      <c r="F449" s="169" t="s">
        <v>935</v>
      </c>
      <c r="G449" s="170" t="s">
        <v>162</v>
      </c>
      <c r="H449" s="171">
        <v>44.32</v>
      </c>
      <c r="I449" s="172"/>
      <c r="J449" s="173">
        <f>ROUND(I449*H449,2)</f>
        <v>0</v>
      </c>
      <c r="K449" s="169" t="s">
        <v>135</v>
      </c>
      <c r="L449" s="36"/>
      <c r="M449" s="174" t="s">
        <v>3</v>
      </c>
      <c r="N449" s="175" t="s">
        <v>52</v>
      </c>
      <c r="O449" s="37"/>
      <c r="P449" s="176">
        <f>O449*H449</f>
        <v>0</v>
      </c>
      <c r="Q449" s="176">
        <v>0.12171</v>
      </c>
      <c r="R449" s="176">
        <f>Q449*H449</f>
        <v>5.3941872</v>
      </c>
      <c r="S449" s="176">
        <v>2.4</v>
      </c>
      <c r="T449" s="177">
        <f>S449*H449</f>
        <v>106.368</v>
      </c>
      <c r="AR449" s="18" t="s">
        <v>136</v>
      </c>
      <c r="AT449" s="18" t="s">
        <v>131</v>
      </c>
      <c r="AU449" s="18" t="s">
        <v>89</v>
      </c>
      <c r="AY449" s="18" t="s">
        <v>129</v>
      </c>
      <c r="BE449" s="178">
        <f>IF(N449="základní",J449,0)</f>
        <v>0</v>
      </c>
      <c r="BF449" s="178">
        <f>IF(N449="snížená",J449,0)</f>
        <v>0</v>
      </c>
      <c r="BG449" s="178">
        <f>IF(N449="zákl. přenesená",J449,0)</f>
        <v>0</v>
      </c>
      <c r="BH449" s="178">
        <f>IF(N449="sníž. přenesená",J449,0)</f>
        <v>0</v>
      </c>
      <c r="BI449" s="178">
        <f>IF(N449="nulová",J449,0)</f>
        <v>0</v>
      </c>
      <c r="BJ449" s="18" t="s">
        <v>24</v>
      </c>
      <c r="BK449" s="178">
        <f>ROUND(I449*H449,2)</f>
        <v>0</v>
      </c>
      <c r="BL449" s="18" t="s">
        <v>136</v>
      </c>
      <c r="BM449" s="18" t="s">
        <v>1283</v>
      </c>
    </row>
    <row r="450" spans="2:47" s="1" customFormat="1" ht="13.5">
      <c r="B450" s="36"/>
      <c r="D450" s="179" t="s">
        <v>138</v>
      </c>
      <c r="F450" s="180" t="s">
        <v>937</v>
      </c>
      <c r="I450" s="181"/>
      <c r="L450" s="36"/>
      <c r="M450" s="65"/>
      <c r="N450" s="37"/>
      <c r="O450" s="37"/>
      <c r="P450" s="37"/>
      <c r="Q450" s="37"/>
      <c r="R450" s="37"/>
      <c r="S450" s="37"/>
      <c r="T450" s="66"/>
      <c r="AT450" s="18" t="s">
        <v>138</v>
      </c>
      <c r="AU450" s="18" t="s">
        <v>89</v>
      </c>
    </row>
    <row r="451" spans="2:51" s="12" customFormat="1" ht="13.5">
      <c r="B451" s="190"/>
      <c r="D451" s="179" t="s">
        <v>140</v>
      </c>
      <c r="E451" s="214" t="s">
        <v>3</v>
      </c>
      <c r="F451" s="215" t="s">
        <v>1003</v>
      </c>
      <c r="H451" s="199" t="s">
        <v>3</v>
      </c>
      <c r="I451" s="195"/>
      <c r="L451" s="190"/>
      <c r="M451" s="196"/>
      <c r="N451" s="197"/>
      <c r="O451" s="197"/>
      <c r="P451" s="197"/>
      <c r="Q451" s="197"/>
      <c r="R451" s="197"/>
      <c r="S451" s="197"/>
      <c r="T451" s="198"/>
      <c r="AT451" s="199" t="s">
        <v>140</v>
      </c>
      <c r="AU451" s="199" t="s">
        <v>89</v>
      </c>
      <c r="AV451" s="12" t="s">
        <v>24</v>
      </c>
      <c r="AW451" s="12" t="s">
        <v>45</v>
      </c>
      <c r="AX451" s="12" t="s">
        <v>81</v>
      </c>
      <c r="AY451" s="199" t="s">
        <v>129</v>
      </c>
    </row>
    <row r="452" spans="2:51" s="11" customFormat="1" ht="13.5">
      <c r="B452" s="182"/>
      <c r="D452" s="179" t="s">
        <v>140</v>
      </c>
      <c r="E452" s="183" t="s">
        <v>3</v>
      </c>
      <c r="F452" s="184" t="s">
        <v>1284</v>
      </c>
      <c r="H452" s="185">
        <v>23.2</v>
      </c>
      <c r="I452" s="186"/>
      <c r="L452" s="182"/>
      <c r="M452" s="187"/>
      <c r="N452" s="188"/>
      <c r="O452" s="188"/>
      <c r="P452" s="188"/>
      <c r="Q452" s="188"/>
      <c r="R452" s="188"/>
      <c r="S452" s="188"/>
      <c r="T452" s="189"/>
      <c r="AT452" s="183" t="s">
        <v>140</v>
      </c>
      <c r="AU452" s="183" t="s">
        <v>89</v>
      </c>
      <c r="AV452" s="11" t="s">
        <v>89</v>
      </c>
      <c r="AW452" s="11" t="s">
        <v>45</v>
      </c>
      <c r="AX452" s="11" t="s">
        <v>81</v>
      </c>
      <c r="AY452" s="183" t="s">
        <v>129</v>
      </c>
    </row>
    <row r="453" spans="2:51" s="12" customFormat="1" ht="13.5">
      <c r="B453" s="190"/>
      <c r="D453" s="179" t="s">
        <v>140</v>
      </c>
      <c r="E453" s="214" t="s">
        <v>3</v>
      </c>
      <c r="F453" s="215" t="s">
        <v>1285</v>
      </c>
      <c r="H453" s="199" t="s">
        <v>3</v>
      </c>
      <c r="I453" s="195"/>
      <c r="L453" s="190"/>
      <c r="M453" s="196"/>
      <c r="N453" s="197"/>
      <c r="O453" s="197"/>
      <c r="P453" s="197"/>
      <c r="Q453" s="197"/>
      <c r="R453" s="197"/>
      <c r="S453" s="197"/>
      <c r="T453" s="198"/>
      <c r="AT453" s="199" t="s">
        <v>140</v>
      </c>
      <c r="AU453" s="199" t="s">
        <v>89</v>
      </c>
      <c r="AV453" s="12" t="s">
        <v>24</v>
      </c>
      <c r="AW453" s="12" t="s">
        <v>45</v>
      </c>
      <c r="AX453" s="12" t="s">
        <v>81</v>
      </c>
      <c r="AY453" s="199" t="s">
        <v>129</v>
      </c>
    </row>
    <row r="454" spans="2:51" s="11" customFormat="1" ht="13.5">
      <c r="B454" s="182"/>
      <c r="D454" s="179" t="s">
        <v>140</v>
      </c>
      <c r="E454" s="183" t="s">
        <v>3</v>
      </c>
      <c r="F454" s="184" t="s">
        <v>1286</v>
      </c>
      <c r="H454" s="185">
        <v>21.12</v>
      </c>
      <c r="I454" s="186"/>
      <c r="L454" s="182"/>
      <c r="M454" s="187"/>
      <c r="N454" s="188"/>
      <c r="O454" s="188"/>
      <c r="P454" s="188"/>
      <c r="Q454" s="188"/>
      <c r="R454" s="188"/>
      <c r="S454" s="188"/>
      <c r="T454" s="189"/>
      <c r="AT454" s="183" t="s">
        <v>140</v>
      </c>
      <c r="AU454" s="183" t="s">
        <v>89</v>
      </c>
      <c r="AV454" s="11" t="s">
        <v>89</v>
      </c>
      <c r="AW454" s="11" t="s">
        <v>45</v>
      </c>
      <c r="AX454" s="11" t="s">
        <v>81</v>
      </c>
      <c r="AY454" s="183" t="s">
        <v>129</v>
      </c>
    </row>
    <row r="455" spans="2:51" s="13" customFormat="1" ht="13.5">
      <c r="B455" s="220"/>
      <c r="D455" s="191" t="s">
        <v>140</v>
      </c>
      <c r="E455" s="221" t="s">
        <v>3</v>
      </c>
      <c r="F455" s="222" t="s">
        <v>506</v>
      </c>
      <c r="H455" s="223">
        <v>44.32</v>
      </c>
      <c r="I455" s="224"/>
      <c r="L455" s="220"/>
      <c r="M455" s="225"/>
      <c r="N455" s="226"/>
      <c r="O455" s="226"/>
      <c r="P455" s="226"/>
      <c r="Q455" s="226"/>
      <c r="R455" s="226"/>
      <c r="S455" s="226"/>
      <c r="T455" s="227"/>
      <c r="AT455" s="228" t="s">
        <v>140</v>
      </c>
      <c r="AU455" s="228" t="s">
        <v>89</v>
      </c>
      <c r="AV455" s="13" t="s">
        <v>136</v>
      </c>
      <c r="AW455" s="13" t="s">
        <v>45</v>
      </c>
      <c r="AX455" s="13" t="s">
        <v>24</v>
      </c>
      <c r="AY455" s="228" t="s">
        <v>129</v>
      </c>
    </row>
    <row r="456" spans="2:65" s="1" customFormat="1" ht="22.5" customHeight="1">
      <c r="B456" s="166"/>
      <c r="C456" s="167" t="s">
        <v>957</v>
      </c>
      <c r="D456" s="167" t="s">
        <v>131</v>
      </c>
      <c r="E456" s="168" t="s">
        <v>1287</v>
      </c>
      <c r="F456" s="169" t="s">
        <v>1288</v>
      </c>
      <c r="G456" s="170" t="s">
        <v>253</v>
      </c>
      <c r="H456" s="171">
        <v>36</v>
      </c>
      <c r="I456" s="172"/>
      <c r="J456" s="173">
        <f>ROUND(I456*H456,2)</f>
        <v>0</v>
      </c>
      <c r="K456" s="169" t="s">
        <v>3</v>
      </c>
      <c r="L456" s="36"/>
      <c r="M456" s="174" t="s">
        <v>3</v>
      </c>
      <c r="N456" s="175" t="s">
        <v>52</v>
      </c>
      <c r="O456" s="37"/>
      <c r="P456" s="176">
        <f>O456*H456</f>
        <v>0</v>
      </c>
      <c r="Q456" s="176">
        <v>0</v>
      </c>
      <c r="R456" s="176">
        <f>Q456*H456</f>
        <v>0</v>
      </c>
      <c r="S456" s="176">
        <v>0.001</v>
      </c>
      <c r="T456" s="177">
        <f>S456*H456</f>
        <v>0.036000000000000004</v>
      </c>
      <c r="AR456" s="18" t="s">
        <v>486</v>
      </c>
      <c r="AT456" s="18" t="s">
        <v>131</v>
      </c>
      <c r="AU456" s="18" t="s">
        <v>89</v>
      </c>
      <c r="AY456" s="18" t="s">
        <v>129</v>
      </c>
      <c r="BE456" s="178">
        <f>IF(N456="základní",J456,0)</f>
        <v>0</v>
      </c>
      <c r="BF456" s="178">
        <f>IF(N456="snížená",J456,0)</f>
        <v>0</v>
      </c>
      <c r="BG456" s="178">
        <f>IF(N456="zákl. přenesená",J456,0)</f>
        <v>0</v>
      </c>
      <c r="BH456" s="178">
        <f>IF(N456="sníž. přenesená",J456,0)</f>
        <v>0</v>
      </c>
      <c r="BI456" s="178">
        <f>IF(N456="nulová",J456,0)</f>
        <v>0</v>
      </c>
      <c r="BJ456" s="18" t="s">
        <v>24</v>
      </c>
      <c r="BK456" s="178">
        <f>ROUND(I456*H456,2)</f>
        <v>0</v>
      </c>
      <c r="BL456" s="18" t="s">
        <v>486</v>
      </c>
      <c r="BM456" s="18" t="s">
        <v>1289</v>
      </c>
    </row>
    <row r="457" spans="2:47" s="1" customFormat="1" ht="13.5">
      <c r="B457" s="36"/>
      <c r="D457" s="179" t="s">
        <v>138</v>
      </c>
      <c r="F457" s="180" t="s">
        <v>943</v>
      </c>
      <c r="I457" s="181"/>
      <c r="L457" s="36"/>
      <c r="M457" s="65"/>
      <c r="N457" s="37"/>
      <c r="O457" s="37"/>
      <c r="P457" s="37"/>
      <c r="Q457" s="37"/>
      <c r="R457" s="37"/>
      <c r="S457" s="37"/>
      <c r="T457" s="66"/>
      <c r="AT457" s="18" t="s">
        <v>138</v>
      </c>
      <c r="AU457" s="18" t="s">
        <v>89</v>
      </c>
    </row>
    <row r="458" spans="2:51" s="11" customFormat="1" ht="13.5">
      <c r="B458" s="182"/>
      <c r="D458" s="191" t="s">
        <v>140</v>
      </c>
      <c r="E458" s="200" t="s">
        <v>3</v>
      </c>
      <c r="F458" s="201" t="s">
        <v>489</v>
      </c>
      <c r="H458" s="202">
        <v>36</v>
      </c>
      <c r="I458" s="186"/>
      <c r="L458" s="182"/>
      <c r="M458" s="187"/>
      <c r="N458" s="188"/>
      <c r="O458" s="188"/>
      <c r="P458" s="188"/>
      <c r="Q458" s="188"/>
      <c r="R458" s="188"/>
      <c r="S458" s="188"/>
      <c r="T458" s="189"/>
      <c r="AT458" s="183" t="s">
        <v>140</v>
      </c>
      <c r="AU458" s="183" t="s">
        <v>89</v>
      </c>
      <c r="AV458" s="11" t="s">
        <v>89</v>
      </c>
      <c r="AW458" s="11" t="s">
        <v>45</v>
      </c>
      <c r="AX458" s="11" t="s">
        <v>24</v>
      </c>
      <c r="AY458" s="183" t="s">
        <v>129</v>
      </c>
    </row>
    <row r="459" spans="2:65" s="1" customFormat="1" ht="22.5" customHeight="1">
      <c r="B459" s="166"/>
      <c r="C459" s="167" t="s">
        <v>964</v>
      </c>
      <c r="D459" s="167" t="s">
        <v>131</v>
      </c>
      <c r="E459" s="168" t="s">
        <v>951</v>
      </c>
      <c r="F459" s="169" t="s">
        <v>952</v>
      </c>
      <c r="G459" s="170" t="s">
        <v>253</v>
      </c>
      <c r="H459" s="171">
        <v>192</v>
      </c>
      <c r="I459" s="172"/>
      <c r="J459" s="173">
        <f>ROUND(I459*H459,2)</f>
        <v>0</v>
      </c>
      <c r="K459" s="169" t="s">
        <v>135</v>
      </c>
      <c r="L459" s="36"/>
      <c r="M459" s="174" t="s">
        <v>3</v>
      </c>
      <c r="N459" s="175" t="s">
        <v>52</v>
      </c>
      <c r="O459" s="37"/>
      <c r="P459" s="176">
        <f>O459*H459</f>
        <v>0</v>
      </c>
      <c r="Q459" s="176">
        <v>0.00034</v>
      </c>
      <c r="R459" s="176">
        <f>Q459*H459</f>
        <v>0.06528</v>
      </c>
      <c r="S459" s="176">
        <v>0.004</v>
      </c>
      <c r="T459" s="177">
        <f>S459*H459</f>
        <v>0.768</v>
      </c>
      <c r="AR459" s="18" t="s">
        <v>136</v>
      </c>
      <c r="AT459" s="18" t="s">
        <v>131</v>
      </c>
      <c r="AU459" s="18" t="s">
        <v>89</v>
      </c>
      <c r="AY459" s="18" t="s">
        <v>129</v>
      </c>
      <c r="BE459" s="178">
        <f>IF(N459="základní",J459,0)</f>
        <v>0</v>
      </c>
      <c r="BF459" s="178">
        <f>IF(N459="snížená",J459,0)</f>
        <v>0</v>
      </c>
      <c r="BG459" s="178">
        <f>IF(N459="zákl. přenesená",J459,0)</f>
        <v>0</v>
      </c>
      <c r="BH459" s="178">
        <f>IF(N459="sníž. přenesená",J459,0)</f>
        <v>0</v>
      </c>
      <c r="BI459" s="178">
        <f>IF(N459="nulová",J459,0)</f>
        <v>0</v>
      </c>
      <c r="BJ459" s="18" t="s">
        <v>24</v>
      </c>
      <c r="BK459" s="178">
        <f>ROUND(I459*H459,2)</f>
        <v>0</v>
      </c>
      <c r="BL459" s="18" t="s">
        <v>136</v>
      </c>
      <c r="BM459" s="18" t="s">
        <v>1290</v>
      </c>
    </row>
    <row r="460" spans="2:47" s="1" customFormat="1" ht="27">
      <c r="B460" s="36"/>
      <c r="D460" s="179" t="s">
        <v>138</v>
      </c>
      <c r="F460" s="180" t="s">
        <v>954</v>
      </c>
      <c r="I460" s="181"/>
      <c r="L460" s="36"/>
      <c r="M460" s="65"/>
      <c r="N460" s="37"/>
      <c r="O460" s="37"/>
      <c r="P460" s="37"/>
      <c r="Q460" s="37"/>
      <c r="R460" s="37"/>
      <c r="S460" s="37"/>
      <c r="T460" s="66"/>
      <c r="AT460" s="18" t="s">
        <v>138</v>
      </c>
      <c r="AU460" s="18" t="s">
        <v>89</v>
      </c>
    </row>
    <row r="461" spans="2:51" s="12" customFormat="1" ht="13.5">
      <c r="B461" s="190"/>
      <c r="D461" s="179" t="s">
        <v>140</v>
      </c>
      <c r="E461" s="214" t="s">
        <v>3</v>
      </c>
      <c r="F461" s="215" t="s">
        <v>1003</v>
      </c>
      <c r="H461" s="199" t="s">
        <v>3</v>
      </c>
      <c r="I461" s="195"/>
      <c r="L461" s="190"/>
      <c r="M461" s="196"/>
      <c r="N461" s="197"/>
      <c r="O461" s="197"/>
      <c r="P461" s="197"/>
      <c r="Q461" s="197"/>
      <c r="R461" s="197"/>
      <c r="S461" s="197"/>
      <c r="T461" s="198"/>
      <c r="AT461" s="199" t="s">
        <v>140</v>
      </c>
      <c r="AU461" s="199" t="s">
        <v>89</v>
      </c>
      <c r="AV461" s="12" t="s">
        <v>24</v>
      </c>
      <c r="AW461" s="12" t="s">
        <v>45</v>
      </c>
      <c r="AX461" s="12" t="s">
        <v>81</v>
      </c>
      <c r="AY461" s="199" t="s">
        <v>129</v>
      </c>
    </row>
    <row r="462" spans="2:51" s="11" customFormat="1" ht="13.5">
      <c r="B462" s="182"/>
      <c r="D462" s="179" t="s">
        <v>140</v>
      </c>
      <c r="E462" s="183" t="s">
        <v>3</v>
      </c>
      <c r="F462" s="184" t="s">
        <v>955</v>
      </c>
      <c r="H462" s="185">
        <v>172.8</v>
      </c>
      <c r="I462" s="186"/>
      <c r="L462" s="182"/>
      <c r="M462" s="187"/>
      <c r="N462" s="188"/>
      <c r="O462" s="188"/>
      <c r="P462" s="188"/>
      <c r="Q462" s="188"/>
      <c r="R462" s="188"/>
      <c r="S462" s="188"/>
      <c r="T462" s="189"/>
      <c r="AT462" s="183" t="s">
        <v>140</v>
      </c>
      <c r="AU462" s="183" t="s">
        <v>89</v>
      </c>
      <c r="AV462" s="11" t="s">
        <v>89</v>
      </c>
      <c r="AW462" s="11" t="s">
        <v>45</v>
      </c>
      <c r="AX462" s="11" t="s">
        <v>81</v>
      </c>
      <c r="AY462" s="183" t="s">
        <v>129</v>
      </c>
    </row>
    <row r="463" spans="2:51" s="12" customFormat="1" ht="13.5">
      <c r="B463" s="190"/>
      <c r="D463" s="179" t="s">
        <v>140</v>
      </c>
      <c r="E463" s="214" t="s">
        <v>3</v>
      </c>
      <c r="F463" s="215" t="s">
        <v>1291</v>
      </c>
      <c r="H463" s="199" t="s">
        <v>3</v>
      </c>
      <c r="I463" s="195"/>
      <c r="L463" s="190"/>
      <c r="M463" s="196"/>
      <c r="N463" s="197"/>
      <c r="O463" s="197"/>
      <c r="P463" s="197"/>
      <c r="Q463" s="197"/>
      <c r="R463" s="197"/>
      <c r="S463" s="197"/>
      <c r="T463" s="198"/>
      <c r="AT463" s="199" t="s">
        <v>140</v>
      </c>
      <c r="AU463" s="199" t="s">
        <v>89</v>
      </c>
      <c r="AV463" s="12" t="s">
        <v>24</v>
      </c>
      <c r="AW463" s="12" t="s">
        <v>45</v>
      </c>
      <c r="AX463" s="12" t="s">
        <v>81</v>
      </c>
      <c r="AY463" s="199" t="s">
        <v>129</v>
      </c>
    </row>
    <row r="464" spans="2:51" s="11" customFormat="1" ht="13.5">
      <c r="B464" s="182"/>
      <c r="D464" s="179" t="s">
        <v>140</v>
      </c>
      <c r="E464" s="183" t="s">
        <v>3</v>
      </c>
      <c r="F464" s="184" t="s">
        <v>1292</v>
      </c>
      <c r="H464" s="185">
        <v>19.2</v>
      </c>
      <c r="I464" s="186"/>
      <c r="L464" s="182"/>
      <c r="M464" s="187"/>
      <c r="N464" s="188"/>
      <c r="O464" s="188"/>
      <c r="P464" s="188"/>
      <c r="Q464" s="188"/>
      <c r="R464" s="188"/>
      <c r="S464" s="188"/>
      <c r="T464" s="189"/>
      <c r="AT464" s="183" t="s">
        <v>140</v>
      </c>
      <c r="AU464" s="183" t="s">
        <v>89</v>
      </c>
      <c r="AV464" s="11" t="s">
        <v>89</v>
      </c>
      <c r="AW464" s="11" t="s">
        <v>45</v>
      </c>
      <c r="AX464" s="11" t="s">
        <v>81</v>
      </c>
      <c r="AY464" s="183" t="s">
        <v>129</v>
      </c>
    </row>
    <row r="465" spans="2:51" s="13" customFormat="1" ht="13.5">
      <c r="B465" s="220"/>
      <c r="D465" s="191" t="s">
        <v>140</v>
      </c>
      <c r="E465" s="221" t="s">
        <v>3</v>
      </c>
      <c r="F465" s="222" t="s">
        <v>506</v>
      </c>
      <c r="H465" s="223">
        <v>192</v>
      </c>
      <c r="I465" s="224"/>
      <c r="L465" s="220"/>
      <c r="M465" s="225"/>
      <c r="N465" s="226"/>
      <c r="O465" s="226"/>
      <c r="P465" s="226"/>
      <c r="Q465" s="226"/>
      <c r="R465" s="226"/>
      <c r="S465" s="226"/>
      <c r="T465" s="227"/>
      <c r="AT465" s="228" t="s">
        <v>140</v>
      </c>
      <c r="AU465" s="228" t="s">
        <v>89</v>
      </c>
      <c r="AV465" s="13" t="s">
        <v>136</v>
      </c>
      <c r="AW465" s="13" t="s">
        <v>45</v>
      </c>
      <c r="AX465" s="13" t="s">
        <v>24</v>
      </c>
      <c r="AY465" s="228" t="s">
        <v>129</v>
      </c>
    </row>
    <row r="466" spans="2:65" s="1" customFormat="1" ht="22.5" customHeight="1">
      <c r="B466" s="166"/>
      <c r="C466" s="167" t="s">
        <v>971</v>
      </c>
      <c r="D466" s="167" t="s">
        <v>131</v>
      </c>
      <c r="E466" s="168" t="s">
        <v>958</v>
      </c>
      <c r="F466" s="169" t="s">
        <v>959</v>
      </c>
      <c r="G466" s="170" t="s">
        <v>253</v>
      </c>
      <c r="H466" s="171">
        <v>4.8</v>
      </c>
      <c r="I466" s="172"/>
      <c r="J466" s="173">
        <f>ROUND(I466*H466,2)</f>
        <v>0</v>
      </c>
      <c r="K466" s="169" t="s">
        <v>135</v>
      </c>
      <c r="L466" s="36"/>
      <c r="M466" s="174" t="s">
        <v>3</v>
      </c>
      <c r="N466" s="175" t="s">
        <v>52</v>
      </c>
      <c r="O466" s="37"/>
      <c r="P466" s="176">
        <f>O466*H466</f>
        <v>0</v>
      </c>
      <c r="Q466" s="176">
        <v>0.00082</v>
      </c>
      <c r="R466" s="176">
        <f>Q466*H466</f>
        <v>0.003935999999999999</v>
      </c>
      <c r="S466" s="176">
        <v>0.011</v>
      </c>
      <c r="T466" s="177">
        <f>S466*H466</f>
        <v>0.05279999999999999</v>
      </c>
      <c r="AR466" s="18" t="s">
        <v>136</v>
      </c>
      <c r="AT466" s="18" t="s">
        <v>131</v>
      </c>
      <c r="AU466" s="18" t="s">
        <v>89</v>
      </c>
      <c r="AY466" s="18" t="s">
        <v>129</v>
      </c>
      <c r="BE466" s="178">
        <f>IF(N466="základní",J466,0)</f>
        <v>0</v>
      </c>
      <c r="BF466" s="178">
        <f>IF(N466="snížená",J466,0)</f>
        <v>0</v>
      </c>
      <c r="BG466" s="178">
        <f>IF(N466="zákl. přenesená",J466,0)</f>
        <v>0</v>
      </c>
      <c r="BH466" s="178">
        <f>IF(N466="sníž. přenesená",J466,0)</f>
        <v>0</v>
      </c>
      <c r="BI466" s="178">
        <f>IF(N466="nulová",J466,0)</f>
        <v>0</v>
      </c>
      <c r="BJ466" s="18" t="s">
        <v>24</v>
      </c>
      <c r="BK466" s="178">
        <f>ROUND(I466*H466,2)</f>
        <v>0</v>
      </c>
      <c r="BL466" s="18" t="s">
        <v>136</v>
      </c>
      <c r="BM466" s="18" t="s">
        <v>1293</v>
      </c>
    </row>
    <row r="467" spans="2:47" s="1" customFormat="1" ht="27">
      <c r="B467" s="36"/>
      <c r="D467" s="179" t="s">
        <v>138</v>
      </c>
      <c r="F467" s="180" t="s">
        <v>961</v>
      </c>
      <c r="I467" s="181"/>
      <c r="L467" s="36"/>
      <c r="M467" s="65"/>
      <c r="N467" s="37"/>
      <c r="O467" s="37"/>
      <c r="P467" s="37"/>
      <c r="Q467" s="37"/>
      <c r="R467" s="37"/>
      <c r="S467" s="37"/>
      <c r="T467" s="66"/>
      <c r="AT467" s="18" t="s">
        <v>138</v>
      </c>
      <c r="AU467" s="18" t="s">
        <v>89</v>
      </c>
    </row>
    <row r="468" spans="2:51" s="12" customFormat="1" ht="13.5">
      <c r="B468" s="190"/>
      <c r="D468" s="179" t="s">
        <v>140</v>
      </c>
      <c r="E468" s="214" t="s">
        <v>3</v>
      </c>
      <c r="F468" s="215" t="s">
        <v>962</v>
      </c>
      <c r="H468" s="199" t="s">
        <v>3</v>
      </c>
      <c r="I468" s="195"/>
      <c r="L468" s="190"/>
      <c r="M468" s="196"/>
      <c r="N468" s="197"/>
      <c r="O468" s="197"/>
      <c r="P468" s="197"/>
      <c r="Q468" s="197"/>
      <c r="R468" s="197"/>
      <c r="S468" s="197"/>
      <c r="T468" s="198"/>
      <c r="AT468" s="199" t="s">
        <v>140</v>
      </c>
      <c r="AU468" s="199" t="s">
        <v>89</v>
      </c>
      <c r="AV468" s="12" t="s">
        <v>24</v>
      </c>
      <c r="AW468" s="12" t="s">
        <v>45</v>
      </c>
      <c r="AX468" s="12" t="s">
        <v>81</v>
      </c>
      <c r="AY468" s="199" t="s">
        <v>129</v>
      </c>
    </row>
    <row r="469" spans="2:51" s="11" customFormat="1" ht="13.5">
      <c r="B469" s="182"/>
      <c r="D469" s="191" t="s">
        <v>140</v>
      </c>
      <c r="E469" s="200" t="s">
        <v>3</v>
      </c>
      <c r="F469" s="201" t="s">
        <v>1294</v>
      </c>
      <c r="H469" s="202">
        <v>4.8</v>
      </c>
      <c r="I469" s="186"/>
      <c r="L469" s="182"/>
      <c r="M469" s="187"/>
      <c r="N469" s="188"/>
      <c r="O469" s="188"/>
      <c r="P469" s="188"/>
      <c r="Q469" s="188"/>
      <c r="R469" s="188"/>
      <c r="S469" s="188"/>
      <c r="T469" s="189"/>
      <c r="AT469" s="183" t="s">
        <v>140</v>
      </c>
      <c r="AU469" s="183" t="s">
        <v>89</v>
      </c>
      <c r="AV469" s="11" t="s">
        <v>89</v>
      </c>
      <c r="AW469" s="11" t="s">
        <v>45</v>
      </c>
      <c r="AX469" s="11" t="s">
        <v>24</v>
      </c>
      <c r="AY469" s="183" t="s">
        <v>129</v>
      </c>
    </row>
    <row r="470" spans="2:65" s="1" customFormat="1" ht="22.5" customHeight="1">
      <c r="B470" s="166"/>
      <c r="C470" s="167" t="s">
        <v>979</v>
      </c>
      <c r="D470" s="167" t="s">
        <v>131</v>
      </c>
      <c r="E470" s="168" t="s">
        <v>965</v>
      </c>
      <c r="F470" s="169" t="s">
        <v>966</v>
      </c>
      <c r="G470" s="170" t="s">
        <v>253</v>
      </c>
      <c r="H470" s="171">
        <v>2.5</v>
      </c>
      <c r="I470" s="172"/>
      <c r="J470" s="173">
        <f>ROUND(I470*H470,2)</f>
        <v>0</v>
      </c>
      <c r="K470" s="169" t="s">
        <v>135</v>
      </c>
      <c r="L470" s="36"/>
      <c r="M470" s="174" t="s">
        <v>3</v>
      </c>
      <c r="N470" s="175" t="s">
        <v>52</v>
      </c>
      <c r="O470" s="37"/>
      <c r="P470" s="176">
        <f>O470*H470</f>
        <v>0</v>
      </c>
      <c r="Q470" s="176">
        <v>0.00309</v>
      </c>
      <c r="R470" s="176">
        <f>Q470*H470</f>
        <v>0.007724999999999999</v>
      </c>
      <c r="S470" s="176">
        <v>0.126</v>
      </c>
      <c r="T470" s="177">
        <f>S470*H470</f>
        <v>0.315</v>
      </c>
      <c r="AR470" s="18" t="s">
        <v>136</v>
      </c>
      <c r="AT470" s="18" t="s">
        <v>131</v>
      </c>
      <c r="AU470" s="18" t="s">
        <v>89</v>
      </c>
      <c r="AY470" s="18" t="s">
        <v>129</v>
      </c>
      <c r="BE470" s="178">
        <f>IF(N470="základní",J470,0)</f>
        <v>0</v>
      </c>
      <c r="BF470" s="178">
        <f>IF(N470="snížená",J470,0)</f>
        <v>0</v>
      </c>
      <c r="BG470" s="178">
        <f>IF(N470="zákl. přenesená",J470,0)</f>
        <v>0</v>
      </c>
      <c r="BH470" s="178">
        <f>IF(N470="sníž. přenesená",J470,0)</f>
        <v>0</v>
      </c>
      <c r="BI470" s="178">
        <f>IF(N470="nulová",J470,0)</f>
        <v>0</v>
      </c>
      <c r="BJ470" s="18" t="s">
        <v>24</v>
      </c>
      <c r="BK470" s="178">
        <f>ROUND(I470*H470,2)</f>
        <v>0</v>
      </c>
      <c r="BL470" s="18" t="s">
        <v>136</v>
      </c>
      <c r="BM470" s="18" t="s">
        <v>1295</v>
      </c>
    </row>
    <row r="471" spans="2:47" s="1" customFormat="1" ht="27">
      <c r="B471" s="36"/>
      <c r="D471" s="179" t="s">
        <v>138</v>
      </c>
      <c r="F471" s="180" t="s">
        <v>968</v>
      </c>
      <c r="I471" s="181"/>
      <c r="L471" s="36"/>
      <c r="M471" s="65"/>
      <c r="N471" s="37"/>
      <c r="O471" s="37"/>
      <c r="P471" s="37"/>
      <c r="Q471" s="37"/>
      <c r="R471" s="37"/>
      <c r="S471" s="37"/>
      <c r="T471" s="66"/>
      <c r="AT471" s="18" t="s">
        <v>138</v>
      </c>
      <c r="AU471" s="18" t="s">
        <v>89</v>
      </c>
    </row>
    <row r="472" spans="2:51" s="12" customFormat="1" ht="13.5">
      <c r="B472" s="190"/>
      <c r="D472" s="179" t="s">
        <v>140</v>
      </c>
      <c r="E472" s="214" t="s">
        <v>3</v>
      </c>
      <c r="F472" s="215" t="s">
        <v>969</v>
      </c>
      <c r="H472" s="199" t="s">
        <v>3</v>
      </c>
      <c r="I472" s="195"/>
      <c r="L472" s="190"/>
      <c r="M472" s="196"/>
      <c r="N472" s="197"/>
      <c r="O472" s="197"/>
      <c r="P472" s="197"/>
      <c r="Q472" s="197"/>
      <c r="R472" s="197"/>
      <c r="S472" s="197"/>
      <c r="T472" s="198"/>
      <c r="AT472" s="199" t="s">
        <v>140</v>
      </c>
      <c r="AU472" s="199" t="s">
        <v>89</v>
      </c>
      <c r="AV472" s="12" t="s">
        <v>24</v>
      </c>
      <c r="AW472" s="12" t="s">
        <v>45</v>
      </c>
      <c r="AX472" s="12" t="s">
        <v>81</v>
      </c>
      <c r="AY472" s="199" t="s">
        <v>129</v>
      </c>
    </row>
    <row r="473" spans="2:51" s="11" customFormat="1" ht="13.5">
      <c r="B473" s="182"/>
      <c r="D473" s="191" t="s">
        <v>140</v>
      </c>
      <c r="E473" s="200" t="s">
        <v>3</v>
      </c>
      <c r="F473" s="201" t="s">
        <v>970</v>
      </c>
      <c r="H473" s="202">
        <v>2.5</v>
      </c>
      <c r="I473" s="186"/>
      <c r="L473" s="182"/>
      <c r="M473" s="187"/>
      <c r="N473" s="188"/>
      <c r="O473" s="188"/>
      <c r="P473" s="188"/>
      <c r="Q473" s="188"/>
      <c r="R473" s="188"/>
      <c r="S473" s="188"/>
      <c r="T473" s="189"/>
      <c r="AT473" s="183" t="s">
        <v>140</v>
      </c>
      <c r="AU473" s="183" t="s">
        <v>89</v>
      </c>
      <c r="AV473" s="11" t="s">
        <v>89</v>
      </c>
      <c r="AW473" s="11" t="s">
        <v>45</v>
      </c>
      <c r="AX473" s="11" t="s">
        <v>24</v>
      </c>
      <c r="AY473" s="183" t="s">
        <v>129</v>
      </c>
    </row>
    <row r="474" spans="2:65" s="1" customFormat="1" ht="22.5" customHeight="1">
      <c r="B474" s="166"/>
      <c r="C474" s="167" t="s">
        <v>984</v>
      </c>
      <c r="D474" s="167" t="s">
        <v>131</v>
      </c>
      <c r="E474" s="168" t="s">
        <v>972</v>
      </c>
      <c r="F474" s="169" t="s">
        <v>973</v>
      </c>
      <c r="G474" s="170" t="s">
        <v>134</v>
      </c>
      <c r="H474" s="171">
        <v>129.248</v>
      </c>
      <c r="I474" s="172"/>
      <c r="J474" s="173">
        <f>ROUND(I474*H474,2)</f>
        <v>0</v>
      </c>
      <c r="K474" s="169" t="s">
        <v>135</v>
      </c>
      <c r="L474" s="36"/>
      <c r="M474" s="174" t="s">
        <v>3</v>
      </c>
      <c r="N474" s="175" t="s">
        <v>52</v>
      </c>
      <c r="O474" s="37"/>
      <c r="P474" s="176">
        <f>O474*H474</f>
        <v>0</v>
      </c>
      <c r="Q474" s="176">
        <v>0.03885</v>
      </c>
      <c r="R474" s="176">
        <f>Q474*H474</f>
        <v>5.0212848</v>
      </c>
      <c r="S474" s="176">
        <v>0</v>
      </c>
      <c r="T474" s="177">
        <f>S474*H474</f>
        <v>0</v>
      </c>
      <c r="AR474" s="18" t="s">
        <v>136</v>
      </c>
      <c r="AT474" s="18" t="s">
        <v>131</v>
      </c>
      <c r="AU474" s="18" t="s">
        <v>89</v>
      </c>
      <c r="AY474" s="18" t="s">
        <v>129</v>
      </c>
      <c r="BE474" s="178">
        <f>IF(N474="základní",J474,0)</f>
        <v>0</v>
      </c>
      <c r="BF474" s="178">
        <f>IF(N474="snížená",J474,0)</f>
        <v>0</v>
      </c>
      <c r="BG474" s="178">
        <f>IF(N474="zákl. přenesená",J474,0)</f>
        <v>0</v>
      </c>
      <c r="BH474" s="178">
        <f>IF(N474="sníž. přenesená",J474,0)</f>
        <v>0</v>
      </c>
      <c r="BI474" s="178">
        <f>IF(N474="nulová",J474,0)</f>
        <v>0</v>
      </c>
      <c r="BJ474" s="18" t="s">
        <v>24</v>
      </c>
      <c r="BK474" s="178">
        <f>ROUND(I474*H474,2)</f>
        <v>0</v>
      </c>
      <c r="BL474" s="18" t="s">
        <v>136</v>
      </c>
      <c r="BM474" s="18" t="s">
        <v>1296</v>
      </c>
    </row>
    <row r="475" spans="2:47" s="1" customFormat="1" ht="13.5">
      <c r="B475" s="36"/>
      <c r="D475" s="179" t="s">
        <v>138</v>
      </c>
      <c r="F475" s="180" t="s">
        <v>975</v>
      </c>
      <c r="I475" s="181"/>
      <c r="L475" s="36"/>
      <c r="M475" s="65"/>
      <c r="N475" s="37"/>
      <c r="O475" s="37"/>
      <c r="P475" s="37"/>
      <c r="Q475" s="37"/>
      <c r="R475" s="37"/>
      <c r="S475" s="37"/>
      <c r="T475" s="66"/>
      <c r="AT475" s="18" t="s">
        <v>138</v>
      </c>
      <c r="AU475" s="18" t="s">
        <v>89</v>
      </c>
    </row>
    <row r="476" spans="2:51" s="12" customFormat="1" ht="13.5">
      <c r="B476" s="190"/>
      <c r="D476" s="179" t="s">
        <v>140</v>
      </c>
      <c r="E476" s="214" t="s">
        <v>3</v>
      </c>
      <c r="F476" s="215" t="s">
        <v>976</v>
      </c>
      <c r="H476" s="199" t="s">
        <v>3</v>
      </c>
      <c r="I476" s="195"/>
      <c r="L476" s="190"/>
      <c r="M476" s="196"/>
      <c r="N476" s="197"/>
      <c r="O476" s="197"/>
      <c r="P476" s="197"/>
      <c r="Q476" s="197"/>
      <c r="R476" s="197"/>
      <c r="S476" s="197"/>
      <c r="T476" s="198"/>
      <c r="AT476" s="199" t="s">
        <v>140</v>
      </c>
      <c r="AU476" s="199" t="s">
        <v>89</v>
      </c>
      <c r="AV476" s="12" t="s">
        <v>24</v>
      </c>
      <c r="AW476" s="12" t="s">
        <v>45</v>
      </c>
      <c r="AX476" s="12" t="s">
        <v>81</v>
      </c>
      <c r="AY476" s="199" t="s">
        <v>129</v>
      </c>
    </row>
    <row r="477" spans="2:51" s="11" customFormat="1" ht="13.5">
      <c r="B477" s="182"/>
      <c r="D477" s="179" t="s">
        <v>140</v>
      </c>
      <c r="E477" s="183" t="s">
        <v>3</v>
      </c>
      <c r="F477" s="184" t="s">
        <v>1297</v>
      </c>
      <c r="H477" s="185">
        <v>95.648</v>
      </c>
      <c r="I477" s="186"/>
      <c r="L477" s="182"/>
      <c r="M477" s="187"/>
      <c r="N477" s="188"/>
      <c r="O477" s="188"/>
      <c r="P477" s="188"/>
      <c r="Q477" s="188"/>
      <c r="R477" s="188"/>
      <c r="S477" s="188"/>
      <c r="T477" s="189"/>
      <c r="AT477" s="183" t="s">
        <v>140</v>
      </c>
      <c r="AU477" s="183" t="s">
        <v>89</v>
      </c>
      <c r="AV477" s="11" t="s">
        <v>89</v>
      </c>
      <c r="AW477" s="11" t="s">
        <v>45</v>
      </c>
      <c r="AX477" s="11" t="s">
        <v>81</v>
      </c>
      <c r="AY477" s="183" t="s">
        <v>129</v>
      </c>
    </row>
    <row r="478" spans="2:51" s="12" customFormat="1" ht="13.5">
      <c r="B478" s="190"/>
      <c r="D478" s="179" t="s">
        <v>140</v>
      </c>
      <c r="E478" s="214" t="s">
        <v>3</v>
      </c>
      <c r="F478" s="215" t="s">
        <v>1298</v>
      </c>
      <c r="H478" s="199" t="s">
        <v>3</v>
      </c>
      <c r="I478" s="195"/>
      <c r="L478" s="190"/>
      <c r="M478" s="196"/>
      <c r="N478" s="197"/>
      <c r="O478" s="197"/>
      <c r="P478" s="197"/>
      <c r="Q478" s="197"/>
      <c r="R478" s="197"/>
      <c r="S478" s="197"/>
      <c r="T478" s="198"/>
      <c r="AT478" s="199" t="s">
        <v>140</v>
      </c>
      <c r="AU478" s="199" t="s">
        <v>89</v>
      </c>
      <c r="AV478" s="12" t="s">
        <v>24</v>
      </c>
      <c r="AW478" s="12" t="s">
        <v>45</v>
      </c>
      <c r="AX478" s="12" t="s">
        <v>81</v>
      </c>
      <c r="AY478" s="199" t="s">
        <v>129</v>
      </c>
    </row>
    <row r="479" spans="2:51" s="11" customFormat="1" ht="13.5">
      <c r="B479" s="182"/>
      <c r="D479" s="179" t="s">
        <v>140</v>
      </c>
      <c r="E479" s="183" t="s">
        <v>3</v>
      </c>
      <c r="F479" s="184" t="s">
        <v>755</v>
      </c>
      <c r="H479" s="185">
        <v>33.6</v>
      </c>
      <c r="I479" s="186"/>
      <c r="L479" s="182"/>
      <c r="M479" s="187"/>
      <c r="N479" s="188"/>
      <c r="O479" s="188"/>
      <c r="P479" s="188"/>
      <c r="Q479" s="188"/>
      <c r="R479" s="188"/>
      <c r="S479" s="188"/>
      <c r="T479" s="189"/>
      <c r="AT479" s="183" t="s">
        <v>140</v>
      </c>
      <c r="AU479" s="183" t="s">
        <v>89</v>
      </c>
      <c r="AV479" s="11" t="s">
        <v>89</v>
      </c>
      <c r="AW479" s="11" t="s">
        <v>45</v>
      </c>
      <c r="AX479" s="11" t="s">
        <v>81</v>
      </c>
      <c r="AY479" s="183" t="s">
        <v>129</v>
      </c>
    </row>
    <row r="480" spans="2:51" s="13" customFormat="1" ht="13.5">
      <c r="B480" s="220"/>
      <c r="D480" s="191" t="s">
        <v>140</v>
      </c>
      <c r="E480" s="221" t="s">
        <v>3</v>
      </c>
      <c r="F480" s="222" t="s">
        <v>506</v>
      </c>
      <c r="H480" s="223">
        <v>129.248</v>
      </c>
      <c r="I480" s="224"/>
      <c r="L480" s="220"/>
      <c r="M480" s="225"/>
      <c r="N480" s="226"/>
      <c r="O480" s="226"/>
      <c r="P480" s="226"/>
      <c r="Q480" s="226"/>
      <c r="R480" s="226"/>
      <c r="S480" s="226"/>
      <c r="T480" s="227"/>
      <c r="AT480" s="228" t="s">
        <v>140</v>
      </c>
      <c r="AU480" s="228" t="s">
        <v>89</v>
      </c>
      <c r="AV480" s="13" t="s">
        <v>136</v>
      </c>
      <c r="AW480" s="13" t="s">
        <v>45</v>
      </c>
      <c r="AX480" s="13" t="s">
        <v>24</v>
      </c>
      <c r="AY480" s="228" t="s">
        <v>129</v>
      </c>
    </row>
    <row r="481" spans="2:65" s="1" customFormat="1" ht="22.5" customHeight="1">
      <c r="B481" s="166"/>
      <c r="C481" s="167" t="s">
        <v>991</v>
      </c>
      <c r="D481" s="167" t="s">
        <v>131</v>
      </c>
      <c r="E481" s="168" t="s">
        <v>980</v>
      </c>
      <c r="F481" s="169" t="s">
        <v>981</v>
      </c>
      <c r="G481" s="170" t="s">
        <v>134</v>
      </c>
      <c r="H481" s="171">
        <v>12</v>
      </c>
      <c r="I481" s="172"/>
      <c r="J481" s="173">
        <f>ROUND(I481*H481,2)</f>
        <v>0</v>
      </c>
      <c r="K481" s="169" t="s">
        <v>135</v>
      </c>
      <c r="L481" s="36"/>
      <c r="M481" s="174" t="s">
        <v>3</v>
      </c>
      <c r="N481" s="175" t="s">
        <v>52</v>
      </c>
      <c r="O481" s="37"/>
      <c r="P481" s="176">
        <f>O481*H481</f>
        <v>0</v>
      </c>
      <c r="Q481" s="176">
        <v>0.09975</v>
      </c>
      <c r="R481" s="176">
        <f>Q481*H481</f>
        <v>1.197</v>
      </c>
      <c r="S481" s="176">
        <v>0</v>
      </c>
      <c r="T481" s="177">
        <f>S481*H481</f>
        <v>0</v>
      </c>
      <c r="AR481" s="18" t="s">
        <v>136</v>
      </c>
      <c r="AT481" s="18" t="s">
        <v>131</v>
      </c>
      <c r="AU481" s="18" t="s">
        <v>89</v>
      </c>
      <c r="AY481" s="18" t="s">
        <v>129</v>
      </c>
      <c r="BE481" s="178">
        <f>IF(N481="základní",J481,0)</f>
        <v>0</v>
      </c>
      <c r="BF481" s="178">
        <f>IF(N481="snížená",J481,0)</f>
        <v>0</v>
      </c>
      <c r="BG481" s="178">
        <f>IF(N481="zákl. přenesená",J481,0)</f>
        <v>0</v>
      </c>
      <c r="BH481" s="178">
        <f>IF(N481="sníž. přenesená",J481,0)</f>
        <v>0</v>
      </c>
      <c r="BI481" s="178">
        <f>IF(N481="nulová",J481,0)</f>
        <v>0</v>
      </c>
      <c r="BJ481" s="18" t="s">
        <v>24</v>
      </c>
      <c r="BK481" s="178">
        <f>ROUND(I481*H481,2)</f>
        <v>0</v>
      </c>
      <c r="BL481" s="18" t="s">
        <v>136</v>
      </c>
      <c r="BM481" s="18" t="s">
        <v>1299</v>
      </c>
    </row>
    <row r="482" spans="2:47" s="1" customFormat="1" ht="13.5">
      <c r="B482" s="36"/>
      <c r="D482" s="191" t="s">
        <v>138</v>
      </c>
      <c r="F482" s="203" t="s">
        <v>983</v>
      </c>
      <c r="I482" s="181"/>
      <c r="L482" s="36"/>
      <c r="M482" s="65"/>
      <c r="N482" s="37"/>
      <c r="O482" s="37"/>
      <c r="P482" s="37"/>
      <c r="Q482" s="37"/>
      <c r="R482" s="37"/>
      <c r="S482" s="37"/>
      <c r="T482" s="66"/>
      <c r="AT482" s="18" t="s">
        <v>138</v>
      </c>
      <c r="AU482" s="18" t="s">
        <v>89</v>
      </c>
    </row>
    <row r="483" spans="2:65" s="1" customFormat="1" ht="22.5" customHeight="1">
      <c r="B483" s="166"/>
      <c r="C483" s="167" t="s">
        <v>997</v>
      </c>
      <c r="D483" s="167" t="s">
        <v>131</v>
      </c>
      <c r="E483" s="168" t="s">
        <v>985</v>
      </c>
      <c r="F483" s="169" t="s">
        <v>986</v>
      </c>
      <c r="G483" s="170" t="s">
        <v>134</v>
      </c>
      <c r="H483" s="171">
        <v>33.6</v>
      </c>
      <c r="I483" s="172"/>
      <c r="J483" s="173">
        <f>ROUND(I483*H483,2)</f>
        <v>0</v>
      </c>
      <c r="K483" s="169" t="s">
        <v>135</v>
      </c>
      <c r="L483" s="36"/>
      <c r="M483" s="174" t="s">
        <v>3</v>
      </c>
      <c r="N483" s="175" t="s">
        <v>52</v>
      </c>
      <c r="O483" s="37"/>
      <c r="P483" s="176">
        <f>O483*H483</f>
        <v>0</v>
      </c>
      <c r="Q483" s="176">
        <v>0.0089</v>
      </c>
      <c r="R483" s="176">
        <f>Q483*H483</f>
        <v>0.29904000000000003</v>
      </c>
      <c r="S483" s="176">
        <v>0</v>
      </c>
      <c r="T483" s="177">
        <f>S483*H483</f>
        <v>0</v>
      </c>
      <c r="AR483" s="18" t="s">
        <v>136</v>
      </c>
      <c r="AT483" s="18" t="s">
        <v>131</v>
      </c>
      <c r="AU483" s="18" t="s">
        <v>89</v>
      </c>
      <c r="AY483" s="18" t="s">
        <v>129</v>
      </c>
      <c r="BE483" s="178">
        <f>IF(N483="základní",J483,0)</f>
        <v>0</v>
      </c>
      <c r="BF483" s="178">
        <f>IF(N483="snížená",J483,0)</f>
        <v>0</v>
      </c>
      <c r="BG483" s="178">
        <f>IF(N483="zákl. přenesená",J483,0)</f>
        <v>0</v>
      </c>
      <c r="BH483" s="178">
        <f>IF(N483="sníž. přenesená",J483,0)</f>
        <v>0</v>
      </c>
      <c r="BI483" s="178">
        <f>IF(N483="nulová",J483,0)</f>
        <v>0</v>
      </c>
      <c r="BJ483" s="18" t="s">
        <v>24</v>
      </c>
      <c r="BK483" s="178">
        <f>ROUND(I483*H483,2)</f>
        <v>0</v>
      </c>
      <c r="BL483" s="18" t="s">
        <v>136</v>
      </c>
      <c r="BM483" s="18" t="s">
        <v>1300</v>
      </c>
    </row>
    <row r="484" spans="2:47" s="1" customFormat="1" ht="13.5">
      <c r="B484" s="36"/>
      <c r="D484" s="179" t="s">
        <v>138</v>
      </c>
      <c r="F484" s="180" t="s">
        <v>988</v>
      </c>
      <c r="I484" s="181"/>
      <c r="L484" s="36"/>
      <c r="M484" s="65"/>
      <c r="N484" s="37"/>
      <c r="O484" s="37"/>
      <c r="P484" s="37"/>
      <c r="Q484" s="37"/>
      <c r="R484" s="37"/>
      <c r="S484" s="37"/>
      <c r="T484" s="66"/>
      <c r="AT484" s="18" t="s">
        <v>138</v>
      </c>
      <c r="AU484" s="18" t="s">
        <v>89</v>
      </c>
    </row>
    <row r="485" spans="2:51" s="12" customFormat="1" ht="13.5">
      <c r="B485" s="190"/>
      <c r="D485" s="179" t="s">
        <v>140</v>
      </c>
      <c r="E485" s="214" t="s">
        <v>3</v>
      </c>
      <c r="F485" s="215" t="s">
        <v>989</v>
      </c>
      <c r="H485" s="199" t="s">
        <v>3</v>
      </c>
      <c r="I485" s="195"/>
      <c r="L485" s="190"/>
      <c r="M485" s="196"/>
      <c r="N485" s="197"/>
      <c r="O485" s="197"/>
      <c r="P485" s="197"/>
      <c r="Q485" s="197"/>
      <c r="R485" s="197"/>
      <c r="S485" s="197"/>
      <c r="T485" s="198"/>
      <c r="AT485" s="199" t="s">
        <v>140</v>
      </c>
      <c r="AU485" s="199" t="s">
        <v>89</v>
      </c>
      <c r="AV485" s="12" t="s">
        <v>24</v>
      </c>
      <c r="AW485" s="12" t="s">
        <v>45</v>
      </c>
      <c r="AX485" s="12" t="s">
        <v>81</v>
      </c>
      <c r="AY485" s="199" t="s">
        <v>129</v>
      </c>
    </row>
    <row r="486" spans="2:51" s="11" customFormat="1" ht="13.5">
      <c r="B486" s="182"/>
      <c r="D486" s="191" t="s">
        <v>140</v>
      </c>
      <c r="E486" s="200" t="s">
        <v>3</v>
      </c>
      <c r="F486" s="201" t="s">
        <v>990</v>
      </c>
      <c r="H486" s="202">
        <v>33.6</v>
      </c>
      <c r="I486" s="186"/>
      <c r="L486" s="182"/>
      <c r="M486" s="187"/>
      <c r="N486" s="188"/>
      <c r="O486" s="188"/>
      <c r="P486" s="188"/>
      <c r="Q486" s="188"/>
      <c r="R486" s="188"/>
      <c r="S486" s="188"/>
      <c r="T486" s="189"/>
      <c r="AT486" s="183" t="s">
        <v>140</v>
      </c>
      <c r="AU486" s="183" t="s">
        <v>89</v>
      </c>
      <c r="AV486" s="11" t="s">
        <v>89</v>
      </c>
      <c r="AW486" s="11" t="s">
        <v>45</v>
      </c>
      <c r="AX486" s="11" t="s">
        <v>24</v>
      </c>
      <c r="AY486" s="183" t="s">
        <v>129</v>
      </c>
    </row>
    <row r="487" spans="2:65" s="1" customFormat="1" ht="22.5" customHeight="1">
      <c r="B487" s="166"/>
      <c r="C487" s="167" t="s">
        <v>32</v>
      </c>
      <c r="D487" s="167" t="s">
        <v>131</v>
      </c>
      <c r="E487" s="168" t="s">
        <v>992</v>
      </c>
      <c r="F487" s="169" t="s">
        <v>993</v>
      </c>
      <c r="G487" s="170" t="s">
        <v>134</v>
      </c>
      <c r="H487" s="171">
        <v>95.63</v>
      </c>
      <c r="I487" s="172"/>
      <c r="J487" s="173">
        <f>ROUND(I487*H487,2)</f>
        <v>0</v>
      </c>
      <c r="K487" s="169" t="s">
        <v>135</v>
      </c>
      <c r="L487" s="36"/>
      <c r="M487" s="174" t="s">
        <v>3</v>
      </c>
      <c r="N487" s="175" t="s">
        <v>52</v>
      </c>
      <c r="O487" s="37"/>
      <c r="P487" s="176">
        <f>O487*H487</f>
        <v>0</v>
      </c>
      <c r="Q487" s="176">
        <v>0.0089</v>
      </c>
      <c r="R487" s="176">
        <f>Q487*H487</f>
        <v>0.851107</v>
      </c>
      <c r="S487" s="176">
        <v>0</v>
      </c>
      <c r="T487" s="177">
        <f>S487*H487</f>
        <v>0</v>
      </c>
      <c r="AR487" s="18" t="s">
        <v>136</v>
      </c>
      <c r="AT487" s="18" t="s">
        <v>131</v>
      </c>
      <c r="AU487" s="18" t="s">
        <v>89</v>
      </c>
      <c r="AY487" s="18" t="s">
        <v>129</v>
      </c>
      <c r="BE487" s="178">
        <f>IF(N487="základní",J487,0)</f>
        <v>0</v>
      </c>
      <c r="BF487" s="178">
        <f>IF(N487="snížená",J487,0)</f>
        <v>0</v>
      </c>
      <c r="BG487" s="178">
        <f>IF(N487="zákl. přenesená",J487,0)</f>
        <v>0</v>
      </c>
      <c r="BH487" s="178">
        <f>IF(N487="sníž. přenesená",J487,0)</f>
        <v>0</v>
      </c>
      <c r="BI487" s="178">
        <f>IF(N487="nulová",J487,0)</f>
        <v>0</v>
      </c>
      <c r="BJ487" s="18" t="s">
        <v>24</v>
      </c>
      <c r="BK487" s="178">
        <f>ROUND(I487*H487,2)</f>
        <v>0</v>
      </c>
      <c r="BL487" s="18" t="s">
        <v>136</v>
      </c>
      <c r="BM487" s="18" t="s">
        <v>1301</v>
      </c>
    </row>
    <row r="488" spans="2:47" s="1" customFormat="1" ht="13.5">
      <c r="B488" s="36"/>
      <c r="D488" s="179" t="s">
        <v>138</v>
      </c>
      <c r="F488" s="180" t="s">
        <v>995</v>
      </c>
      <c r="I488" s="181"/>
      <c r="L488" s="36"/>
      <c r="M488" s="65"/>
      <c r="N488" s="37"/>
      <c r="O488" s="37"/>
      <c r="P488" s="37"/>
      <c r="Q488" s="37"/>
      <c r="R488" s="37"/>
      <c r="S488" s="37"/>
      <c r="T488" s="66"/>
      <c r="AT488" s="18" t="s">
        <v>138</v>
      </c>
      <c r="AU488" s="18" t="s">
        <v>89</v>
      </c>
    </row>
    <row r="489" spans="2:51" s="12" customFormat="1" ht="13.5">
      <c r="B489" s="190"/>
      <c r="D489" s="179" t="s">
        <v>140</v>
      </c>
      <c r="E489" s="214" t="s">
        <v>3</v>
      </c>
      <c r="F489" s="215" t="s">
        <v>996</v>
      </c>
      <c r="H489" s="199" t="s">
        <v>3</v>
      </c>
      <c r="I489" s="195"/>
      <c r="L489" s="190"/>
      <c r="M489" s="196"/>
      <c r="N489" s="197"/>
      <c r="O489" s="197"/>
      <c r="P489" s="197"/>
      <c r="Q489" s="197"/>
      <c r="R489" s="197"/>
      <c r="S489" s="197"/>
      <c r="T489" s="198"/>
      <c r="AT489" s="199" t="s">
        <v>140</v>
      </c>
      <c r="AU489" s="199" t="s">
        <v>89</v>
      </c>
      <c r="AV489" s="12" t="s">
        <v>24</v>
      </c>
      <c r="AW489" s="12" t="s">
        <v>45</v>
      </c>
      <c r="AX489" s="12" t="s">
        <v>81</v>
      </c>
      <c r="AY489" s="199" t="s">
        <v>129</v>
      </c>
    </row>
    <row r="490" spans="2:51" s="11" customFormat="1" ht="13.5">
      <c r="B490" s="182"/>
      <c r="D490" s="191" t="s">
        <v>140</v>
      </c>
      <c r="E490" s="200" t="s">
        <v>3</v>
      </c>
      <c r="F490" s="201" t="s">
        <v>1302</v>
      </c>
      <c r="H490" s="202">
        <v>95.63</v>
      </c>
      <c r="I490" s="186"/>
      <c r="L490" s="182"/>
      <c r="M490" s="187"/>
      <c r="N490" s="188"/>
      <c r="O490" s="188"/>
      <c r="P490" s="188"/>
      <c r="Q490" s="188"/>
      <c r="R490" s="188"/>
      <c r="S490" s="188"/>
      <c r="T490" s="189"/>
      <c r="AT490" s="183" t="s">
        <v>140</v>
      </c>
      <c r="AU490" s="183" t="s">
        <v>89</v>
      </c>
      <c r="AV490" s="11" t="s">
        <v>89</v>
      </c>
      <c r="AW490" s="11" t="s">
        <v>45</v>
      </c>
      <c r="AX490" s="11" t="s">
        <v>24</v>
      </c>
      <c r="AY490" s="183" t="s">
        <v>129</v>
      </c>
    </row>
    <row r="491" spans="2:65" s="1" customFormat="1" ht="22.5" customHeight="1">
      <c r="B491" s="166"/>
      <c r="C491" s="167" t="s">
        <v>1011</v>
      </c>
      <c r="D491" s="167" t="s">
        <v>131</v>
      </c>
      <c r="E491" s="168" t="s">
        <v>998</v>
      </c>
      <c r="F491" s="169" t="s">
        <v>999</v>
      </c>
      <c r="G491" s="170" t="s">
        <v>134</v>
      </c>
      <c r="H491" s="171">
        <v>26.5</v>
      </c>
      <c r="I491" s="172"/>
      <c r="J491" s="173">
        <f>ROUND(I491*H491,2)</f>
        <v>0</v>
      </c>
      <c r="K491" s="169" t="s">
        <v>135</v>
      </c>
      <c r="L491" s="36"/>
      <c r="M491" s="174" t="s">
        <v>3</v>
      </c>
      <c r="N491" s="175" t="s">
        <v>52</v>
      </c>
      <c r="O491" s="37"/>
      <c r="P491" s="176">
        <f>O491*H491</f>
        <v>0</v>
      </c>
      <c r="Q491" s="176">
        <v>0.00099</v>
      </c>
      <c r="R491" s="176">
        <f>Q491*H491</f>
        <v>0.026235</v>
      </c>
      <c r="S491" s="176">
        <v>0</v>
      </c>
      <c r="T491" s="177">
        <f>S491*H491</f>
        <v>0</v>
      </c>
      <c r="AR491" s="18" t="s">
        <v>136</v>
      </c>
      <c r="AT491" s="18" t="s">
        <v>131</v>
      </c>
      <c r="AU491" s="18" t="s">
        <v>89</v>
      </c>
      <c r="AY491" s="18" t="s">
        <v>129</v>
      </c>
      <c r="BE491" s="178">
        <f>IF(N491="základní",J491,0)</f>
        <v>0</v>
      </c>
      <c r="BF491" s="178">
        <f>IF(N491="snížená",J491,0)</f>
        <v>0</v>
      </c>
      <c r="BG491" s="178">
        <f>IF(N491="zákl. přenesená",J491,0)</f>
        <v>0</v>
      </c>
      <c r="BH491" s="178">
        <f>IF(N491="sníž. přenesená",J491,0)</f>
        <v>0</v>
      </c>
      <c r="BI491" s="178">
        <f>IF(N491="nulová",J491,0)</f>
        <v>0</v>
      </c>
      <c r="BJ491" s="18" t="s">
        <v>24</v>
      </c>
      <c r="BK491" s="178">
        <f>ROUND(I491*H491,2)</f>
        <v>0</v>
      </c>
      <c r="BL491" s="18" t="s">
        <v>136</v>
      </c>
      <c r="BM491" s="18" t="s">
        <v>1303</v>
      </c>
    </row>
    <row r="492" spans="2:47" s="1" customFormat="1" ht="27">
      <c r="B492" s="36"/>
      <c r="D492" s="179" t="s">
        <v>138</v>
      </c>
      <c r="F492" s="180" t="s">
        <v>1001</v>
      </c>
      <c r="I492" s="181"/>
      <c r="L492" s="36"/>
      <c r="M492" s="65"/>
      <c r="N492" s="37"/>
      <c r="O492" s="37"/>
      <c r="P492" s="37"/>
      <c r="Q492" s="37"/>
      <c r="R492" s="37"/>
      <c r="S492" s="37"/>
      <c r="T492" s="66"/>
      <c r="AT492" s="18" t="s">
        <v>138</v>
      </c>
      <c r="AU492" s="18" t="s">
        <v>89</v>
      </c>
    </row>
    <row r="493" spans="2:51" s="12" customFormat="1" ht="13.5">
      <c r="B493" s="190"/>
      <c r="D493" s="179" t="s">
        <v>140</v>
      </c>
      <c r="E493" s="214" t="s">
        <v>3</v>
      </c>
      <c r="F493" s="215" t="s">
        <v>1002</v>
      </c>
      <c r="H493" s="199" t="s">
        <v>3</v>
      </c>
      <c r="I493" s="195"/>
      <c r="L493" s="190"/>
      <c r="M493" s="196"/>
      <c r="N493" s="197"/>
      <c r="O493" s="197"/>
      <c r="P493" s="197"/>
      <c r="Q493" s="197"/>
      <c r="R493" s="197"/>
      <c r="S493" s="197"/>
      <c r="T493" s="198"/>
      <c r="AT493" s="199" t="s">
        <v>140</v>
      </c>
      <c r="AU493" s="199" t="s">
        <v>89</v>
      </c>
      <c r="AV493" s="12" t="s">
        <v>24</v>
      </c>
      <c r="AW493" s="12" t="s">
        <v>45</v>
      </c>
      <c r="AX493" s="12" t="s">
        <v>81</v>
      </c>
      <c r="AY493" s="199" t="s">
        <v>129</v>
      </c>
    </row>
    <row r="494" spans="2:51" s="12" customFormat="1" ht="13.5">
      <c r="B494" s="190"/>
      <c r="D494" s="179" t="s">
        <v>140</v>
      </c>
      <c r="E494" s="214" t="s">
        <v>3</v>
      </c>
      <c r="F494" s="215" t="s">
        <v>1003</v>
      </c>
      <c r="H494" s="199" t="s">
        <v>3</v>
      </c>
      <c r="I494" s="195"/>
      <c r="L494" s="190"/>
      <c r="M494" s="196"/>
      <c r="N494" s="197"/>
      <c r="O494" s="197"/>
      <c r="P494" s="197"/>
      <c r="Q494" s="197"/>
      <c r="R494" s="197"/>
      <c r="S494" s="197"/>
      <c r="T494" s="198"/>
      <c r="AT494" s="199" t="s">
        <v>140</v>
      </c>
      <c r="AU494" s="199" t="s">
        <v>89</v>
      </c>
      <c r="AV494" s="12" t="s">
        <v>24</v>
      </c>
      <c r="AW494" s="12" t="s">
        <v>45</v>
      </c>
      <c r="AX494" s="12" t="s">
        <v>81</v>
      </c>
      <c r="AY494" s="199" t="s">
        <v>129</v>
      </c>
    </row>
    <row r="495" spans="2:51" s="11" customFormat="1" ht="13.5">
      <c r="B495" s="182"/>
      <c r="D495" s="191" t="s">
        <v>140</v>
      </c>
      <c r="E495" s="200" t="s">
        <v>3</v>
      </c>
      <c r="F495" s="201" t="s">
        <v>1004</v>
      </c>
      <c r="H495" s="202">
        <v>26.5</v>
      </c>
      <c r="I495" s="186"/>
      <c r="L495" s="182"/>
      <c r="M495" s="187"/>
      <c r="N495" s="188"/>
      <c r="O495" s="188"/>
      <c r="P495" s="188"/>
      <c r="Q495" s="188"/>
      <c r="R495" s="188"/>
      <c r="S495" s="188"/>
      <c r="T495" s="189"/>
      <c r="AT495" s="183" t="s">
        <v>140</v>
      </c>
      <c r="AU495" s="183" t="s">
        <v>89</v>
      </c>
      <c r="AV495" s="11" t="s">
        <v>89</v>
      </c>
      <c r="AW495" s="11" t="s">
        <v>45</v>
      </c>
      <c r="AX495" s="11" t="s">
        <v>24</v>
      </c>
      <c r="AY495" s="183" t="s">
        <v>129</v>
      </c>
    </row>
    <row r="496" spans="2:65" s="1" customFormat="1" ht="22.5" customHeight="1">
      <c r="B496" s="166"/>
      <c r="C496" s="167" t="s">
        <v>1017</v>
      </c>
      <c r="D496" s="167" t="s">
        <v>131</v>
      </c>
      <c r="E496" s="168" t="s">
        <v>1005</v>
      </c>
      <c r="F496" s="169" t="s">
        <v>1006</v>
      </c>
      <c r="G496" s="170" t="s">
        <v>134</v>
      </c>
      <c r="H496" s="171">
        <v>68.832</v>
      </c>
      <c r="I496" s="172"/>
      <c r="J496" s="173">
        <f>ROUND(I496*H496,2)</f>
        <v>0</v>
      </c>
      <c r="K496" s="169" t="s">
        <v>522</v>
      </c>
      <c r="L496" s="36"/>
      <c r="M496" s="174" t="s">
        <v>3</v>
      </c>
      <c r="N496" s="175" t="s">
        <v>52</v>
      </c>
      <c r="O496" s="37"/>
      <c r="P496" s="176">
        <f>O496*H496</f>
        <v>0</v>
      </c>
      <c r="Q496" s="176">
        <v>0.00116</v>
      </c>
      <c r="R496" s="176">
        <f>Q496*H496</f>
        <v>0.07984511999999999</v>
      </c>
      <c r="S496" s="176">
        <v>0</v>
      </c>
      <c r="T496" s="177">
        <f>S496*H496</f>
        <v>0</v>
      </c>
      <c r="AR496" s="18" t="s">
        <v>136</v>
      </c>
      <c r="AT496" s="18" t="s">
        <v>131</v>
      </c>
      <c r="AU496" s="18" t="s">
        <v>89</v>
      </c>
      <c r="AY496" s="18" t="s">
        <v>129</v>
      </c>
      <c r="BE496" s="178">
        <f>IF(N496="základní",J496,0)</f>
        <v>0</v>
      </c>
      <c r="BF496" s="178">
        <f>IF(N496="snížená",J496,0)</f>
        <v>0</v>
      </c>
      <c r="BG496" s="178">
        <f>IF(N496="zákl. přenesená",J496,0)</f>
        <v>0</v>
      </c>
      <c r="BH496" s="178">
        <f>IF(N496="sníž. přenesená",J496,0)</f>
        <v>0</v>
      </c>
      <c r="BI496" s="178">
        <f>IF(N496="nulová",J496,0)</f>
        <v>0</v>
      </c>
      <c r="BJ496" s="18" t="s">
        <v>24</v>
      </c>
      <c r="BK496" s="178">
        <f>ROUND(I496*H496,2)</f>
        <v>0</v>
      </c>
      <c r="BL496" s="18" t="s">
        <v>136</v>
      </c>
      <c r="BM496" s="18" t="s">
        <v>1304</v>
      </c>
    </row>
    <row r="497" spans="2:47" s="1" customFormat="1" ht="13.5">
      <c r="B497" s="36"/>
      <c r="D497" s="179" t="s">
        <v>138</v>
      </c>
      <c r="F497" s="180" t="s">
        <v>1008</v>
      </c>
      <c r="I497" s="181"/>
      <c r="L497" s="36"/>
      <c r="M497" s="65"/>
      <c r="N497" s="37"/>
      <c r="O497" s="37"/>
      <c r="P497" s="37"/>
      <c r="Q497" s="37"/>
      <c r="R497" s="37"/>
      <c r="S497" s="37"/>
      <c r="T497" s="66"/>
      <c r="AT497" s="18" t="s">
        <v>138</v>
      </c>
      <c r="AU497" s="18" t="s">
        <v>89</v>
      </c>
    </row>
    <row r="498" spans="2:51" s="12" customFormat="1" ht="13.5">
      <c r="B498" s="190"/>
      <c r="D498" s="179" t="s">
        <v>140</v>
      </c>
      <c r="E498" s="214" t="s">
        <v>3</v>
      </c>
      <c r="F498" s="215" t="s">
        <v>1009</v>
      </c>
      <c r="H498" s="199" t="s">
        <v>3</v>
      </c>
      <c r="I498" s="195"/>
      <c r="L498" s="190"/>
      <c r="M498" s="196"/>
      <c r="N498" s="197"/>
      <c r="O498" s="197"/>
      <c r="P498" s="197"/>
      <c r="Q498" s="197"/>
      <c r="R498" s="197"/>
      <c r="S498" s="197"/>
      <c r="T498" s="198"/>
      <c r="AT498" s="199" t="s">
        <v>140</v>
      </c>
      <c r="AU498" s="199" t="s">
        <v>89</v>
      </c>
      <c r="AV498" s="12" t="s">
        <v>24</v>
      </c>
      <c r="AW498" s="12" t="s">
        <v>45</v>
      </c>
      <c r="AX498" s="12" t="s">
        <v>81</v>
      </c>
      <c r="AY498" s="199" t="s">
        <v>129</v>
      </c>
    </row>
    <row r="499" spans="2:51" s="11" customFormat="1" ht="13.5">
      <c r="B499" s="182"/>
      <c r="D499" s="191" t="s">
        <v>140</v>
      </c>
      <c r="E499" s="200" t="s">
        <v>3</v>
      </c>
      <c r="F499" s="201" t="s">
        <v>1305</v>
      </c>
      <c r="H499" s="202">
        <v>68.832</v>
      </c>
      <c r="I499" s="186"/>
      <c r="L499" s="182"/>
      <c r="M499" s="187"/>
      <c r="N499" s="188"/>
      <c r="O499" s="188"/>
      <c r="P499" s="188"/>
      <c r="Q499" s="188"/>
      <c r="R499" s="188"/>
      <c r="S499" s="188"/>
      <c r="T499" s="189"/>
      <c r="AT499" s="183" t="s">
        <v>140</v>
      </c>
      <c r="AU499" s="183" t="s">
        <v>89</v>
      </c>
      <c r="AV499" s="11" t="s">
        <v>89</v>
      </c>
      <c r="AW499" s="11" t="s">
        <v>45</v>
      </c>
      <c r="AX499" s="11" t="s">
        <v>24</v>
      </c>
      <c r="AY499" s="183" t="s">
        <v>129</v>
      </c>
    </row>
    <row r="500" spans="2:65" s="1" customFormat="1" ht="22.5" customHeight="1">
      <c r="B500" s="166"/>
      <c r="C500" s="167" t="s">
        <v>1023</v>
      </c>
      <c r="D500" s="167" t="s">
        <v>131</v>
      </c>
      <c r="E500" s="168" t="s">
        <v>1012</v>
      </c>
      <c r="F500" s="169" t="s">
        <v>1013</v>
      </c>
      <c r="G500" s="170" t="s">
        <v>253</v>
      </c>
      <c r="H500" s="171">
        <v>200</v>
      </c>
      <c r="I500" s="172"/>
      <c r="J500" s="173">
        <f>ROUND(I500*H500,2)</f>
        <v>0</v>
      </c>
      <c r="K500" s="169" t="s">
        <v>135</v>
      </c>
      <c r="L500" s="36"/>
      <c r="M500" s="174" t="s">
        <v>3</v>
      </c>
      <c r="N500" s="175" t="s">
        <v>52</v>
      </c>
      <c r="O500" s="37"/>
      <c r="P500" s="176">
        <f>O500*H500</f>
        <v>0</v>
      </c>
      <c r="Q500" s="176">
        <v>0.00097</v>
      </c>
      <c r="R500" s="176">
        <f>Q500*H500</f>
        <v>0.194</v>
      </c>
      <c r="S500" s="176">
        <v>0.001</v>
      </c>
      <c r="T500" s="177">
        <f>S500*H500</f>
        <v>0.2</v>
      </c>
      <c r="AR500" s="18" t="s">
        <v>136</v>
      </c>
      <c r="AT500" s="18" t="s">
        <v>131</v>
      </c>
      <c r="AU500" s="18" t="s">
        <v>89</v>
      </c>
      <c r="AY500" s="18" t="s">
        <v>129</v>
      </c>
      <c r="BE500" s="178">
        <f>IF(N500="základní",J500,0)</f>
        <v>0</v>
      </c>
      <c r="BF500" s="178">
        <f>IF(N500="snížená",J500,0)</f>
        <v>0</v>
      </c>
      <c r="BG500" s="178">
        <f>IF(N500="zákl. přenesená",J500,0)</f>
        <v>0</v>
      </c>
      <c r="BH500" s="178">
        <f>IF(N500="sníž. přenesená",J500,0)</f>
        <v>0</v>
      </c>
      <c r="BI500" s="178">
        <f>IF(N500="nulová",J500,0)</f>
        <v>0</v>
      </c>
      <c r="BJ500" s="18" t="s">
        <v>24</v>
      </c>
      <c r="BK500" s="178">
        <f>ROUND(I500*H500,2)</f>
        <v>0</v>
      </c>
      <c r="BL500" s="18" t="s">
        <v>136</v>
      </c>
      <c r="BM500" s="18" t="s">
        <v>1306</v>
      </c>
    </row>
    <row r="501" spans="2:47" s="1" customFormat="1" ht="27">
      <c r="B501" s="36"/>
      <c r="D501" s="179" t="s">
        <v>138</v>
      </c>
      <c r="F501" s="180" t="s">
        <v>1015</v>
      </c>
      <c r="I501" s="181"/>
      <c r="L501" s="36"/>
      <c r="M501" s="65"/>
      <c r="N501" s="37"/>
      <c r="O501" s="37"/>
      <c r="P501" s="37"/>
      <c r="Q501" s="37"/>
      <c r="R501" s="37"/>
      <c r="S501" s="37"/>
      <c r="T501" s="66"/>
      <c r="AT501" s="18" t="s">
        <v>138</v>
      </c>
      <c r="AU501" s="18" t="s">
        <v>89</v>
      </c>
    </row>
    <row r="502" spans="2:51" s="12" customFormat="1" ht="13.5">
      <c r="B502" s="190"/>
      <c r="D502" s="179" t="s">
        <v>140</v>
      </c>
      <c r="E502" s="214" t="s">
        <v>3</v>
      </c>
      <c r="F502" s="215" t="s">
        <v>1285</v>
      </c>
      <c r="H502" s="199" t="s">
        <v>3</v>
      </c>
      <c r="I502" s="195"/>
      <c r="L502" s="190"/>
      <c r="M502" s="196"/>
      <c r="N502" s="197"/>
      <c r="O502" s="197"/>
      <c r="P502" s="197"/>
      <c r="Q502" s="197"/>
      <c r="R502" s="197"/>
      <c r="S502" s="197"/>
      <c r="T502" s="198"/>
      <c r="AT502" s="199" t="s">
        <v>140</v>
      </c>
      <c r="AU502" s="199" t="s">
        <v>89</v>
      </c>
      <c r="AV502" s="12" t="s">
        <v>24</v>
      </c>
      <c r="AW502" s="12" t="s">
        <v>45</v>
      </c>
      <c r="AX502" s="12" t="s">
        <v>81</v>
      </c>
      <c r="AY502" s="199" t="s">
        <v>129</v>
      </c>
    </row>
    <row r="503" spans="2:51" s="11" customFormat="1" ht="13.5">
      <c r="B503" s="182"/>
      <c r="D503" s="179" t="s">
        <v>140</v>
      </c>
      <c r="E503" s="183" t="s">
        <v>3</v>
      </c>
      <c r="F503" s="184" t="s">
        <v>177</v>
      </c>
      <c r="H503" s="185">
        <v>8</v>
      </c>
      <c r="I503" s="186"/>
      <c r="L503" s="182"/>
      <c r="M503" s="187"/>
      <c r="N503" s="188"/>
      <c r="O503" s="188"/>
      <c r="P503" s="188"/>
      <c r="Q503" s="188"/>
      <c r="R503" s="188"/>
      <c r="S503" s="188"/>
      <c r="T503" s="189"/>
      <c r="AT503" s="183" t="s">
        <v>140</v>
      </c>
      <c r="AU503" s="183" t="s">
        <v>89</v>
      </c>
      <c r="AV503" s="11" t="s">
        <v>89</v>
      </c>
      <c r="AW503" s="11" t="s">
        <v>45</v>
      </c>
      <c r="AX503" s="11" t="s">
        <v>81</v>
      </c>
      <c r="AY503" s="183" t="s">
        <v>129</v>
      </c>
    </row>
    <row r="504" spans="2:51" s="12" customFormat="1" ht="13.5">
      <c r="B504" s="190"/>
      <c r="D504" s="179" t="s">
        <v>140</v>
      </c>
      <c r="E504" s="214" t="s">
        <v>3</v>
      </c>
      <c r="F504" s="215" t="s">
        <v>1307</v>
      </c>
      <c r="H504" s="199" t="s">
        <v>3</v>
      </c>
      <c r="I504" s="195"/>
      <c r="L504" s="190"/>
      <c r="M504" s="196"/>
      <c r="N504" s="197"/>
      <c r="O504" s="197"/>
      <c r="P504" s="197"/>
      <c r="Q504" s="197"/>
      <c r="R504" s="197"/>
      <c r="S504" s="197"/>
      <c r="T504" s="198"/>
      <c r="AT504" s="199" t="s">
        <v>140</v>
      </c>
      <c r="AU504" s="199" t="s">
        <v>89</v>
      </c>
      <c r="AV504" s="12" t="s">
        <v>24</v>
      </c>
      <c r="AW504" s="12" t="s">
        <v>45</v>
      </c>
      <c r="AX504" s="12" t="s">
        <v>81</v>
      </c>
      <c r="AY504" s="199" t="s">
        <v>129</v>
      </c>
    </row>
    <row r="505" spans="2:51" s="11" customFormat="1" ht="13.5">
      <c r="B505" s="182"/>
      <c r="D505" s="179" t="s">
        <v>140</v>
      </c>
      <c r="E505" s="183" t="s">
        <v>3</v>
      </c>
      <c r="F505" s="184" t="s">
        <v>1308</v>
      </c>
      <c r="H505" s="185">
        <v>192</v>
      </c>
      <c r="I505" s="186"/>
      <c r="L505" s="182"/>
      <c r="M505" s="187"/>
      <c r="N505" s="188"/>
      <c r="O505" s="188"/>
      <c r="P505" s="188"/>
      <c r="Q505" s="188"/>
      <c r="R505" s="188"/>
      <c r="S505" s="188"/>
      <c r="T505" s="189"/>
      <c r="AT505" s="183" t="s">
        <v>140</v>
      </c>
      <c r="AU505" s="183" t="s">
        <v>89</v>
      </c>
      <c r="AV505" s="11" t="s">
        <v>89</v>
      </c>
      <c r="AW505" s="11" t="s">
        <v>45</v>
      </c>
      <c r="AX505" s="11" t="s">
        <v>81</v>
      </c>
      <c r="AY505" s="183" t="s">
        <v>129</v>
      </c>
    </row>
    <row r="506" spans="2:51" s="13" customFormat="1" ht="13.5">
      <c r="B506" s="220"/>
      <c r="D506" s="191" t="s">
        <v>140</v>
      </c>
      <c r="E506" s="221" t="s">
        <v>3</v>
      </c>
      <c r="F506" s="222" t="s">
        <v>506</v>
      </c>
      <c r="H506" s="223">
        <v>200</v>
      </c>
      <c r="I506" s="224"/>
      <c r="L506" s="220"/>
      <c r="M506" s="225"/>
      <c r="N506" s="226"/>
      <c r="O506" s="226"/>
      <c r="P506" s="226"/>
      <c r="Q506" s="226"/>
      <c r="R506" s="226"/>
      <c r="S506" s="226"/>
      <c r="T506" s="227"/>
      <c r="AT506" s="228" t="s">
        <v>140</v>
      </c>
      <c r="AU506" s="228" t="s">
        <v>89</v>
      </c>
      <c r="AV506" s="13" t="s">
        <v>136</v>
      </c>
      <c r="AW506" s="13" t="s">
        <v>45</v>
      </c>
      <c r="AX506" s="13" t="s">
        <v>24</v>
      </c>
      <c r="AY506" s="228" t="s">
        <v>129</v>
      </c>
    </row>
    <row r="507" spans="2:65" s="1" customFormat="1" ht="22.5" customHeight="1">
      <c r="B507" s="166"/>
      <c r="C507" s="167" t="s">
        <v>1028</v>
      </c>
      <c r="D507" s="167" t="s">
        <v>131</v>
      </c>
      <c r="E507" s="168" t="s">
        <v>1018</v>
      </c>
      <c r="F507" s="169" t="s">
        <v>1019</v>
      </c>
      <c r="G507" s="170" t="s">
        <v>253</v>
      </c>
      <c r="H507" s="171">
        <v>384</v>
      </c>
      <c r="I507" s="172"/>
      <c r="J507" s="173">
        <f>ROUND(I507*H507,2)</f>
        <v>0</v>
      </c>
      <c r="K507" s="169" t="s">
        <v>135</v>
      </c>
      <c r="L507" s="36"/>
      <c r="M507" s="174" t="s">
        <v>3</v>
      </c>
      <c r="N507" s="175" t="s">
        <v>52</v>
      </c>
      <c r="O507" s="37"/>
      <c r="P507" s="176">
        <f>O507*H507</f>
        <v>0</v>
      </c>
      <c r="Q507" s="176">
        <v>0.00143</v>
      </c>
      <c r="R507" s="176">
        <f>Q507*H507</f>
        <v>0.54912</v>
      </c>
      <c r="S507" s="176">
        <v>0</v>
      </c>
      <c r="T507" s="177">
        <f>S507*H507</f>
        <v>0</v>
      </c>
      <c r="AR507" s="18" t="s">
        <v>136</v>
      </c>
      <c r="AT507" s="18" t="s">
        <v>131</v>
      </c>
      <c r="AU507" s="18" t="s">
        <v>89</v>
      </c>
      <c r="AY507" s="18" t="s">
        <v>129</v>
      </c>
      <c r="BE507" s="178">
        <f>IF(N507="základní",J507,0)</f>
        <v>0</v>
      </c>
      <c r="BF507" s="178">
        <f>IF(N507="snížená",J507,0)</f>
        <v>0</v>
      </c>
      <c r="BG507" s="178">
        <f>IF(N507="zákl. přenesená",J507,0)</f>
        <v>0</v>
      </c>
      <c r="BH507" s="178">
        <f>IF(N507="sníž. přenesená",J507,0)</f>
        <v>0</v>
      </c>
      <c r="BI507" s="178">
        <f>IF(N507="nulová",J507,0)</f>
        <v>0</v>
      </c>
      <c r="BJ507" s="18" t="s">
        <v>24</v>
      </c>
      <c r="BK507" s="178">
        <f>ROUND(I507*H507,2)</f>
        <v>0</v>
      </c>
      <c r="BL507" s="18" t="s">
        <v>136</v>
      </c>
      <c r="BM507" s="18" t="s">
        <v>1309</v>
      </c>
    </row>
    <row r="508" spans="2:47" s="1" customFormat="1" ht="40.5">
      <c r="B508" s="36"/>
      <c r="D508" s="179" t="s">
        <v>138</v>
      </c>
      <c r="F508" s="180" t="s">
        <v>1021</v>
      </c>
      <c r="I508" s="181"/>
      <c r="L508" s="36"/>
      <c r="M508" s="65"/>
      <c r="N508" s="37"/>
      <c r="O508" s="37"/>
      <c r="P508" s="37"/>
      <c r="Q508" s="37"/>
      <c r="R508" s="37"/>
      <c r="S508" s="37"/>
      <c r="T508" s="66"/>
      <c r="AT508" s="18" t="s">
        <v>138</v>
      </c>
      <c r="AU508" s="18" t="s">
        <v>89</v>
      </c>
    </row>
    <row r="509" spans="2:51" s="11" customFormat="1" ht="13.5">
      <c r="B509" s="182"/>
      <c r="D509" s="191" t="s">
        <v>140</v>
      </c>
      <c r="E509" s="200" t="s">
        <v>3</v>
      </c>
      <c r="F509" s="201" t="s">
        <v>1310</v>
      </c>
      <c r="H509" s="202">
        <v>384</v>
      </c>
      <c r="I509" s="186"/>
      <c r="L509" s="182"/>
      <c r="M509" s="187"/>
      <c r="N509" s="188"/>
      <c r="O509" s="188"/>
      <c r="P509" s="188"/>
      <c r="Q509" s="188"/>
      <c r="R509" s="188"/>
      <c r="S509" s="188"/>
      <c r="T509" s="189"/>
      <c r="AT509" s="183" t="s">
        <v>140</v>
      </c>
      <c r="AU509" s="183" t="s">
        <v>89</v>
      </c>
      <c r="AV509" s="11" t="s">
        <v>89</v>
      </c>
      <c r="AW509" s="11" t="s">
        <v>45</v>
      </c>
      <c r="AX509" s="11" t="s">
        <v>24</v>
      </c>
      <c r="AY509" s="183" t="s">
        <v>129</v>
      </c>
    </row>
    <row r="510" spans="2:65" s="1" customFormat="1" ht="22.5" customHeight="1">
      <c r="B510" s="166"/>
      <c r="C510" s="167" t="s">
        <v>1034</v>
      </c>
      <c r="D510" s="167" t="s">
        <v>131</v>
      </c>
      <c r="E510" s="168" t="s">
        <v>1024</v>
      </c>
      <c r="F510" s="169" t="s">
        <v>1025</v>
      </c>
      <c r="G510" s="170" t="s">
        <v>253</v>
      </c>
      <c r="H510" s="171">
        <v>6</v>
      </c>
      <c r="I510" s="172"/>
      <c r="J510" s="173">
        <f>ROUND(I510*H510,2)</f>
        <v>0</v>
      </c>
      <c r="K510" s="169" t="s">
        <v>3</v>
      </c>
      <c r="L510" s="36"/>
      <c r="M510" s="174" t="s">
        <v>3</v>
      </c>
      <c r="N510" s="175" t="s">
        <v>52</v>
      </c>
      <c r="O510" s="37"/>
      <c r="P510" s="176">
        <f>O510*H510</f>
        <v>0</v>
      </c>
      <c r="Q510" s="176">
        <v>0.00133</v>
      </c>
      <c r="R510" s="176">
        <f>Q510*H510</f>
        <v>0.007980000000000001</v>
      </c>
      <c r="S510" s="176">
        <v>0</v>
      </c>
      <c r="T510" s="177">
        <f>S510*H510</f>
        <v>0</v>
      </c>
      <c r="AR510" s="18" t="s">
        <v>136</v>
      </c>
      <c r="AT510" s="18" t="s">
        <v>131</v>
      </c>
      <c r="AU510" s="18" t="s">
        <v>89</v>
      </c>
      <c r="AY510" s="18" t="s">
        <v>129</v>
      </c>
      <c r="BE510" s="178">
        <f>IF(N510="základní",J510,0)</f>
        <v>0</v>
      </c>
      <c r="BF510" s="178">
        <f>IF(N510="snížená",J510,0)</f>
        <v>0</v>
      </c>
      <c r="BG510" s="178">
        <f>IF(N510="zákl. přenesená",J510,0)</f>
        <v>0</v>
      </c>
      <c r="BH510" s="178">
        <f>IF(N510="sníž. přenesená",J510,0)</f>
        <v>0</v>
      </c>
      <c r="BI510" s="178">
        <f>IF(N510="nulová",J510,0)</f>
        <v>0</v>
      </c>
      <c r="BJ510" s="18" t="s">
        <v>24</v>
      </c>
      <c r="BK510" s="178">
        <f>ROUND(I510*H510,2)</f>
        <v>0</v>
      </c>
      <c r="BL510" s="18" t="s">
        <v>136</v>
      </c>
      <c r="BM510" s="18" t="s">
        <v>1311</v>
      </c>
    </row>
    <row r="511" spans="2:47" s="1" customFormat="1" ht="13.5">
      <c r="B511" s="36"/>
      <c r="D511" s="191" t="s">
        <v>138</v>
      </c>
      <c r="F511" s="203" t="s">
        <v>1027</v>
      </c>
      <c r="I511" s="181"/>
      <c r="L511" s="36"/>
      <c r="M511" s="65"/>
      <c r="N511" s="37"/>
      <c r="O511" s="37"/>
      <c r="P511" s="37"/>
      <c r="Q511" s="37"/>
      <c r="R511" s="37"/>
      <c r="S511" s="37"/>
      <c r="T511" s="66"/>
      <c r="AT511" s="18" t="s">
        <v>138</v>
      </c>
      <c r="AU511" s="18" t="s">
        <v>89</v>
      </c>
    </row>
    <row r="512" spans="2:65" s="1" customFormat="1" ht="22.5" customHeight="1">
      <c r="B512" s="166"/>
      <c r="C512" s="167" t="s">
        <v>1040</v>
      </c>
      <c r="D512" s="167" t="s">
        <v>131</v>
      </c>
      <c r="E512" s="168" t="s">
        <v>1029</v>
      </c>
      <c r="F512" s="169" t="s">
        <v>1030</v>
      </c>
      <c r="G512" s="170" t="s">
        <v>201</v>
      </c>
      <c r="H512" s="171">
        <v>110.8</v>
      </c>
      <c r="I512" s="172"/>
      <c r="J512" s="173">
        <f>ROUND(I512*H512,2)</f>
        <v>0</v>
      </c>
      <c r="K512" s="169" t="s">
        <v>135</v>
      </c>
      <c r="L512" s="36"/>
      <c r="M512" s="174" t="s">
        <v>3</v>
      </c>
      <c r="N512" s="175" t="s">
        <v>52</v>
      </c>
      <c r="O512" s="37"/>
      <c r="P512" s="176">
        <f>O512*H512</f>
        <v>0</v>
      </c>
      <c r="Q512" s="176">
        <v>0</v>
      </c>
      <c r="R512" s="176">
        <f>Q512*H512</f>
        <v>0</v>
      </c>
      <c r="S512" s="176">
        <v>0</v>
      </c>
      <c r="T512" s="177">
        <f>S512*H512</f>
        <v>0</v>
      </c>
      <c r="AR512" s="18" t="s">
        <v>136</v>
      </c>
      <c r="AT512" s="18" t="s">
        <v>131</v>
      </c>
      <c r="AU512" s="18" t="s">
        <v>89</v>
      </c>
      <c r="AY512" s="18" t="s">
        <v>129</v>
      </c>
      <c r="BE512" s="178">
        <f>IF(N512="základní",J512,0)</f>
        <v>0</v>
      </c>
      <c r="BF512" s="178">
        <f>IF(N512="snížená",J512,0)</f>
        <v>0</v>
      </c>
      <c r="BG512" s="178">
        <f>IF(N512="zákl. přenesená",J512,0)</f>
        <v>0</v>
      </c>
      <c r="BH512" s="178">
        <f>IF(N512="sníž. přenesená",J512,0)</f>
        <v>0</v>
      </c>
      <c r="BI512" s="178">
        <f>IF(N512="nulová",J512,0)</f>
        <v>0</v>
      </c>
      <c r="BJ512" s="18" t="s">
        <v>24</v>
      </c>
      <c r="BK512" s="178">
        <f>ROUND(I512*H512,2)</f>
        <v>0</v>
      </c>
      <c r="BL512" s="18" t="s">
        <v>136</v>
      </c>
      <c r="BM512" s="18" t="s">
        <v>1312</v>
      </c>
    </row>
    <row r="513" spans="2:47" s="1" customFormat="1" ht="13.5">
      <c r="B513" s="36"/>
      <c r="D513" s="179" t="s">
        <v>138</v>
      </c>
      <c r="F513" s="180" t="s">
        <v>1032</v>
      </c>
      <c r="I513" s="181"/>
      <c r="L513" s="36"/>
      <c r="M513" s="65"/>
      <c r="N513" s="37"/>
      <c r="O513" s="37"/>
      <c r="P513" s="37"/>
      <c r="Q513" s="37"/>
      <c r="R513" s="37"/>
      <c r="S513" s="37"/>
      <c r="T513" s="66"/>
      <c r="AT513" s="18" t="s">
        <v>138</v>
      </c>
      <c r="AU513" s="18" t="s">
        <v>89</v>
      </c>
    </row>
    <row r="514" spans="2:51" s="12" customFormat="1" ht="13.5">
      <c r="B514" s="190"/>
      <c r="D514" s="179" t="s">
        <v>140</v>
      </c>
      <c r="E514" s="214" t="s">
        <v>3</v>
      </c>
      <c r="F514" s="215" t="s">
        <v>1003</v>
      </c>
      <c r="H514" s="199" t="s">
        <v>3</v>
      </c>
      <c r="I514" s="195"/>
      <c r="L514" s="190"/>
      <c r="M514" s="196"/>
      <c r="N514" s="197"/>
      <c r="O514" s="197"/>
      <c r="P514" s="197"/>
      <c r="Q514" s="197"/>
      <c r="R514" s="197"/>
      <c r="S514" s="197"/>
      <c r="T514" s="198"/>
      <c r="AT514" s="199" t="s">
        <v>140</v>
      </c>
      <c r="AU514" s="199" t="s">
        <v>89</v>
      </c>
      <c r="AV514" s="12" t="s">
        <v>24</v>
      </c>
      <c r="AW514" s="12" t="s">
        <v>45</v>
      </c>
      <c r="AX514" s="12" t="s">
        <v>81</v>
      </c>
      <c r="AY514" s="199" t="s">
        <v>129</v>
      </c>
    </row>
    <row r="515" spans="2:51" s="11" customFormat="1" ht="13.5">
      <c r="B515" s="182"/>
      <c r="D515" s="179" t="s">
        <v>140</v>
      </c>
      <c r="E515" s="183" t="s">
        <v>3</v>
      </c>
      <c r="F515" s="184" t="s">
        <v>1313</v>
      </c>
      <c r="H515" s="185">
        <v>58</v>
      </c>
      <c r="I515" s="186"/>
      <c r="L515" s="182"/>
      <c r="M515" s="187"/>
      <c r="N515" s="188"/>
      <c r="O515" s="188"/>
      <c r="P515" s="188"/>
      <c r="Q515" s="188"/>
      <c r="R515" s="188"/>
      <c r="S515" s="188"/>
      <c r="T515" s="189"/>
      <c r="AT515" s="183" t="s">
        <v>140</v>
      </c>
      <c r="AU515" s="183" t="s">
        <v>89</v>
      </c>
      <c r="AV515" s="11" t="s">
        <v>89</v>
      </c>
      <c r="AW515" s="11" t="s">
        <v>45</v>
      </c>
      <c r="AX515" s="11" t="s">
        <v>81</v>
      </c>
      <c r="AY515" s="183" t="s">
        <v>129</v>
      </c>
    </row>
    <row r="516" spans="2:51" s="12" customFormat="1" ht="13.5">
      <c r="B516" s="190"/>
      <c r="D516" s="179" t="s">
        <v>140</v>
      </c>
      <c r="E516" s="214" t="s">
        <v>3</v>
      </c>
      <c r="F516" s="215" t="s">
        <v>1285</v>
      </c>
      <c r="H516" s="199" t="s">
        <v>3</v>
      </c>
      <c r="I516" s="195"/>
      <c r="L516" s="190"/>
      <c r="M516" s="196"/>
      <c r="N516" s="197"/>
      <c r="O516" s="197"/>
      <c r="P516" s="197"/>
      <c r="Q516" s="197"/>
      <c r="R516" s="197"/>
      <c r="S516" s="197"/>
      <c r="T516" s="198"/>
      <c r="AT516" s="199" t="s">
        <v>140</v>
      </c>
      <c r="AU516" s="199" t="s">
        <v>89</v>
      </c>
      <c r="AV516" s="12" t="s">
        <v>24</v>
      </c>
      <c r="AW516" s="12" t="s">
        <v>45</v>
      </c>
      <c r="AX516" s="12" t="s">
        <v>81</v>
      </c>
      <c r="AY516" s="199" t="s">
        <v>129</v>
      </c>
    </row>
    <row r="517" spans="2:51" s="11" customFormat="1" ht="13.5">
      <c r="B517" s="182"/>
      <c r="D517" s="179" t="s">
        <v>140</v>
      </c>
      <c r="E517" s="183" t="s">
        <v>3</v>
      </c>
      <c r="F517" s="184" t="s">
        <v>1314</v>
      </c>
      <c r="H517" s="185">
        <v>52.8</v>
      </c>
      <c r="I517" s="186"/>
      <c r="L517" s="182"/>
      <c r="M517" s="187"/>
      <c r="N517" s="188"/>
      <c r="O517" s="188"/>
      <c r="P517" s="188"/>
      <c r="Q517" s="188"/>
      <c r="R517" s="188"/>
      <c r="S517" s="188"/>
      <c r="T517" s="189"/>
      <c r="AT517" s="183" t="s">
        <v>140</v>
      </c>
      <c r="AU517" s="183" t="s">
        <v>89</v>
      </c>
      <c r="AV517" s="11" t="s">
        <v>89</v>
      </c>
      <c r="AW517" s="11" t="s">
        <v>45</v>
      </c>
      <c r="AX517" s="11" t="s">
        <v>81</v>
      </c>
      <c r="AY517" s="183" t="s">
        <v>129</v>
      </c>
    </row>
    <row r="518" spans="2:51" s="13" customFormat="1" ht="13.5">
      <c r="B518" s="220"/>
      <c r="D518" s="191" t="s">
        <v>140</v>
      </c>
      <c r="E518" s="221" t="s">
        <v>3</v>
      </c>
      <c r="F518" s="222" t="s">
        <v>506</v>
      </c>
      <c r="H518" s="223">
        <v>110.8</v>
      </c>
      <c r="I518" s="224"/>
      <c r="L518" s="220"/>
      <c r="M518" s="225"/>
      <c r="N518" s="226"/>
      <c r="O518" s="226"/>
      <c r="P518" s="226"/>
      <c r="Q518" s="226"/>
      <c r="R518" s="226"/>
      <c r="S518" s="226"/>
      <c r="T518" s="227"/>
      <c r="AT518" s="228" t="s">
        <v>140</v>
      </c>
      <c r="AU518" s="228" t="s">
        <v>89</v>
      </c>
      <c r="AV518" s="13" t="s">
        <v>136</v>
      </c>
      <c r="AW518" s="13" t="s">
        <v>45</v>
      </c>
      <c r="AX518" s="13" t="s">
        <v>24</v>
      </c>
      <c r="AY518" s="228" t="s">
        <v>129</v>
      </c>
    </row>
    <row r="519" spans="2:65" s="1" customFormat="1" ht="22.5" customHeight="1">
      <c r="B519" s="166"/>
      <c r="C519" s="167" t="s">
        <v>1054</v>
      </c>
      <c r="D519" s="167" t="s">
        <v>131</v>
      </c>
      <c r="E519" s="168" t="s">
        <v>1035</v>
      </c>
      <c r="F519" s="169" t="s">
        <v>1036</v>
      </c>
      <c r="G519" s="170" t="s">
        <v>201</v>
      </c>
      <c r="H519" s="171">
        <v>0.232</v>
      </c>
      <c r="I519" s="172"/>
      <c r="J519" s="173">
        <f>ROUND(I519*H519,2)</f>
        <v>0</v>
      </c>
      <c r="K519" s="169" t="s">
        <v>690</v>
      </c>
      <c r="L519" s="36"/>
      <c r="M519" s="174" t="s">
        <v>3</v>
      </c>
      <c r="N519" s="175" t="s">
        <v>52</v>
      </c>
      <c r="O519" s="37"/>
      <c r="P519" s="176">
        <f>O519*H519</f>
        <v>0</v>
      </c>
      <c r="Q519" s="176">
        <v>0</v>
      </c>
      <c r="R519" s="176">
        <f>Q519*H519</f>
        <v>0</v>
      </c>
      <c r="S519" s="176">
        <v>0</v>
      </c>
      <c r="T519" s="177">
        <f>S519*H519</f>
        <v>0</v>
      </c>
      <c r="AR519" s="18" t="s">
        <v>136</v>
      </c>
      <c r="AT519" s="18" t="s">
        <v>131</v>
      </c>
      <c r="AU519" s="18" t="s">
        <v>89</v>
      </c>
      <c r="AY519" s="18" t="s">
        <v>129</v>
      </c>
      <c r="BE519" s="178">
        <f>IF(N519="základní",J519,0)</f>
        <v>0</v>
      </c>
      <c r="BF519" s="178">
        <f>IF(N519="snížená",J519,0)</f>
        <v>0</v>
      </c>
      <c r="BG519" s="178">
        <f>IF(N519="zákl. přenesená",J519,0)</f>
        <v>0</v>
      </c>
      <c r="BH519" s="178">
        <f>IF(N519="sníž. přenesená",J519,0)</f>
        <v>0</v>
      </c>
      <c r="BI519" s="178">
        <f>IF(N519="nulová",J519,0)</f>
        <v>0</v>
      </c>
      <c r="BJ519" s="18" t="s">
        <v>24</v>
      </c>
      <c r="BK519" s="178">
        <f>ROUND(I519*H519,2)</f>
        <v>0</v>
      </c>
      <c r="BL519" s="18" t="s">
        <v>136</v>
      </c>
      <c r="BM519" s="18" t="s">
        <v>1315</v>
      </c>
    </row>
    <row r="520" spans="2:47" s="1" customFormat="1" ht="13.5">
      <c r="B520" s="36"/>
      <c r="D520" s="179" t="s">
        <v>138</v>
      </c>
      <c r="F520" s="180" t="s">
        <v>1038</v>
      </c>
      <c r="I520" s="181"/>
      <c r="L520" s="36"/>
      <c r="M520" s="65"/>
      <c r="N520" s="37"/>
      <c r="O520" s="37"/>
      <c r="P520" s="37"/>
      <c r="Q520" s="37"/>
      <c r="R520" s="37"/>
      <c r="S520" s="37"/>
      <c r="T520" s="66"/>
      <c r="AT520" s="18" t="s">
        <v>138</v>
      </c>
      <c r="AU520" s="18" t="s">
        <v>89</v>
      </c>
    </row>
    <row r="521" spans="2:51" s="12" customFormat="1" ht="13.5">
      <c r="B521" s="190"/>
      <c r="D521" s="179" t="s">
        <v>140</v>
      </c>
      <c r="E521" s="214" t="s">
        <v>3</v>
      </c>
      <c r="F521" s="215" t="s">
        <v>1052</v>
      </c>
      <c r="H521" s="199" t="s">
        <v>3</v>
      </c>
      <c r="I521" s="195"/>
      <c r="L521" s="190"/>
      <c r="M521" s="196"/>
      <c r="N521" s="197"/>
      <c r="O521" s="197"/>
      <c r="P521" s="197"/>
      <c r="Q521" s="197"/>
      <c r="R521" s="197"/>
      <c r="S521" s="197"/>
      <c r="T521" s="198"/>
      <c r="AT521" s="199" t="s">
        <v>140</v>
      </c>
      <c r="AU521" s="199" t="s">
        <v>89</v>
      </c>
      <c r="AV521" s="12" t="s">
        <v>24</v>
      </c>
      <c r="AW521" s="12" t="s">
        <v>45</v>
      </c>
      <c r="AX521" s="12" t="s">
        <v>81</v>
      </c>
      <c r="AY521" s="199" t="s">
        <v>129</v>
      </c>
    </row>
    <row r="522" spans="2:51" s="11" customFormat="1" ht="13.5">
      <c r="B522" s="182"/>
      <c r="D522" s="191" t="s">
        <v>140</v>
      </c>
      <c r="E522" s="200" t="s">
        <v>3</v>
      </c>
      <c r="F522" s="201" t="s">
        <v>1316</v>
      </c>
      <c r="H522" s="202">
        <v>0.232</v>
      </c>
      <c r="I522" s="186"/>
      <c r="L522" s="182"/>
      <c r="M522" s="187"/>
      <c r="N522" s="188"/>
      <c r="O522" s="188"/>
      <c r="P522" s="188"/>
      <c r="Q522" s="188"/>
      <c r="R522" s="188"/>
      <c r="S522" s="188"/>
      <c r="T522" s="189"/>
      <c r="AT522" s="183" t="s">
        <v>140</v>
      </c>
      <c r="AU522" s="183" t="s">
        <v>89</v>
      </c>
      <c r="AV522" s="11" t="s">
        <v>89</v>
      </c>
      <c r="AW522" s="11" t="s">
        <v>45</v>
      </c>
      <c r="AX522" s="11" t="s">
        <v>24</v>
      </c>
      <c r="AY522" s="183" t="s">
        <v>129</v>
      </c>
    </row>
    <row r="523" spans="2:65" s="1" customFormat="1" ht="22.5" customHeight="1">
      <c r="B523" s="166"/>
      <c r="C523" s="167" t="s">
        <v>1061</v>
      </c>
      <c r="D523" s="167" t="s">
        <v>131</v>
      </c>
      <c r="E523" s="168" t="s">
        <v>1041</v>
      </c>
      <c r="F523" s="169" t="s">
        <v>1042</v>
      </c>
      <c r="G523" s="170" t="s">
        <v>201</v>
      </c>
      <c r="H523" s="171">
        <v>189.394</v>
      </c>
      <c r="I523" s="172"/>
      <c r="J523" s="173">
        <f>ROUND(I523*H523,2)</f>
        <v>0</v>
      </c>
      <c r="K523" s="169" t="s">
        <v>690</v>
      </c>
      <c r="L523" s="36"/>
      <c r="M523" s="174" t="s">
        <v>3</v>
      </c>
      <c r="N523" s="175" t="s">
        <v>52</v>
      </c>
      <c r="O523" s="37"/>
      <c r="P523" s="176">
        <f>O523*H523</f>
        <v>0</v>
      </c>
      <c r="Q523" s="176">
        <v>0</v>
      </c>
      <c r="R523" s="176">
        <f>Q523*H523</f>
        <v>0</v>
      </c>
      <c r="S523" s="176">
        <v>0</v>
      </c>
      <c r="T523" s="177">
        <f>S523*H523</f>
        <v>0</v>
      </c>
      <c r="AR523" s="18" t="s">
        <v>486</v>
      </c>
      <c r="AT523" s="18" t="s">
        <v>131</v>
      </c>
      <c r="AU523" s="18" t="s">
        <v>89</v>
      </c>
      <c r="AY523" s="18" t="s">
        <v>129</v>
      </c>
      <c r="BE523" s="178">
        <f>IF(N523="základní",J523,0)</f>
        <v>0</v>
      </c>
      <c r="BF523" s="178">
        <f>IF(N523="snížená",J523,0)</f>
        <v>0</v>
      </c>
      <c r="BG523" s="178">
        <f>IF(N523="zákl. přenesená",J523,0)</f>
        <v>0</v>
      </c>
      <c r="BH523" s="178">
        <f>IF(N523="sníž. přenesená",J523,0)</f>
        <v>0</v>
      </c>
      <c r="BI523" s="178">
        <f>IF(N523="nulová",J523,0)</f>
        <v>0</v>
      </c>
      <c r="BJ523" s="18" t="s">
        <v>24</v>
      </c>
      <c r="BK523" s="178">
        <f>ROUND(I523*H523,2)</f>
        <v>0</v>
      </c>
      <c r="BL523" s="18" t="s">
        <v>486</v>
      </c>
      <c r="BM523" s="18" t="s">
        <v>1317</v>
      </c>
    </row>
    <row r="524" spans="2:47" s="1" customFormat="1" ht="27">
      <c r="B524" s="36"/>
      <c r="D524" s="179" t="s">
        <v>138</v>
      </c>
      <c r="F524" s="180" t="s">
        <v>1044</v>
      </c>
      <c r="I524" s="181"/>
      <c r="L524" s="36"/>
      <c r="M524" s="65"/>
      <c r="N524" s="37"/>
      <c r="O524" s="37"/>
      <c r="P524" s="37"/>
      <c r="Q524" s="37"/>
      <c r="R524" s="37"/>
      <c r="S524" s="37"/>
      <c r="T524" s="66"/>
      <c r="AT524" s="18" t="s">
        <v>138</v>
      </c>
      <c r="AU524" s="18" t="s">
        <v>89</v>
      </c>
    </row>
    <row r="525" spans="2:51" s="12" customFormat="1" ht="13.5">
      <c r="B525" s="190"/>
      <c r="D525" s="179" t="s">
        <v>140</v>
      </c>
      <c r="E525" s="214" t="s">
        <v>3</v>
      </c>
      <c r="F525" s="215" t="s">
        <v>1045</v>
      </c>
      <c r="H525" s="199" t="s">
        <v>3</v>
      </c>
      <c r="I525" s="195"/>
      <c r="L525" s="190"/>
      <c r="M525" s="196"/>
      <c r="N525" s="197"/>
      <c r="O525" s="197"/>
      <c r="P525" s="197"/>
      <c r="Q525" s="197"/>
      <c r="R525" s="197"/>
      <c r="S525" s="197"/>
      <c r="T525" s="198"/>
      <c r="AT525" s="199" t="s">
        <v>140</v>
      </c>
      <c r="AU525" s="199" t="s">
        <v>89</v>
      </c>
      <c r="AV525" s="12" t="s">
        <v>24</v>
      </c>
      <c r="AW525" s="12" t="s">
        <v>45</v>
      </c>
      <c r="AX525" s="12" t="s">
        <v>81</v>
      </c>
      <c r="AY525" s="199" t="s">
        <v>129</v>
      </c>
    </row>
    <row r="526" spans="2:51" s="11" customFormat="1" ht="13.5">
      <c r="B526" s="182"/>
      <c r="D526" s="179" t="s">
        <v>140</v>
      </c>
      <c r="E526" s="183" t="s">
        <v>3</v>
      </c>
      <c r="F526" s="184" t="s">
        <v>1318</v>
      </c>
      <c r="H526" s="185">
        <v>5.972</v>
      </c>
      <c r="I526" s="186"/>
      <c r="L526" s="182"/>
      <c r="M526" s="187"/>
      <c r="N526" s="188"/>
      <c r="O526" s="188"/>
      <c r="P526" s="188"/>
      <c r="Q526" s="188"/>
      <c r="R526" s="188"/>
      <c r="S526" s="188"/>
      <c r="T526" s="189"/>
      <c r="AT526" s="183" t="s">
        <v>140</v>
      </c>
      <c r="AU526" s="183" t="s">
        <v>89</v>
      </c>
      <c r="AV526" s="11" t="s">
        <v>89</v>
      </c>
      <c r="AW526" s="11" t="s">
        <v>45</v>
      </c>
      <c r="AX526" s="11" t="s">
        <v>81</v>
      </c>
      <c r="AY526" s="183" t="s">
        <v>129</v>
      </c>
    </row>
    <row r="527" spans="2:51" s="14" customFormat="1" ht="13.5">
      <c r="B527" s="229"/>
      <c r="D527" s="179" t="s">
        <v>140</v>
      </c>
      <c r="E527" s="230" t="s">
        <v>3</v>
      </c>
      <c r="F527" s="231" t="s">
        <v>526</v>
      </c>
      <c r="H527" s="232">
        <v>5.972</v>
      </c>
      <c r="I527" s="233"/>
      <c r="L527" s="229"/>
      <c r="M527" s="234"/>
      <c r="N527" s="235"/>
      <c r="O527" s="235"/>
      <c r="P527" s="235"/>
      <c r="Q527" s="235"/>
      <c r="R527" s="235"/>
      <c r="S527" s="235"/>
      <c r="T527" s="236"/>
      <c r="AT527" s="230" t="s">
        <v>140</v>
      </c>
      <c r="AU527" s="230" t="s">
        <v>89</v>
      </c>
      <c r="AV527" s="14" t="s">
        <v>149</v>
      </c>
      <c r="AW527" s="14" t="s">
        <v>45</v>
      </c>
      <c r="AX527" s="14" t="s">
        <v>81</v>
      </c>
      <c r="AY527" s="230" t="s">
        <v>129</v>
      </c>
    </row>
    <row r="528" spans="2:51" s="11" customFormat="1" ht="13.5">
      <c r="B528" s="182"/>
      <c r="D528" s="179" t="s">
        <v>140</v>
      </c>
      <c r="E528" s="183" t="s">
        <v>3</v>
      </c>
      <c r="F528" s="184" t="s">
        <v>3</v>
      </c>
      <c r="H528" s="185">
        <v>0</v>
      </c>
      <c r="I528" s="186"/>
      <c r="L528" s="182"/>
      <c r="M528" s="187"/>
      <c r="N528" s="188"/>
      <c r="O528" s="188"/>
      <c r="P528" s="188"/>
      <c r="Q528" s="188"/>
      <c r="R528" s="188"/>
      <c r="S528" s="188"/>
      <c r="T528" s="189"/>
      <c r="AT528" s="183" t="s">
        <v>140</v>
      </c>
      <c r="AU528" s="183" t="s">
        <v>89</v>
      </c>
      <c r="AV528" s="11" t="s">
        <v>89</v>
      </c>
      <c r="AW528" s="11" t="s">
        <v>45</v>
      </c>
      <c r="AX528" s="11" t="s">
        <v>81</v>
      </c>
      <c r="AY528" s="183" t="s">
        <v>129</v>
      </c>
    </row>
    <row r="529" spans="2:51" s="12" customFormat="1" ht="13.5">
      <c r="B529" s="190"/>
      <c r="D529" s="179" t="s">
        <v>140</v>
      </c>
      <c r="E529" s="214" t="s">
        <v>3</v>
      </c>
      <c r="F529" s="215" t="s">
        <v>1047</v>
      </c>
      <c r="H529" s="199" t="s">
        <v>3</v>
      </c>
      <c r="I529" s="195"/>
      <c r="L529" s="190"/>
      <c r="M529" s="196"/>
      <c r="N529" s="197"/>
      <c r="O529" s="197"/>
      <c r="P529" s="197"/>
      <c r="Q529" s="197"/>
      <c r="R529" s="197"/>
      <c r="S529" s="197"/>
      <c r="T529" s="198"/>
      <c r="AT529" s="199" t="s">
        <v>140</v>
      </c>
      <c r="AU529" s="199" t="s">
        <v>89</v>
      </c>
      <c r="AV529" s="12" t="s">
        <v>24</v>
      </c>
      <c r="AW529" s="12" t="s">
        <v>45</v>
      </c>
      <c r="AX529" s="12" t="s">
        <v>81</v>
      </c>
      <c r="AY529" s="199" t="s">
        <v>129</v>
      </c>
    </row>
    <row r="530" spans="2:51" s="12" customFormat="1" ht="13.5">
      <c r="B530" s="190"/>
      <c r="D530" s="179" t="s">
        <v>140</v>
      </c>
      <c r="E530" s="214" t="s">
        <v>3</v>
      </c>
      <c r="F530" s="215" t="s">
        <v>1048</v>
      </c>
      <c r="H530" s="199" t="s">
        <v>3</v>
      </c>
      <c r="I530" s="195"/>
      <c r="L530" s="190"/>
      <c r="M530" s="196"/>
      <c r="N530" s="197"/>
      <c r="O530" s="197"/>
      <c r="P530" s="197"/>
      <c r="Q530" s="197"/>
      <c r="R530" s="197"/>
      <c r="S530" s="197"/>
      <c r="T530" s="198"/>
      <c r="AT530" s="199" t="s">
        <v>140</v>
      </c>
      <c r="AU530" s="199" t="s">
        <v>89</v>
      </c>
      <c r="AV530" s="12" t="s">
        <v>24</v>
      </c>
      <c r="AW530" s="12" t="s">
        <v>45</v>
      </c>
      <c r="AX530" s="12" t="s">
        <v>81</v>
      </c>
      <c r="AY530" s="199" t="s">
        <v>129</v>
      </c>
    </row>
    <row r="531" spans="2:51" s="11" customFormat="1" ht="13.5">
      <c r="B531" s="182"/>
      <c r="D531" s="179" t="s">
        <v>140</v>
      </c>
      <c r="E531" s="183" t="s">
        <v>3</v>
      </c>
      <c r="F531" s="184" t="s">
        <v>1319</v>
      </c>
      <c r="H531" s="185">
        <v>66.69</v>
      </c>
      <c r="I531" s="186"/>
      <c r="L531" s="182"/>
      <c r="M531" s="187"/>
      <c r="N531" s="188"/>
      <c r="O531" s="188"/>
      <c r="P531" s="188"/>
      <c r="Q531" s="188"/>
      <c r="R531" s="188"/>
      <c r="S531" s="188"/>
      <c r="T531" s="189"/>
      <c r="AT531" s="183" t="s">
        <v>140</v>
      </c>
      <c r="AU531" s="183" t="s">
        <v>89</v>
      </c>
      <c r="AV531" s="11" t="s">
        <v>89</v>
      </c>
      <c r="AW531" s="11" t="s">
        <v>45</v>
      </c>
      <c r="AX531" s="11" t="s">
        <v>81</v>
      </c>
      <c r="AY531" s="183" t="s">
        <v>129</v>
      </c>
    </row>
    <row r="532" spans="2:51" s="12" customFormat="1" ht="13.5">
      <c r="B532" s="190"/>
      <c r="D532" s="179" t="s">
        <v>140</v>
      </c>
      <c r="E532" s="214" t="s">
        <v>3</v>
      </c>
      <c r="F532" s="215" t="s">
        <v>1050</v>
      </c>
      <c r="H532" s="199" t="s">
        <v>3</v>
      </c>
      <c r="I532" s="195"/>
      <c r="L532" s="190"/>
      <c r="M532" s="196"/>
      <c r="N532" s="197"/>
      <c r="O532" s="197"/>
      <c r="P532" s="197"/>
      <c r="Q532" s="197"/>
      <c r="R532" s="197"/>
      <c r="S532" s="197"/>
      <c r="T532" s="198"/>
      <c r="AT532" s="199" t="s">
        <v>140</v>
      </c>
      <c r="AU532" s="199" t="s">
        <v>89</v>
      </c>
      <c r="AV532" s="12" t="s">
        <v>24</v>
      </c>
      <c r="AW532" s="12" t="s">
        <v>45</v>
      </c>
      <c r="AX532" s="12" t="s">
        <v>81</v>
      </c>
      <c r="AY532" s="199" t="s">
        <v>129</v>
      </c>
    </row>
    <row r="533" spans="2:51" s="11" customFormat="1" ht="13.5">
      <c r="B533" s="182"/>
      <c r="D533" s="179" t="s">
        <v>140</v>
      </c>
      <c r="E533" s="183" t="s">
        <v>3</v>
      </c>
      <c r="F533" s="184" t="s">
        <v>1051</v>
      </c>
      <c r="H533" s="185">
        <v>5.7</v>
      </c>
      <c r="I533" s="186"/>
      <c r="L533" s="182"/>
      <c r="M533" s="187"/>
      <c r="N533" s="188"/>
      <c r="O533" s="188"/>
      <c r="P533" s="188"/>
      <c r="Q533" s="188"/>
      <c r="R533" s="188"/>
      <c r="S533" s="188"/>
      <c r="T533" s="189"/>
      <c r="AT533" s="183" t="s">
        <v>140</v>
      </c>
      <c r="AU533" s="183" t="s">
        <v>89</v>
      </c>
      <c r="AV533" s="11" t="s">
        <v>89</v>
      </c>
      <c r="AW533" s="11" t="s">
        <v>45</v>
      </c>
      <c r="AX533" s="11" t="s">
        <v>81</v>
      </c>
      <c r="AY533" s="183" t="s">
        <v>129</v>
      </c>
    </row>
    <row r="534" spans="2:51" s="14" customFormat="1" ht="13.5">
      <c r="B534" s="229"/>
      <c r="D534" s="179" t="s">
        <v>140</v>
      </c>
      <c r="E534" s="230" t="s">
        <v>3</v>
      </c>
      <c r="F534" s="231" t="s">
        <v>526</v>
      </c>
      <c r="H534" s="232">
        <v>72.39</v>
      </c>
      <c r="I534" s="233"/>
      <c r="L534" s="229"/>
      <c r="M534" s="234"/>
      <c r="N534" s="235"/>
      <c r="O534" s="235"/>
      <c r="P534" s="235"/>
      <c r="Q534" s="235"/>
      <c r="R534" s="235"/>
      <c r="S534" s="235"/>
      <c r="T534" s="236"/>
      <c r="AT534" s="230" t="s">
        <v>140</v>
      </c>
      <c r="AU534" s="230" t="s">
        <v>89</v>
      </c>
      <c r="AV534" s="14" t="s">
        <v>149</v>
      </c>
      <c r="AW534" s="14" t="s">
        <v>45</v>
      </c>
      <c r="AX534" s="14" t="s">
        <v>81</v>
      </c>
      <c r="AY534" s="230" t="s">
        <v>129</v>
      </c>
    </row>
    <row r="535" spans="2:51" s="11" customFormat="1" ht="13.5">
      <c r="B535" s="182"/>
      <c r="D535" s="179" t="s">
        <v>140</v>
      </c>
      <c r="E535" s="183" t="s">
        <v>3</v>
      </c>
      <c r="F535" s="184" t="s">
        <v>3</v>
      </c>
      <c r="H535" s="185">
        <v>0</v>
      </c>
      <c r="I535" s="186"/>
      <c r="L535" s="182"/>
      <c r="M535" s="187"/>
      <c r="N535" s="188"/>
      <c r="O535" s="188"/>
      <c r="P535" s="188"/>
      <c r="Q535" s="188"/>
      <c r="R535" s="188"/>
      <c r="S535" s="188"/>
      <c r="T535" s="189"/>
      <c r="AT535" s="183" t="s">
        <v>140</v>
      </c>
      <c r="AU535" s="183" t="s">
        <v>89</v>
      </c>
      <c r="AV535" s="11" t="s">
        <v>89</v>
      </c>
      <c r="AW535" s="11" t="s">
        <v>45</v>
      </c>
      <c r="AX535" s="11" t="s">
        <v>81</v>
      </c>
      <c r="AY535" s="183" t="s">
        <v>129</v>
      </c>
    </row>
    <row r="536" spans="2:51" s="12" customFormat="1" ht="13.5">
      <c r="B536" s="190"/>
      <c r="D536" s="179" t="s">
        <v>140</v>
      </c>
      <c r="E536" s="214" t="s">
        <v>3</v>
      </c>
      <c r="F536" s="215" t="s">
        <v>1052</v>
      </c>
      <c r="H536" s="199" t="s">
        <v>3</v>
      </c>
      <c r="I536" s="195"/>
      <c r="L536" s="190"/>
      <c r="M536" s="196"/>
      <c r="N536" s="197"/>
      <c r="O536" s="197"/>
      <c r="P536" s="197"/>
      <c r="Q536" s="197"/>
      <c r="R536" s="197"/>
      <c r="S536" s="197"/>
      <c r="T536" s="198"/>
      <c r="AT536" s="199" t="s">
        <v>140</v>
      </c>
      <c r="AU536" s="199" t="s">
        <v>89</v>
      </c>
      <c r="AV536" s="12" t="s">
        <v>24</v>
      </c>
      <c r="AW536" s="12" t="s">
        <v>45</v>
      </c>
      <c r="AX536" s="12" t="s">
        <v>81</v>
      </c>
      <c r="AY536" s="199" t="s">
        <v>129</v>
      </c>
    </row>
    <row r="537" spans="2:51" s="11" customFormat="1" ht="13.5">
      <c r="B537" s="182"/>
      <c r="D537" s="179" t="s">
        <v>140</v>
      </c>
      <c r="E537" s="183" t="s">
        <v>3</v>
      </c>
      <c r="F537" s="184" t="s">
        <v>1316</v>
      </c>
      <c r="H537" s="185">
        <v>0.232</v>
      </c>
      <c r="I537" s="186"/>
      <c r="L537" s="182"/>
      <c r="M537" s="187"/>
      <c r="N537" s="188"/>
      <c r="O537" s="188"/>
      <c r="P537" s="188"/>
      <c r="Q537" s="188"/>
      <c r="R537" s="188"/>
      <c r="S537" s="188"/>
      <c r="T537" s="189"/>
      <c r="AT537" s="183" t="s">
        <v>140</v>
      </c>
      <c r="AU537" s="183" t="s">
        <v>89</v>
      </c>
      <c r="AV537" s="11" t="s">
        <v>89</v>
      </c>
      <c r="AW537" s="11" t="s">
        <v>45</v>
      </c>
      <c r="AX537" s="11" t="s">
        <v>81</v>
      </c>
      <c r="AY537" s="183" t="s">
        <v>129</v>
      </c>
    </row>
    <row r="538" spans="2:51" s="14" customFormat="1" ht="13.5">
      <c r="B538" s="229"/>
      <c r="D538" s="179" t="s">
        <v>140</v>
      </c>
      <c r="E538" s="230" t="s">
        <v>3</v>
      </c>
      <c r="F538" s="231" t="s">
        <v>526</v>
      </c>
      <c r="H538" s="232">
        <v>0.232</v>
      </c>
      <c r="I538" s="233"/>
      <c r="L538" s="229"/>
      <c r="M538" s="234"/>
      <c r="N538" s="235"/>
      <c r="O538" s="235"/>
      <c r="P538" s="235"/>
      <c r="Q538" s="235"/>
      <c r="R538" s="235"/>
      <c r="S538" s="235"/>
      <c r="T538" s="236"/>
      <c r="AT538" s="230" t="s">
        <v>140</v>
      </c>
      <c r="AU538" s="230" t="s">
        <v>89</v>
      </c>
      <c r="AV538" s="14" t="s">
        <v>149</v>
      </c>
      <c r="AW538" s="14" t="s">
        <v>45</v>
      </c>
      <c r="AX538" s="14" t="s">
        <v>81</v>
      </c>
      <c r="AY538" s="230" t="s">
        <v>129</v>
      </c>
    </row>
    <row r="539" spans="2:51" s="11" customFormat="1" ht="13.5">
      <c r="B539" s="182"/>
      <c r="D539" s="179" t="s">
        <v>140</v>
      </c>
      <c r="E539" s="183" t="s">
        <v>3</v>
      </c>
      <c r="F539" s="184" t="s">
        <v>3</v>
      </c>
      <c r="H539" s="185">
        <v>0</v>
      </c>
      <c r="I539" s="186"/>
      <c r="L539" s="182"/>
      <c r="M539" s="187"/>
      <c r="N539" s="188"/>
      <c r="O539" s="188"/>
      <c r="P539" s="188"/>
      <c r="Q539" s="188"/>
      <c r="R539" s="188"/>
      <c r="S539" s="188"/>
      <c r="T539" s="189"/>
      <c r="AT539" s="183" t="s">
        <v>140</v>
      </c>
      <c r="AU539" s="183" t="s">
        <v>89</v>
      </c>
      <c r="AV539" s="11" t="s">
        <v>89</v>
      </c>
      <c r="AW539" s="11" t="s">
        <v>45</v>
      </c>
      <c r="AX539" s="11" t="s">
        <v>81</v>
      </c>
      <c r="AY539" s="183" t="s">
        <v>129</v>
      </c>
    </row>
    <row r="540" spans="2:51" s="12" customFormat="1" ht="13.5">
      <c r="B540" s="190"/>
      <c r="D540" s="179" t="s">
        <v>140</v>
      </c>
      <c r="E540" s="214" t="s">
        <v>3</v>
      </c>
      <c r="F540" s="215" t="s">
        <v>1053</v>
      </c>
      <c r="H540" s="199" t="s">
        <v>3</v>
      </c>
      <c r="I540" s="195"/>
      <c r="L540" s="190"/>
      <c r="M540" s="196"/>
      <c r="N540" s="197"/>
      <c r="O540" s="197"/>
      <c r="P540" s="197"/>
      <c r="Q540" s="197"/>
      <c r="R540" s="197"/>
      <c r="S540" s="197"/>
      <c r="T540" s="198"/>
      <c r="AT540" s="199" t="s">
        <v>140</v>
      </c>
      <c r="AU540" s="199" t="s">
        <v>89</v>
      </c>
      <c r="AV540" s="12" t="s">
        <v>24</v>
      </c>
      <c r="AW540" s="12" t="s">
        <v>45</v>
      </c>
      <c r="AX540" s="12" t="s">
        <v>81</v>
      </c>
      <c r="AY540" s="199" t="s">
        <v>129</v>
      </c>
    </row>
    <row r="541" spans="2:51" s="12" customFormat="1" ht="13.5">
      <c r="B541" s="190"/>
      <c r="D541" s="179" t="s">
        <v>140</v>
      </c>
      <c r="E541" s="214" t="s">
        <v>3</v>
      </c>
      <c r="F541" s="215" t="s">
        <v>1003</v>
      </c>
      <c r="H541" s="199" t="s">
        <v>3</v>
      </c>
      <c r="I541" s="195"/>
      <c r="L541" s="190"/>
      <c r="M541" s="196"/>
      <c r="N541" s="197"/>
      <c r="O541" s="197"/>
      <c r="P541" s="197"/>
      <c r="Q541" s="197"/>
      <c r="R541" s="197"/>
      <c r="S541" s="197"/>
      <c r="T541" s="198"/>
      <c r="AT541" s="199" t="s">
        <v>140</v>
      </c>
      <c r="AU541" s="199" t="s">
        <v>89</v>
      </c>
      <c r="AV541" s="12" t="s">
        <v>24</v>
      </c>
      <c r="AW541" s="12" t="s">
        <v>45</v>
      </c>
      <c r="AX541" s="12" t="s">
        <v>81</v>
      </c>
      <c r="AY541" s="199" t="s">
        <v>129</v>
      </c>
    </row>
    <row r="542" spans="2:51" s="11" customFormat="1" ht="13.5">
      <c r="B542" s="182"/>
      <c r="D542" s="179" t="s">
        <v>140</v>
      </c>
      <c r="E542" s="183" t="s">
        <v>3</v>
      </c>
      <c r="F542" s="184" t="s">
        <v>1313</v>
      </c>
      <c r="H542" s="185">
        <v>58</v>
      </c>
      <c r="I542" s="186"/>
      <c r="L542" s="182"/>
      <c r="M542" s="187"/>
      <c r="N542" s="188"/>
      <c r="O542" s="188"/>
      <c r="P542" s="188"/>
      <c r="Q542" s="188"/>
      <c r="R542" s="188"/>
      <c r="S542" s="188"/>
      <c r="T542" s="189"/>
      <c r="AT542" s="183" t="s">
        <v>140</v>
      </c>
      <c r="AU542" s="183" t="s">
        <v>89</v>
      </c>
      <c r="AV542" s="11" t="s">
        <v>89</v>
      </c>
      <c r="AW542" s="11" t="s">
        <v>45</v>
      </c>
      <c r="AX542" s="11" t="s">
        <v>81</v>
      </c>
      <c r="AY542" s="183" t="s">
        <v>129</v>
      </c>
    </row>
    <row r="543" spans="2:51" s="12" customFormat="1" ht="13.5">
      <c r="B543" s="190"/>
      <c r="D543" s="179" t="s">
        <v>140</v>
      </c>
      <c r="E543" s="214" t="s">
        <v>3</v>
      </c>
      <c r="F543" s="215" t="s">
        <v>1285</v>
      </c>
      <c r="H543" s="199" t="s">
        <v>3</v>
      </c>
      <c r="I543" s="195"/>
      <c r="L543" s="190"/>
      <c r="M543" s="196"/>
      <c r="N543" s="197"/>
      <c r="O543" s="197"/>
      <c r="P543" s="197"/>
      <c r="Q543" s="197"/>
      <c r="R543" s="197"/>
      <c r="S543" s="197"/>
      <c r="T543" s="198"/>
      <c r="AT543" s="199" t="s">
        <v>140</v>
      </c>
      <c r="AU543" s="199" t="s">
        <v>89</v>
      </c>
      <c r="AV543" s="12" t="s">
        <v>24</v>
      </c>
      <c r="AW543" s="12" t="s">
        <v>45</v>
      </c>
      <c r="AX543" s="12" t="s">
        <v>81</v>
      </c>
      <c r="AY543" s="199" t="s">
        <v>129</v>
      </c>
    </row>
    <row r="544" spans="2:51" s="11" customFormat="1" ht="13.5">
      <c r="B544" s="182"/>
      <c r="D544" s="179" t="s">
        <v>140</v>
      </c>
      <c r="E544" s="183" t="s">
        <v>3</v>
      </c>
      <c r="F544" s="184" t="s">
        <v>1314</v>
      </c>
      <c r="H544" s="185">
        <v>52.8</v>
      </c>
      <c r="I544" s="186"/>
      <c r="L544" s="182"/>
      <c r="M544" s="187"/>
      <c r="N544" s="188"/>
      <c r="O544" s="188"/>
      <c r="P544" s="188"/>
      <c r="Q544" s="188"/>
      <c r="R544" s="188"/>
      <c r="S544" s="188"/>
      <c r="T544" s="189"/>
      <c r="AT544" s="183" t="s">
        <v>140</v>
      </c>
      <c r="AU544" s="183" t="s">
        <v>89</v>
      </c>
      <c r="AV544" s="11" t="s">
        <v>89</v>
      </c>
      <c r="AW544" s="11" t="s">
        <v>45</v>
      </c>
      <c r="AX544" s="11" t="s">
        <v>81</v>
      </c>
      <c r="AY544" s="183" t="s">
        <v>129</v>
      </c>
    </row>
    <row r="545" spans="2:51" s="14" customFormat="1" ht="13.5">
      <c r="B545" s="229"/>
      <c r="D545" s="179" t="s">
        <v>140</v>
      </c>
      <c r="E545" s="230" t="s">
        <v>3</v>
      </c>
      <c r="F545" s="231" t="s">
        <v>526</v>
      </c>
      <c r="H545" s="232">
        <v>110.8</v>
      </c>
      <c r="I545" s="233"/>
      <c r="L545" s="229"/>
      <c r="M545" s="234"/>
      <c r="N545" s="235"/>
      <c r="O545" s="235"/>
      <c r="P545" s="235"/>
      <c r="Q545" s="235"/>
      <c r="R545" s="235"/>
      <c r="S545" s="235"/>
      <c r="T545" s="236"/>
      <c r="AT545" s="230" t="s">
        <v>140</v>
      </c>
      <c r="AU545" s="230" t="s">
        <v>89</v>
      </c>
      <c r="AV545" s="14" t="s">
        <v>149</v>
      </c>
      <c r="AW545" s="14" t="s">
        <v>45</v>
      </c>
      <c r="AX545" s="14" t="s">
        <v>81</v>
      </c>
      <c r="AY545" s="230" t="s">
        <v>129</v>
      </c>
    </row>
    <row r="546" spans="2:51" s="11" customFormat="1" ht="13.5">
      <c r="B546" s="182"/>
      <c r="D546" s="179" t="s">
        <v>140</v>
      </c>
      <c r="E546" s="183" t="s">
        <v>3</v>
      </c>
      <c r="F546" s="184" t="s">
        <v>3</v>
      </c>
      <c r="H546" s="185">
        <v>0</v>
      </c>
      <c r="I546" s="186"/>
      <c r="L546" s="182"/>
      <c r="M546" s="187"/>
      <c r="N546" s="188"/>
      <c r="O546" s="188"/>
      <c r="P546" s="188"/>
      <c r="Q546" s="188"/>
      <c r="R546" s="188"/>
      <c r="S546" s="188"/>
      <c r="T546" s="189"/>
      <c r="AT546" s="183" t="s">
        <v>140</v>
      </c>
      <c r="AU546" s="183" t="s">
        <v>89</v>
      </c>
      <c r="AV546" s="11" t="s">
        <v>89</v>
      </c>
      <c r="AW546" s="11" t="s">
        <v>45</v>
      </c>
      <c r="AX546" s="11" t="s">
        <v>81</v>
      </c>
      <c r="AY546" s="183" t="s">
        <v>129</v>
      </c>
    </row>
    <row r="547" spans="2:51" s="13" customFormat="1" ht="13.5">
      <c r="B547" s="220"/>
      <c r="D547" s="191" t="s">
        <v>140</v>
      </c>
      <c r="E547" s="221" t="s">
        <v>3</v>
      </c>
      <c r="F547" s="222" t="s">
        <v>506</v>
      </c>
      <c r="H547" s="223">
        <v>189.394</v>
      </c>
      <c r="I547" s="224"/>
      <c r="L547" s="220"/>
      <c r="M547" s="225"/>
      <c r="N547" s="226"/>
      <c r="O547" s="226"/>
      <c r="P547" s="226"/>
      <c r="Q547" s="226"/>
      <c r="R547" s="226"/>
      <c r="S547" s="226"/>
      <c r="T547" s="227"/>
      <c r="AT547" s="228" t="s">
        <v>140</v>
      </c>
      <c r="AU547" s="228" t="s">
        <v>89</v>
      </c>
      <c r="AV547" s="13" t="s">
        <v>136</v>
      </c>
      <c r="AW547" s="13" t="s">
        <v>45</v>
      </c>
      <c r="AX547" s="13" t="s">
        <v>24</v>
      </c>
      <c r="AY547" s="228" t="s">
        <v>129</v>
      </c>
    </row>
    <row r="548" spans="2:65" s="1" customFormat="1" ht="22.5" customHeight="1">
      <c r="B548" s="166"/>
      <c r="C548" s="167" t="s">
        <v>1068</v>
      </c>
      <c r="D548" s="167" t="s">
        <v>131</v>
      </c>
      <c r="E548" s="168" t="s">
        <v>1055</v>
      </c>
      <c r="F548" s="169" t="s">
        <v>1056</v>
      </c>
      <c r="G548" s="170" t="s">
        <v>201</v>
      </c>
      <c r="H548" s="171">
        <v>6439.396</v>
      </c>
      <c r="I548" s="172"/>
      <c r="J548" s="173">
        <f>ROUND(I548*H548,2)</f>
        <v>0</v>
      </c>
      <c r="K548" s="169" t="s">
        <v>690</v>
      </c>
      <c r="L548" s="36"/>
      <c r="M548" s="174" t="s">
        <v>3</v>
      </c>
      <c r="N548" s="175" t="s">
        <v>52</v>
      </c>
      <c r="O548" s="37"/>
      <c r="P548" s="176">
        <f>O548*H548</f>
        <v>0</v>
      </c>
      <c r="Q548" s="176">
        <v>0</v>
      </c>
      <c r="R548" s="176">
        <f>Q548*H548</f>
        <v>0</v>
      </c>
      <c r="S548" s="176">
        <v>0</v>
      </c>
      <c r="T548" s="177">
        <f>S548*H548</f>
        <v>0</v>
      </c>
      <c r="AR548" s="18" t="s">
        <v>486</v>
      </c>
      <c r="AT548" s="18" t="s">
        <v>131</v>
      </c>
      <c r="AU548" s="18" t="s">
        <v>89</v>
      </c>
      <c r="AY548" s="18" t="s">
        <v>129</v>
      </c>
      <c r="BE548" s="178">
        <f>IF(N548="základní",J548,0)</f>
        <v>0</v>
      </c>
      <c r="BF548" s="178">
        <f>IF(N548="snížená",J548,0)</f>
        <v>0</v>
      </c>
      <c r="BG548" s="178">
        <f>IF(N548="zákl. přenesená",J548,0)</f>
        <v>0</v>
      </c>
      <c r="BH548" s="178">
        <f>IF(N548="sníž. přenesená",J548,0)</f>
        <v>0</v>
      </c>
      <c r="BI548" s="178">
        <f>IF(N548="nulová",J548,0)</f>
        <v>0</v>
      </c>
      <c r="BJ548" s="18" t="s">
        <v>24</v>
      </c>
      <c r="BK548" s="178">
        <f>ROUND(I548*H548,2)</f>
        <v>0</v>
      </c>
      <c r="BL548" s="18" t="s">
        <v>486</v>
      </c>
      <c r="BM548" s="18" t="s">
        <v>1320</v>
      </c>
    </row>
    <row r="549" spans="2:47" s="1" customFormat="1" ht="40.5">
      <c r="B549" s="36"/>
      <c r="D549" s="179" t="s">
        <v>138</v>
      </c>
      <c r="F549" s="180" t="s">
        <v>1058</v>
      </c>
      <c r="I549" s="181"/>
      <c r="L549" s="36"/>
      <c r="M549" s="65"/>
      <c r="N549" s="37"/>
      <c r="O549" s="37"/>
      <c r="P549" s="37"/>
      <c r="Q549" s="37"/>
      <c r="R549" s="37"/>
      <c r="S549" s="37"/>
      <c r="T549" s="66"/>
      <c r="AT549" s="18" t="s">
        <v>138</v>
      </c>
      <c r="AU549" s="18" t="s">
        <v>89</v>
      </c>
    </row>
    <row r="550" spans="2:51" s="12" customFormat="1" ht="13.5">
      <c r="B550" s="190"/>
      <c r="D550" s="179" t="s">
        <v>140</v>
      </c>
      <c r="E550" s="214" t="s">
        <v>3</v>
      </c>
      <c r="F550" s="215" t="s">
        <v>1059</v>
      </c>
      <c r="H550" s="199" t="s">
        <v>3</v>
      </c>
      <c r="I550" s="195"/>
      <c r="L550" s="190"/>
      <c r="M550" s="196"/>
      <c r="N550" s="197"/>
      <c r="O550" s="197"/>
      <c r="P550" s="197"/>
      <c r="Q550" s="197"/>
      <c r="R550" s="197"/>
      <c r="S550" s="197"/>
      <c r="T550" s="198"/>
      <c r="AT550" s="199" t="s">
        <v>140</v>
      </c>
      <c r="AU550" s="199" t="s">
        <v>89</v>
      </c>
      <c r="AV550" s="12" t="s">
        <v>24</v>
      </c>
      <c r="AW550" s="12" t="s">
        <v>45</v>
      </c>
      <c r="AX550" s="12" t="s">
        <v>81</v>
      </c>
      <c r="AY550" s="199" t="s">
        <v>129</v>
      </c>
    </row>
    <row r="551" spans="2:51" s="11" customFormat="1" ht="13.5">
      <c r="B551" s="182"/>
      <c r="D551" s="191" t="s">
        <v>140</v>
      </c>
      <c r="E551" s="200" t="s">
        <v>3</v>
      </c>
      <c r="F551" s="201" t="s">
        <v>1321</v>
      </c>
      <c r="H551" s="202">
        <v>6439.396</v>
      </c>
      <c r="I551" s="186"/>
      <c r="L551" s="182"/>
      <c r="M551" s="187"/>
      <c r="N551" s="188"/>
      <c r="O551" s="188"/>
      <c r="P551" s="188"/>
      <c r="Q551" s="188"/>
      <c r="R551" s="188"/>
      <c r="S551" s="188"/>
      <c r="T551" s="189"/>
      <c r="AT551" s="183" t="s">
        <v>140</v>
      </c>
      <c r="AU551" s="183" t="s">
        <v>89</v>
      </c>
      <c r="AV551" s="11" t="s">
        <v>89</v>
      </c>
      <c r="AW551" s="11" t="s">
        <v>45</v>
      </c>
      <c r="AX551" s="11" t="s">
        <v>24</v>
      </c>
      <c r="AY551" s="183" t="s">
        <v>129</v>
      </c>
    </row>
    <row r="552" spans="2:65" s="1" customFormat="1" ht="22.5" customHeight="1">
      <c r="B552" s="166"/>
      <c r="C552" s="167" t="s">
        <v>1073</v>
      </c>
      <c r="D552" s="167" t="s">
        <v>131</v>
      </c>
      <c r="E552" s="168" t="s">
        <v>1062</v>
      </c>
      <c r="F552" s="169" t="s">
        <v>1063</v>
      </c>
      <c r="G552" s="170" t="s">
        <v>201</v>
      </c>
      <c r="H552" s="171">
        <v>27.242</v>
      </c>
      <c r="I552" s="172"/>
      <c r="J552" s="173">
        <f>ROUND(I552*H552,2)</f>
        <v>0</v>
      </c>
      <c r="K552" s="169" t="s">
        <v>522</v>
      </c>
      <c r="L552" s="36"/>
      <c r="M552" s="174" t="s">
        <v>3</v>
      </c>
      <c r="N552" s="175" t="s">
        <v>52</v>
      </c>
      <c r="O552" s="37"/>
      <c r="P552" s="176">
        <f>O552*H552</f>
        <v>0</v>
      </c>
      <c r="Q552" s="176">
        <v>0</v>
      </c>
      <c r="R552" s="176">
        <f>Q552*H552</f>
        <v>0</v>
      </c>
      <c r="S552" s="176">
        <v>0</v>
      </c>
      <c r="T552" s="177">
        <f>S552*H552</f>
        <v>0</v>
      </c>
      <c r="AR552" s="18" t="s">
        <v>486</v>
      </c>
      <c r="AT552" s="18" t="s">
        <v>131</v>
      </c>
      <c r="AU552" s="18" t="s">
        <v>89</v>
      </c>
      <c r="AY552" s="18" t="s">
        <v>129</v>
      </c>
      <c r="BE552" s="178">
        <f>IF(N552="základní",J552,0)</f>
        <v>0</v>
      </c>
      <c r="BF552" s="178">
        <f>IF(N552="snížená",J552,0)</f>
        <v>0</v>
      </c>
      <c r="BG552" s="178">
        <f>IF(N552="zákl. přenesená",J552,0)</f>
        <v>0</v>
      </c>
      <c r="BH552" s="178">
        <f>IF(N552="sníž. přenesená",J552,0)</f>
        <v>0</v>
      </c>
      <c r="BI552" s="178">
        <f>IF(N552="nulová",J552,0)</f>
        <v>0</v>
      </c>
      <c r="BJ552" s="18" t="s">
        <v>24</v>
      </c>
      <c r="BK552" s="178">
        <f>ROUND(I552*H552,2)</f>
        <v>0</v>
      </c>
      <c r="BL552" s="18" t="s">
        <v>486</v>
      </c>
      <c r="BM552" s="18" t="s">
        <v>1322</v>
      </c>
    </row>
    <row r="553" spans="2:47" s="1" customFormat="1" ht="27">
      <c r="B553" s="36"/>
      <c r="D553" s="179" t="s">
        <v>138</v>
      </c>
      <c r="F553" s="180" t="s">
        <v>1065</v>
      </c>
      <c r="I553" s="181"/>
      <c r="L553" s="36"/>
      <c r="M553" s="65"/>
      <c r="N553" s="37"/>
      <c r="O553" s="37"/>
      <c r="P553" s="37"/>
      <c r="Q553" s="37"/>
      <c r="R553" s="37"/>
      <c r="S553" s="37"/>
      <c r="T553" s="66"/>
      <c r="AT553" s="18" t="s">
        <v>138</v>
      </c>
      <c r="AU553" s="18" t="s">
        <v>89</v>
      </c>
    </row>
    <row r="554" spans="2:51" s="12" customFormat="1" ht="13.5">
      <c r="B554" s="190"/>
      <c r="D554" s="179" t="s">
        <v>140</v>
      </c>
      <c r="E554" s="214" t="s">
        <v>3</v>
      </c>
      <c r="F554" s="215" t="s">
        <v>1066</v>
      </c>
      <c r="H554" s="199" t="s">
        <v>3</v>
      </c>
      <c r="I554" s="195"/>
      <c r="L554" s="190"/>
      <c r="M554" s="196"/>
      <c r="N554" s="197"/>
      <c r="O554" s="197"/>
      <c r="P554" s="197"/>
      <c r="Q554" s="197"/>
      <c r="R554" s="197"/>
      <c r="S554" s="197"/>
      <c r="T554" s="198"/>
      <c r="AT554" s="199" t="s">
        <v>140</v>
      </c>
      <c r="AU554" s="199" t="s">
        <v>89</v>
      </c>
      <c r="AV554" s="12" t="s">
        <v>24</v>
      </c>
      <c r="AW554" s="12" t="s">
        <v>45</v>
      </c>
      <c r="AX554" s="12" t="s">
        <v>81</v>
      </c>
      <c r="AY554" s="199" t="s">
        <v>129</v>
      </c>
    </row>
    <row r="555" spans="2:51" s="11" customFormat="1" ht="13.5">
      <c r="B555" s="182"/>
      <c r="D555" s="179" t="s">
        <v>140</v>
      </c>
      <c r="E555" s="183" t="s">
        <v>3</v>
      </c>
      <c r="F555" s="184" t="s">
        <v>1067</v>
      </c>
      <c r="H555" s="185">
        <v>4.86</v>
      </c>
      <c r="I555" s="186"/>
      <c r="L555" s="182"/>
      <c r="M555" s="187"/>
      <c r="N555" s="188"/>
      <c r="O555" s="188"/>
      <c r="P555" s="188"/>
      <c r="Q555" s="188"/>
      <c r="R555" s="188"/>
      <c r="S555" s="188"/>
      <c r="T555" s="189"/>
      <c r="AT555" s="183" t="s">
        <v>140</v>
      </c>
      <c r="AU555" s="183" t="s">
        <v>89</v>
      </c>
      <c r="AV555" s="11" t="s">
        <v>89</v>
      </c>
      <c r="AW555" s="11" t="s">
        <v>45</v>
      </c>
      <c r="AX555" s="11" t="s">
        <v>81</v>
      </c>
      <c r="AY555" s="183" t="s">
        <v>129</v>
      </c>
    </row>
    <row r="556" spans="2:51" s="12" customFormat="1" ht="13.5">
      <c r="B556" s="190"/>
      <c r="D556" s="179" t="s">
        <v>140</v>
      </c>
      <c r="E556" s="214" t="s">
        <v>3</v>
      </c>
      <c r="F556" s="215" t="s">
        <v>1323</v>
      </c>
      <c r="H556" s="199" t="s">
        <v>3</v>
      </c>
      <c r="I556" s="195"/>
      <c r="L556" s="190"/>
      <c r="M556" s="196"/>
      <c r="N556" s="197"/>
      <c r="O556" s="197"/>
      <c r="P556" s="197"/>
      <c r="Q556" s="197"/>
      <c r="R556" s="197"/>
      <c r="S556" s="197"/>
      <c r="T556" s="198"/>
      <c r="AT556" s="199" t="s">
        <v>140</v>
      </c>
      <c r="AU556" s="199" t="s">
        <v>89</v>
      </c>
      <c r="AV556" s="12" t="s">
        <v>24</v>
      </c>
      <c r="AW556" s="12" t="s">
        <v>45</v>
      </c>
      <c r="AX556" s="12" t="s">
        <v>81</v>
      </c>
      <c r="AY556" s="199" t="s">
        <v>129</v>
      </c>
    </row>
    <row r="557" spans="2:51" s="11" customFormat="1" ht="13.5">
      <c r="B557" s="182"/>
      <c r="D557" s="179" t="s">
        <v>140</v>
      </c>
      <c r="E557" s="183" t="s">
        <v>3</v>
      </c>
      <c r="F557" s="184" t="s">
        <v>1324</v>
      </c>
      <c r="H557" s="185">
        <v>22.382</v>
      </c>
      <c r="I557" s="186"/>
      <c r="L557" s="182"/>
      <c r="M557" s="187"/>
      <c r="N557" s="188"/>
      <c r="O557" s="188"/>
      <c r="P557" s="188"/>
      <c r="Q557" s="188"/>
      <c r="R557" s="188"/>
      <c r="S557" s="188"/>
      <c r="T557" s="189"/>
      <c r="AT557" s="183" t="s">
        <v>140</v>
      </c>
      <c r="AU557" s="183" t="s">
        <v>89</v>
      </c>
      <c r="AV557" s="11" t="s">
        <v>89</v>
      </c>
      <c r="AW557" s="11" t="s">
        <v>45</v>
      </c>
      <c r="AX557" s="11" t="s">
        <v>81</v>
      </c>
      <c r="AY557" s="183" t="s">
        <v>129</v>
      </c>
    </row>
    <row r="558" spans="2:51" s="13" customFormat="1" ht="13.5">
      <c r="B558" s="220"/>
      <c r="D558" s="191" t="s">
        <v>140</v>
      </c>
      <c r="E558" s="221" t="s">
        <v>3</v>
      </c>
      <c r="F558" s="222" t="s">
        <v>506</v>
      </c>
      <c r="H558" s="223">
        <v>27.242</v>
      </c>
      <c r="I558" s="224"/>
      <c r="L558" s="220"/>
      <c r="M558" s="225"/>
      <c r="N558" s="226"/>
      <c r="O558" s="226"/>
      <c r="P558" s="226"/>
      <c r="Q558" s="226"/>
      <c r="R558" s="226"/>
      <c r="S558" s="226"/>
      <c r="T558" s="227"/>
      <c r="AT558" s="228" t="s">
        <v>140</v>
      </c>
      <c r="AU558" s="228" t="s">
        <v>89</v>
      </c>
      <c r="AV558" s="13" t="s">
        <v>136</v>
      </c>
      <c r="AW558" s="13" t="s">
        <v>45</v>
      </c>
      <c r="AX558" s="13" t="s">
        <v>24</v>
      </c>
      <c r="AY558" s="228" t="s">
        <v>129</v>
      </c>
    </row>
    <row r="559" spans="2:65" s="1" customFormat="1" ht="22.5" customHeight="1">
      <c r="B559" s="166"/>
      <c r="C559" s="167" t="s">
        <v>1078</v>
      </c>
      <c r="D559" s="167" t="s">
        <v>131</v>
      </c>
      <c r="E559" s="168" t="s">
        <v>1069</v>
      </c>
      <c r="F559" s="169" t="s">
        <v>1070</v>
      </c>
      <c r="G559" s="170" t="s">
        <v>201</v>
      </c>
      <c r="H559" s="171">
        <v>926.228</v>
      </c>
      <c r="I559" s="172"/>
      <c r="J559" s="173">
        <f>ROUND(I559*H559,2)</f>
        <v>0</v>
      </c>
      <c r="K559" s="169" t="s">
        <v>522</v>
      </c>
      <c r="L559" s="36"/>
      <c r="M559" s="174" t="s">
        <v>3</v>
      </c>
      <c r="N559" s="175" t="s">
        <v>52</v>
      </c>
      <c r="O559" s="37"/>
      <c r="P559" s="176">
        <f>O559*H559</f>
        <v>0</v>
      </c>
      <c r="Q559" s="176">
        <v>0</v>
      </c>
      <c r="R559" s="176">
        <f>Q559*H559</f>
        <v>0</v>
      </c>
      <c r="S559" s="176">
        <v>0</v>
      </c>
      <c r="T559" s="177">
        <f>S559*H559</f>
        <v>0</v>
      </c>
      <c r="AR559" s="18" t="s">
        <v>486</v>
      </c>
      <c r="AT559" s="18" t="s">
        <v>131</v>
      </c>
      <c r="AU559" s="18" t="s">
        <v>89</v>
      </c>
      <c r="AY559" s="18" t="s">
        <v>129</v>
      </c>
      <c r="BE559" s="178">
        <f>IF(N559="základní",J559,0)</f>
        <v>0</v>
      </c>
      <c r="BF559" s="178">
        <f>IF(N559="snížená",J559,0)</f>
        <v>0</v>
      </c>
      <c r="BG559" s="178">
        <f>IF(N559="zákl. přenesená",J559,0)</f>
        <v>0</v>
      </c>
      <c r="BH559" s="178">
        <f>IF(N559="sníž. přenesená",J559,0)</f>
        <v>0</v>
      </c>
      <c r="BI559" s="178">
        <f>IF(N559="nulová",J559,0)</f>
        <v>0</v>
      </c>
      <c r="BJ559" s="18" t="s">
        <v>24</v>
      </c>
      <c r="BK559" s="178">
        <f>ROUND(I559*H559,2)</f>
        <v>0</v>
      </c>
      <c r="BL559" s="18" t="s">
        <v>486</v>
      </c>
      <c r="BM559" s="18" t="s">
        <v>1325</v>
      </c>
    </row>
    <row r="560" spans="2:47" s="1" customFormat="1" ht="27">
      <c r="B560" s="36"/>
      <c r="D560" s="179" t="s">
        <v>138</v>
      </c>
      <c r="F560" s="180" t="s">
        <v>430</v>
      </c>
      <c r="I560" s="181"/>
      <c r="L560" s="36"/>
      <c r="M560" s="65"/>
      <c r="N560" s="37"/>
      <c r="O560" s="37"/>
      <c r="P560" s="37"/>
      <c r="Q560" s="37"/>
      <c r="R560" s="37"/>
      <c r="S560" s="37"/>
      <c r="T560" s="66"/>
      <c r="AT560" s="18" t="s">
        <v>138</v>
      </c>
      <c r="AU560" s="18" t="s">
        <v>89</v>
      </c>
    </row>
    <row r="561" spans="2:51" s="12" customFormat="1" ht="13.5">
      <c r="B561" s="190"/>
      <c r="D561" s="179" t="s">
        <v>140</v>
      </c>
      <c r="E561" s="214" t="s">
        <v>3</v>
      </c>
      <c r="F561" s="215" t="s">
        <v>1059</v>
      </c>
      <c r="H561" s="199" t="s">
        <v>3</v>
      </c>
      <c r="I561" s="195"/>
      <c r="L561" s="190"/>
      <c r="M561" s="196"/>
      <c r="N561" s="197"/>
      <c r="O561" s="197"/>
      <c r="P561" s="197"/>
      <c r="Q561" s="197"/>
      <c r="R561" s="197"/>
      <c r="S561" s="197"/>
      <c r="T561" s="198"/>
      <c r="AT561" s="199" t="s">
        <v>140</v>
      </c>
      <c r="AU561" s="199" t="s">
        <v>89</v>
      </c>
      <c r="AV561" s="12" t="s">
        <v>24</v>
      </c>
      <c r="AW561" s="12" t="s">
        <v>45</v>
      </c>
      <c r="AX561" s="12" t="s">
        <v>81</v>
      </c>
      <c r="AY561" s="199" t="s">
        <v>129</v>
      </c>
    </row>
    <row r="562" spans="2:51" s="11" customFormat="1" ht="13.5">
      <c r="B562" s="182"/>
      <c r="D562" s="191" t="s">
        <v>140</v>
      </c>
      <c r="E562" s="200" t="s">
        <v>3</v>
      </c>
      <c r="F562" s="201" t="s">
        <v>1326</v>
      </c>
      <c r="H562" s="202">
        <v>926.228</v>
      </c>
      <c r="I562" s="186"/>
      <c r="L562" s="182"/>
      <c r="M562" s="187"/>
      <c r="N562" s="188"/>
      <c r="O562" s="188"/>
      <c r="P562" s="188"/>
      <c r="Q562" s="188"/>
      <c r="R562" s="188"/>
      <c r="S562" s="188"/>
      <c r="T562" s="189"/>
      <c r="AT562" s="183" t="s">
        <v>140</v>
      </c>
      <c r="AU562" s="183" t="s">
        <v>89</v>
      </c>
      <c r="AV562" s="11" t="s">
        <v>89</v>
      </c>
      <c r="AW562" s="11" t="s">
        <v>45</v>
      </c>
      <c r="AX562" s="11" t="s">
        <v>24</v>
      </c>
      <c r="AY562" s="183" t="s">
        <v>129</v>
      </c>
    </row>
    <row r="563" spans="2:65" s="1" customFormat="1" ht="22.5" customHeight="1">
      <c r="B563" s="166"/>
      <c r="C563" s="167" t="s">
        <v>1083</v>
      </c>
      <c r="D563" s="167" t="s">
        <v>131</v>
      </c>
      <c r="E563" s="168" t="s">
        <v>433</v>
      </c>
      <c r="F563" s="169" t="s">
        <v>434</v>
      </c>
      <c r="G563" s="170" t="s">
        <v>201</v>
      </c>
      <c r="H563" s="171">
        <v>229.176</v>
      </c>
      <c r="I563" s="172"/>
      <c r="J563" s="173">
        <f>ROUND(I563*H563,2)</f>
        <v>0</v>
      </c>
      <c r="K563" s="169" t="s">
        <v>3</v>
      </c>
      <c r="L563" s="36"/>
      <c r="M563" s="174" t="s">
        <v>3</v>
      </c>
      <c r="N563" s="175" t="s">
        <v>52</v>
      </c>
      <c r="O563" s="37"/>
      <c r="P563" s="176">
        <f>O563*H563</f>
        <v>0</v>
      </c>
      <c r="Q563" s="176">
        <v>0</v>
      </c>
      <c r="R563" s="176">
        <f>Q563*H563</f>
        <v>0</v>
      </c>
      <c r="S563" s="176">
        <v>0</v>
      </c>
      <c r="T563" s="177">
        <f>S563*H563</f>
        <v>0</v>
      </c>
      <c r="AR563" s="18" t="s">
        <v>136</v>
      </c>
      <c r="AT563" s="18" t="s">
        <v>131</v>
      </c>
      <c r="AU563" s="18" t="s">
        <v>89</v>
      </c>
      <c r="AY563" s="18" t="s">
        <v>129</v>
      </c>
      <c r="BE563" s="178">
        <f>IF(N563="základní",J563,0)</f>
        <v>0</v>
      </c>
      <c r="BF563" s="178">
        <f>IF(N563="snížená",J563,0)</f>
        <v>0</v>
      </c>
      <c r="BG563" s="178">
        <f>IF(N563="zákl. přenesená",J563,0)</f>
        <v>0</v>
      </c>
      <c r="BH563" s="178">
        <f>IF(N563="sníž. přenesená",J563,0)</f>
        <v>0</v>
      </c>
      <c r="BI563" s="178">
        <f>IF(N563="nulová",J563,0)</f>
        <v>0</v>
      </c>
      <c r="BJ563" s="18" t="s">
        <v>24</v>
      </c>
      <c r="BK563" s="178">
        <f>ROUND(I563*H563,2)</f>
        <v>0</v>
      </c>
      <c r="BL563" s="18" t="s">
        <v>136</v>
      </c>
      <c r="BM563" s="18" t="s">
        <v>1327</v>
      </c>
    </row>
    <row r="564" spans="2:47" s="1" customFormat="1" ht="13.5">
      <c r="B564" s="36"/>
      <c r="D564" s="179" t="s">
        <v>138</v>
      </c>
      <c r="F564" s="180" t="s">
        <v>434</v>
      </c>
      <c r="I564" s="181"/>
      <c r="L564" s="36"/>
      <c r="M564" s="65"/>
      <c r="N564" s="37"/>
      <c r="O564" s="37"/>
      <c r="P564" s="37"/>
      <c r="Q564" s="37"/>
      <c r="R564" s="37"/>
      <c r="S564" s="37"/>
      <c r="T564" s="66"/>
      <c r="AT564" s="18" t="s">
        <v>138</v>
      </c>
      <c r="AU564" s="18" t="s">
        <v>89</v>
      </c>
    </row>
    <row r="565" spans="2:51" s="12" customFormat="1" ht="13.5">
      <c r="B565" s="190"/>
      <c r="D565" s="179" t="s">
        <v>140</v>
      </c>
      <c r="E565" s="214" t="s">
        <v>3</v>
      </c>
      <c r="F565" s="215" t="s">
        <v>1045</v>
      </c>
      <c r="H565" s="199" t="s">
        <v>3</v>
      </c>
      <c r="I565" s="195"/>
      <c r="L565" s="190"/>
      <c r="M565" s="196"/>
      <c r="N565" s="197"/>
      <c r="O565" s="197"/>
      <c r="P565" s="197"/>
      <c r="Q565" s="197"/>
      <c r="R565" s="197"/>
      <c r="S565" s="197"/>
      <c r="T565" s="198"/>
      <c r="AT565" s="199" t="s">
        <v>140</v>
      </c>
      <c r="AU565" s="199" t="s">
        <v>89</v>
      </c>
      <c r="AV565" s="12" t="s">
        <v>24</v>
      </c>
      <c r="AW565" s="12" t="s">
        <v>45</v>
      </c>
      <c r="AX565" s="12" t="s">
        <v>81</v>
      </c>
      <c r="AY565" s="199" t="s">
        <v>129</v>
      </c>
    </row>
    <row r="566" spans="2:51" s="11" customFormat="1" ht="13.5">
      <c r="B566" s="182"/>
      <c r="D566" s="179" t="s">
        <v>140</v>
      </c>
      <c r="E566" s="183" t="s">
        <v>3</v>
      </c>
      <c r="F566" s="184" t="s">
        <v>1318</v>
      </c>
      <c r="H566" s="185">
        <v>5.972</v>
      </c>
      <c r="I566" s="186"/>
      <c r="L566" s="182"/>
      <c r="M566" s="187"/>
      <c r="N566" s="188"/>
      <c r="O566" s="188"/>
      <c r="P566" s="188"/>
      <c r="Q566" s="188"/>
      <c r="R566" s="188"/>
      <c r="S566" s="188"/>
      <c r="T566" s="189"/>
      <c r="AT566" s="183" t="s">
        <v>140</v>
      </c>
      <c r="AU566" s="183" t="s">
        <v>89</v>
      </c>
      <c r="AV566" s="11" t="s">
        <v>89</v>
      </c>
      <c r="AW566" s="11" t="s">
        <v>45</v>
      </c>
      <c r="AX566" s="11" t="s">
        <v>81</v>
      </c>
      <c r="AY566" s="183" t="s">
        <v>129</v>
      </c>
    </row>
    <row r="567" spans="2:51" s="14" customFormat="1" ht="13.5">
      <c r="B567" s="229"/>
      <c r="D567" s="179" t="s">
        <v>140</v>
      </c>
      <c r="E567" s="230" t="s">
        <v>3</v>
      </c>
      <c r="F567" s="231" t="s">
        <v>526</v>
      </c>
      <c r="H567" s="232">
        <v>5.972</v>
      </c>
      <c r="I567" s="233"/>
      <c r="L567" s="229"/>
      <c r="M567" s="234"/>
      <c r="N567" s="235"/>
      <c r="O567" s="235"/>
      <c r="P567" s="235"/>
      <c r="Q567" s="235"/>
      <c r="R567" s="235"/>
      <c r="S567" s="235"/>
      <c r="T567" s="236"/>
      <c r="AT567" s="230" t="s">
        <v>140</v>
      </c>
      <c r="AU567" s="230" t="s">
        <v>89</v>
      </c>
      <c r="AV567" s="14" t="s">
        <v>149</v>
      </c>
      <c r="AW567" s="14" t="s">
        <v>45</v>
      </c>
      <c r="AX567" s="14" t="s">
        <v>81</v>
      </c>
      <c r="AY567" s="230" t="s">
        <v>129</v>
      </c>
    </row>
    <row r="568" spans="2:51" s="11" customFormat="1" ht="13.5">
      <c r="B568" s="182"/>
      <c r="D568" s="179" t="s">
        <v>140</v>
      </c>
      <c r="E568" s="183" t="s">
        <v>3</v>
      </c>
      <c r="F568" s="184" t="s">
        <v>3</v>
      </c>
      <c r="H568" s="185">
        <v>0</v>
      </c>
      <c r="I568" s="186"/>
      <c r="L568" s="182"/>
      <c r="M568" s="187"/>
      <c r="N568" s="188"/>
      <c r="O568" s="188"/>
      <c r="P568" s="188"/>
      <c r="Q568" s="188"/>
      <c r="R568" s="188"/>
      <c r="S568" s="188"/>
      <c r="T568" s="189"/>
      <c r="AT568" s="183" t="s">
        <v>140</v>
      </c>
      <c r="AU568" s="183" t="s">
        <v>89</v>
      </c>
      <c r="AV568" s="11" t="s">
        <v>89</v>
      </c>
      <c r="AW568" s="11" t="s">
        <v>45</v>
      </c>
      <c r="AX568" s="11" t="s">
        <v>81</v>
      </c>
      <c r="AY568" s="183" t="s">
        <v>129</v>
      </c>
    </row>
    <row r="569" spans="2:51" s="12" customFormat="1" ht="13.5">
      <c r="B569" s="190"/>
      <c r="D569" s="179" t="s">
        <v>140</v>
      </c>
      <c r="E569" s="214" t="s">
        <v>3</v>
      </c>
      <c r="F569" s="215" t="s">
        <v>1047</v>
      </c>
      <c r="H569" s="199" t="s">
        <v>3</v>
      </c>
      <c r="I569" s="195"/>
      <c r="L569" s="190"/>
      <c r="M569" s="196"/>
      <c r="N569" s="197"/>
      <c r="O569" s="197"/>
      <c r="P569" s="197"/>
      <c r="Q569" s="197"/>
      <c r="R569" s="197"/>
      <c r="S569" s="197"/>
      <c r="T569" s="198"/>
      <c r="AT569" s="199" t="s">
        <v>140</v>
      </c>
      <c r="AU569" s="199" t="s">
        <v>89</v>
      </c>
      <c r="AV569" s="12" t="s">
        <v>24</v>
      </c>
      <c r="AW569" s="12" t="s">
        <v>45</v>
      </c>
      <c r="AX569" s="12" t="s">
        <v>81</v>
      </c>
      <c r="AY569" s="199" t="s">
        <v>129</v>
      </c>
    </row>
    <row r="570" spans="2:51" s="12" customFormat="1" ht="13.5">
      <c r="B570" s="190"/>
      <c r="D570" s="179" t="s">
        <v>140</v>
      </c>
      <c r="E570" s="214" t="s">
        <v>3</v>
      </c>
      <c r="F570" s="215" t="s">
        <v>1048</v>
      </c>
      <c r="H570" s="199" t="s">
        <v>3</v>
      </c>
      <c r="I570" s="195"/>
      <c r="L570" s="190"/>
      <c r="M570" s="196"/>
      <c r="N570" s="197"/>
      <c r="O570" s="197"/>
      <c r="P570" s="197"/>
      <c r="Q570" s="197"/>
      <c r="R570" s="197"/>
      <c r="S570" s="197"/>
      <c r="T570" s="198"/>
      <c r="AT570" s="199" t="s">
        <v>140</v>
      </c>
      <c r="AU570" s="199" t="s">
        <v>89</v>
      </c>
      <c r="AV570" s="12" t="s">
        <v>24</v>
      </c>
      <c r="AW570" s="12" t="s">
        <v>45</v>
      </c>
      <c r="AX570" s="12" t="s">
        <v>81</v>
      </c>
      <c r="AY570" s="199" t="s">
        <v>129</v>
      </c>
    </row>
    <row r="571" spans="2:51" s="11" customFormat="1" ht="13.5">
      <c r="B571" s="182"/>
      <c r="D571" s="179" t="s">
        <v>140</v>
      </c>
      <c r="E571" s="183" t="s">
        <v>3</v>
      </c>
      <c r="F571" s="184" t="s">
        <v>1319</v>
      </c>
      <c r="H571" s="185">
        <v>66.69</v>
      </c>
      <c r="I571" s="186"/>
      <c r="L571" s="182"/>
      <c r="M571" s="187"/>
      <c r="N571" s="188"/>
      <c r="O571" s="188"/>
      <c r="P571" s="188"/>
      <c r="Q571" s="188"/>
      <c r="R571" s="188"/>
      <c r="S571" s="188"/>
      <c r="T571" s="189"/>
      <c r="AT571" s="183" t="s">
        <v>140</v>
      </c>
      <c r="AU571" s="183" t="s">
        <v>89</v>
      </c>
      <c r="AV571" s="11" t="s">
        <v>89</v>
      </c>
      <c r="AW571" s="11" t="s">
        <v>45</v>
      </c>
      <c r="AX571" s="11" t="s">
        <v>81</v>
      </c>
      <c r="AY571" s="183" t="s">
        <v>129</v>
      </c>
    </row>
    <row r="572" spans="2:51" s="12" customFormat="1" ht="13.5">
      <c r="B572" s="190"/>
      <c r="D572" s="179" t="s">
        <v>140</v>
      </c>
      <c r="E572" s="214" t="s">
        <v>3</v>
      </c>
      <c r="F572" s="215" t="s">
        <v>1050</v>
      </c>
      <c r="H572" s="199" t="s">
        <v>3</v>
      </c>
      <c r="I572" s="195"/>
      <c r="L572" s="190"/>
      <c r="M572" s="196"/>
      <c r="N572" s="197"/>
      <c r="O572" s="197"/>
      <c r="P572" s="197"/>
      <c r="Q572" s="197"/>
      <c r="R572" s="197"/>
      <c r="S572" s="197"/>
      <c r="T572" s="198"/>
      <c r="AT572" s="199" t="s">
        <v>140</v>
      </c>
      <c r="AU572" s="199" t="s">
        <v>89</v>
      </c>
      <c r="AV572" s="12" t="s">
        <v>24</v>
      </c>
      <c r="AW572" s="12" t="s">
        <v>45</v>
      </c>
      <c r="AX572" s="12" t="s">
        <v>81</v>
      </c>
      <c r="AY572" s="199" t="s">
        <v>129</v>
      </c>
    </row>
    <row r="573" spans="2:51" s="11" customFormat="1" ht="13.5">
      <c r="B573" s="182"/>
      <c r="D573" s="179" t="s">
        <v>140</v>
      </c>
      <c r="E573" s="183" t="s">
        <v>3</v>
      </c>
      <c r="F573" s="184" t="s">
        <v>1051</v>
      </c>
      <c r="H573" s="185">
        <v>5.7</v>
      </c>
      <c r="I573" s="186"/>
      <c r="L573" s="182"/>
      <c r="M573" s="187"/>
      <c r="N573" s="188"/>
      <c r="O573" s="188"/>
      <c r="P573" s="188"/>
      <c r="Q573" s="188"/>
      <c r="R573" s="188"/>
      <c r="S573" s="188"/>
      <c r="T573" s="189"/>
      <c r="AT573" s="183" t="s">
        <v>140</v>
      </c>
      <c r="AU573" s="183" t="s">
        <v>89</v>
      </c>
      <c r="AV573" s="11" t="s">
        <v>89</v>
      </c>
      <c r="AW573" s="11" t="s">
        <v>45</v>
      </c>
      <c r="AX573" s="11" t="s">
        <v>81</v>
      </c>
      <c r="AY573" s="183" t="s">
        <v>129</v>
      </c>
    </row>
    <row r="574" spans="2:51" s="12" customFormat="1" ht="13.5">
      <c r="B574" s="190"/>
      <c r="D574" s="179" t="s">
        <v>140</v>
      </c>
      <c r="E574" s="214" t="s">
        <v>3</v>
      </c>
      <c r="F574" s="215" t="s">
        <v>1066</v>
      </c>
      <c r="H574" s="199" t="s">
        <v>3</v>
      </c>
      <c r="I574" s="195"/>
      <c r="L574" s="190"/>
      <c r="M574" s="196"/>
      <c r="N574" s="197"/>
      <c r="O574" s="197"/>
      <c r="P574" s="197"/>
      <c r="Q574" s="197"/>
      <c r="R574" s="197"/>
      <c r="S574" s="197"/>
      <c r="T574" s="198"/>
      <c r="AT574" s="199" t="s">
        <v>140</v>
      </c>
      <c r="AU574" s="199" t="s">
        <v>89</v>
      </c>
      <c r="AV574" s="12" t="s">
        <v>24</v>
      </c>
      <c r="AW574" s="12" t="s">
        <v>45</v>
      </c>
      <c r="AX574" s="12" t="s">
        <v>81</v>
      </c>
      <c r="AY574" s="199" t="s">
        <v>129</v>
      </c>
    </row>
    <row r="575" spans="2:51" s="11" customFormat="1" ht="13.5">
      <c r="B575" s="182"/>
      <c r="D575" s="179" t="s">
        <v>140</v>
      </c>
      <c r="E575" s="183" t="s">
        <v>3</v>
      </c>
      <c r="F575" s="184" t="s">
        <v>1067</v>
      </c>
      <c r="H575" s="185">
        <v>4.86</v>
      </c>
      <c r="I575" s="186"/>
      <c r="L575" s="182"/>
      <c r="M575" s="187"/>
      <c r="N575" s="188"/>
      <c r="O575" s="188"/>
      <c r="P575" s="188"/>
      <c r="Q575" s="188"/>
      <c r="R575" s="188"/>
      <c r="S575" s="188"/>
      <c r="T575" s="189"/>
      <c r="AT575" s="183" t="s">
        <v>140</v>
      </c>
      <c r="AU575" s="183" t="s">
        <v>89</v>
      </c>
      <c r="AV575" s="11" t="s">
        <v>89</v>
      </c>
      <c r="AW575" s="11" t="s">
        <v>45</v>
      </c>
      <c r="AX575" s="11" t="s">
        <v>81</v>
      </c>
      <c r="AY575" s="183" t="s">
        <v>129</v>
      </c>
    </row>
    <row r="576" spans="2:51" s="12" customFormat="1" ht="13.5">
      <c r="B576" s="190"/>
      <c r="D576" s="179" t="s">
        <v>140</v>
      </c>
      <c r="E576" s="214" t="s">
        <v>3</v>
      </c>
      <c r="F576" s="215" t="s">
        <v>1075</v>
      </c>
      <c r="H576" s="199" t="s">
        <v>3</v>
      </c>
      <c r="I576" s="195"/>
      <c r="L576" s="190"/>
      <c r="M576" s="196"/>
      <c r="N576" s="197"/>
      <c r="O576" s="197"/>
      <c r="P576" s="197"/>
      <c r="Q576" s="197"/>
      <c r="R576" s="197"/>
      <c r="S576" s="197"/>
      <c r="T576" s="198"/>
      <c r="AT576" s="199" t="s">
        <v>140</v>
      </c>
      <c r="AU576" s="199" t="s">
        <v>89</v>
      </c>
      <c r="AV576" s="12" t="s">
        <v>24</v>
      </c>
      <c r="AW576" s="12" t="s">
        <v>45</v>
      </c>
      <c r="AX576" s="12" t="s">
        <v>81</v>
      </c>
      <c r="AY576" s="199" t="s">
        <v>129</v>
      </c>
    </row>
    <row r="577" spans="2:51" s="12" customFormat="1" ht="13.5">
      <c r="B577" s="190"/>
      <c r="D577" s="179" t="s">
        <v>140</v>
      </c>
      <c r="E577" s="214" t="s">
        <v>3</v>
      </c>
      <c r="F577" s="215" t="s">
        <v>1076</v>
      </c>
      <c r="H577" s="199" t="s">
        <v>3</v>
      </c>
      <c r="I577" s="195"/>
      <c r="L577" s="190"/>
      <c r="M577" s="196"/>
      <c r="N577" s="197"/>
      <c r="O577" s="197"/>
      <c r="P577" s="197"/>
      <c r="Q577" s="197"/>
      <c r="R577" s="197"/>
      <c r="S577" s="197"/>
      <c r="T577" s="198"/>
      <c r="AT577" s="199" t="s">
        <v>140</v>
      </c>
      <c r="AU577" s="199" t="s">
        <v>89</v>
      </c>
      <c r="AV577" s="12" t="s">
        <v>24</v>
      </c>
      <c r="AW577" s="12" t="s">
        <v>45</v>
      </c>
      <c r="AX577" s="12" t="s">
        <v>81</v>
      </c>
      <c r="AY577" s="199" t="s">
        <v>129</v>
      </c>
    </row>
    <row r="578" spans="2:51" s="11" customFormat="1" ht="13.5">
      <c r="B578" s="182"/>
      <c r="D578" s="179" t="s">
        <v>140</v>
      </c>
      <c r="E578" s="183" t="s">
        <v>3</v>
      </c>
      <c r="F578" s="184" t="s">
        <v>1328</v>
      </c>
      <c r="H578" s="185">
        <v>12.54</v>
      </c>
      <c r="I578" s="186"/>
      <c r="L578" s="182"/>
      <c r="M578" s="187"/>
      <c r="N578" s="188"/>
      <c r="O578" s="188"/>
      <c r="P578" s="188"/>
      <c r="Q578" s="188"/>
      <c r="R578" s="188"/>
      <c r="S578" s="188"/>
      <c r="T578" s="189"/>
      <c r="AT578" s="183" t="s">
        <v>140</v>
      </c>
      <c r="AU578" s="183" t="s">
        <v>89</v>
      </c>
      <c r="AV578" s="11" t="s">
        <v>89</v>
      </c>
      <c r="AW578" s="11" t="s">
        <v>45</v>
      </c>
      <c r="AX578" s="11" t="s">
        <v>81</v>
      </c>
      <c r="AY578" s="183" t="s">
        <v>129</v>
      </c>
    </row>
    <row r="579" spans="2:51" s="12" customFormat="1" ht="13.5">
      <c r="B579" s="190"/>
      <c r="D579" s="179" t="s">
        <v>140</v>
      </c>
      <c r="E579" s="214" t="s">
        <v>3</v>
      </c>
      <c r="F579" s="215" t="s">
        <v>1323</v>
      </c>
      <c r="H579" s="199" t="s">
        <v>3</v>
      </c>
      <c r="I579" s="195"/>
      <c r="L579" s="190"/>
      <c r="M579" s="196"/>
      <c r="N579" s="197"/>
      <c r="O579" s="197"/>
      <c r="P579" s="197"/>
      <c r="Q579" s="197"/>
      <c r="R579" s="197"/>
      <c r="S579" s="197"/>
      <c r="T579" s="198"/>
      <c r="AT579" s="199" t="s">
        <v>140</v>
      </c>
      <c r="AU579" s="199" t="s">
        <v>89</v>
      </c>
      <c r="AV579" s="12" t="s">
        <v>24</v>
      </c>
      <c r="AW579" s="12" t="s">
        <v>45</v>
      </c>
      <c r="AX579" s="12" t="s">
        <v>81</v>
      </c>
      <c r="AY579" s="199" t="s">
        <v>129</v>
      </c>
    </row>
    <row r="580" spans="2:51" s="11" customFormat="1" ht="13.5">
      <c r="B580" s="182"/>
      <c r="D580" s="179" t="s">
        <v>140</v>
      </c>
      <c r="E580" s="183" t="s">
        <v>3</v>
      </c>
      <c r="F580" s="184" t="s">
        <v>1324</v>
      </c>
      <c r="H580" s="185">
        <v>22.382</v>
      </c>
      <c r="I580" s="186"/>
      <c r="L580" s="182"/>
      <c r="M580" s="187"/>
      <c r="N580" s="188"/>
      <c r="O580" s="188"/>
      <c r="P580" s="188"/>
      <c r="Q580" s="188"/>
      <c r="R580" s="188"/>
      <c r="S580" s="188"/>
      <c r="T580" s="189"/>
      <c r="AT580" s="183" t="s">
        <v>140</v>
      </c>
      <c r="AU580" s="183" t="s">
        <v>89</v>
      </c>
      <c r="AV580" s="11" t="s">
        <v>89</v>
      </c>
      <c r="AW580" s="11" t="s">
        <v>45</v>
      </c>
      <c r="AX580" s="11" t="s">
        <v>81</v>
      </c>
      <c r="AY580" s="183" t="s">
        <v>129</v>
      </c>
    </row>
    <row r="581" spans="2:51" s="14" customFormat="1" ht="13.5">
      <c r="B581" s="229"/>
      <c r="D581" s="179" t="s">
        <v>140</v>
      </c>
      <c r="E581" s="230" t="s">
        <v>3</v>
      </c>
      <c r="F581" s="231" t="s">
        <v>526</v>
      </c>
      <c r="H581" s="232">
        <v>112.172</v>
      </c>
      <c r="I581" s="233"/>
      <c r="L581" s="229"/>
      <c r="M581" s="234"/>
      <c r="N581" s="235"/>
      <c r="O581" s="235"/>
      <c r="P581" s="235"/>
      <c r="Q581" s="235"/>
      <c r="R581" s="235"/>
      <c r="S581" s="235"/>
      <c r="T581" s="236"/>
      <c r="AT581" s="230" t="s">
        <v>140</v>
      </c>
      <c r="AU581" s="230" t="s">
        <v>89</v>
      </c>
      <c r="AV581" s="14" t="s">
        <v>149</v>
      </c>
      <c r="AW581" s="14" t="s">
        <v>45</v>
      </c>
      <c r="AX581" s="14" t="s">
        <v>81</v>
      </c>
      <c r="AY581" s="230" t="s">
        <v>129</v>
      </c>
    </row>
    <row r="582" spans="2:51" s="11" customFormat="1" ht="13.5">
      <c r="B582" s="182"/>
      <c r="D582" s="179" t="s">
        <v>140</v>
      </c>
      <c r="E582" s="183" t="s">
        <v>3</v>
      </c>
      <c r="F582" s="184" t="s">
        <v>3</v>
      </c>
      <c r="H582" s="185">
        <v>0</v>
      </c>
      <c r="I582" s="186"/>
      <c r="L582" s="182"/>
      <c r="M582" s="187"/>
      <c r="N582" s="188"/>
      <c r="O582" s="188"/>
      <c r="P582" s="188"/>
      <c r="Q582" s="188"/>
      <c r="R582" s="188"/>
      <c r="S582" s="188"/>
      <c r="T582" s="189"/>
      <c r="AT582" s="183" t="s">
        <v>140</v>
      </c>
      <c r="AU582" s="183" t="s">
        <v>89</v>
      </c>
      <c r="AV582" s="11" t="s">
        <v>89</v>
      </c>
      <c r="AW582" s="11" t="s">
        <v>45</v>
      </c>
      <c r="AX582" s="11" t="s">
        <v>81</v>
      </c>
      <c r="AY582" s="183" t="s">
        <v>129</v>
      </c>
    </row>
    <row r="583" spans="2:51" s="12" customFormat="1" ht="13.5">
      <c r="B583" s="190"/>
      <c r="D583" s="179" t="s">
        <v>140</v>
      </c>
      <c r="E583" s="214" t="s">
        <v>3</v>
      </c>
      <c r="F583" s="215" t="s">
        <v>1052</v>
      </c>
      <c r="H583" s="199" t="s">
        <v>3</v>
      </c>
      <c r="I583" s="195"/>
      <c r="L583" s="190"/>
      <c r="M583" s="196"/>
      <c r="N583" s="197"/>
      <c r="O583" s="197"/>
      <c r="P583" s="197"/>
      <c r="Q583" s="197"/>
      <c r="R583" s="197"/>
      <c r="S583" s="197"/>
      <c r="T583" s="198"/>
      <c r="AT583" s="199" t="s">
        <v>140</v>
      </c>
      <c r="AU583" s="199" t="s">
        <v>89</v>
      </c>
      <c r="AV583" s="12" t="s">
        <v>24</v>
      </c>
      <c r="AW583" s="12" t="s">
        <v>45</v>
      </c>
      <c r="AX583" s="12" t="s">
        <v>81</v>
      </c>
      <c r="AY583" s="199" t="s">
        <v>129</v>
      </c>
    </row>
    <row r="584" spans="2:51" s="11" customFormat="1" ht="13.5">
      <c r="B584" s="182"/>
      <c r="D584" s="179" t="s">
        <v>140</v>
      </c>
      <c r="E584" s="183" t="s">
        <v>3</v>
      </c>
      <c r="F584" s="184" t="s">
        <v>1316</v>
      </c>
      <c r="H584" s="185">
        <v>0.232</v>
      </c>
      <c r="I584" s="186"/>
      <c r="L584" s="182"/>
      <c r="M584" s="187"/>
      <c r="N584" s="188"/>
      <c r="O584" s="188"/>
      <c r="P584" s="188"/>
      <c r="Q584" s="188"/>
      <c r="R584" s="188"/>
      <c r="S584" s="188"/>
      <c r="T584" s="189"/>
      <c r="AT584" s="183" t="s">
        <v>140</v>
      </c>
      <c r="AU584" s="183" t="s">
        <v>89</v>
      </c>
      <c r="AV584" s="11" t="s">
        <v>89</v>
      </c>
      <c r="AW584" s="11" t="s">
        <v>45</v>
      </c>
      <c r="AX584" s="11" t="s">
        <v>81</v>
      </c>
      <c r="AY584" s="183" t="s">
        <v>129</v>
      </c>
    </row>
    <row r="585" spans="2:51" s="14" customFormat="1" ht="13.5">
      <c r="B585" s="229"/>
      <c r="D585" s="179" t="s">
        <v>140</v>
      </c>
      <c r="E585" s="230" t="s">
        <v>3</v>
      </c>
      <c r="F585" s="231" t="s">
        <v>526</v>
      </c>
      <c r="H585" s="232">
        <v>0.232</v>
      </c>
      <c r="I585" s="233"/>
      <c r="L585" s="229"/>
      <c r="M585" s="234"/>
      <c r="N585" s="235"/>
      <c r="O585" s="235"/>
      <c r="P585" s="235"/>
      <c r="Q585" s="235"/>
      <c r="R585" s="235"/>
      <c r="S585" s="235"/>
      <c r="T585" s="236"/>
      <c r="AT585" s="230" t="s">
        <v>140</v>
      </c>
      <c r="AU585" s="230" t="s">
        <v>89</v>
      </c>
      <c r="AV585" s="14" t="s">
        <v>149</v>
      </c>
      <c r="AW585" s="14" t="s">
        <v>45</v>
      </c>
      <c r="AX585" s="14" t="s">
        <v>81</v>
      </c>
      <c r="AY585" s="230" t="s">
        <v>129</v>
      </c>
    </row>
    <row r="586" spans="2:51" s="11" customFormat="1" ht="13.5">
      <c r="B586" s="182"/>
      <c r="D586" s="179" t="s">
        <v>140</v>
      </c>
      <c r="E586" s="183" t="s">
        <v>3</v>
      </c>
      <c r="F586" s="184" t="s">
        <v>3</v>
      </c>
      <c r="H586" s="185">
        <v>0</v>
      </c>
      <c r="I586" s="186"/>
      <c r="L586" s="182"/>
      <c r="M586" s="187"/>
      <c r="N586" s="188"/>
      <c r="O586" s="188"/>
      <c r="P586" s="188"/>
      <c r="Q586" s="188"/>
      <c r="R586" s="188"/>
      <c r="S586" s="188"/>
      <c r="T586" s="189"/>
      <c r="AT586" s="183" t="s">
        <v>140</v>
      </c>
      <c r="AU586" s="183" t="s">
        <v>89</v>
      </c>
      <c r="AV586" s="11" t="s">
        <v>89</v>
      </c>
      <c r="AW586" s="11" t="s">
        <v>45</v>
      </c>
      <c r="AX586" s="11" t="s">
        <v>81</v>
      </c>
      <c r="AY586" s="183" t="s">
        <v>129</v>
      </c>
    </row>
    <row r="587" spans="2:51" s="12" customFormat="1" ht="13.5">
      <c r="B587" s="190"/>
      <c r="D587" s="179" t="s">
        <v>140</v>
      </c>
      <c r="E587" s="214" t="s">
        <v>3</v>
      </c>
      <c r="F587" s="215" t="s">
        <v>1053</v>
      </c>
      <c r="H587" s="199" t="s">
        <v>3</v>
      </c>
      <c r="I587" s="195"/>
      <c r="L587" s="190"/>
      <c r="M587" s="196"/>
      <c r="N587" s="197"/>
      <c r="O587" s="197"/>
      <c r="P587" s="197"/>
      <c r="Q587" s="197"/>
      <c r="R587" s="197"/>
      <c r="S587" s="197"/>
      <c r="T587" s="198"/>
      <c r="AT587" s="199" t="s">
        <v>140</v>
      </c>
      <c r="AU587" s="199" t="s">
        <v>89</v>
      </c>
      <c r="AV587" s="12" t="s">
        <v>24</v>
      </c>
      <c r="AW587" s="12" t="s">
        <v>45</v>
      </c>
      <c r="AX587" s="12" t="s">
        <v>81</v>
      </c>
      <c r="AY587" s="199" t="s">
        <v>129</v>
      </c>
    </row>
    <row r="588" spans="2:51" s="12" customFormat="1" ht="13.5">
      <c r="B588" s="190"/>
      <c r="D588" s="179" t="s">
        <v>140</v>
      </c>
      <c r="E588" s="214" t="s">
        <v>3</v>
      </c>
      <c r="F588" s="215" t="s">
        <v>1003</v>
      </c>
      <c r="H588" s="199" t="s">
        <v>3</v>
      </c>
      <c r="I588" s="195"/>
      <c r="L588" s="190"/>
      <c r="M588" s="196"/>
      <c r="N588" s="197"/>
      <c r="O588" s="197"/>
      <c r="P588" s="197"/>
      <c r="Q588" s="197"/>
      <c r="R588" s="197"/>
      <c r="S588" s="197"/>
      <c r="T588" s="198"/>
      <c r="AT588" s="199" t="s">
        <v>140</v>
      </c>
      <c r="AU588" s="199" t="s">
        <v>89</v>
      </c>
      <c r="AV588" s="12" t="s">
        <v>24</v>
      </c>
      <c r="AW588" s="12" t="s">
        <v>45</v>
      </c>
      <c r="AX588" s="12" t="s">
        <v>81</v>
      </c>
      <c r="AY588" s="199" t="s">
        <v>129</v>
      </c>
    </row>
    <row r="589" spans="2:51" s="11" customFormat="1" ht="13.5">
      <c r="B589" s="182"/>
      <c r="D589" s="179" t="s">
        <v>140</v>
      </c>
      <c r="E589" s="183" t="s">
        <v>3</v>
      </c>
      <c r="F589" s="184" t="s">
        <v>1313</v>
      </c>
      <c r="H589" s="185">
        <v>58</v>
      </c>
      <c r="I589" s="186"/>
      <c r="L589" s="182"/>
      <c r="M589" s="187"/>
      <c r="N589" s="188"/>
      <c r="O589" s="188"/>
      <c r="P589" s="188"/>
      <c r="Q589" s="188"/>
      <c r="R589" s="188"/>
      <c r="S589" s="188"/>
      <c r="T589" s="189"/>
      <c r="AT589" s="183" t="s">
        <v>140</v>
      </c>
      <c r="AU589" s="183" t="s">
        <v>89</v>
      </c>
      <c r="AV589" s="11" t="s">
        <v>89</v>
      </c>
      <c r="AW589" s="11" t="s">
        <v>45</v>
      </c>
      <c r="AX589" s="11" t="s">
        <v>81</v>
      </c>
      <c r="AY589" s="183" t="s">
        <v>129</v>
      </c>
    </row>
    <row r="590" spans="2:51" s="12" customFormat="1" ht="13.5">
      <c r="B590" s="190"/>
      <c r="D590" s="179" t="s">
        <v>140</v>
      </c>
      <c r="E590" s="214" t="s">
        <v>3</v>
      </c>
      <c r="F590" s="215" t="s">
        <v>1285</v>
      </c>
      <c r="H590" s="199" t="s">
        <v>3</v>
      </c>
      <c r="I590" s="195"/>
      <c r="L590" s="190"/>
      <c r="M590" s="196"/>
      <c r="N590" s="197"/>
      <c r="O590" s="197"/>
      <c r="P590" s="197"/>
      <c r="Q590" s="197"/>
      <c r="R590" s="197"/>
      <c r="S590" s="197"/>
      <c r="T590" s="198"/>
      <c r="AT590" s="199" t="s">
        <v>140</v>
      </c>
      <c r="AU590" s="199" t="s">
        <v>89</v>
      </c>
      <c r="AV590" s="12" t="s">
        <v>24</v>
      </c>
      <c r="AW590" s="12" t="s">
        <v>45</v>
      </c>
      <c r="AX590" s="12" t="s">
        <v>81</v>
      </c>
      <c r="AY590" s="199" t="s">
        <v>129</v>
      </c>
    </row>
    <row r="591" spans="2:51" s="11" customFormat="1" ht="13.5">
      <c r="B591" s="182"/>
      <c r="D591" s="179" t="s">
        <v>140</v>
      </c>
      <c r="E591" s="183" t="s">
        <v>3</v>
      </c>
      <c r="F591" s="184" t="s">
        <v>1314</v>
      </c>
      <c r="H591" s="185">
        <v>52.8</v>
      </c>
      <c r="I591" s="186"/>
      <c r="L591" s="182"/>
      <c r="M591" s="187"/>
      <c r="N591" s="188"/>
      <c r="O591" s="188"/>
      <c r="P591" s="188"/>
      <c r="Q591" s="188"/>
      <c r="R591" s="188"/>
      <c r="S591" s="188"/>
      <c r="T591" s="189"/>
      <c r="AT591" s="183" t="s">
        <v>140</v>
      </c>
      <c r="AU591" s="183" t="s">
        <v>89</v>
      </c>
      <c r="AV591" s="11" t="s">
        <v>89</v>
      </c>
      <c r="AW591" s="11" t="s">
        <v>45</v>
      </c>
      <c r="AX591" s="11" t="s">
        <v>81</v>
      </c>
      <c r="AY591" s="183" t="s">
        <v>129</v>
      </c>
    </row>
    <row r="592" spans="2:51" s="14" customFormat="1" ht="13.5">
      <c r="B592" s="229"/>
      <c r="D592" s="179" t="s">
        <v>140</v>
      </c>
      <c r="E592" s="230" t="s">
        <v>3</v>
      </c>
      <c r="F592" s="231" t="s">
        <v>526</v>
      </c>
      <c r="H592" s="232">
        <v>110.8</v>
      </c>
      <c r="I592" s="233"/>
      <c r="L592" s="229"/>
      <c r="M592" s="234"/>
      <c r="N592" s="235"/>
      <c r="O592" s="235"/>
      <c r="P592" s="235"/>
      <c r="Q592" s="235"/>
      <c r="R592" s="235"/>
      <c r="S592" s="235"/>
      <c r="T592" s="236"/>
      <c r="AT592" s="230" t="s">
        <v>140</v>
      </c>
      <c r="AU592" s="230" t="s">
        <v>89</v>
      </c>
      <c r="AV592" s="14" t="s">
        <v>149</v>
      </c>
      <c r="AW592" s="14" t="s">
        <v>45</v>
      </c>
      <c r="AX592" s="14" t="s">
        <v>81</v>
      </c>
      <c r="AY592" s="230" t="s">
        <v>129</v>
      </c>
    </row>
    <row r="593" spans="2:51" s="11" customFormat="1" ht="13.5">
      <c r="B593" s="182"/>
      <c r="D593" s="179" t="s">
        <v>140</v>
      </c>
      <c r="E593" s="183" t="s">
        <v>3</v>
      </c>
      <c r="F593" s="184" t="s">
        <v>3</v>
      </c>
      <c r="H593" s="185">
        <v>0</v>
      </c>
      <c r="I593" s="186"/>
      <c r="L593" s="182"/>
      <c r="M593" s="187"/>
      <c r="N593" s="188"/>
      <c r="O593" s="188"/>
      <c r="P593" s="188"/>
      <c r="Q593" s="188"/>
      <c r="R593" s="188"/>
      <c r="S593" s="188"/>
      <c r="T593" s="189"/>
      <c r="AT593" s="183" t="s">
        <v>140</v>
      </c>
      <c r="AU593" s="183" t="s">
        <v>89</v>
      </c>
      <c r="AV593" s="11" t="s">
        <v>89</v>
      </c>
      <c r="AW593" s="11" t="s">
        <v>45</v>
      </c>
      <c r="AX593" s="11" t="s">
        <v>81</v>
      </c>
      <c r="AY593" s="183" t="s">
        <v>129</v>
      </c>
    </row>
    <row r="594" spans="2:51" s="13" customFormat="1" ht="13.5">
      <c r="B594" s="220"/>
      <c r="D594" s="191" t="s">
        <v>140</v>
      </c>
      <c r="E594" s="221" t="s">
        <v>3</v>
      </c>
      <c r="F594" s="222" t="s">
        <v>506</v>
      </c>
      <c r="H594" s="223">
        <v>229.176</v>
      </c>
      <c r="I594" s="224"/>
      <c r="L594" s="220"/>
      <c r="M594" s="225"/>
      <c r="N594" s="226"/>
      <c r="O594" s="226"/>
      <c r="P594" s="226"/>
      <c r="Q594" s="226"/>
      <c r="R594" s="226"/>
      <c r="S594" s="226"/>
      <c r="T594" s="227"/>
      <c r="AT594" s="228" t="s">
        <v>140</v>
      </c>
      <c r="AU594" s="228" t="s">
        <v>89</v>
      </c>
      <c r="AV594" s="13" t="s">
        <v>136</v>
      </c>
      <c r="AW594" s="13" t="s">
        <v>45</v>
      </c>
      <c r="AX594" s="13" t="s">
        <v>24</v>
      </c>
      <c r="AY594" s="228" t="s">
        <v>129</v>
      </c>
    </row>
    <row r="595" spans="2:65" s="1" customFormat="1" ht="22.5" customHeight="1">
      <c r="B595" s="166"/>
      <c r="C595" s="167" t="s">
        <v>1085</v>
      </c>
      <c r="D595" s="167" t="s">
        <v>131</v>
      </c>
      <c r="E595" s="168" t="s">
        <v>1079</v>
      </c>
      <c r="F595" s="169" t="s">
        <v>1080</v>
      </c>
      <c r="G595" s="170" t="s">
        <v>201</v>
      </c>
      <c r="H595" s="171">
        <v>5.972</v>
      </c>
      <c r="I595" s="172"/>
      <c r="J595" s="173">
        <f>ROUND(I595*H595,2)</f>
        <v>0</v>
      </c>
      <c r="K595" s="169" t="s">
        <v>522</v>
      </c>
      <c r="L595" s="36"/>
      <c r="M595" s="174" t="s">
        <v>3</v>
      </c>
      <c r="N595" s="175" t="s">
        <v>52</v>
      </c>
      <c r="O595" s="37"/>
      <c r="P595" s="176">
        <f>O595*H595</f>
        <v>0</v>
      </c>
      <c r="Q595" s="176">
        <v>0</v>
      </c>
      <c r="R595" s="176">
        <f>Q595*H595</f>
        <v>0</v>
      </c>
      <c r="S595" s="176">
        <v>0</v>
      </c>
      <c r="T595" s="177">
        <f>S595*H595</f>
        <v>0</v>
      </c>
      <c r="AR595" s="18" t="s">
        <v>136</v>
      </c>
      <c r="AT595" s="18" t="s">
        <v>131</v>
      </c>
      <c r="AU595" s="18" t="s">
        <v>89</v>
      </c>
      <c r="AY595" s="18" t="s">
        <v>129</v>
      </c>
      <c r="BE595" s="178">
        <f>IF(N595="základní",J595,0)</f>
        <v>0</v>
      </c>
      <c r="BF595" s="178">
        <f>IF(N595="snížená",J595,0)</f>
        <v>0</v>
      </c>
      <c r="BG595" s="178">
        <f>IF(N595="zákl. přenesená",J595,0)</f>
        <v>0</v>
      </c>
      <c r="BH595" s="178">
        <f>IF(N595="sníž. přenesená",J595,0)</f>
        <v>0</v>
      </c>
      <c r="BI595" s="178">
        <f>IF(N595="nulová",J595,0)</f>
        <v>0</v>
      </c>
      <c r="BJ595" s="18" t="s">
        <v>24</v>
      </c>
      <c r="BK595" s="178">
        <f>ROUND(I595*H595,2)</f>
        <v>0</v>
      </c>
      <c r="BL595" s="18" t="s">
        <v>136</v>
      </c>
      <c r="BM595" s="18" t="s">
        <v>1329</v>
      </c>
    </row>
    <row r="596" spans="2:47" s="1" customFormat="1" ht="13.5">
      <c r="B596" s="36"/>
      <c r="D596" s="179" t="s">
        <v>138</v>
      </c>
      <c r="F596" s="180" t="s">
        <v>1082</v>
      </c>
      <c r="I596" s="181"/>
      <c r="L596" s="36"/>
      <c r="M596" s="65"/>
      <c r="N596" s="37"/>
      <c r="O596" s="37"/>
      <c r="P596" s="37"/>
      <c r="Q596" s="37"/>
      <c r="R596" s="37"/>
      <c r="S596" s="37"/>
      <c r="T596" s="66"/>
      <c r="AT596" s="18" t="s">
        <v>138</v>
      </c>
      <c r="AU596" s="18" t="s">
        <v>89</v>
      </c>
    </row>
    <row r="597" spans="2:51" s="12" customFormat="1" ht="13.5">
      <c r="B597" s="190"/>
      <c r="D597" s="179" t="s">
        <v>140</v>
      </c>
      <c r="E597" s="214" t="s">
        <v>3</v>
      </c>
      <c r="F597" s="215" t="s">
        <v>1045</v>
      </c>
      <c r="H597" s="199" t="s">
        <v>3</v>
      </c>
      <c r="I597" s="195"/>
      <c r="L597" s="190"/>
      <c r="M597" s="196"/>
      <c r="N597" s="197"/>
      <c r="O597" s="197"/>
      <c r="P597" s="197"/>
      <c r="Q597" s="197"/>
      <c r="R597" s="197"/>
      <c r="S597" s="197"/>
      <c r="T597" s="198"/>
      <c r="AT597" s="199" t="s">
        <v>140</v>
      </c>
      <c r="AU597" s="199" t="s">
        <v>89</v>
      </c>
      <c r="AV597" s="12" t="s">
        <v>24</v>
      </c>
      <c r="AW597" s="12" t="s">
        <v>45</v>
      </c>
      <c r="AX597" s="12" t="s">
        <v>81</v>
      </c>
      <c r="AY597" s="199" t="s">
        <v>129</v>
      </c>
    </row>
    <row r="598" spans="2:51" s="11" customFormat="1" ht="13.5">
      <c r="B598" s="182"/>
      <c r="D598" s="191" t="s">
        <v>140</v>
      </c>
      <c r="E598" s="200" t="s">
        <v>3</v>
      </c>
      <c r="F598" s="201" t="s">
        <v>1318</v>
      </c>
      <c r="H598" s="202">
        <v>5.972</v>
      </c>
      <c r="I598" s="186"/>
      <c r="L598" s="182"/>
      <c r="M598" s="187"/>
      <c r="N598" s="188"/>
      <c r="O598" s="188"/>
      <c r="P598" s="188"/>
      <c r="Q598" s="188"/>
      <c r="R598" s="188"/>
      <c r="S598" s="188"/>
      <c r="T598" s="189"/>
      <c r="AT598" s="183" t="s">
        <v>140</v>
      </c>
      <c r="AU598" s="183" t="s">
        <v>89</v>
      </c>
      <c r="AV598" s="11" t="s">
        <v>89</v>
      </c>
      <c r="AW598" s="11" t="s">
        <v>45</v>
      </c>
      <c r="AX598" s="11" t="s">
        <v>24</v>
      </c>
      <c r="AY598" s="183" t="s">
        <v>129</v>
      </c>
    </row>
    <row r="599" spans="2:65" s="1" customFormat="1" ht="22.5" customHeight="1">
      <c r="B599" s="166"/>
      <c r="C599" s="167" t="s">
        <v>1090</v>
      </c>
      <c r="D599" s="167" t="s">
        <v>131</v>
      </c>
      <c r="E599" s="168" t="s">
        <v>444</v>
      </c>
      <c r="F599" s="169" t="s">
        <v>445</v>
      </c>
      <c r="G599" s="170" t="s">
        <v>201</v>
      </c>
      <c r="H599" s="171">
        <v>99.632</v>
      </c>
      <c r="I599" s="172"/>
      <c r="J599" s="173">
        <f>ROUND(I599*H599,2)</f>
        <v>0</v>
      </c>
      <c r="K599" s="169" t="s">
        <v>522</v>
      </c>
      <c r="L599" s="36"/>
      <c r="M599" s="174" t="s">
        <v>3</v>
      </c>
      <c r="N599" s="175" t="s">
        <v>52</v>
      </c>
      <c r="O599" s="37"/>
      <c r="P599" s="176">
        <f>O599*H599</f>
        <v>0</v>
      </c>
      <c r="Q599" s="176">
        <v>0</v>
      </c>
      <c r="R599" s="176">
        <f>Q599*H599</f>
        <v>0</v>
      </c>
      <c r="S599" s="176">
        <v>0</v>
      </c>
      <c r="T599" s="177">
        <f>S599*H599</f>
        <v>0</v>
      </c>
      <c r="AR599" s="18" t="s">
        <v>136</v>
      </c>
      <c r="AT599" s="18" t="s">
        <v>131</v>
      </c>
      <c r="AU599" s="18" t="s">
        <v>89</v>
      </c>
      <c r="AY599" s="18" t="s">
        <v>129</v>
      </c>
      <c r="BE599" s="178">
        <f>IF(N599="základní",J599,0)</f>
        <v>0</v>
      </c>
      <c r="BF599" s="178">
        <f>IF(N599="snížená",J599,0)</f>
        <v>0</v>
      </c>
      <c r="BG599" s="178">
        <f>IF(N599="zákl. přenesená",J599,0)</f>
        <v>0</v>
      </c>
      <c r="BH599" s="178">
        <f>IF(N599="sníž. přenesená",J599,0)</f>
        <v>0</v>
      </c>
      <c r="BI599" s="178">
        <f>IF(N599="nulová",J599,0)</f>
        <v>0</v>
      </c>
      <c r="BJ599" s="18" t="s">
        <v>24</v>
      </c>
      <c r="BK599" s="178">
        <f>ROUND(I599*H599,2)</f>
        <v>0</v>
      </c>
      <c r="BL599" s="18" t="s">
        <v>136</v>
      </c>
      <c r="BM599" s="18" t="s">
        <v>1330</v>
      </c>
    </row>
    <row r="600" spans="2:47" s="1" customFormat="1" ht="13.5">
      <c r="B600" s="36"/>
      <c r="D600" s="179" t="s">
        <v>138</v>
      </c>
      <c r="F600" s="180" t="s">
        <v>447</v>
      </c>
      <c r="I600" s="181"/>
      <c r="L600" s="36"/>
      <c r="M600" s="65"/>
      <c r="N600" s="37"/>
      <c r="O600" s="37"/>
      <c r="P600" s="37"/>
      <c r="Q600" s="37"/>
      <c r="R600" s="37"/>
      <c r="S600" s="37"/>
      <c r="T600" s="66"/>
      <c r="AT600" s="18" t="s">
        <v>138</v>
      </c>
      <c r="AU600" s="18" t="s">
        <v>89</v>
      </c>
    </row>
    <row r="601" spans="2:51" s="12" customFormat="1" ht="13.5">
      <c r="B601" s="190"/>
      <c r="D601" s="179" t="s">
        <v>140</v>
      </c>
      <c r="E601" s="214" t="s">
        <v>3</v>
      </c>
      <c r="F601" s="215" t="s">
        <v>1048</v>
      </c>
      <c r="H601" s="199" t="s">
        <v>3</v>
      </c>
      <c r="I601" s="195"/>
      <c r="L601" s="190"/>
      <c r="M601" s="196"/>
      <c r="N601" s="197"/>
      <c r="O601" s="197"/>
      <c r="P601" s="197"/>
      <c r="Q601" s="197"/>
      <c r="R601" s="197"/>
      <c r="S601" s="197"/>
      <c r="T601" s="198"/>
      <c r="AT601" s="199" t="s">
        <v>140</v>
      </c>
      <c r="AU601" s="199" t="s">
        <v>89</v>
      </c>
      <c r="AV601" s="12" t="s">
        <v>24</v>
      </c>
      <c r="AW601" s="12" t="s">
        <v>45</v>
      </c>
      <c r="AX601" s="12" t="s">
        <v>81</v>
      </c>
      <c r="AY601" s="199" t="s">
        <v>129</v>
      </c>
    </row>
    <row r="602" spans="2:51" s="11" customFormat="1" ht="13.5">
      <c r="B602" s="182"/>
      <c r="D602" s="179" t="s">
        <v>140</v>
      </c>
      <c r="E602" s="183" t="s">
        <v>3</v>
      </c>
      <c r="F602" s="184" t="s">
        <v>1319</v>
      </c>
      <c r="H602" s="185">
        <v>66.69</v>
      </c>
      <c r="I602" s="186"/>
      <c r="L602" s="182"/>
      <c r="M602" s="187"/>
      <c r="N602" s="188"/>
      <c r="O602" s="188"/>
      <c r="P602" s="188"/>
      <c r="Q602" s="188"/>
      <c r="R602" s="188"/>
      <c r="S602" s="188"/>
      <c r="T602" s="189"/>
      <c r="AT602" s="183" t="s">
        <v>140</v>
      </c>
      <c r="AU602" s="183" t="s">
        <v>89</v>
      </c>
      <c r="AV602" s="11" t="s">
        <v>89</v>
      </c>
      <c r="AW602" s="11" t="s">
        <v>45</v>
      </c>
      <c r="AX602" s="11" t="s">
        <v>81</v>
      </c>
      <c r="AY602" s="183" t="s">
        <v>129</v>
      </c>
    </row>
    <row r="603" spans="2:51" s="12" customFormat="1" ht="13.5">
      <c r="B603" s="190"/>
      <c r="D603" s="179" t="s">
        <v>140</v>
      </c>
      <c r="E603" s="214" t="s">
        <v>3</v>
      </c>
      <c r="F603" s="215" t="s">
        <v>1050</v>
      </c>
      <c r="H603" s="199" t="s">
        <v>3</v>
      </c>
      <c r="I603" s="195"/>
      <c r="L603" s="190"/>
      <c r="M603" s="196"/>
      <c r="N603" s="197"/>
      <c r="O603" s="197"/>
      <c r="P603" s="197"/>
      <c r="Q603" s="197"/>
      <c r="R603" s="197"/>
      <c r="S603" s="197"/>
      <c r="T603" s="198"/>
      <c r="AT603" s="199" t="s">
        <v>140</v>
      </c>
      <c r="AU603" s="199" t="s">
        <v>89</v>
      </c>
      <c r="AV603" s="12" t="s">
        <v>24</v>
      </c>
      <c r="AW603" s="12" t="s">
        <v>45</v>
      </c>
      <c r="AX603" s="12" t="s">
        <v>81</v>
      </c>
      <c r="AY603" s="199" t="s">
        <v>129</v>
      </c>
    </row>
    <row r="604" spans="2:51" s="11" customFormat="1" ht="13.5">
      <c r="B604" s="182"/>
      <c r="D604" s="179" t="s">
        <v>140</v>
      </c>
      <c r="E604" s="183" t="s">
        <v>3</v>
      </c>
      <c r="F604" s="184" t="s">
        <v>1051</v>
      </c>
      <c r="H604" s="185">
        <v>5.7</v>
      </c>
      <c r="I604" s="186"/>
      <c r="L604" s="182"/>
      <c r="M604" s="187"/>
      <c r="N604" s="188"/>
      <c r="O604" s="188"/>
      <c r="P604" s="188"/>
      <c r="Q604" s="188"/>
      <c r="R604" s="188"/>
      <c r="S604" s="188"/>
      <c r="T604" s="189"/>
      <c r="AT604" s="183" t="s">
        <v>140</v>
      </c>
      <c r="AU604" s="183" t="s">
        <v>89</v>
      </c>
      <c r="AV604" s="11" t="s">
        <v>89</v>
      </c>
      <c r="AW604" s="11" t="s">
        <v>45</v>
      </c>
      <c r="AX604" s="11" t="s">
        <v>81</v>
      </c>
      <c r="AY604" s="183" t="s">
        <v>129</v>
      </c>
    </row>
    <row r="605" spans="2:51" s="12" customFormat="1" ht="13.5">
      <c r="B605" s="190"/>
      <c r="D605" s="179" t="s">
        <v>140</v>
      </c>
      <c r="E605" s="214" t="s">
        <v>3</v>
      </c>
      <c r="F605" s="215" t="s">
        <v>1066</v>
      </c>
      <c r="H605" s="199" t="s">
        <v>3</v>
      </c>
      <c r="I605" s="195"/>
      <c r="L605" s="190"/>
      <c r="M605" s="196"/>
      <c r="N605" s="197"/>
      <c r="O605" s="197"/>
      <c r="P605" s="197"/>
      <c r="Q605" s="197"/>
      <c r="R605" s="197"/>
      <c r="S605" s="197"/>
      <c r="T605" s="198"/>
      <c r="AT605" s="199" t="s">
        <v>140</v>
      </c>
      <c r="AU605" s="199" t="s">
        <v>89</v>
      </c>
      <c r="AV605" s="12" t="s">
        <v>24</v>
      </c>
      <c r="AW605" s="12" t="s">
        <v>45</v>
      </c>
      <c r="AX605" s="12" t="s">
        <v>81</v>
      </c>
      <c r="AY605" s="199" t="s">
        <v>129</v>
      </c>
    </row>
    <row r="606" spans="2:51" s="11" customFormat="1" ht="13.5">
      <c r="B606" s="182"/>
      <c r="D606" s="179" t="s">
        <v>140</v>
      </c>
      <c r="E606" s="183" t="s">
        <v>3</v>
      </c>
      <c r="F606" s="184" t="s">
        <v>1067</v>
      </c>
      <c r="H606" s="185">
        <v>4.86</v>
      </c>
      <c r="I606" s="186"/>
      <c r="L606" s="182"/>
      <c r="M606" s="187"/>
      <c r="N606" s="188"/>
      <c r="O606" s="188"/>
      <c r="P606" s="188"/>
      <c r="Q606" s="188"/>
      <c r="R606" s="188"/>
      <c r="S606" s="188"/>
      <c r="T606" s="189"/>
      <c r="AT606" s="183" t="s">
        <v>140</v>
      </c>
      <c r="AU606" s="183" t="s">
        <v>89</v>
      </c>
      <c r="AV606" s="11" t="s">
        <v>89</v>
      </c>
      <c r="AW606" s="11" t="s">
        <v>45</v>
      </c>
      <c r="AX606" s="11" t="s">
        <v>81</v>
      </c>
      <c r="AY606" s="183" t="s">
        <v>129</v>
      </c>
    </row>
    <row r="607" spans="2:51" s="12" customFormat="1" ht="13.5">
      <c r="B607" s="190"/>
      <c r="D607" s="179" t="s">
        <v>140</v>
      </c>
      <c r="E607" s="214" t="s">
        <v>3</v>
      </c>
      <c r="F607" s="215" t="s">
        <v>1323</v>
      </c>
      <c r="H607" s="199" t="s">
        <v>3</v>
      </c>
      <c r="I607" s="195"/>
      <c r="L607" s="190"/>
      <c r="M607" s="196"/>
      <c r="N607" s="197"/>
      <c r="O607" s="197"/>
      <c r="P607" s="197"/>
      <c r="Q607" s="197"/>
      <c r="R607" s="197"/>
      <c r="S607" s="197"/>
      <c r="T607" s="198"/>
      <c r="AT607" s="199" t="s">
        <v>140</v>
      </c>
      <c r="AU607" s="199" t="s">
        <v>89</v>
      </c>
      <c r="AV607" s="12" t="s">
        <v>24</v>
      </c>
      <c r="AW607" s="12" t="s">
        <v>45</v>
      </c>
      <c r="AX607" s="12" t="s">
        <v>81</v>
      </c>
      <c r="AY607" s="199" t="s">
        <v>129</v>
      </c>
    </row>
    <row r="608" spans="2:51" s="11" customFormat="1" ht="13.5">
      <c r="B608" s="182"/>
      <c r="D608" s="179" t="s">
        <v>140</v>
      </c>
      <c r="E608" s="183" t="s">
        <v>3</v>
      </c>
      <c r="F608" s="184" t="s">
        <v>1324</v>
      </c>
      <c r="H608" s="185">
        <v>22.382</v>
      </c>
      <c r="I608" s="186"/>
      <c r="L608" s="182"/>
      <c r="M608" s="187"/>
      <c r="N608" s="188"/>
      <c r="O608" s="188"/>
      <c r="P608" s="188"/>
      <c r="Q608" s="188"/>
      <c r="R608" s="188"/>
      <c r="S608" s="188"/>
      <c r="T608" s="189"/>
      <c r="AT608" s="183" t="s">
        <v>140</v>
      </c>
      <c r="AU608" s="183" t="s">
        <v>89</v>
      </c>
      <c r="AV608" s="11" t="s">
        <v>89</v>
      </c>
      <c r="AW608" s="11" t="s">
        <v>45</v>
      </c>
      <c r="AX608" s="11" t="s">
        <v>81</v>
      </c>
      <c r="AY608" s="183" t="s">
        <v>129</v>
      </c>
    </row>
    <row r="609" spans="2:51" s="13" customFormat="1" ht="13.5">
      <c r="B609" s="220"/>
      <c r="D609" s="191" t="s">
        <v>140</v>
      </c>
      <c r="E609" s="221" t="s">
        <v>3</v>
      </c>
      <c r="F609" s="222" t="s">
        <v>506</v>
      </c>
      <c r="H609" s="223">
        <v>99.632</v>
      </c>
      <c r="I609" s="224"/>
      <c r="L609" s="220"/>
      <c r="M609" s="225"/>
      <c r="N609" s="226"/>
      <c r="O609" s="226"/>
      <c r="P609" s="226"/>
      <c r="Q609" s="226"/>
      <c r="R609" s="226"/>
      <c r="S609" s="226"/>
      <c r="T609" s="227"/>
      <c r="AT609" s="228" t="s">
        <v>140</v>
      </c>
      <c r="AU609" s="228" t="s">
        <v>89</v>
      </c>
      <c r="AV609" s="13" t="s">
        <v>136</v>
      </c>
      <c r="AW609" s="13" t="s">
        <v>45</v>
      </c>
      <c r="AX609" s="13" t="s">
        <v>24</v>
      </c>
      <c r="AY609" s="228" t="s">
        <v>129</v>
      </c>
    </row>
    <row r="610" spans="2:65" s="1" customFormat="1" ht="31.5" customHeight="1">
      <c r="B610" s="166"/>
      <c r="C610" s="167" t="s">
        <v>1095</v>
      </c>
      <c r="D610" s="167" t="s">
        <v>131</v>
      </c>
      <c r="E610" s="168" t="s">
        <v>452</v>
      </c>
      <c r="F610" s="169" t="s">
        <v>1086</v>
      </c>
      <c r="G610" s="170" t="s">
        <v>201</v>
      </c>
      <c r="H610" s="171">
        <v>236.36</v>
      </c>
      <c r="I610" s="172"/>
      <c r="J610" s="173">
        <f>ROUND(I610*H610,2)</f>
        <v>0</v>
      </c>
      <c r="K610" s="169" t="s">
        <v>522</v>
      </c>
      <c r="L610" s="36"/>
      <c r="M610" s="174" t="s">
        <v>3</v>
      </c>
      <c r="N610" s="175" t="s">
        <v>52</v>
      </c>
      <c r="O610" s="37"/>
      <c r="P610" s="176">
        <f>O610*H610</f>
        <v>0</v>
      </c>
      <c r="Q610" s="176">
        <v>0</v>
      </c>
      <c r="R610" s="176">
        <f>Q610*H610</f>
        <v>0</v>
      </c>
      <c r="S610" s="176">
        <v>0</v>
      </c>
      <c r="T610" s="177">
        <f>S610*H610</f>
        <v>0</v>
      </c>
      <c r="AR610" s="18" t="s">
        <v>486</v>
      </c>
      <c r="AT610" s="18" t="s">
        <v>131</v>
      </c>
      <c r="AU610" s="18" t="s">
        <v>89</v>
      </c>
      <c r="AY610" s="18" t="s">
        <v>129</v>
      </c>
      <c r="BE610" s="178">
        <f>IF(N610="základní",J610,0)</f>
        <v>0</v>
      </c>
      <c r="BF610" s="178">
        <f>IF(N610="snížená",J610,0)</f>
        <v>0</v>
      </c>
      <c r="BG610" s="178">
        <f>IF(N610="zákl. přenesená",J610,0)</f>
        <v>0</v>
      </c>
      <c r="BH610" s="178">
        <f>IF(N610="sníž. přenesená",J610,0)</f>
        <v>0</v>
      </c>
      <c r="BI610" s="178">
        <f>IF(N610="nulová",J610,0)</f>
        <v>0</v>
      </c>
      <c r="BJ610" s="18" t="s">
        <v>24</v>
      </c>
      <c r="BK610" s="178">
        <f>ROUND(I610*H610,2)</f>
        <v>0</v>
      </c>
      <c r="BL610" s="18" t="s">
        <v>486</v>
      </c>
      <c r="BM610" s="18" t="s">
        <v>1331</v>
      </c>
    </row>
    <row r="611" spans="2:47" s="1" customFormat="1" ht="27">
      <c r="B611" s="36"/>
      <c r="D611" s="179" t="s">
        <v>138</v>
      </c>
      <c r="F611" s="180" t="s">
        <v>455</v>
      </c>
      <c r="I611" s="181"/>
      <c r="L611" s="36"/>
      <c r="M611" s="65"/>
      <c r="N611" s="37"/>
      <c r="O611" s="37"/>
      <c r="P611" s="37"/>
      <c r="Q611" s="37"/>
      <c r="R611" s="37"/>
      <c r="S611" s="37"/>
      <c r="T611" s="66"/>
      <c r="AT611" s="18" t="s">
        <v>138</v>
      </c>
      <c r="AU611" s="18" t="s">
        <v>89</v>
      </c>
    </row>
    <row r="612" spans="2:63" s="10" customFormat="1" ht="36.75" customHeight="1">
      <c r="B612" s="152"/>
      <c r="D612" s="163" t="s">
        <v>80</v>
      </c>
      <c r="E612" s="241" t="s">
        <v>1088</v>
      </c>
      <c r="F612" s="241" t="s">
        <v>1089</v>
      </c>
      <c r="I612" s="155"/>
      <c r="J612" s="242">
        <f>BK612</f>
        <v>0</v>
      </c>
      <c r="L612" s="152"/>
      <c r="M612" s="157"/>
      <c r="N612" s="158"/>
      <c r="O612" s="158"/>
      <c r="P612" s="159">
        <f>SUM(P613:P631)</f>
        <v>0</v>
      </c>
      <c r="Q612" s="158"/>
      <c r="R612" s="159">
        <f>SUM(R613:R631)</f>
        <v>0</v>
      </c>
      <c r="S612" s="158"/>
      <c r="T612" s="160">
        <f>SUM(T613:T631)</f>
        <v>0</v>
      </c>
      <c r="AR612" s="153" t="s">
        <v>159</v>
      </c>
      <c r="AT612" s="161" t="s">
        <v>80</v>
      </c>
      <c r="AU612" s="161" t="s">
        <v>81</v>
      </c>
      <c r="AY612" s="153" t="s">
        <v>129</v>
      </c>
      <c r="BK612" s="162">
        <f>SUM(BK613:BK631)</f>
        <v>0</v>
      </c>
    </row>
    <row r="613" spans="2:65" s="1" customFormat="1" ht="22.5" customHeight="1">
      <c r="B613" s="166"/>
      <c r="C613" s="167" t="s">
        <v>1099</v>
      </c>
      <c r="D613" s="167" t="s">
        <v>131</v>
      </c>
      <c r="E613" s="168" t="s">
        <v>1091</v>
      </c>
      <c r="F613" s="169" t="s">
        <v>1092</v>
      </c>
      <c r="G613" s="170" t="s">
        <v>410</v>
      </c>
      <c r="H613" s="171">
        <v>1</v>
      </c>
      <c r="I613" s="172"/>
      <c r="J613" s="173">
        <f>ROUND(I613*H613,2)</f>
        <v>0</v>
      </c>
      <c r="K613" s="169" t="s">
        <v>135</v>
      </c>
      <c r="L613" s="36"/>
      <c r="M613" s="174" t="s">
        <v>3</v>
      </c>
      <c r="N613" s="175" t="s">
        <v>52</v>
      </c>
      <c r="O613" s="37"/>
      <c r="P613" s="176">
        <f>O613*H613</f>
        <v>0</v>
      </c>
      <c r="Q613" s="176">
        <v>0</v>
      </c>
      <c r="R613" s="176">
        <f>Q613*H613</f>
        <v>0</v>
      </c>
      <c r="S613" s="176">
        <v>0</v>
      </c>
      <c r="T613" s="177">
        <f>S613*H613</f>
        <v>0</v>
      </c>
      <c r="AR613" s="18" t="s">
        <v>486</v>
      </c>
      <c r="AT613" s="18" t="s">
        <v>131</v>
      </c>
      <c r="AU613" s="18" t="s">
        <v>24</v>
      </c>
      <c r="AY613" s="18" t="s">
        <v>129</v>
      </c>
      <c r="BE613" s="178">
        <f>IF(N613="základní",J613,0)</f>
        <v>0</v>
      </c>
      <c r="BF613" s="178">
        <f>IF(N613="snížená",J613,0)</f>
        <v>0</v>
      </c>
      <c r="BG613" s="178">
        <f>IF(N613="zákl. přenesená",J613,0)</f>
        <v>0</v>
      </c>
      <c r="BH613" s="178">
        <f>IF(N613="sníž. přenesená",J613,0)</f>
        <v>0</v>
      </c>
      <c r="BI613" s="178">
        <f>IF(N613="nulová",J613,0)</f>
        <v>0</v>
      </c>
      <c r="BJ613" s="18" t="s">
        <v>24</v>
      </c>
      <c r="BK613" s="178">
        <f>ROUND(I613*H613,2)</f>
        <v>0</v>
      </c>
      <c r="BL613" s="18" t="s">
        <v>486</v>
      </c>
      <c r="BM613" s="18" t="s">
        <v>1332</v>
      </c>
    </row>
    <row r="614" spans="2:47" s="1" customFormat="1" ht="27">
      <c r="B614" s="36"/>
      <c r="D614" s="191" t="s">
        <v>138</v>
      </c>
      <c r="F614" s="203" t="s">
        <v>1094</v>
      </c>
      <c r="I614" s="181"/>
      <c r="L614" s="36"/>
      <c r="M614" s="65"/>
      <c r="N614" s="37"/>
      <c r="O614" s="37"/>
      <c r="P614" s="37"/>
      <c r="Q614" s="37"/>
      <c r="R614" s="37"/>
      <c r="S614" s="37"/>
      <c r="T614" s="66"/>
      <c r="AT614" s="18" t="s">
        <v>138</v>
      </c>
      <c r="AU614" s="18" t="s">
        <v>24</v>
      </c>
    </row>
    <row r="615" spans="2:65" s="1" customFormat="1" ht="22.5" customHeight="1">
      <c r="B615" s="166"/>
      <c r="C615" s="167" t="s">
        <v>1104</v>
      </c>
      <c r="D615" s="167" t="s">
        <v>131</v>
      </c>
      <c r="E615" s="168" t="s">
        <v>1096</v>
      </c>
      <c r="F615" s="169" t="s">
        <v>1097</v>
      </c>
      <c r="G615" s="170" t="s">
        <v>410</v>
      </c>
      <c r="H615" s="171">
        <v>1</v>
      </c>
      <c r="I615" s="172"/>
      <c r="J615" s="173">
        <f>ROUND(I615*H615,2)</f>
        <v>0</v>
      </c>
      <c r="K615" s="169" t="s">
        <v>3</v>
      </c>
      <c r="L615" s="36"/>
      <c r="M615" s="174" t="s">
        <v>3</v>
      </c>
      <c r="N615" s="175" t="s">
        <v>52</v>
      </c>
      <c r="O615" s="37"/>
      <c r="P615" s="176">
        <f>O615*H615</f>
        <v>0</v>
      </c>
      <c r="Q615" s="176">
        <v>0</v>
      </c>
      <c r="R615" s="176">
        <f>Q615*H615</f>
        <v>0</v>
      </c>
      <c r="S615" s="176">
        <v>0</v>
      </c>
      <c r="T615" s="177">
        <f>S615*H615</f>
        <v>0</v>
      </c>
      <c r="AR615" s="18" t="s">
        <v>486</v>
      </c>
      <c r="AT615" s="18" t="s">
        <v>131</v>
      </c>
      <c r="AU615" s="18" t="s">
        <v>24</v>
      </c>
      <c r="AY615" s="18" t="s">
        <v>129</v>
      </c>
      <c r="BE615" s="178">
        <f>IF(N615="základní",J615,0)</f>
        <v>0</v>
      </c>
      <c r="BF615" s="178">
        <f>IF(N615="snížená",J615,0)</f>
        <v>0</v>
      </c>
      <c r="BG615" s="178">
        <f>IF(N615="zákl. přenesená",J615,0)</f>
        <v>0</v>
      </c>
      <c r="BH615" s="178">
        <f>IF(N615="sníž. přenesená",J615,0)</f>
        <v>0</v>
      </c>
      <c r="BI615" s="178">
        <f>IF(N615="nulová",J615,0)</f>
        <v>0</v>
      </c>
      <c r="BJ615" s="18" t="s">
        <v>24</v>
      </c>
      <c r="BK615" s="178">
        <f>ROUND(I615*H615,2)</f>
        <v>0</v>
      </c>
      <c r="BL615" s="18" t="s">
        <v>486</v>
      </c>
      <c r="BM615" s="18" t="s">
        <v>1333</v>
      </c>
    </row>
    <row r="616" spans="2:47" s="1" customFormat="1" ht="27">
      <c r="B616" s="36"/>
      <c r="D616" s="191" t="s">
        <v>138</v>
      </c>
      <c r="F616" s="203" t="s">
        <v>1094</v>
      </c>
      <c r="I616" s="181"/>
      <c r="L616" s="36"/>
      <c r="M616" s="65"/>
      <c r="N616" s="37"/>
      <c r="O616" s="37"/>
      <c r="P616" s="37"/>
      <c r="Q616" s="37"/>
      <c r="R616" s="37"/>
      <c r="S616" s="37"/>
      <c r="T616" s="66"/>
      <c r="AT616" s="18" t="s">
        <v>138</v>
      </c>
      <c r="AU616" s="18" t="s">
        <v>24</v>
      </c>
    </row>
    <row r="617" spans="2:65" s="1" customFormat="1" ht="22.5" customHeight="1">
      <c r="B617" s="166"/>
      <c r="C617" s="167" t="s">
        <v>1108</v>
      </c>
      <c r="D617" s="167" t="s">
        <v>131</v>
      </c>
      <c r="E617" s="168" t="s">
        <v>1100</v>
      </c>
      <c r="F617" s="169" t="s">
        <v>1101</v>
      </c>
      <c r="G617" s="170" t="s">
        <v>410</v>
      </c>
      <c r="H617" s="171">
        <v>1</v>
      </c>
      <c r="I617" s="172"/>
      <c r="J617" s="173">
        <f>ROUND(I617*H617,2)</f>
        <v>0</v>
      </c>
      <c r="K617" s="169" t="s">
        <v>135</v>
      </c>
      <c r="L617" s="36"/>
      <c r="M617" s="174" t="s">
        <v>3</v>
      </c>
      <c r="N617" s="175" t="s">
        <v>52</v>
      </c>
      <c r="O617" s="37"/>
      <c r="P617" s="176">
        <f>O617*H617</f>
        <v>0</v>
      </c>
      <c r="Q617" s="176">
        <v>0</v>
      </c>
      <c r="R617" s="176">
        <f>Q617*H617</f>
        <v>0</v>
      </c>
      <c r="S617" s="176">
        <v>0</v>
      </c>
      <c r="T617" s="177">
        <f>S617*H617</f>
        <v>0</v>
      </c>
      <c r="AR617" s="18" t="s">
        <v>486</v>
      </c>
      <c r="AT617" s="18" t="s">
        <v>131</v>
      </c>
      <c r="AU617" s="18" t="s">
        <v>24</v>
      </c>
      <c r="AY617" s="18" t="s">
        <v>129</v>
      </c>
      <c r="BE617" s="178">
        <f>IF(N617="základní",J617,0)</f>
        <v>0</v>
      </c>
      <c r="BF617" s="178">
        <f>IF(N617="snížená",J617,0)</f>
        <v>0</v>
      </c>
      <c r="BG617" s="178">
        <f>IF(N617="zákl. přenesená",J617,0)</f>
        <v>0</v>
      </c>
      <c r="BH617" s="178">
        <f>IF(N617="sníž. přenesená",J617,0)</f>
        <v>0</v>
      </c>
      <c r="BI617" s="178">
        <f>IF(N617="nulová",J617,0)</f>
        <v>0</v>
      </c>
      <c r="BJ617" s="18" t="s">
        <v>24</v>
      </c>
      <c r="BK617" s="178">
        <f>ROUND(I617*H617,2)</f>
        <v>0</v>
      </c>
      <c r="BL617" s="18" t="s">
        <v>486</v>
      </c>
      <c r="BM617" s="18" t="s">
        <v>1334</v>
      </c>
    </row>
    <row r="618" spans="2:47" s="1" customFormat="1" ht="27">
      <c r="B618" s="36"/>
      <c r="D618" s="191" t="s">
        <v>138</v>
      </c>
      <c r="F618" s="203" t="s">
        <v>1103</v>
      </c>
      <c r="I618" s="181"/>
      <c r="L618" s="36"/>
      <c r="M618" s="65"/>
      <c r="N618" s="37"/>
      <c r="O618" s="37"/>
      <c r="P618" s="37"/>
      <c r="Q618" s="37"/>
      <c r="R618" s="37"/>
      <c r="S618" s="37"/>
      <c r="T618" s="66"/>
      <c r="AT618" s="18" t="s">
        <v>138</v>
      </c>
      <c r="AU618" s="18" t="s">
        <v>24</v>
      </c>
    </row>
    <row r="619" spans="2:65" s="1" customFormat="1" ht="22.5" customHeight="1">
      <c r="B619" s="166"/>
      <c r="C619" s="167" t="s">
        <v>1114</v>
      </c>
      <c r="D619" s="167" t="s">
        <v>131</v>
      </c>
      <c r="E619" s="168" t="s">
        <v>1105</v>
      </c>
      <c r="F619" s="169" t="s">
        <v>1106</v>
      </c>
      <c r="G619" s="170" t="s">
        <v>410</v>
      </c>
      <c r="H619" s="171">
        <v>1</v>
      </c>
      <c r="I619" s="172"/>
      <c r="J619" s="173">
        <f>ROUND(I619*H619,2)</f>
        <v>0</v>
      </c>
      <c r="K619" s="169" t="s">
        <v>3</v>
      </c>
      <c r="L619" s="36"/>
      <c r="M619" s="174" t="s">
        <v>3</v>
      </c>
      <c r="N619" s="175" t="s">
        <v>52</v>
      </c>
      <c r="O619" s="37"/>
      <c r="P619" s="176">
        <f>O619*H619</f>
        <v>0</v>
      </c>
      <c r="Q619" s="176">
        <v>0</v>
      </c>
      <c r="R619" s="176">
        <f>Q619*H619</f>
        <v>0</v>
      </c>
      <c r="S619" s="176">
        <v>0</v>
      </c>
      <c r="T619" s="177">
        <f>S619*H619</f>
        <v>0</v>
      </c>
      <c r="AR619" s="18" t="s">
        <v>136</v>
      </c>
      <c r="AT619" s="18" t="s">
        <v>131</v>
      </c>
      <c r="AU619" s="18" t="s">
        <v>24</v>
      </c>
      <c r="AY619" s="18" t="s">
        <v>129</v>
      </c>
      <c r="BE619" s="178">
        <f>IF(N619="základní",J619,0)</f>
        <v>0</v>
      </c>
      <c r="BF619" s="178">
        <f>IF(N619="snížená",J619,0)</f>
        <v>0</v>
      </c>
      <c r="BG619" s="178">
        <f>IF(N619="zákl. přenesená",J619,0)</f>
        <v>0</v>
      </c>
      <c r="BH619" s="178">
        <f>IF(N619="sníž. přenesená",J619,0)</f>
        <v>0</v>
      </c>
      <c r="BI619" s="178">
        <f>IF(N619="nulová",J619,0)</f>
        <v>0</v>
      </c>
      <c r="BJ619" s="18" t="s">
        <v>24</v>
      </c>
      <c r="BK619" s="178">
        <f>ROUND(I619*H619,2)</f>
        <v>0</v>
      </c>
      <c r="BL619" s="18" t="s">
        <v>136</v>
      </c>
      <c r="BM619" s="18" t="s">
        <v>1335</v>
      </c>
    </row>
    <row r="620" spans="2:47" s="1" customFormat="1" ht="13.5">
      <c r="B620" s="36"/>
      <c r="D620" s="191" t="s">
        <v>138</v>
      </c>
      <c r="F620" s="203" t="s">
        <v>1106</v>
      </c>
      <c r="I620" s="181"/>
      <c r="L620" s="36"/>
      <c r="M620" s="65"/>
      <c r="N620" s="37"/>
      <c r="O620" s="37"/>
      <c r="P620" s="37"/>
      <c r="Q620" s="37"/>
      <c r="R620" s="37"/>
      <c r="S620" s="37"/>
      <c r="T620" s="66"/>
      <c r="AT620" s="18" t="s">
        <v>138</v>
      </c>
      <c r="AU620" s="18" t="s">
        <v>24</v>
      </c>
    </row>
    <row r="621" spans="2:65" s="1" customFormat="1" ht="22.5" customHeight="1">
      <c r="B621" s="166"/>
      <c r="C621" s="167" t="s">
        <v>1119</v>
      </c>
      <c r="D621" s="167" t="s">
        <v>131</v>
      </c>
      <c r="E621" s="168" t="s">
        <v>1109</v>
      </c>
      <c r="F621" s="169" t="s">
        <v>1110</v>
      </c>
      <c r="G621" s="170" t="s">
        <v>1111</v>
      </c>
      <c r="H621" s="171">
        <v>1</v>
      </c>
      <c r="I621" s="172"/>
      <c r="J621" s="173">
        <f>ROUND(I621*H621,2)</f>
        <v>0</v>
      </c>
      <c r="K621" s="169" t="s">
        <v>3</v>
      </c>
      <c r="L621" s="36"/>
      <c r="M621" s="174" t="s">
        <v>3</v>
      </c>
      <c r="N621" s="175" t="s">
        <v>52</v>
      </c>
      <c r="O621" s="37"/>
      <c r="P621" s="176">
        <f>O621*H621</f>
        <v>0</v>
      </c>
      <c r="Q621" s="176">
        <v>0</v>
      </c>
      <c r="R621" s="176">
        <f>Q621*H621</f>
        <v>0</v>
      </c>
      <c r="S621" s="176">
        <v>0</v>
      </c>
      <c r="T621" s="177">
        <f>S621*H621</f>
        <v>0</v>
      </c>
      <c r="AR621" s="18" t="s">
        <v>136</v>
      </c>
      <c r="AT621" s="18" t="s">
        <v>131</v>
      </c>
      <c r="AU621" s="18" t="s">
        <v>24</v>
      </c>
      <c r="AY621" s="18" t="s">
        <v>129</v>
      </c>
      <c r="BE621" s="178">
        <f>IF(N621="základní",J621,0)</f>
        <v>0</v>
      </c>
      <c r="BF621" s="178">
        <f>IF(N621="snížená",J621,0)</f>
        <v>0</v>
      </c>
      <c r="BG621" s="178">
        <f>IF(N621="zákl. přenesená",J621,0)</f>
        <v>0</v>
      </c>
      <c r="BH621" s="178">
        <f>IF(N621="sníž. přenesená",J621,0)</f>
        <v>0</v>
      </c>
      <c r="BI621" s="178">
        <f>IF(N621="nulová",J621,0)</f>
        <v>0</v>
      </c>
      <c r="BJ621" s="18" t="s">
        <v>24</v>
      </c>
      <c r="BK621" s="178">
        <f>ROUND(I621*H621,2)</f>
        <v>0</v>
      </c>
      <c r="BL621" s="18" t="s">
        <v>136</v>
      </c>
      <c r="BM621" s="18" t="s">
        <v>1336</v>
      </c>
    </row>
    <row r="622" spans="2:47" s="1" customFormat="1" ht="13.5">
      <c r="B622" s="36"/>
      <c r="D622" s="191" t="s">
        <v>138</v>
      </c>
      <c r="F622" s="203" t="s">
        <v>1113</v>
      </c>
      <c r="I622" s="181"/>
      <c r="L622" s="36"/>
      <c r="M622" s="65"/>
      <c r="N622" s="37"/>
      <c r="O622" s="37"/>
      <c r="P622" s="37"/>
      <c r="Q622" s="37"/>
      <c r="R622" s="37"/>
      <c r="S622" s="37"/>
      <c r="T622" s="66"/>
      <c r="AT622" s="18" t="s">
        <v>138</v>
      </c>
      <c r="AU622" s="18" t="s">
        <v>24</v>
      </c>
    </row>
    <row r="623" spans="2:65" s="1" customFormat="1" ht="22.5" customHeight="1">
      <c r="B623" s="166"/>
      <c r="C623" s="167" t="s">
        <v>1125</v>
      </c>
      <c r="D623" s="167" t="s">
        <v>131</v>
      </c>
      <c r="E623" s="168" t="s">
        <v>1115</v>
      </c>
      <c r="F623" s="169" t="s">
        <v>1116</v>
      </c>
      <c r="G623" s="170" t="s">
        <v>410</v>
      </c>
      <c r="H623" s="171">
        <v>1</v>
      </c>
      <c r="I623" s="172"/>
      <c r="J623" s="173">
        <f>ROUND(I623*H623,2)</f>
        <v>0</v>
      </c>
      <c r="K623" s="169" t="s">
        <v>690</v>
      </c>
      <c r="L623" s="36"/>
      <c r="M623" s="174" t="s">
        <v>3</v>
      </c>
      <c r="N623" s="175" t="s">
        <v>52</v>
      </c>
      <c r="O623" s="37"/>
      <c r="P623" s="176">
        <f>O623*H623</f>
        <v>0</v>
      </c>
      <c r="Q623" s="176">
        <v>0</v>
      </c>
      <c r="R623" s="176">
        <f>Q623*H623</f>
        <v>0</v>
      </c>
      <c r="S623" s="176">
        <v>0</v>
      </c>
      <c r="T623" s="177">
        <f>S623*H623</f>
        <v>0</v>
      </c>
      <c r="AR623" s="18" t="s">
        <v>486</v>
      </c>
      <c r="AT623" s="18" t="s">
        <v>131</v>
      </c>
      <c r="AU623" s="18" t="s">
        <v>24</v>
      </c>
      <c r="AY623" s="18" t="s">
        <v>129</v>
      </c>
      <c r="BE623" s="178">
        <f>IF(N623="základní",J623,0)</f>
        <v>0</v>
      </c>
      <c r="BF623" s="178">
        <f>IF(N623="snížená",J623,0)</f>
        <v>0</v>
      </c>
      <c r="BG623" s="178">
        <f>IF(N623="zákl. přenesená",J623,0)</f>
        <v>0</v>
      </c>
      <c r="BH623" s="178">
        <f>IF(N623="sníž. přenesená",J623,0)</f>
        <v>0</v>
      </c>
      <c r="BI623" s="178">
        <f>IF(N623="nulová",J623,0)</f>
        <v>0</v>
      </c>
      <c r="BJ623" s="18" t="s">
        <v>24</v>
      </c>
      <c r="BK623" s="178">
        <f>ROUND(I623*H623,2)</f>
        <v>0</v>
      </c>
      <c r="BL623" s="18" t="s">
        <v>486</v>
      </c>
      <c r="BM623" s="18" t="s">
        <v>1337</v>
      </c>
    </row>
    <row r="624" spans="2:47" s="1" customFormat="1" ht="13.5">
      <c r="B624" s="36"/>
      <c r="D624" s="191" t="s">
        <v>138</v>
      </c>
      <c r="F624" s="203" t="s">
        <v>1118</v>
      </c>
      <c r="I624" s="181"/>
      <c r="L624" s="36"/>
      <c r="M624" s="65"/>
      <c r="N624" s="37"/>
      <c r="O624" s="37"/>
      <c r="P624" s="37"/>
      <c r="Q624" s="37"/>
      <c r="R624" s="37"/>
      <c r="S624" s="37"/>
      <c r="T624" s="66"/>
      <c r="AT624" s="18" t="s">
        <v>138</v>
      </c>
      <c r="AU624" s="18" t="s">
        <v>24</v>
      </c>
    </row>
    <row r="625" spans="2:65" s="1" customFormat="1" ht="22.5" customHeight="1">
      <c r="B625" s="166"/>
      <c r="C625" s="167" t="s">
        <v>1338</v>
      </c>
      <c r="D625" s="167" t="s">
        <v>131</v>
      </c>
      <c r="E625" s="168" t="s">
        <v>1120</v>
      </c>
      <c r="F625" s="169" t="s">
        <v>1121</v>
      </c>
      <c r="G625" s="170" t="s">
        <v>410</v>
      </c>
      <c r="H625" s="171">
        <v>1</v>
      </c>
      <c r="I625" s="172"/>
      <c r="J625" s="173">
        <f>ROUND(I625*H625,2)</f>
        <v>0</v>
      </c>
      <c r="K625" s="169" t="s">
        <v>690</v>
      </c>
      <c r="L625" s="36"/>
      <c r="M625" s="174" t="s">
        <v>3</v>
      </c>
      <c r="N625" s="175" t="s">
        <v>52</v>
      </c>
      <c r="O625" s="37"/>
      <c r="P625" s="176">
        <f>O625*H625</f>
        <v>0</v>
      </c>
      <c r="Q625" s="176">
        <v>0</v>
      </c>
      <c r="R625" s="176">
        <f>Q625*H625</f>
        <v>0</v>
      </c>
      <c r="S625" s="176">
        <v>0</v>
      </c>
      <c r="T625" s="177">
        <f>S625*H625</f>
        <v>0</v>
      </c>
      <c r="AR625" s="18" t="s">
        <v>486</v>
      </c>
      <c r="AT625" s="18" t="s">
        <v>131</v>
      </c>
      <c r="AU625" s="18" t="s">
        <v>24</v>
      </c>
      <c r="AY625" s="18" t="s">
        <v>129</v>
      </c>
      <c r="BE625" s="178">
        <f>IF(N625="základní",J625,0)</f>
        <v>0</v>
      </c>
      <c r="BF625" s="178">
        <f>IF(N625="snížená",J625,0)</f>
        <v>0</v>
      </c>
      <c r="BG625" s="178">
        <f>IF(N625="zákl. přenesená",J625,0)</f>
        <v>0</v>
      </c>
      <c r="BH625" s="178">
        <f>IF(N625="sníž. přenesená",J625,0)</f>
        <v>0</v>
      </c>
      <c r="BI625" s="178">
        <f>IF(N625="nulová",J625,0)</f>
        <v>0</v>
      </c>
      <c r="BJ625" s="18" t="s">
        <v>24</v>
      </c>
      <c r="BK625" s="178">
        <f>ROUND(I625*H625,2)</f>
        <v>0</v>
      </c>
      <c r="BL625" s="18" t="s">
        <v>486</v>
      </c>
      <c r="BM625" s="18" t="s">
        <v>1339</v>
      </c>
    </row>
    <row r="626" spans="2:47" s="1" customFormat="1" ht="13.5">
      <c r="B626" s="36"/>
      <c r="D626" s="179" t="s">
        <v>138</v>
      </c>
      <c r="F626" s="180" t="s">
        <v>1121</v>
      </c>
      <c r="I626" s="181"/>
      <c r="L626" s="36"/>
      <c r="M626" s="65"/>
      <c r="N626" s="37"/>
      <c r="O626" s="37"/>
      <c r="P626" s="37"/>
      <c r="Q626" s="37"/>
      <c r="R626" s="37"/>
      <c r="S626" s="37"/>
      <c r="T626" s="66"/>
      <c r="AT626" s="18" t="s">
        <v>138</v>
      </c>
      <c r="AU626" s="18" t="s">
        <v>24</v>
      </c>
    </row>
    <row r="627" spans="2:51" s="12" customFormat="1" ht="13.5">
      <c r="B627" s="190"/>
      <c r="D627" s="179" t="s">
        <v>140</v>
      </c>
      <c r="E627" s="214" t="s">
        <v>3</v>
      </c>
      <c r="F627" s="215" t="s">
        <v>1123</v>
      </c>
      <c r="H627" s="199" t="s">
        <v>3</v>
      </c>
      <c r="I627" s="195"/>
      <c r="L627" s="190"/>
      <c r="M627" s="196"/>
      <c r="N627" s="197"/>
      <c r="O627" s="197"/>
      <c r="P627" s="197"/>
      <c r="Q627" s="197"/>
      <c r="R627" s="197"/>
      <c r="S627" s="197"/>
      <c r="T627" s="198"/>
      <c r="AT627" s="199" t="s">
        <v>140</v>
      </c>
      <c r="AU627" s="199" t="s">
        <v>24</v>
      </c>
      <c r="AV627" s="12" t="s">
        <v>24</v>
      </c>
      <c r="AW627" s="12" t="s">
        <v>45</v>
      </c>
      <c r="AX627" s="12" t="s">
        <v>81</v>
      </c>
      <c r="AY627" s="199" t="s">
        <v>129</v>
      </c>
    </row>
    <row r="628" spans="2:51" s="12" customFormat="1" ht="13.5">
      <c r="B628" s="190"/>
      <c r="D628" s="179" t="s">
        <v>140</v>
      </c>
      <c r="E628" s="214" t="s">
        <v>3</v>
      </c>
      <c r="F628" s="215" t="s">
        <v>1124</v>
      </c>
      <c r="H628" s="199" t="s">
        <v>3</v>
      </c>
      <c r="I628" s="195"/>
      <c r="L628" s="190"/>
      <c r="M628" s="196"/>
      <c r="N628" s="197"/>
      <c r="O628" s="197"/>
      <c r="P628" s="197"/>
      <c r="Q628" s="197"/>
      <c r="R628" s="197"/>
      <c r="S628" s="197"/>
      <c r="T628" s="198"/>
      <c r="AT628" s="199" t="s">
        <v>140</v>
      </c>
      <c r="AU628" s="199" t="s">
        <v>24</v>
      </c>
      <c r="AV628" s="12" t="s">
        <v>24</v>
      </c>
      <c r="AW628" s="12" t="s">
        <v>45</v>
      </c>
      <c r="AX628" s="12" t="s">
        <v>81</v>
      </c>
      <c r="AY628" s="199" t="s">
        <v>129</v>
      </c>
    </row>
    <row r="629" spans="2:51" s="11" customFormat="1" ht="13.5">
      <c r="B629" s="182"/>
      <c r="D629" s="191" t="s">
        <v>140</v>
      </c>
      <c r="E629" s="200" t="s">
        <v>3</v>
      </c>
      <c r="F629" s="201" t="s">
        <v>24</v>
      </c>
      <c r="H629" s="202">
        <v>1</v>
      </c>
      <c r="I629" s="186"/>
      <c r="L629" s="182"/>
      <c r="M629" s="187"/>
      <c r="N629" s="188"/>
      <c r="O629" s="188"/>
      <c r="P629" s="188"/>
      <c r="Q629" s="188"/>
      <c r="R629" s="188"/>
      <c r="S629" s="188"/>
      <c r="T629" s="189"/>
      <c r="AT629" s="183" t="s">
        <v>140</v>
      </c>
      <c r="AU629" s="183" t="s">
        <v>24</v>
      </c>
      <c r="AV629" s="11" t="s">
        <v>89</v>
      </c>
      <c r="AW629" s="11" t="s">
        <v>45</v>
      </c>
      <c r="AX629" s="11" t="s">
        <v>24</v>
      </c>
      <c r="AY629" s="183" t="s">
        <v>129</v>
      </c>
    </row>
    <row r="630" spans="2:65" s="1" customFormat="1" ht="22.5" customHeight="1">
      <c r="B630" s="166"/>
      <c r="C630" s="167" t="s">
        <v>1340</v>
      </c>
      <c r="D630" s="167" t="s">
        <v>131</v>
      </c>
      <c r="E630" s="168" t="s">
        <v>1126</v>
      </c>
      <c r="F630" s="169" t="s">
        <v>1127</v>
      </c>
      <c r="G630" s="170" t="s">
        <v>410</v>
      </c>
      <c r="H630" s="171">
        <v>1</v>
      </c>
      <c r="I630" s="172"/>
      <c r="J630" s="173">
        <f>ROUND(I630*H630,2)</f>
        <v>0</v>
      </c>
      <c r="K630" s="169" t="s">
        <v>690</v>
      </c>
      <c r="L630" s="36"/>
      <c r="M630" s="174" t="s">
        <v>3</v>
      </c>
      <c r="N630" s="175" t="s">
        <v>52</v>
      </c>
      <c r="O630" s="37"/>
      <c r="P630" s="176">
        <f>O630*H630</f>
        <v>0</v>
      </c>
      <c r="Q630" s="176">
        <v>0</v>
      </c>
      <c r="R630" s="176">
        <f>Q630*H630</f>
        <v>0</v>
      </c>
      <c r="S630" s="176">
        <v>0</v>
      </c>
      <c r="T630" s="177">
        <f>S630*H630</f>
        <v>0</v>
      </c>
      <c r="AR630" s="18" t="s">
        <v>486</v>
      </c>
      <c r="AT630" s="18" t="s">
        <v>131</v>
      </c>
      <c r="AU630" s="18" t="s">
        <v>24</v>
      </c>
      <c r="AY630" s="18" t="s">
        <v>129</v>
      </c>
      <c r="BE630" s="178">
        <f>IF(N630="základní",J630,0)</f>
        <v>0</v>
      </c>
      <c r="BF630" s="178">
        <f>IF(N630="snížená",J630,0)</f>
        <v>0</v>
      </c>
      <c r="BG630" s="178">
        <f>IF(N630="zákl. přenesená",J630,0)</f>
        <v>0</v>
      </c>
      <c r="BH630" s="178">
        <f>IF(N630="sníž. přenesená",J630,0)</f>
        <v>0</v>
      </c>
      <c r="BI630" s="178">
        <f>IF(N630="nulová",J630,0)</f>
        <v>0</v>
      </c>
      <c r="BJ630" s="18" t="s">
        <v>24</v>
      </c>
      <c r="BK630" s="178">
        <f>ROUND(I630*H630,2)</f>
        <v>0</v>
      </c>
      <c r="BL630" s="18" t="s">
        <v>486</v>
      </c>
      <c r="BM630" s="18" t="s">
        <v>1341</v>
      </c>
    </row>
    <row r="631" spans="2:47" s="1" customFormat="1" ht="13.5">
      <c r="B631" s="36"/>
      <c r="D631" s="179" t="s">
        <v>138</v>
      </c>
      <c r="F631" s="180" t="s">
        <v>1129</v>
      </c>
      <c r="I631" s="181"/>
      <c r="L631" s="36"/>
      <c r="M631" s="216"/>
      <c r="N631" s="217"/>
      <c r="O631" s="217"/>
      <c r="P631" s="217"/>
      <c r="Q631" s="217"/>
      <c r="R631" s="217"/>
      <c r="S631" s="217"/>
      <c r="T631" s="218"/>
      <c r="AT631" s="18" t="s">
        <v>138</v>
      </c>
      <c r="AU631" s="18" t="s">
        <v>24</v>
      </c>
    </row>
    <row r="632" spans="2:12" s="1" customFormat="1" ht="6.75" customHeight="1">
      <c r="B632" s="51"/>
      <c r="C632" s="52"/>
      <c r="D632" s="52"/>
      <c r="E632" s="52"/>
      <c r="F632" s="52"/>
      <c r="G632" s="52"/>
      <c r="H632" s="52"/>
      <c r="I632" s="119"/>
      <c r="J632" s="52"/>
      <c r="K632" s="52"/>
      <c r="L632" s="36"/>
    </row>
    <row r="633" ht="13.5">
      <c r="AT633" s="219"/>
    </row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  <col min="12" max="16384" width="9.3320312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259" customFormat="1" ht="45" customHeight="1">
      <c r="B3" s="257"/>
      <c r="C3" s="379" t="s">
        <v>1349</v>
      </c>
      <c r="D3" s="379"/>
      <c r="E3" s="379"/>
      <c r="F3" s="379"/>
      <c r="G3" s="379"/>
      <c r="H3" s="379"/>
      <c r="I3" s="379"/>
      <c r="J3" s="379"/>
      <c r="K3" s="258"/>
    </row>
    <row r="4" spans="2:11" ht="25.5" customHeight="1">
      <c r="B4" s="260"/>
      <c r="C4" s="384" t="s">
        <v>1350</v>
      </c>
      <c r="D4" s="384"/>
      <c r="E4" s="384"/>
      <c r="F4" s="384"/>
      <c r="G4" s="384"/>
      <c r="H4" s="384"/>
      <c r="I4" s="384"/>
      <c r="J4" s="384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1" t="s">
        <v>1351</v>
      </c>
      <c r="D6" s="381"/>
      <c r="E6" s="381"/>
      <c r="F6" s="381"/>
      <c r="G6" s="381"/>
      <c r="H6" s="381"/>
      <c r="I6" s="381"/>
      <c r="J6" s="381"/>
      <c r="K6" s="261"/>
    </row>
    <row r="7" spans="2:11" ht="15" customHeight="1">
      <c r="B7" s="264"/>
      <c r="C7" s="381" t="s">
        <v>1352</v>
      </c>
      <c r="D7" s="381"/>
      <c r="E7" s="381"/>
      <c r="F7" s="381"/>
      <c r="G7" s="381"/>
      <c r="H7" s="381"/>
      <c r="I7" s="381"/>
      <c r="J7" s="381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1" t="s">
        <v>1353</v>
      </c>
      <c r="D9" s="381"/>
      <c r="E9" s="381"/>
      <c r="F9" s="381"/>
      <c r="G9" s="381"/>
      <c r="H9" s="381"/>
      <c r="I9" s="381"/>
      <c r="J9" s="381"/>
      <c r="K9" s="261"/>
    </row>
    <row r="10" spans="2:11" ht="15" customHeight="1">
      <c r="B10" s="264"/>
      <c r="C10" s="263"/>
      <c r="D10" s="381" t="s">
        <v>1354</v>
      </c>
      <c r="E10" s="381"/>
      <c r="F10" s="381"/>
      <c r="G10" s="381"/>
      <c r="H10" s="381"/>
      <c r="I10" s="381"/>
      <c r="J10" s="381"/>
      <c r="K10" s="261"/>
    </row>
    <row r="11" spans="2:11" ht="15" customHeight="1">
      <c r="B11" s="264"/>
      <c r="C11" s="265"/>
      <c r="D11" s="381" t="s">
        <v>1355</v>
      </c>
      <c r="E11" s="381"/>
      <c r="F11" s="381"/>
      <c r="G11" s="381"/>
      <c r="H11" s="381"/>
      <c r="I11" s="381"/>
      <c r="J11" s="381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1" t="s">
        <v>1356</v>
      </c>
      <c r="E13" s="381"/>
      <c r="F13" s="381"/>
      <c r="G13" s="381"/>
      <c r="H13" s="381"/>
      <c r="I13" s="381"/>
      <c r="J13" s="381"/>
      <c r="K13" s="261"/>
    </row>
    <row r="14" spans="2:11" ht="15" customHeight="1">
      <c r="B14" s="264"/>
      <c r="C14" s="265"/>
      <c r="D14" s="381" t="s">
        <v>1357</v>
      </c>
      <c r="E14" s="381"/>
      <c r="F14" s="381"/>
      <c r="G14" s="381"/>
      <c r="H14" s="381"/>
      <c r="I14" s="381"/>
      <c r="J14" s="381"/>
      <c r="K14" s="261"/>
    </row>
    <row r="15" spans="2:11" ht="15" customHeight="1">
      <c r="B15" s="264"/>
      <c r="C15" s="265"/>
      <c r="D15" s="381" t="s">
        <v>1358</v>
      </c>
      <c r="E15" s="381"/>
      <c r="F15" s="381"/>
      <c r="G15" s="381"/>
      <c r="H15" s="381"/>
      <c r="I15" s="381"/>
      <c r="J15" s="381"/>
      <c r="K15" s="261"/>
    </row>
    <row r="16" spans="2:11" ht="15" customHeight="1">
      <c r="B16" s="264"/>
      <c r="C16" s="265"/>
      <c r="D16" s="265"/>
      <c r="E16" s="266" t="s">
        <v>87</v>
      </c>
      <c r="F16" s="381" t="s">
        <v>1359</v>
      </c>
      <c r="G16" s="381"/>
      <c r="H16" s="381"/>
      <c r="I16" s="381"/>
      <c r="J16" s="381"/>
      <c r="K16" s="261"/>
    </row>
    <row r="17" spans="2:11" ht="15" customHeight="1">
      <c r="B17" s="264"/>
      <c r="C17" s="265"/>
      <c r="D17" s="265"/>
      <c r="E17" s="266" t="s">
        <v>1360</v>
      </c>
      <c r="F17" s="381" t="s">
        <v>1361</v>
      </c>
      <c r="G17" s="381"/>
      <c r="H17" s="381"/>
      <c r="I17" s="381"/>
      <c r="J17" s="381"/>
      <c r="K17" s="261"/>
    </row>
    <row r="18" spans="2:11" ht="15" customHeight="1">
      <c r="B18" s="264"/>
      <c r="C18" s="265"/>
      <c r="D18" s="265"/>
      <c r="E18" s="266" t="s">
        <v>1362</v>
      </c>
      <c r="F18" s="381" t="s">
        <v>1363</v>
      </c>
      <c r="G18" s="381"/>
      <c r="H18" s="381"/>
      <c r="I18" s="381"/>
      <c r="J18" s="381"/>
      <c r="K18" s="261"/>
    </row>
    <row r="19" spans="2:11" ht="15" customHeight="1">
      <c r="B19" s="264"/>
      <c r="C19" s="265"/>
      <c r="D19" s="265"/>
      <c r="E19" s="266" t="s">
        <v>1364</v>
      </c>
      <c r="F19" s="381" t="s">
        <v>1365</v>
      </c>
      <c r="G19" s="381"/>
      <c r="H19" s="381"/>
      <c r="I19" s="381"/>
      <c r="J19" s="381"/>
      <c r="K19" s="261"/>
    </row>
    <row r="20" spans="2:11" ht="15" customHeight="1">
      <c r="B20" s="264"/>
      <c r="C20" s="265"/>
      <c r="D20" s="265"/>
      <c r="E20" s="266" t="s">
        <v>1366</v>
      </c>
      <c r="F20" s="381" t="s">
        <v>1367</v>
      </c>
      <c r="G20" s="381"/>
      <c r="H20" s="381"/>
      <c r="I20" s="381"/>
      <c r="J20" s="381"/>
      <c r="K20" s="261"/>
    </row>
    <row r="21" spans="2:11" ht="15" customHeight="1">
      <c r="B21" s="264"/>
      <c r="C21" s="265"/>
      <c r="D21" s="265"/>
      <c r="E21" s="266" t="s">
        <v>1368</v>
      </c>
      <c r="F21" s="381" t="s">
        <v>1369</v>
      </c>
      <c r="G21" s="381"/>
      <c r="H21" s="381"/>
      <c r="I21" s="381"/>
      <c r="J21" s="381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1" t="s">
        <v>1370</v>
      </c>
      <c r="D23" s="381"/>
      <c r="E23" s="381"/>
      <c r="F23" s="381"/>
      <c r="G23" s="381"/>
      <c r="H23" s="381"/>
      <c r="I23" s="381"/>
      <c r="J23" s="381"/>
      <c r="K23" s="261"/>
    </row>
    <row r="24" spans="2:11" ht="15" customHeight="1">
      <c r="B24" s="264"/>
      <c r="C24" s="381" t="s">
        <v>1371</v>
      </c>
      <c r="D24" s="381"/>
      <c r="E24" s="381"/>
      <c r="F24" s="381"/>
      <c r="G24" s="381"/>
      <c r="H24" s="381"/>
      <c r="I24" s="381"/>
      <c r="J24" s="381"/>
      <c r="K24" s="261"/>
    </row>
    <row r="25" spans="2:11" ht="15" customHeight="1">
      <c r="B25" s="264"/>
      <c r="C25" s="263"/>
      <c r="D25" s="381" t="s">
        <v>1372</v>
      </c>
      <c r="E25" s="381"/>
      <c r="F25" s="381"/>
      <c r="G25" s="381"/>
      <c r="H25" s="381"/>
      <c r="I25" s="381"/>
      <c r="J25" s="381"/>
      <c r="K25" s="261"/>
    </row>
    <row r="26" spans="2:11" ht="15" customHeight="1">
      <c r="B26" s="264"/>
      <c r="C26" s="265"/>
      <c r="D26" s="381" t="s">
        <v>1373</v>
      </c>
      <c r="E26" s="381"/>
      <c r="F26" s="381"/>
      <c r="G26" s="381"/>
      <c r="H26" s="381"/>
      <c r="I26" s="381"/>
      <c r="J26" s="381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1" t="s">
        <v>1374</v>
      </c>
      <c r="E28" s="381"/>
      <c r="F28" s="381"/>
      <c r="G28" s="381"/>
      <c r="H28" s="381"/>
      <c r="I28" s="381"/>
      <c r="J28" s="381"/>
      <c r="K28" s="261"/>
    </row>
    <row r="29" spans="2:11" ht="15" customHeight="1">
      <c r="B29" s="264"/>
      <c r="C29" s="265"/>
      <c r="D29" s="381" t="s">
        <v>1375</v>
      </c>
      <c r="E29" s="381"/>
      <c r="F29" s="381"/>
      <c r="G29" s="381"/>
      <c r="H29" s="381"/>
      <c r="I29" s="381"/>
      <c r="J29" s="381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1" t="s">
        <v>1376</v>
      </c>
      <c r="E31" s="381"/>
      <c r="F31" s="381"/>
      <c r="G31" s="381"/>
      <c r="H31" s="381"/>
      <c r="I31" s="381"/>
      <c r="J31" s="381"/>
      <c r="K31" s="261"/>
    </row>
    <row r="32" spans="2:11" ht="15" customHeight="1">
      <c r="B32" s="264"/>
      <c r="C32" s="265"/>
      <c r="D32" s="381" t="s">
        <v>1377</v>
      </c>
      <c r="E32" s="381"/>
      <c r="F32" s="381"/>
      <c r="G32" s="381"/>
      <c r="H32" s="381"/>
      <c r="I32" s="381"/>
      <c r="J32" s="381"/>
      <c r="K32" s="261"/>
    </row>
    <row r="33" spans="2:11" ht="15" customHeight="1">
      <c r="B33" s="264"/>
      <c r="C33" s="265"/>
      <c r="D33" s="381" t="s">
        <v>1378</v>
      </c>
      <c r="E33" s="381"/>
      <c r="F33" s="381"/>
      <c r="G33" s="381"/>
      <c r="H33" s="381"/>
      <c r="I33" s="381"/>
      <c r="J33" s="381"/>
      <c r="K33" s="261"/>
    </row>
    <row r="34" spans="2:11" ht="15" customHeight="1">
      <c r="B34" s="264"/>
      <c r="C34" s="265"/>
      <c r="D34" s="263"/>
      <c r="E34" s="267" t="s">
        <v>114</v>
      </c>
      <c r="F34" s="263"/>
      <c r="G34" s="381" t="s">
        <v>1379</v>
      </c>
      <c r="H34" s="381"/>
      <c r="I34" s="381"/>
      <c r="J34" s="381"/>
      <c r="K34" s="261"/>
    </row>
    <row r="35" spans="2:11" ht="30.75" customHeight="1">
      <c r="B35" s="264"/>
      <c r="C35" s="265"/>
      <c r="D35" s="263"/>
      <c r="E35" s="267" t="s">
        <v>1380</v>
      </c>
      <c r="F35" s="263"/>
      <c r="G35" s="381" t="s">
        <v>1381</v>
      </c>
      <c r="H35" s="381"/>
      <c r="I35" s="381"/>
      <c r="J35" s="381"/>
      <c r="K35" s="261"/>
    </row>
    <row r="36" spans="2:11" ht="15" customHeight="1">
      <c r="B36" s="264"/>
      <c r="C36" s="265"/>
      <c r="D36" s="263"/>
      <c r="E36" s="267" t="s">
        <v>62</v>
      </c>
      <c r="F36" s="263"/>
      <c r="G36" s="381" t="s">
        <v>1382</v>
      </c>
      <c r="H36" s="381"/>
      <c r="I36" s="381"/>
      <c r="J36" s="381"/>
      <c r="K36" s="261"/>
    </row>
    <row r="37" spans="2:11" ht="15" customHeight="1">
      <c r="B37" s="264"/>
      <c r="C37" s="265"/>
      <c r="D37" s="263"/>
      <c r="E37" s="267" t="s">
        <v>115</v>
      </c>
      <c r="F37" s="263"/>
      <c r="G37" s="381" t="s">
        <v>1383</v>
      </c>
      <c r="H37" s="381"/>
      <c r="I37" s="381"/>
      <c r="J37" s="381"/>
      <c r="K37" s="261"/>
    </row>
    <row r="38" spans="2:11" ht="15" customHeight="1">
      <c r="B38" s="264"/>
      <c r="C38" s="265"/>
      <c r="D38" s="263"/>
      <c r="E38" s="267" t="s">
        <v>116</v>
      </c>
      <c r="F38" s="263"/>
      <c r="G38" s="381" t="s">
        <v>1384</v>
      </c>
      <c r="H38" s="381"/>
      <c r="I38" s="381"/>
      <c r="J38" s="381"/>
      <c r="K38" s="261"/>
    </row>
    <row r="39" spans="2:11" ht="15" customHeight="1">
      <c r="B39" s="264"/>
      <c r="C39" s="265"/>
      <c r="D39" s="263"/>
      <c r="E39" s="267" t="s">
        <v>117</v>
      </c>
      <c r="F39" s="263"/>
      <c r="G39" s="381" t="s">
        <v>1385</v>
      </c>
      <c r="H39" s="381"/>
      <c r="I39" s="381"/>
      <c r="J39" s="381"/>
      <c r="K39" s="261"/>
    </row>
    <row r="40" spans="2:11" ht="15" customHeight="1">
      <c r="B40" s="264"/>
      <c r="C40" s="265"/>
      <c r="D40" s="263"/>
      <c r="E40" s="267" t="s">
        <v>1386</v>
      </c>
      <c r="F40" s="263"/>
      <c r="G40" s="381" t="s">
        <v>1387</v>
      </c>
      <c r="H40" s="381"/>
      <c r="I40" s="381"/>
      <c r="J40" s="381"/>
      <c r="K40" s="261"/>
    </row>
    <row r="41" spans="2:11" ht="15" customHeight="1">
      <c r="B41" s="264"/>
      <c r="C41" s="265"/>
      <c r="D41" s="263"/>
      <c r="E41" s="267"/>
      <c r="F41" s="263"/>
      <c r="G41" s="381" t="s">
        <v>1388</v>
      </c>
      <c r="H41" s="381"/>
      <c r="I41" s="381"/>
      <c r="J41" s="381"/>
      <c r="K41" s="261"/>
    </row>
    <row r="42" spans="2:11" ht="15" customHeight="1">
      <c r="B42" s="264"/>
      <c r="C42" s="265"/>
      <c r="D42" s="263"/>
      <c r="E42" s="267" t="s">
        <v>1389</v>
      </c>
      <c r="F42" s="263"/>
      <c r="G42" s="381" t="s">
        <v>1390</v>
      </c>
      <c r="H42" s="381"/>
      <c r="I42" s="381"/>
      <c r="J42" s="381"/>
      <c r="K42" s="261"/>
    </row>
    <row r="43" spans="2:11" ht="15" customHeight="1">
      <c r="B43" s="264"/>
      <c r="C43" s="265"/>
      <c r="D43" s="263"/>
      <c r="E43" s="267" t="s">
        <v>119</v>
      </c>
      <c r="F43" s="263"/>
      <c r="G43" s="381" t="s">
        <v>1391</v>
      </c>
      <c r="H43" s="381"/>
      <c r="I43" s="381"/>
      <c r="J43" s="381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1" t="s">
        <v>1392</v>
      </c>
      <c r="E45" s="381"/>
      <c r="F45" s="381"/>
      <c r="G45" s="381"/>
      <c r="H45" s="381"/>
      <c r="I45" s="381"/>
      <c r="J45" s="381"/>
      <c r="K45" s="261"/>
    </row>
    <row r="46" spans="2:11" ht="15" customHeight="1">
      <c r="B46" s="264"/>
      <c r="C46" s="265"/>
      <c r="D46" s="265"/>
      <c r="E46" s="381" t="s">
        <v>1393</v>
      </c>
      <c r="F46" s="381"/>
      <c r="G46" s="381"/>
      <c r="H46" s="381"/>
      <c r="I46" s="381"/>
      <c r="J46" s="381"/>
      <c r="K46" s="261"/>
    </row>
    <row r="47" spans="2:11" ht="15" customHeight="1">
      <c r="B47" s="264"/>
      <c r="C47" s="265"/>
      <c r="D47" s="265"/>
      <c r="E47" s="381" t="s">
        <v>1394</v>
      </c>
      <c r="F47" s="381"/>
      <c r="G47" s="381"/>
      <c r="H47" s="381"/>
      <c r="I47" s="381"/>
      <c r="J47" s="381"/>
      <c r="K47" s="261"/>
    </row>
    <row r="48" spans="2:11" ht="15" customHeight="1">
      <c r="B48" s="264"/>
      <c r="C48" s="265"/>
      <c r="D48" s="265"/>
      <c r="E48" s="381" t="s">
        <v>1395</v>
      </c>
      <c r="F48" s="381"/>
      <c r="G48" s="381"/>
      <c r="H48" s="381"/>
      <c r="I48" s="381"/>
      <c r="J48" s="381"/>
      <c r="K48" s="261"/>
    </row>
    <row r="49" spans="2:11" ht="15" customHeight="1">
      <c r="B49" s="264"/>
      <c r="C49" s="265"/>
      <c r="D49" s="381" t="s">
        <v>1396</v>
      </c>
      <c r="E49" s="381"/>
      <c r="F49" s="381"/>
      <c r="G49" s="381"/>
      <c r="H49" s="381"/>
      <c r="I49" s="381"/>
      <c r="J49" s="381"/>
      <c r="K49" s="261"/>
    </row>
    <row r="50" spans="2:11" ht="25.5" customHeight="1">
      <c r="B50" s="260"/>
      <c r="C50" s="384" t="s">
        <v>1397</v>
      </c>
      <c r="D50" s="384"/>
      <c r="E50" s="384"/>
      <c r="F50" s="384"/>
      <c r="G50" s="384"/>
      <c r="H50" s="384"/>
      <c r="I50" s="384"/>
      <c r="J50" s="384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1" t="s">
        <v>1398</v>
      </c>
      <c r="D52" s="381"/>
      <c r="E52" s="381"/>
      <c r="F52" s="381"/>
      <c r="G52" s="381"/>
      <c r="H52" s="381"/>
      <c r="I52" s="381"/>
      <c r="J52" s="381"/>
      <c r="K52" s="261"/>
    </row>
    <row r="53" spans="2:11" ht="15" customHeight="1">
      <c r="B53" s="260"/>
      <c r="C53" s="381" t="s">
        <v>1399</v>
      </c>
      <c r="D53" s="381"/>
      <c r="E53" s="381"/>
      <c r="F53" s="381"/>
      <c r="G53" s="381"/>
      <c r="H53" s="381"/>
      <c r="I53" s="381"/>
      <c r="J53" s="381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1" t="s">
        <v>1400</v>
      </c>
      <c r="D55" s="381"/>
      <c r="E55" s="381"/>
      <c r="F55" s="381"/>
      <c r="G55" s="381"/>
      <c r="H55" s="381"/>
      <c r="I55" s="381"/>
      <c r="J55" s="381"/>
      <c r="K55" s="261"/>
    </row>
    <row r="56" spans="2:11" ht="15" customHeight="1">
      <c r="B56" s="260"/>
      <c r="C56" s="265"/>
      <c r="D56" s="381" t="s">
        <v>1401</v>
      </c>
      <c r="E56" s="381"/>
      <c r="F56" s="381"/>
      <c r="G56" s="381"/>
      <c r="H56" s="381"/>
      <c r="I56" s="381"/>
      <c r="J56" s="381"/>
      <c r="K56" s="261"/>
    </row>
    <row r="57" spans="2:11" ht="15" customHeight="1">
      <c r="B57" s="260"/>
      <c r="C57" s="265"/>
      <c r="D57" s="381" t="s">
        <v>1402</v>
      </c>
      <c r="E57" s="381"/>
      <c r="F57" s="381"/>
      <c r="G57" s="381"/>
      <c r="H57" s="381"/>
      <c r="I57" s="381"/>
      <c r="J57" s="381"/>
      <c r="K57" s="261"/>
    </row>
    <row r="58" spans="2:11" ht="15" customHeight="1">
      <c r="B58" s="260"/>
      <c r="C58" s="265"/>
      <c r="D58" s="381" t="s">
        <v>1403</v>
      </c>
      <c r="E58" s="381"/>
      <c r="F58" s="381"/>
      <c r="G58" s="381"/>
      <c r="H58" s="381"/>
      <c r="I58" s="381"/>
      <c r="J58" s="381"/>
      <c r="K58" s="261"/>
    </row>
    <row r="59" spans="2:11" ht="15" customHeight="1">
      <c r="B59" s="260"/>
      <c r="C59" s="265"/>
      <c r="D59" s="381" t="s">
        <v>1404</v>
      </c>
      <c r="E59" s="381"/>
      <c r="F59" s="381"/>
      <c r="G59" s="381"/>
      <c r="H59" s="381"/>
      <c r="I59" s="381"/>
      <c r="J59" s="381"/>
      <c r="K59" s="261"/>
    </row>
    <row r="60" spans="2:11" ht="15" customHeight="1">
      <c r="B60" s="260"/>
      <c r="C60" s="265"/>
      <c r="D60" s="383" t="s">
        <v>1405</v>
      </c>
      <c r="E60" s="383"/>
      <c r="F60" s="383"/>
      <c r="G60" s="383"/>
      <c r="H60" s="383"/>
      <c r="I60" s="383"/>
      <c r="J60" s="383"/>
      <c r="K60" s="261"/>
    </row>
    <row r="61" spans="2:11" ht="15" customHeight="1">
      <c r="B61" s="260"/>
      <c r="C61" s="265"/>
      <c r="D61" s="381" t="s">
        <v>1406</v>
      </c>
      <c r="E61" s="381"/>
      <c r="F61" s="381"/>
      <c r="G61" s="381"/>
      <c r="H61" s="381"/>
      <c r="I61" s="381"/>
      <c r="J61" s="381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1" t="s">
        <v>1407</v>
      </c>
      <c r="E63" s="381"/>
      <c r="F63" s="381"/>
      <c r="G63" s="381"/>
      <c r="H63" s="381"/>
      <c r="I63" s="381"/>
      <c r="J63" s="381"/>
      <c r="K63" s="261"/>
    </row>
    <row r="64" spans="2:11" ht="15" customHeight="1">
      <c r="B64" s="260"/>
      <c r="C64" s="265"/>
      <c r="D64" s="383" t="s">
        <v>1408</v>
      </c>
      <c r="E64" s="383"/>
      <c r="F64" s="383"/>
      <c r="G64" s="383"/>
      <c r="H64" s="383"/>
      <c r="I64" s="383"/>
      <c r="J64" s="383"/>
      <c r="K64" s="261"/>
    </row>
    <row r="65" spans="2:11" ht="15" customHeight="1">
      <c r="B65" s="260"/>
      <c r="C65" s="265"/>
      <c r="D65" s="381" t="s">
        <v>1409</v>
      </c>
      <c r="E65" s="381"/>
      <c r="F65" s="381"/>
      <c r="G65" s="381"/>
      <c r="H65" s="381"/>
      <c r="I65" s="381"/>
      <c r="J65" s="381"/>
      <c r="K65" s="261"/>
    </row>
    <row r="66" spans="2:11" ht="15" customHeight="1">
      <c r="B66" s="260"/>
      <c r="C66" s="265"/>
      <c r="D66" s="381" t="s">
        <v>1410</v>
      </c>
      <c r="E66" s="381"/>
      <c r="F66" s="381"/>
      <c r="G66" s="381"/>
      <c r="H66" s="381"/>
      <c r="I66" s="381"/>
      <c r="J66" s="381"/>
      <c r="K66" s="261"/>
    </row>
    <row r="67" spans="2:11" ht="15" customHeight="1">
      <c r="B67" s="260"/>
      <c r="C67" s="265"/>
      <c r="D67" s="381" t="s">
        <v>1411</v>
      </c>
      <c r="E67" s="381"/>
      <c r="F67" s="381"/>
      <c r="G67" s="381"/>
      <c r="H67" s="381"/>
      <c r="I67" s="381"/>
      <c r="J67" s="381"/>
      <c r="K67" s="261"/>
    </row>
    <row r="68" spans="2:11" ht="15" customHeight="1">
      <c r="B68" s="260"/>
      <c r="C68" s="265"/>
      <c r="D68" s="381" t="s">
        <v>1412</v>
      </c>
      <c r="E68" s="381"/>
      <c r="F68" s="381"/>
      <c r="G68" s="381"/>
      <c r="H68" s="381"/>
      <c r="I68" s="381"/>
      <c r="J68" s="381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2" t="s">
        <v>1348</v>
      </c>
      <c r="D73" s="382"/>
      <c r="E73" s="382"/>
      <c r="F73" s="382"/>
      <c r="G73" s="382"/>
      <c r="H73" s="382"/>
      <c r="I73" s="382"/>
      <c r="J73" s="382"/>
      <c r="K73" s="278"/>
    </row>
    <row r="74" spans="2:11" ht="17.25" customHeight="1">
      <c r="B74" s="277"/>
      <c r="C74" s="279" t="s">
        <v>1413</v>
      </c>
      <c r="D74" s="279"/>
      <c r="E74" s="279"/>
      <c r="F74" s="279" t="s">
        <v>1414</v>
      </c>
      <c r="G74" s="280"/>
      <c r="H74" s="279" t="s">
        <v>115</v>
      </c>
      <c r="I74" s="279" t="s">
        <v>66</v>
      </c>
      <c r="J74" s="279" t="s">
        <v>1415</v>
      </c>
      <c r="K74" s="278"/>
    </row>
    <row r="75" spans="2:11" ht="17.25" customHeight="1">
      <c r="B75" s="277"/>
      <c r="C75" s="281" t="s">
        <v>1416</v>
      </c>
      <c r="D75" s="281"/>
      <c r="E75" s="281"/>
      <c r="F75" s="282" t="s">
        <v>1417</v>
      </c>
      <c r="G75" s="283"/>
      <c r="H75" s="281"/>
      <c r="I75" s="281"/>
      <c r="J75" s="281" t="s">
        <v>1418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62</v>
      </c>
      <c r="D77" s="284"/>
      <c r="E77" s="284"/>
      <c r="F77" s="286" t="s">
        <v>1419</v>
      </c>
      <c r="G77" s="285"/>
      <c r="H77" s="267" t="s">
        <v>1420</v>
      </c>
      <c r="I77" s="267" t="s">
        <v>1421</v>
      </c>
      <c r="J77" s="267">
        <v>20</v>
      </c>
      <c r="K77" s="278"/>
    </row>
    <row r="78" spans="2:11" ht="15" customHeight="1">
      <c r="B78" s="277"/>
      <c r="C78" s="267" t="s">
        <v>1422</v>
      </c>
      <c r="D78" s="267"/>
      <c r="E78" s="267"/>
      <c r="F78" s="286" t="s">
        <v>1419</v>
      </c>
      <c r="G78" s="285"/>
      <c r="H78" s="267" t="s">
        <v>1423</v>
      </c>
      <c r="I78" s="267" t="s">
        <v>1421</v>
      </c>
      <c r="J78" s="267">
        <v>120</v>
      </c>
      <c r="K78" s="278"/>
    </row>
    <row r="79" spans="2:11" ht="15" customHeight="1">
      <c r="B79" s="287"/>
      <c r="C79" s="267" t="s">
        <v>1424</v>
      </c>
      <c r="D79" s="267"/>
      <c r="E79" s="267"/>
      <c r="F79" s="286" t="s">
        <v>1425</v>
      </c>
      <c r="G79" s="285"/>
      <c r="H79" s="267" t="s">
        <v>1426</v>
      </c>
      <c r="I79" s="267" t="s">
        <v>1421</v>
      </c>
      <c r="J79" s="267">
        <v>50</v>
      </c>
      <c r="K79" s="278"/>
    </row>
    <row r="80" spans="2:11" ht="15" customHeight="1">
      <c r="B80" s="287"/>
      <c r="C80" s="267" t="s">
        <v>1427</v>
      </c>
      <c r="D80" s="267"/>
      <c r="E80" s="267"/>
      <c r="F80" s="286" t="s">
        <v>1419</v>
      </c>
      <c r="G80" s="285"/>
      <c r="H80" s="267" t="s">
        <v>1428</v>
      </c>
      <c r="I80" s="267" t="s">
        <v>1429</v>
      </c>
      <c r="J80" s="267"/>
      <c r="K80" s="278"/>
    </row>
    <row r="81" spans="2:11" ht="15" customHeight="1">
      <c r="B81" s="287"/>
      <c r="C81" s="288" t="s">
        <v>1430</v>
      </c>
      <c r="D81" s="288"/>
      <c r="E81" s="288"/>
      <c r="F81" s="289" t="s">
        <v>1425</v>
      </c>
      <c r="G81" s="288"/>
      <c r="H81" s="288" t="s">
        <v>1431</v>
      </c>
      <c r="I81" s="288" t="s">
        <v>1421</v>
      </c>
      <c r="J81" s="288">
        <v>15</v>
      </c>
      <c r="K81" s="278"/>
    </row>
    <row r="82" spans="2:11" ht="15" customHeight="1">
      <c r="B82" s="287"/>
      <c r="C82" s="288" t="s">
        <v>1432</v>
      </c>
      <c r="D82" s="288"/>
      <c r="E82" s="288"/>
      <c r="F82" s="289" t="s">
        <v>1425</v>
      </c>
      <c r="G82" s="288"/>
      <c r="H82" s="288" t="s">
        <v>1433</v>
      </c>
      <c r="I82" s="288" t="s">
        <v>1421</v>
      </c>
      <c r="J82" s="288">
        <v>15</v>
      </c>
      <c r="K82" s="278"/>
    </row>
    <row r="83" spans="2:11" ht="15" customHeight="1">
      <c r="B83" s="287"/>
      <c r="C83" s="288" t="s">
        <v>1434</v>
      </c>
      <c r="D83" s="288"/>
      <c r="E83" s="288"/>
      <c r="F83" s="289" t="s">
        <v>1425</v>
      </c>
      <c r="G83" s="288"/>
      <c r="H83" s="288" t="s">
        <v>1435</v>
      </c>
      <c r="I83" s="288" t="s">
        <v>1421</v>
      </c>
      <c r="J83" s="288">
        <v>20</v>
      </c>
      <c r="K83" s="278"/>
    </row>
    <row r="84" spans="2:11" ht="15" customHeight="1">
      <c r="B84" s="287"/>
      <c r="C84" s="288" t="s">
        <v>1436</v>
      </c>
      <c r="D84" s="288"/>
      <c r="E84" s="288"/>
      <c r="F84" s="289" t="s">
        <v>1425</v>
      </c>
      <c r="G84" s="288"/>
      <c r="H84" s="288" t="s">
        <v>1437</v>
      </c>
      <c r="I84" s="288" t="s">
        <v>1421</v>
      </c>
      <c r="J84" s="288">
        <v>20</v>
      </c>
      <c r="K84" s="278"/>
    </row>
    <row r="85" spans="2:11" ht="15" customHeight="1">
      <c r="B85" s="287"/>
      <c r="C85" s="267" t="s">
        <v>1438</v>
      </c>
      <c r="D85" s="267"/>
      <c r="E85" s="267"/>
      <c r="F85" s="286" t="s">
        <v>1425</v>
      </c>
      <c r="G85" s="285"/>
      <c r="H85" s="267" t="s">
        <v>1439</v>
      </c>
      <c r="I85" s="267" t="s">
        <v>1421</v>
      </c>
      <c r="J85" s="267">
        <v>50</v>
      </c>
      <c r="K85" s="278"/>
    </row>
    <row r="86" spans="2:11" ht="15" customHeight="1">
      <c r="B86" s="287"/>
      <c r="C86" s="267" t="s">
        <v>1440</v>
      </c>
      <c r="D86" s="267"/>
      <c r="E86" s="267"/>
      <c r="F86" s="286" t="s">
        <v>1425</v>
      </c>
      <c r="G86" s="285"/>
      <c r="H86" s="267" t="s">
        <v>1441</v>
      </c>
      <c r="I86" s="267" t="s">
        <v>1421</v>
      </c>
      <c r="J86" s="267">
        <v>20</v>
      </c>
      <c r="K86" s="278"/>
    </row>
    <row r="87" spans="2:11" ht="15" customHeight="1">
      <c r="B87" s="287"/>
      <c r="C87" s="267" t="s">
        <v>1442</v>
      </c>
      <c r="D87" s="267"/>
      <c r="E87" s="267"/>
      <c r="F87" s="286" t="s">
        <v>1425</v>
      </c>
      <c r="G87" s="285"/>
      <c r="H87" s="267" t="s">
        <v>1443</v>
      </c>
      <c r="I87" s="267" t="s">
        <v>1421</v>
      </c>
      <c r="J87" s="267">
        <v>20</v>
      </c>
      <c r="K87" s="278"/>
    </row>
    <row r="88" spans="2:11" ht="15" customHeight="1">
      <c r="B88" s="287"/>
      <c r="C88" s="267" t="s">
        <v>1444</v>
      </c>
      <c r="D88" s="267"/>
      <c r="E88" s="267"/>
      <c r="F88" s="286" t="s">
        <v>1425</v>
      </c>
      <c r="G88" s="285"/>
      <c r="H88" s="267" t="s">
        <v>1445</v>
      </c>
      <c r="I88" s="267" t="s">
        <v>1421</v>
      </c>
      <c r="J88" s="267">
        <v>50</v>
      </c>
      <c r="K88" s="278"/>
    </row>
    <row r="89" spans="2:11" ht="15" customHeight="1">
      <c r="B89" s="287"/>
      <c r="C89" s="267" t="s">
        <v>1446</v>
      </c>
      <c r="D89" s="267"/>
      <c r="E89" s="267"/>
      <c r="F89" s="286" t="s">
        <v>1425</v>
      </c>
      <c r="G89" s="285"/>
      <c r="H89" s="267" t="s">
        <v>1446</v>
      </c>
      <c r="I89" s="267" t="s">
        <v>1421</v>
      </c>
      <c r="J89" s="267">
        <v>50</v>
      </c>
      <c r="K89" s="278"/>
    </row>
    <row r="90" spans="2:11" ht="15" customHeight="1">
      <c r="B90" s="287"/>
      <c r="C90" s="267" t="s">
        <v>120</v>
      </c>
      <c r="D90" s="267"/>
      <c r="E90" s="267"/>
      <c r="F90" s="286" t="s">
        <v>1425</v>
      </c>
      <c r="G90" s="285"/>
      <c r="H90" s="267" t="s">
        <v>1447</v>
      </c>
      <c r="I90" s="267" t="s">
        <v>1421</v>
      </c>
      <c r="J90" s="267">
        <v>255</v>
      </c>
      <c r="K90" s="278"/>
    </row>
    <row r="91" spans="2:11" ht="15" customHeight="1">
      <c r="B91" s="287"/>
      <c r="C91" s="267" t="s">
        <v>1448</v>
      </c>
      <c r="D91" s="267"/>
      <c r="E91" s="267"/>
      <c r="F91" s="286" t="s">
        <v>1419</v>
      </c>
      <c r="G91" s="285"/>
      <c r="H91" s="267" t="s">
        <v>1449</v>
      </c>
      <c r="I91" s="267" t="s">
        <v>1450</v>
      </c>
      <c r="J91" s="267"/>
      <c r="K91" s="278"/>
    </row>
    <row r="92" spans="2:11" ht="15" customHeight="1">
      <c r="B92" s="287"/>
      <c r="C92" s="267" t="s">
        <v>1451</v>
      </c>
      <c r="D92" s="267"/>
      <c r="E92" s="267"/>
      <c r="F92" s="286" t="s">
        <v>1419</v>
      </c>
      <c r="G92" s="285"/>
      <c r="H92" s="267" t="s">
        <v>1452</v>
      </c>
      <c r="I92" s="267" t="s">
        <v>1453</v>
      </c>
      <c r="J92" s="267"/>
      <c r="K92" s="278"/>
    </row>
    <row r="93" spans="2:11" ht="15" customHeight="1">
      <c r="B93" s="287"/>
      <c r="C93" s="267" t="s">
        <v>1454</v>
      </c>
      <c r="D93" s="267"/>
      <c r="E93" s="267"/>
      <c r="F93" s="286" t="s">
        <v>1419</v>
      </c>
      <c r="G93" s="285"/>
      <c r="H93" s="267" t="s">
        <v>1454</v>
      </c>
      <c r="I93" s="267" t="s">
        <v>1453</v>
      </c>
      <c r="J93" s="267"/>
      <c r="K93" s="278"/>
    </row>
    <row r="94" spans="2:11" ht="15" customHeight="1">
      <c r="B94" s="287"/>
      <c r="C94" s="267" t="s">
        <v>47</v>
      </c>
      <c r="D94" s="267"/>
      <c r="E94" s="267"/>
      <c r="F94" s="286" t="s">
        <v>1419</v>
      </c>
      <c r="G94" s="285"/>
      <c r="H94" s="267" t="s">
        <v>1455</v>
      </c>
      <c r="I94" s="267" t="s">
        <v>1453</v>
      </c>
      <c r="J94" s="267"/>
      <c r="K94" s="278"/>
    </row>
    <row r="95" spans="2:11" ht="15" customHeight="1">
      <c r="B95" s="287"/>
      <c r="C95" s="267" t="s">
        <v>57</v>
      </c>
      <c r="D95" s="267"/>
      <c r="E95" s="267"/>
      <c r="F95" s="286" t="s">
        <v>1419</v>
      </c>
      <c r="G95" s="285"/>
      <c r="H95" s="267" t="s">
        <v>1456</v>
      </c>
      <c r="I95" s="267" t="s">
        <v>1453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2" t="s">
        <v>1457</v>
      </c>
      <c r="D100" s="382"/>
      <c r="E100" s="382"/>
      <c r="F100" s="382"/>
      <c r="G100" s="382"/>
      <c r="H100" s="382"/>
      <c r="I100" s="382"/>
      <c r="J100" s="382"/>
      <c r="K100" s="278"/>
    </row>
    <row r="101" spans="2:11" ht="17.25" customHeight="1">
      <c r="B101" s="277"/>
      <c r="C101" s="279" t="s">
        <v>1413</v>
      </c>
      <c r="D101" s="279"/>
      <c r="E101" s="279"/>
      <c r="F101" s="279" t="s">
        <v>1414</v>
      </c>
      <c r="G101" s="280"/>
      <c r="H101" s="279" t="s">
        <v>115</v>
      </c>
      <c r="I101" s="279" t="s">
        <v>66</v>
      </c>
      <c r="J101" s="279" t="s">
        <v>1415</v>
      </c>
      <c r="K101" s="278"/>
    </row>
    <row r="102" spans="2:11" ht="17.25" customHeight="1">
      <c r="B102" s="277"/>
      <c r="C102" s="281" t="s">
        <v>1416</v>
      </c>
      <c r="D102" s="281"/>
      <c r="E102" s="281"/>
      <c r="F102" s="282" t="s">
        <v>1417</v>
      </c>
      <c r="G102" s="283"/>
      <c r="H102" s="281"/>
      <c r="I102" s="281"/>
      <c r="J102" s="281" t="s">
        <v>1418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62</v>
      </c>
      <c r="D104" s="284"/>
      <c r="E104" s="284"/>
      <c r="F104" s="286" t="s">
        <v>1419</v>
      </c>
      <c r="G104" s="295"/>
      <c r="H104" s="267" t="s">
        <v>1458</v>
      </c>
      <c r="I104" s="267" t="s">
        <v>1421</v>
      </c>
      <c r="J104" s="267">
        <v>20</v>
      </c>
      <c r="K104" s="278"/>
    </row>
    <row r="105" spans="2:11" ht="15" customHeight="1">
      <c r="B105" s="277"/>
      <c r="C105" s="267" t="s">
        <v>1422</v>
      </c>
      <c r="D105" s="267"/>
      <c r="E105" s="267"/>
      <c r="F105" s="286" t="s">
        <v>1419</v>
      </c>
      <c r="G105" s="267"/>
      <c r="H105" s="267" t="s">
        <v>1458</v>
      </c>
      <c r="I105" s="267" t="s">
        <v>1421</v>
      </c>
      <c r="J105" s="267">
        <v>120</v>
      </c>
      <c r="K105" s="278"/>
    </row>
    <row r="106" spans="2:11" ht="15" customHeight="1">
      <c r="B106" s="287"/>
      <c r="C106" s="267" t="s">
        <v>1424</v>
      </c>
      <c r="D106" s="267"/>
      <c r="E106" s="267"/>
      <c r="F106" s="286" t="s">
        <v>1425</v>
      </c>
      <c r="G106" s="267"/>
      <c r="H106" s="267" t="s">
        <v>1458</v>
      </c>
      <c r="I106" s="267" t="s">
        <v>1421</v>
      </c>
      <c r="J106" s="267">
        <v>50</v>
      </c>
      <c r="K106" s="278"/>
    </row>
    <row r="107" spans="2:11" ht="15" customHeight="1">
      <c r="B107" s="287"/>
      <c r="C107" s="267" t="s">
        <v>1427</v>
      </c>
      <c r="D107" s="267"/>
      <c r="E107" s="267"/>
      <c r="F107" s="286" t="s">
        <v>1419</v>
      </c>
      <c r="G107" s="267"/>
      <c r="H107" s="267" t="s">
        <v>1458</v>
      </c>
      <c r="I107" s="267" t="s">
        <v>1429</v>
      </c>
      <c r="J107" s="267"/>
      <c r="K107" s="278"/>
    </row>
    <row r="108" spans="2:11" ht="15" customHeight="1">
      <c r="B108" s="287"/>
      <c r="C108" s="267" t="s">
        <v>1438</v>
      </c>
      <c r="D108" s="267"/>
      <c r="E108" s="267"/>
      <c r="F108" s="286" t="s">
        <v>1425</v>
      </c>
      <c r="G108" s="267"/>
      <c r="H108" s="267" t="s">
        <v>1458</v>
      </c>
      <c r="I108" s="267" t="s">
        <v>1421</v>
      </c>
      <c r="J108" s="267">
        <v>50</v>
      </c>
      <c r="K108" s="278"/>
    </row>
    <row r="109" spans="2:11" ht="15" customHeight="1">
      <c r="B109" s="287"/>
      <c r="C109" s="267" t="s">
        <v>1446</v>
      </c>
      <c r="D109" s="267"/>
      <c r="E109" s="267"/>
      <c r="F109" s="286" t="s">
        <v>1425</v>
      </c>
      <c r="G109" s="267"/>
      <c r="H109" s="267" t="s">
        <v>1458</v>
      </c>
      <c r="I109" s="267" t="s">
        <v>1421</v>
      </c>
      <c r="J109" s="267">
        <v>50</v>
      </c>
      <c r="K109" s="278"/>
    </row>
    <row r="110" spans="2:11" ht="15" customHeight="1">
      <c r="B110" s="287"/>
      <c r="C110" s="267" t="s">
        <v>1444</v>
      </c>
      <c r="D110" s="267"/>
      <c r="E110" s="267"/>
      <c r="F110" s="286" t="s">
        <v>1425</v>
      </c>
      <c r="G110" s="267"/>
      <c r="H110" s="267" t="s">
        <v>1458</v>
      </c>
      <c r="I110" s="267" t="s">
        <v>1421</v>
      </c>
      <c r="J110" s="267">
        <v>50</v>
      </c>
      <c r="K110" s="278"/>
    </row>
    <row r="111" spans="2:11" ht="15" customHeight="1">
      <c r="B111" s="287"/>
      <c r="C111" s="267" t="s">
        <v>62</v>
      </c>
      <c r="D111" s="267"/>
      <c r="E111" s="267"/>
      <c r="F111" s="286" t="s">
        <v>1419</v>
      </c>
      <c r="G111" s="267"/>
      <c r="H111" s="267" t="s">
        <v>1459</v>
      </c>
      <c r="I111" s="267" t="s">
        <v>1421</v>
      </c>
      <c r="J111" s="267">
        <v>20</v>
      </c>
      <c r="K111" s="278"/>
    </row>
    <row r="112" spans="2:11" ht="15" customHeight="1">
      <c r="B112" s="287"/>
      <c r="C112" s="267" t="s">
        <v>1460</v>
      </c>
      <c r="D112" s="267"/>
      <c r="E112" s="267"/>
      <c r="F112" s="286" t="s">
        <v>1419</v>
      </c>
      <c r="G112" s="267"/>
      <c r="H112" s="267" t="s">
        <v>1461</v>
      </c>
      <c r="I112" s="267" t="s">
        <v>1421</v>
      </c>
      <c r="J112" s="267">
        <v>120</v>
      </c>
      <c r="K112" s="278"/>
    </row>
    <row r="113" spans="2:11" ht="15" customHeight="1">
      <c r="B113" s="287"/>
      <c r="C113" s="267" t="s">
        <v>47</v>
      </c>
      <c r="D113" s="267"/>
      <c r="E113" s="267"/>
      <c r="F113" s="286" t="s">
        <v>1419</v>
      </c>
      <c r="G113" s="267"/>
      <c r="H113" s="267" t="s">
        <v>1462</v>
      </c>
      <c r="I113" s="267" t="s">
        <v>1453</v>
      </c>
      <c r="J113" s="267"/>
      <c r="K113" s="278"/>
    </row>
    <row r="114" spans="2:11" ht="15" customHeight="1">
      <c r="B114" s="287"/>
      <c r="C114" s="267" t="s">
        <v>57</v>
      </c>
      <c r="D114" s="267"/>
      <c r="E114" s="267"/>
      <c r="F114" s="286" t="s">
        <v>1419</v>
      </c>
      <c r="G114" s="267"/>
      <c r="H114" s="267" t="s">
        <v>1463</v>
      </c>
      <c r="I114" s="267" t="s">
        <v>1453</v>
      </c>
      <c r="J114" s="267"/>
      <c r="K114" s="278"/>
    </row>
    <row r="115" spans="2:11" ht="15" customHeight="1">
      <c r="B115" s="287"/>
      <c r="C115" s="267" t="s">
        <v>66</v>
      </c>
      <c r="D115" s="267"/>
      <c r="E115" s="267"/>
      <c r="F115" s="286" t="s">
        <v>1419</v>
      </c>
      <c r="G115" s="267"/>
      <c r="H115" s="267" t="s">
        <v>1464</v>
      </c>
      <c r="I115" s="267" t="s">
        <v>1465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79" t="s">
        <v>1466</v>
      </c>
      <c r="D120" s="379"/>
      <c r="E120" s="379"/>
      <c r="F120" s="379"/>
      <c r="G120" s="379"/>
      <c r="H120" s="379"/>
      <c r="I120" s="379"/>
      <c r="J120" s="379"/>
      <c r="K120" s="303"/>
    </row>
    <row r="121" spans="2:11" ht="17.25" customHeight="1">
      <c r="B121" s="304"/>
      <c r="C121" s="279" t="s">
        <v>1413</v>
      </c>
      <c r="D121" s="279"/>
      <c r="E121" s="279"/>
      <c r="F121" s="279" t="s">
        <v>1414</v>
      </c>
      <c r="G121" s="280"/>
      <c r="H121" s="279" t="s">
        <v>115</v>
      </c>
      <c r="I121" s="279" t="s">
        <v>66</v>
      </c>
      <c r="J121" s="279" t="s">
        <v>1415</v>
      </c>
      <c r="K121" s="305"/>
    </row>
    <row r="122" spans="2:11" ht="17.25" customHeight="1">
      <c r="B122" s="304"/>
      <c r="C122" s="281" t="s">
        <v>1416</v>
      </c>
      <c r="D122" s="281"/>
      <c r="E122" s="281"/>
      <c r="F122" s="282" t="s">
        <v>1417</v>
      </c>
      <c r="G122" s="283"/>
      <c r="H122" s="281"/>
      <c r="I122" s="281"/>
      <c r="J122" s="281" t="s">
        <v>1418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1422</v>
      </c>
      <c r="D124" s="284"/>
      <c r="E124" s="284"/>
      <c r="F124" s="286" t="s">
        <v>1419</v>
      </c>
      <c r="G124" s="267"/>
      <c r="H124" s="267" t="s">
        <v>1458</v>
      </c>
      <c r="I124" s="267" t="s">
        <v>1421</v>
      </c>
      <c r="J124" s="267">
        <v>120</v>
      </c>
      <c r="K124" s="308"/>
    </row>
    <row r="125" spans="2:11" ht="15" customHeight="1">
      <c r="B125" s="306"/>
      <c r="C125" s="267" t="s">
        <v>1467</v>
      </c>
      <c r="D125" s="267"/>
      <c r="E125" s="267"/>
      <c r="F125" s="286" t="s">
        <v>1419</v>
      </c>
      <c r="G125" s="267"/>
      <c r="H125" s="267" t="s">
        <v>1468</v>
      </c>
      <c r="I125" s="267" t="s">
        <v>1421</v>
      </c>
      <c r="J125" s="267" t="s">
        <v>1469</v>
      </c>
      <c r="K125" s="308"/>
    </row>
    <row r="126" spans="2:11" ht="15" customHeight="1">
      <c r="B126" s="306"/>
      <c r="C126" s="267" t="s">
        <v>1368</v>
      </c>
      <c r="D126" s="267"/>
      <c r="E126" s="267"/>
      <c r="F126" s="286" t="s">
        <v>1419</v>
      </c>
      <c r="G126" s="267"/>
      <c r="H126" s="267" t="s">
        <v>1470</v>
      </c>
      <c r="I126" s="267" t="s">
        <v>1421</v>
      </c>
      <c r="J126" s="267" t="s">
        <v>1469</v>
      </c>
      <c r="K126" s="308"/>
    </row>
    <row r="127" spans="2:11" ht="15" customHeight="1">
      <c r="B127" s="306"/>
      <c r="C127" s="267" t="s">
        <v>1430</v>
      </c>
      <c r="D127" s="267"/>
      <c r="E127" s="267"/>
      <c r="F127" s="286" t="s">
        <v>1425</v>
      </c>
      <c r="G127" s="267"/>
      <c r="H127" s="267" t="s">
        <v>1431</v>
      </c>
      <c r="I127" s="267" t="s">
        <v>1421</v>
      </c>
      <c r="J127" s="267">
        <v>15</v>
      </c>
      <c r="K127" s="308"/>
    </row>
    <row r="128" spans="2:11" ht="15" customHeight="1">
      <c r="B128" s="306"/>
      <c r="C128" s="288" t="s">
        <v>1432</v>
      </c>
      <c r="D128" s="288"/>
      <c r="E128" s="288"/>
      <c r="F128" s="289" t="s">
        <v>1425</v>
      </c>
      <c r="G128" s="288"/>
      <c r="H128" s="288" t="s">
        <v>1433</v>
      </c>
      <c r="I128" s="288" t="s">
        <v>1421</v>
      </c>
      <c r="J128" s="288">
        <v>15</v>
      </c>
      <c r="K128" s="308"/>
    </row>
    <row r="129" spans="2:11" ht="15" customHeight="1">
      <c r="B129" s="306"/>
      <c r="C129" s="288" t="s">
        <v>1434</v>
      </c>
      <c r="D129" s="288"/>
      <c r="E129" s="288"/>
      <c r="F129" s="289" t="s">
        <v>1425</v>
      </c>
      <c r="G129" s="288"/>
      <c r="H129" s="288" t="s">
        <v>1435</v>
      </c>
      <c r="I129" s="288" t="s">
        <v>1421</v>
      </c>
      <c r="J129" s="288">
        <v>20</v>
      </c>
      <c r="K129" s="308"/>
    </row>
    <row r="130" spans="2:11" ht="15" customHeight="1">
      <c r="B130" s="306"/>
      <c r="C130" s="288" t="s">
        <v>1436</v>
      </c>
      <c r="D130" s="288"/>
      <c r="E130" s="288"/>
      <c r="F130" s="289" t="s">
        <v>1425</v>
      </c>
      <c r="G130" s="288"/>
      <c r="H130" s="288" t="s">
        <v>1437</v>
      </c>
      <c r="I130" s="288" t="s">
        <v>1421</v>
      </c>
      <c r="J130" s="288">
        <v>20</v>
      </c>
      <c r="K130" s="308"/>
    </row>
    <row r="131" spans="2:11" ht="15" customHeight="1">
      <c r="B131" s="306"/>
      <c r="C131" s="267" t="s">
        <v>1424</v>
      </c>
      <c r="D131" s="267"/>
      <c r="E131" s="267"/>
      <c r="F131" s="286" t="s">
        <v>1425</v>
      </c>
      <c r="G131" s="267"/>
      <c r="H131" s="267" t="s">
        <v>1458</v>
      </c>
      <c r="I131" s="267" t="s">
        <v>1421</v>
      </c>
      <c r="J131" s="267">
        <v>50</v>
      </c>
      <c r="K131" s="308"/>
    </row>
    <row r="132" spans="2:11" ht="15" customHeight="1">
      <c r="B132" s="306"/>
      <c r="C132" s="267" t="s">
        <v>1438</v>
      </c>
      <c r="D132" s="267"/>
      <c r="E132" s="267"/>
      <c r="F132" s="286" t="s">
        <v>1425</v>
      </c>
      <c r="G132" s="267"/>
      <c r="H132" s="267" t="s">
        <v>1458</v>
      </c>
      <c r="I132" s="267" t="s">
        <v>1421</v>
      </c>
      <c r="J132" s="267">
        <v>50</v>
      </c>
      <c r="K132" s="308"/>
    </row>
    <row r="133" spans="2:11" ht="15" customHeight="1">
      <c r="B133" s="306"/>
      <c r="C133" s="267" t="s">
        <v>1444</v>
      </c>
      <c r="D133" s="267"/>
      <c r="E133" s="267"/>
      <c r="F133" s="286" t="s">
        <v>1425</v>
      </c>
      <c r="G133" s="267"/>
      <c r="H133" s="267" t="s">
        <v>1458</v>
      </c>
      <c r="I133" s="267" t="s">
        <v>1421</v>
      </c>
      <c r="J133" s="267">
        <v>50</v>
      </c>
      <c r="K133" s="308"/>
    </row>
    <row r="134" spans="2:11" ht="15" customHeight="1">
      <c r="B134" s="306"/>
      <c r="C134" s="267" t="s">
        <v>1446</v>
      </c>
      <c r="D134" s="267"/>
      <c r="E134" s="267"/>
      <c r="F134" s="286" t="s">
        <v>1425</v>
      </c>
      <c r="G134" s="267"/>
      <c r="H134" s="267" t="s">
        <v>1458</v>
      </c>
      <c r="I134" s="267" t="s">
        <v>1421</v>
      </c>
      <c r="J134" s="267">
        <v>50</v>
      </c>
      <c r="K134" s="308"/>
    </row>
    <row r="135" spans="2:11" ht="15" customHeight="1">
      <c r="B135" s="306"/>
      <c r="C135" s="267" t="s">
        <v>120</v>
      </c>
      <c r="D135" s="267"/>
      <c r="E135" s="267"/>
      <c r="F135" s="286" t="s">
        <v>1425</v>
      </c>
      <c r="G135" s="267"/>
      <c r="H135" s="267" t="s">
        <v>1471</v>
      </c>
      <c r="I135" s="267" t="s">
        <v>1421</v>
      </c>
      <c r="J135" s="267">
        <v>255</v>
      </c>
      <c r="K135" s="308"/>
    </row>
    <row r="136" spans="2:11" ht="15" customHeight="1">
      <c r="B136" s="306"/>
      <c r="C136" s="267" t="s">
        <v>1448</v>
      </c>
      <c r="D136" s="267"/>
      <c r="E136" s="267"/>
      <c r="F136" s="286" t="s">
        <v>1419</v>
      </c>
      <c r="G136" s="267"/>
      <c r="H136" s="267" t="s">
        <v>1472</v>
      </c>
      <c r="I136" s="267" t="s">
        <v>1450</v>
      </c>
      <c r="J136" s="267"/>
      <c r="K136" s="308"/>
    </row>
    <row r="137" spans="2:11" ht="15" customHeight="1">
      <c r="B137" s="306"/>
      <c r="C137" s="267" t="s">
        <v>1451</v>
      </c>
      <c r="D137" s="267"/>
      <c r="E137" s="267"/>
      <c r="F137" s="286" t="s">
        <v>1419</v>
      </c>
      <c r="G137" s="267"/>
      <c r="H137" s="267" t="s">
        <v>1473</v>
      </c>
      <c r="I137" s="267" t="s">
        <v>1453</v>
      </c>
      <c r="J137" s="267"/>
      <c r="K137" s="308"/>
    </row>
    <row r="138" spans="2:11" ht="15" customHeight="1">
      <c r="B138" s="306"/>
      <c r="C138" s="267" t="s">
        <v>1454</v>
      </c>
      <c r="D138" s="267"/>
      <c r="E138" s="267"/>
      <c r="F138" s="286" t="s">
        <v>1419</v>
      </c>
      <c r="G138" s="267"/>
      <c r="H138" s="267" t="s">
        <v>1454</v>
      </c>
      <c r="I138" s="267" t="s">
        <v>1453</v>
      </c>
      <c r="J138" s="267"/>
      <c r="K138" s="308"/>
    </row>
    <row r="139" spans="2:11" ht="15" customHeight="1">
      <c r="B139" s="306"/>
      <c r="C139" s="267" t="s">
        <v>47</v>
      </c>
      <c r="D139" s="267"/>
      <c r="E139" s="267"/>
      <c r="F139" s="286" t="s">
        <v>1419</v>
      </c>
      <c r="G139" s="267"/>
      <c r="H139" s="267" t="s">
        <v>1474</v>
      </c>
      <c r="I139" s="267" t="s">
        <v>1453</v>
      </c>
      <c r="J139" s="267"/>
      <c r="K139" s="308"/>
    </row>
    <row r="140" spans="2:11" ht="15" customHeight="1">
      <c r="B140" s="306"/>
      <c r="C140" s="267" t="s">
        <v>1475</v>
      </c>
      <c r="D140" s="267"/>
      <c r="E140" s="267"/>
      <c r="F140" s="286" t="s">
        <v>1419</v>
      </c>
      <c r="G140" s="267"/>
      <c r="H140" s="267" t="s">
        <v>1476</v>
      </c>
      <c r="I140" s="267" t="s">
        <v>1453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2" t="s">
        <v>1477</v>
      </c>
      <c r="D145" s="382"/>
      <c r="E145" s="382"/>
      <c r="F145" s="382"/>
      <c r="G145" s="382"/>
      <c r="H145" s="382"/>
      <c r="I145" s="382"/>
      <c r="J145" s="382"/>
      <c r="K145" s="278"/>
    </row>
    <row r="146" spans="2:11" ht="17.25" customHeight="1">
      <c r="B146" s="277"/>
      <c r="C146" s="279" t="s">
        <v>1413</v>
      </c>
      <c r="D146" s="279"/>
      <c r="E146" s="279"/>
      <c r="F146" s="279" t="s">
        <v>1414</v>
      </c>
      <c r="G146" s="280"/>
      <c r="H146" s="279" t="s">
        <v>115</v>
      </c>
      <c r="I146" s="279" t="s">
        <v>66</v>
      </c>
      <c r="J146" s="279" t="s">
        <v>1415</v>
      </c>
      <c r="K146" s="278"/>
    </row>
    <row r="147" spans="2:11" ht="17.25" customHeight="1">
      <c r="B147" s="277"/>
      <c r="C147" s="281" t="s">
        <v>1416</v>
      </c>
      <c r="D147" s="281"/>
      <c r="E147" s="281"/>
      <c r="F147" s="282" t="s">
        <v>1417</v>
      </c>
      <c r="G147" s="283"/>
      <c r="H147" s="281"/>
      <c r="I147" s="281"/>
      <c r="J147" s="281" t="s">
        <v>1418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1422</v>
      </c>
      <c r="D149" s="267"/>
      <c r="E149" s="267"/>
      <c r="F149" s="313" t="s">
        <v>1419</v>
      </c>
      <c r="G149" s="267"/>
      <c r="H149" s="312" t="s">
        <v>1458</v>
      </c>
      <c r="I149" s="312" t="s">
        <v>1421</v>
      </c>
      <c r="J149" s="312">
        <v>120</v>
      </c>
      <c r="K149" s="308"/>
    </row>
    <row r="150" spans="2:11" ht="15" customHeight="1">
      <c r="B150" s="287"/>
      <c r="C150" s="312" t="s">
        <v>1467</v>
      </c>
      <c r="D150" s="267"/>
      <c r="E150" s="267"/>
      <c r="F150" s="313" t="s">
        <v>1419</v>
      </c>
      <c r="G150" s="267"/>
      <c r="H150" s="312" t="s">
        <v>1478</v>
      </c>
      <c r="I150" s="312" t="s">
        <v>1421</v>
      </c>
      <c r="J150" s="312" t="s">
        <v>1469</v>
      </c>
      <c r="K150" s="308"/>
    </row>
    <row r="151" spans="2:11" ht="15" customHeight="1">
      <c r="B151" s="287"/>
      <c r="C151" s="312" t="s">
        <v>1368</v>
      </c>
      <c r="D151" s="267"/>
      <c r="E151" s="267"/>
      <c r="F151" s="313" t="s">
        <v>1419</v>
      </c>
      <c r="G151" s="267"/>
      <c r="H151" s="312" t="s">
        <v>1479</v>
      </c>
      <c r="I151" s="312" t="s">
        <v>1421</v>
      </c>
      <c r="J151" s="312" t="s">
        <v>1469</v>
      </c>
      <c r="K151" s="308"/>
    </row>
    <row r="152" spans="2:11" ht="15" customHeight="1">
      <c r="B152" s="287"/>
      <c r="C152" s="312" t="s">
        <v>1424</v>
      </c>
      <c r="D152" s="267"/>
      <c r="E152" s="267"/>
      <c r="F152" s="313" t="s">
        <v>1425</v>
      </c>
      <c r="G152" s="267"/>
      <c r="H152" s="312" t="s">
        <v>1458</v>
      </c>
      <c r="I152" s="312" t="s">
        <v>1421</v>
      </c>
      <c r="J152" s="312">
        <v>50</v>
      </c>
      <c r="K152" s="308"/>
    </row>
    <row r="153" spans="2:11" ht="15" customHeight="1">
      <c r="B153" s="287"/>
      <c r="C153" s="312" t="s">
        <v>1427</v>
      </c>
      <c r="D153" s="267"/>
      <c r="E153" s="267"/>
      <c r="F153" s="313" t="s">
        <v>1419</v>
      </c>
      <c r="G153" s="267"/>
      <c r="H153" s="312" t="s">
        <v>1458</v>
      </c>
      <c r="I153" s="312" t="s">
        <v>1429</v>
      </c>
      <c r="J153" s="312"/>
      <c r="K153" s="308"/>
    </row>
    <row r="154" spans="2:11" ht="15" customHeight="1">
      <c r="B154" s="287"/>
      <c r="C154" s="312" t="s">
        <v>1438</v>
      </c>
      <c r="D154" s="267"/>
      <c r="E154" s="267"/>
      <c r="F154" s="313" t="s">
        <v>1425</v>
      </c>
      <c r="G154" s="267"/>
      <c r="H154" s="312" t="s">
        <v>1458</v>
      </c>
      <c r="I154" s="312" t="s">
        <v>1421</v>
      </c>
      <c r="J154" s="312">
        <v>50</v>
      </c>
      <c r="K154" s="308"/>
    </row>
    <row r="155" spans="2:11" ht="15" customHeight="1">
      <c r="B155" s="287"/>
      <c r="C155" s="312" t="s">
        <v>1446</v>
      </c>
      <c r="D155" s="267"/>
      <c r="E155" s="267"/>
      <c r="F155" s="313" t="s">
        <v>1425</v>
      </c>
      <c r="G155" s="267"/>
      <c r="H155" s="312" t="s">
        <v>1458</v>
      </c>
      <c r="I155" s="312" t="s">
        <v>1421</v>
      </c>
      <c r="J155" s="312">
        <v>50</v>
      </c>
      <c r="K155" s="308"/>
    </row>
    <row r="156" spans="2:11" ht="15" customHeight="1">
      <c r="B156" s="287"/>
      <c r="C156" s="312" t="s">
        <v>1444</v>
      </c>
      <c r="D156" s="267"/>
      <c r="E156" s="267"/>
      <c r="F156" s="313" t="s">
        <v>1425</v>
      </c>
      <c r="G156" s="267"/>
      <c r="H156" s="312" t="s">
        <v>1458</v>
      </c>
      <c r="I156" s="312" t="s">
        <v>1421</v>
      </c>
      <c r="J156" s="312">
        <v>50</v>
      </c>
      <c r="K156" s="308"/>
    </row>
    <row r="157" spans="2:11" ht="15" customHeight="1">
      <c r="B157" s="287"/>
      <c r="C157" s="312" t="s">
        <v>101</v>
      </c>
      <c r="D157" s="267"/>
      <c r="E157" s="267"/>
      <c r="F157" s="313" t="s">
        <v>1419</v>
      </c>
      <c r="G157" s="267"/>
      <c r="H157" s="312" t="s">
        <v>1480</v>
      </c>
      <c r="I157" s="312" t="s">
        <v>1421</v>
      </c>
      <c r="J157" s="312" t="s">
        <v>1481</v>
      </c>
      <c r="K157" s="308"/>
    </row>
    <row r="158" spans="2:11" ht="15" customHeight="1">
      <c r="B158" s="287"/>
      <c r="C158" s="312" t="s">
        <v>1482</v>
      </c>
      <c r="D158" s="267"/>
      <c r="E158" s="267"/>
      <c r="F158" s="313" t="s">
        <v>1419</v>
      </c>
      <c r="G158" s="267"/>
      <c r="H158" s="312" t="s">
        <v>1483</v>
      </c>
      <c r="I158" s="312" t="s">
        <v>1453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379" t="s">
        <v>1484</v>
      </c>
      <c r="D163" s="379"/>
      <c r="E163" s="379"/>
      <c r="F163" s="379"/>
      <c r="G163" s="379"/>
      <c r="H163" s="379"/>
      <c r="I163" s="379"/>
      <c r="J163" s="379"/>
      <c r="K163" s="258"/>
    </row>
    <row r="164" spans="2:11" ht="17.25" customHeight="1">
      <c r="B164" s="257"/>
      <c r="C164" s="279" t="s">
        <v>1413</v>
      </c>
      <c r="D164" s="279"/>
      <c r="E164" s="279"/>
      <c r="F164" s="279" t="s">
        <v>1414</v>
      </c>
      <c r="G164" s="316"/>
      <c r="H164" s="317" t="s">
        <v>115</v>
      </c>
      <c r="I164" s="317" t="s">
        <v>66</v>
      </c>
      <c r="J164" s="279" t="s">
        <v>1415</v>
      </c>
      <c r="K164" s="258"/>
    </row>
    <row r="165" spans="2:11" ht="17.25" customHeight="1">
      <c r="B165" s="260"/>
      <c r="C165" s="281" t="s">
        <v>1416</v>
      </c>
      <c r="D165" s="281"/>
      <c r="E165" s="281"/>
      <c r="F165" s="282" t="s">
        <v>1417</v>
      </c>
      <c r="G165" s="318"/>
      <c r="H165" s="319"/>
      <c r="I165" s="319"/>
      <c r="J165" s="281" t="s">
        <v>1418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1422</v>
      </c>
      <c r="D167" s="267"/>
      <c r="E167" s="267"/>
      <c r="F167" s="286" t="s">
        <v>1419</v>
      </c>
      <c r="G167" s="267"/>
      <c r="H167" s="267" t="s">
        <v>1458</v>
      </c>
      <c r="I167" s="267" t="s">
        <v>1421</v>
      </c>
      <c r="J167" s="267">
        <v>120</v>
      </c>
      <c r="K167" s="308"/>
    </row>
    <row r="168" spans="2:11" ht="15" customHeight="1">
      <c r="B168" s="287"/>
      <c r="C168" s="267" t="s">
        <v>1467</v>
      </c>
      <c r="D168" s="267"/>
      <c r="E168" s="267"/>
      <c r="F168" s="286" t="s">
        <v>1419</v>
      </c>
      <c r="G168" s="267"/>
      <c r="H168" s="267" t="s">
        <v>1468</v>
      </c>
      <c r="I168" s="267" t="s">
        <v>1421</v>
      </c>
      <c r="J168" s="267" t="s">
        <v>1469</v>
      </c>
      <c r="K168" s="308"/>
    </row>
    <row r="169" spans="2:11" ht="15" customHeight="1">
      <c r="B169" s="287"/>
      <c r="C169" s="267" t="s">
        <v>1368</v>
      </c>
      <c r="D169" s="267"/>
      <c r="E169" s="267"/>
      <c r="F169" s="286" t="s">
        <v>1419</v>
      </c>
      <c r="G169" s="267"/>
      <c r="H169" s="267" t="s">
        <v>1485</v>
      </c>
      <c r="I169" s="267" t="s">
        <v>1421</v>
      </c>
      <c r="J169" s="267" t="s">
        <v>1469</v>
      </c>
      <c r="K169" s="308"/>
    </row>
    <row r="170" spans="2:11" ht="15" customHeight="1">
      <c r="B170" s="287"/>
      <c r="C170" s="267" t="s">
        <v>1424</v>
      </c>
      <c r="D170" s="267"/>
      <c r="E170" s="267"/>
      <c r="F170" s="286" t="s">
        <v>1425</v>
      </c>
      <c r="G170" s="267"/>
      <c r="H170" s="267" t="s">
        <v>1485</v>
      </c>
      <c r="I170" s="267" t="s">
        <v>1421</v>
      </c>
      <c r="J170" s="267">
        <v>50</v>
      </c>
      <c r="K170" s="308"/>
    </row>
    <row r="171" spans="2:11" ht="15" customHeight="1">
      <c r="B171" s="287"/>
      <c r="C171" s="267" t="s">
        <v>1427</v>
      </c>
      <c r="D171" s="267"/>
      <c r="E171" s="267"/>
      <c r="F171" s="286" t="s">
        <v>1419</v>
      </c>
      <c r="G171" s="267"/>
      <c r="H171" s="267" t="s">
        <v>1485</v>
      </c>
      <c r="I171" s="267" t="s">
        <v>1429</v>
      </c>
      <c r="J171" s="267"/>
      <c r="K171" s="308"/>
    </row>
    <row r="172" spans="2:11" ht="15" customHeight="1">
      <c r="B172" s="287"/>
      <c r="C172" s="267" t="s">
        <v>1438</v>
      </c>
      <c r="D172" s="267"/>
      <c r="E172" s="267"/>
      <c r="F172" s="286" t="s">
        <v>1425</v>
      </c>
      <c r="G172" s="267"/>
      <c r="H172" s="267" t="s">
        <v>1485</v>
      </c>
      <c r="I172" s="267" t="s">
        <v>1421</v>
      </c>
      <c r="J172" s="267">
        <v>50</v>
      </c>
      <c r="K172" s="308"/>
    </row>
    <row r="173" spans="2:11" ht="15" customHeight="1">
      <c r="B173" s="287"/>
      <c r="C173" s="267" t="s">
        <v>1446</v>
      </c>
      <c r="D173" s="267"/>
      <c r="E173" s="267"/>
      <c r="F173" s="286" t="s">
        <v>1425</v>
      </c>
      <c r="G173" s="267"/>
      <c r="H173" s="267" t="s">
        <v>1485</v>
      </c>
      <c r="I173" s="267" t="s">
        <v>1421</v>
      </c>
      <c r="J173" s="267">
        <v>50</v>
      </c>
      <c r="K173" s="308"/>
    </row>
    <row r="174" spans="2:11" ht="15" customHeight="1">
      <c r="B174" s="287"/>
      <c r="C174" s="267" t="s">
        <v>1444</v>
      </c>
      <c r="D174" s="267"/>
      <c r="E174" s="267"/>
      <c r="F174" s="286" t="s">
        <v>1425</v>
      </c>
      <c r="G174" s="267"/>
      <c r="H174" s="267" t="s">
        <v>1485</v>
      </c>
      <c r="I174" s="267" t="s">
        <v>1421</v>
      </c>
      <c r="J174" s="267">
        <v>50</v>
      </c>
      <c r="K174" s="308"/>
    </row>
    <row r="175" spans="2:11" ht="15" customHeight="1">
      <c r="B175" s="287"/>
      <c r="C175" s="267" t="s">
        <v>114</v>
      </c>
      <c r="D175" s="267"/>
      <c r="E175" s="267"/>
      <c r="F175" s="286" t="s">
        <v>1419</v>
      </c>
      <c r="G175" s="267"/>
      <c r="H175" s="267" t="s">
        <v>1486</v>
      </c>
      <c r="I175" s="267" t="s">
        <v>1487</v>
      </c>
      <c r="J175" s="267"/>
      <c r="K175" s="308"/>
    </row>
    <row r="176" spans="2:11" ht="15" customHeight="1">
      <c r="B176" s="287"/>
      <c r="C176" s="267" t="s">
        <v>66</v>
      </c>
      <c r="D176" s="267"/>
      <c r="E176" s="267"/>
      <c r="F176" s="286" t="s">
        <v>1419</v>
      </c>
      <c r="G176" s="267"/>
      <c r="H176" s="267" t="s">
        <v>1488</v>
      </c>
      <c r="I176" s="267" t="s">
        <v>1489</v>
      </c>
      <c r="J176" s="267">
        <v>1</v>
      </c>
      <c r="K176" s="308"/>
    </row>
    <row r="177" spans="2:11" ht="15" customHeight="1">
      <c r="B177" s="287"/>
      <c r="C177" s="267" t="s">
        <v>62</v>
      </c>
      <c r="D177" s="267"/>
      <c r="E177" s="267"/>
      <c r="F177" s="286" t="s">
        <v>1419</v>
      </c>
      <c r="G177" s="267"/>
      <c r="H177" s="267" t="s">
        <v>1490</v>
      </c>
      <c r="I177" s="267" t="s">
        <v>1421</v>
      </c>
      <c r="J177" s="267">
        <v>20</v>
      </c>
      <c r="K177" s="308"/>
    </row>
    <row r="178" spans="2:11" ht="15" customHeight="1">
      <c r="B178" s="287"/>
      <c r="C178" s="267" t="s">
        <v>115</v>
      </c>
      <c r="D178" s="267"/>
      <c r="E178" s="267"/>
      <c r="F178" s="286" t="s">
        <v>1419</v>
      </c>
      <c r="G178" s="267"/>
      <c r="H178" s="267" t="s">
        <v>1491</v>
      </c>
      <c r="I178" s="267" t="s">
        <v>1421</v>
      </c>
      <c r="J178" s="267">
        <v>255</v>
      </c>
      <c r="K178" s="308"/>
    </row>
    <row r="179" spans="2:11" ht="15" customHeight="1">
      <c r="B179" s="287"/>
      <c r="C179" s="267" t="s">
        <v>116</v>
      </c>
      <c r="D179" s="267"/>
      <c r="E179" s="267"/>
      <c r="F179" s="286" t="s">
        <v>1419</v>
      </c>
      <c r="G179" s="267"/>
      <c r="H179" s="267" t="s">
        <v>1384</v>
      </c>
      <c r="I179" s="267" t="s">
        <v>1421</v>
      </c>
      <c r="J179" s="267">
        <v>10</v>
      </c>
      <c r="K179" s="308"/>
    </row>
    <row r="180" spans="2:11" ht="15" customHeight="1">
      <c r="B180" s="287"/>
      <c r="C180" s="267" t="s">
        <v>117</v>
      </c>
      <c r="D180" s="267"/>
      <c r="E180" s="267"/>
      <c r="F180" s="286" t="s">
        <v>1419</v>
      </c>
      <c r="G180" s="267"/>
      <c r="H180" s="267" t="s">
        <v>1492</v>
      </c>
      <c r="I180" s="267" t="s">
        <v>1453</v>
      </c>
      <c r="J180" s="267"/>
      <c r="K180" s="308"/>
    </row>
    <row r="181" spans="2:11" ht="15" customHeight="1">
      <c r="B181" s="287"/>
      <c r="C181" s="267" t="s">
        <v>1493</v>
      </c>
      <c r="D181" s="267"/>
      <c r="E181" s="267"/>
      <c r="F181" s="286" t="s">
        <v>1419</v>
      </c>
      <c r="G181" s="267"/>
      <c r="H181" s="267" t="s">
        <v>1494</v>
      </c>
      <c r="I181" s="267" t="s">
        <v>1453</v>
      </c>
      <c r="J181" s="267"/>
      <c r="K181" s="308"/>
    </row>
    <row r="182" spans="2:11" ht="15" customHeight="1">
      <c r="B182" s="287"/>
      <c r="C182" s="267" t="s">
        <v>1482</v>
      </c>
      <c r="D182" s="267"/>
      <c r="E182" s="267"/>
      <c r="F182" s="286" t="s">
        <v>1419</v>
      </c>
      <c r="G182" s="267"/>
      <c r="H182" s="267" t="s">
        <v>1495</v>
      </c>
      <c r="I182" s="267" t="s">
        <v>1453</v>
      </c>
      <c r="J182" s="267"/>
      <c r="K182" s="308"/>
    </row>
    <row r="183" spans="2:11" ht="15" customHeight="1">
      <c r="B183" s="287"/>
      <c r="C183" s="267" t="s">
        <v>119</v>
      </c>
      <c r="D183" s="267"/>
      <c r="E183" s="267"/>
      <c r="F183" s="286" t="s">
        <v>1425</v>
      </c>
      <c r="G183" s="267"/>
      <c r="H183" s="267" t="s">
        <v>1496</v>
      </c>
      <c r="I183" s="267" t="s">
        <v>1421</v>
      </c>
      <c r="J183" s="267">
        <v>50</v>
      </c>
      <c r="K183" s="308"/>
    </row>
    <row r="184" spans="2:11" ht="15" customHeight="1">
      <c r="B184" s="287"/>
      <c r="C184" s="267" t="s">
        <v>1497</v>
      </c>
      <c r="D184" s="267"/>
      <c r="E184" s="267"/>
      <c r="F184" s="286" t="s">
        <v>1425</v>
      </c>
      <c r="G184" s="267"/>
      <c r="H184" s="267" t="s">
        <v>1498</v>
      </c>
      <c r="I184" s="267" t="s">
        <v>1499</v>
      </c>
      <c r="J184" s="267"/>
      <c r="K184" s="308"/>
    </row>
    <row r="185" spans="2:11" ht="15" customHeight="1">
      <c r="B185" s="287"/>
      <c r="C185" s="267" t="s">
        <v>1500</v>
      </c>
      <c r="D185" s="267"/>
      <c r="E185" s="267"/>
      <c r="F185" s="286" t="s">
        <v>1425</v>
      </c>
      <c r="G185" s="267"/>
      <c r="H185" s="267" t="s">
        <v>1501</v>
      </c>
      <c r="I185" s="267" t="s">
        <v>1499</v>
      </c>
      <c r="J185" s="267"/>
      <c r="K185" s="308"/>
    </row>
    <row r="186" spans="2:11" ht="15" customHeight="1">
      <c r="B186" s="287"/>
      <c r="C186" s="267" t="s">
        <v>1502</v>
      </c>
      <c r="D186" s="267"/>
      <c r="E186" s="267"/>
      <c r="F186" s="286" t="s">
        <v>1425</v>
      </c>
      <c r="G186" s="267"/>
      <c r="H186" s="267" t="s">
        <v>1503</v>
      </c>
      <c r="I186" s="267" t="s">
        <v>1499</v>
      </c>
      <c r="J186" s="267"/>
      <c r="K186" s="308"/>
    </row>
    <row r="187" spans="2:11" ht="15" customHeight="1">
      <c r="B187" s="287"/>
      <c r="C187" s="320" t="s">
        <v>1504</v>
      </c>
      <c r="D187" s="267"/>
      <c r="E187" s="267"/>
      <c r="F187" s="286" t="s">
        <v>1425</v>
      </c>
      <c r="G187" s="267"/>
      <c r="H187" s="267" t="s">
        <v>1505</v>
      </c>
      <c r="I187" s="267" t="s">
        <v>1506</v>
      </c>
      <c r="J187" s="321" t="s">
        <v>1507</v>
      </c>
      <c r="K187" s="308"/>
    </row>
    <row r="188" spans="2:11" ht="15" customHeight="1">
      <c r="B188" s="314"/>
      <c r="C188" s="322"/>
      <c r="D188" s="296"/>
      <c r="E188" s="296"/>
      <c r="F188" s="296"/>
      <c r="G188" s="296"/>
      <c r="H188" s="296"/>
      <c r="I188" s="296"/>
      <c r="J188" s="296"/>
      <c r="K188" s="315"/>
    </row>
    <row r="189" spans="2:11" ht="18.75" customHeight="1">
      <c r="B189" s="323"/>
      <c r="C189" s="324"/>
      <c r="D189" s="324"/>
      <c r="E189" s="324"/>
      <c r="F189" s="325"/>
      <c r="G189" s="267"/>
      <c r="H189" s="267"/>
      <c r="I189" s="267"/>
      <c r="J189" s="267"/>
      <c r="K189" s="263"/>
    </row>
    <row r="190" spans="2:11" ht="18.75" customHeight="1">
      <c r="B190" s="263"/>
      <c r="C190" s="267"/>
      <c r="D190" s="267"/>
      <c r="E190" s="267"/>
      <c r="F190" s="286"/>
      <c r="G190" s="267"/>
      <c r="H190" s="267"/>
      <c r="I190" s="267"/>
      <c r="J190" s="267"/>
      <c r="K190" s="263"/>
    </row>
    <row r="191" spans="2:11" ht="18.75" customHeight="1">
      <c r="B191" s="273"/>
      <c r="C191" s="273"/>
      <c r="D191" s="273"/>
      <c r="E191" s="273"/>
      <c r="F191" s="273"/>
      <c r="G191" s="273"/>
      <c r="H191" s="273"/>
      <c r="I191" s="273"/>
      <c r="J191" s="273"/>
      <c r="K191" s="273"/>
    </row>
    <row r="192" spans="2:11" ht="13.5">
      <c r="B192" s="254"/>
      <c r="C192" s="255"/>
      <c r="D192" s="255"/>
      <c r="E192" s="255"/>
      <c r="F192" s="255"/>
      <c r="G192" s="255"/>
      <c r="H192" s="255"/>
      <c r="I192" s="255"/>
      <c r="J192" s="255"/>
      <c r="K192" s="256"/>
    </row>
    <row r="193" spans="2:11" ht="21">
      <c r="B193" s="257"/>
      <c r="C193" s="379" t="s">
        <v>1508</v>
      </c>
      <c r="D193" s="379"/>
      <c r="E193" s="379"/>
      <c r="F193" s="379"/>
      <c r="G193" s="379"/>
      <c r="H193" s="379"/>
      <c r="I193" s="379"/>
      <c r="J193" s="379"/>
      <c r="K193" s="258"/>
    </row>
    <row r="194" spans="2:11" ht="25.5" customHeight="1">
      <c r="B194" s="257"/>
      <c r="C194" s="326" t="s">
        <v>1509</v>
      </c>
      <c r="D194" s="326"/>
      <c r="E194" s="326"/>
      <c r="F194" s="326" t="s">
        <v>1510</v>
      </c>
      <c r="G194" s="327"/>
      <c r="H194" s="380" t="s">
        <v>1511</v>
      </c>
      <c r="I194" s="380"/>
      <c r="J194" s="380"/>
      <c r="K194" s="258"/>
    </row>
    <row r="195" spans="2:11" ht="5.25" customHeight="1">
      <c r="B195" s="287"/>
      <c r="C195" s="284"/>
      <c r="D195" s="284"/>
      <c r="E195" s="284"/>
      <c r="F195" s="284"/>
      <c r="G195" s="267"/>
      <c r="H195" s="284"/>
      <c r="I195" s="284"/>
      <c r="J195" s="284"/>
      <c r="K195" s="308"/>
    </row>
    <row r="196" spans="2:11" ht="15" customHeight="1">
      <c r="B196" s="287"/>
      <c r="C196" s="267" t="s">
        <v>1512</v>
      </c>
      <c r="D196" s="267"/>
      <c r="E196" s="267"/>
      <c r="F196" s="286" t="s">
        <v>52</v>
      </c>
      <c r="G196" s="267"/>
      <c r="H196" s="378" t="s">
        <v>1513</v>
      </c>
      <c r="I196" s="378"/>
      <c r="J196" s="378"/>
      <c r="K196" s="308"/>
    </row>
    <row r="197" spans="2:11" ht="15" customHeight="1">
      <c r="B197" s="287"/>
      <c r="C197" s="293"/>
      <c r="D197" s="267"/>
      <c r="E197" s="267"/>
      <c r="F197" s="286" t="s">
        <v>53</v>
      </c>
      <c r="G197" s="267"/>
      <c r="H197" s="378" t="s">
        <v>1514</v>
      </c>
      <c r="I197" s="378"/>
      <c r="J197" s="378"/>
      <c r="K197" s="308"/>
    </row>
    <row r="198" spans="2:11" ht="15" customHeight="1">
      <c r="B198" s="287"/>
      <c r="C198" s="293"/>
      <c r="D198" s="267"/>
      <c r="E198" s="267"/>
      <c r="F198" s="286" t="s">
        <v>56</v>
      </c>
      <c r="G198" s="267"/>
      <c r="H198" s="378" t="s">
        <v>1515</v>
      </c>
      <c r="I198" s="378"/>
      <c r="J198" s="378"/>
      <c r="K198" s="308"/>
    </row>
    <row r="199" spans="2:11" ht="15" customHeight="1">
      <c r="B199" s="287"/>
      <c r="C199" s="267"/>
      <c r="D199" s="267"/>
      <c r="E199" s="267"/>
      <c r="F199" s="286" t="s">
        <v>54</v>
      </c>
      <c r="G199" s="267"/>
      <c r="H199" s="378" t="s">
        <v>1516</v>
      </c>
      <c r="I199" s="378"/>
      <c r="J199" s="378"/>
      <c r="K199" s="308"/>
    </row>
    <row r="200" spans="2:11" ht="15" customHeight="1">
      <c r="B200" s="287"/>
      <c r="C200" s="267"/>
      <c r="D200" s="267"/>
      <c r="E200" s="267"/>
      <c r="F200" s="286" t="s">
        <v>55</v>
      </c>
      <c r="G200" s="267"/>
      <c r="H200" s="378" t="s">
        <v>1517</v>
      </c>
      <c r="I200" s="378"/>
      <c r="J200" s="378"/>
      <c r="K200" s="308"/>
    </row>
    <row r="201" spans="2:11" ht="15" customHeight="1">
      <c r="B201" s="287"/>
      <c r="C201" s="267"/>
      <c r="D201" s="267"/>
      <c r="E201" s="267"/>
      <c r="F201" s="286"/>
      <c r="G201" s="267"/>
      <c r="H201" s="267"/>
      <c r="I201" s="267"/>
      <c r="J201" s="267"/>
      <c r="K201" s="308"/>
    </row>
    <row r="202" spans="2:11" ht="15" customHeight="1">
      <c r="B202" s="287"/>
      <c r="C202" s="267" t="s">
        <v>1465</v>
      </c>
      <c r="D202" s="267"/>
      <c r="E202" s="267"/>
      <c r="F202" s="286" t="s">
        <v>87</v>
      </c>
      <c r="G202" s="267"/>
      <c r="H202" s="378" t="s">
        <v>1518</v>
      </c>
      <c r="I202" s="378"/>
      <c r="J202" s="378"/>
      <c r="K202" s="308"/>
    </row>
    <row r="203" spans="2:11" ht="15" customHeight="1">
      <c r="B203" s="287"/>
      <c r="C203" s="293"/>
      <c r="D203" s="267"/>
      <c r="E203" s="267"/>
      <c r="F203" s="286" t="s">
        <v>1362</v>
      </c>
      <c r="G203" s="267"/>
      <c r="H203" s="378" t="s">
        <v>1363</v>
      </c>
      <c r="I203" s="378"/>
      <c r="J203" s="378"/>
      <c r="K203" s="308"/>
    </row>
    <row r="204" spans="2:11" ht="15" customHeight="1">
      <c r="B204" s="287"/>
      <c r="C204" s="267"/>
      <c r="D204" s="267"/>
      <c r="E204" s="267"/>
      <c r="F204" s="286" t="s">
        <v>1360</v>
      </c>
      <c r="G204" s="267"/>
      <c r="H204" s="378" t="s">
        <v>1519</v>
      </c>
      <c r="I204" s="378"/>
      <c r="J204" s="378"/>
      <c r="K204" s="308"/>
    </row>
    <row r="205" spans="2:11" ht="15" customHeight="1">
      <c r="B205" s="328"/>
      <c r="C205" s="293"/>
      <c r="D205" s="293"/>
      <c r="E205" s="293"/>
      <c r="F205" s="286" t="s">
        <v>1364</v>
      </c>
      <c r="G205" s="272"/>
      <c r="H205" s="377" t="s">
        <v>1365</v>
      </c>
      <c r="I205" s="377"/>
      <c r="J205" s="377"/>
      <c r="K205" s="329"/>
    </row>
    <row r="206" spans="2:11" ht="15" customHeight="1">
      <c r="B206" s="328"/>
      <c r="C206" s="293"/>
      <c r="D206" s="293"/>
      <c r="E206" s="293"/>
      <c r="F206" s="286" t="s">
        <v>1366</v>
      </c>
      <c r="G206" s="272"/>
      <c r="H206" s="377" t="s">
        <v>1520</v>
      </c>
      <c r="I206" s="377"/>
      <c r="J206" s="377"/>
      <c r="K206" s="329"/>
    </row>
    <row r="207" spans="2:11" ht="15" customHeight="1">
      <c r="B207" s="328"/>
      <c r="C207" s="293"/>
      <c r="D207" s="293"/>
      <c r="E207" s="293"/>
      <c r="F207" s="330"/>
      <c r="G207" s="272"/>
      <c r="H207" s="331"/>
      <c r="I207" s="331"/>
      <c r="J207" s="331"/>
      <c r="K207" s="329"/>
    </row>
    <row r="208" spans="2:11" ht="15" customHeight="1">
      <c r="B208" s="328"/>
      <c r="C208" s="267" t="s">
        <v>1489</v>
      </c>
      <c r="D208" s="293"/>
      <c r="E208" s="293"/>
      <c r="F208" s="286">
        <v>1</v>
      </c>
      <c r="G208" s="272"/>
      <c r="H208" s="377" t="s">
        <v>1521</v>
      </c>
      <c r="I208" s="377"/>
      <c r="J208" s="377"/>
      <c r="K208" s="329"/>
    </row>
    <row r="209" spans="2:11" ht="15" customHeight="1">
      <c r="B209" s="328"/>
      <c r="C209" s="293"/>
      <c r="D209" s="293"/>
      <c r="E209" s="293"/>
      <c r="F209" s="286">
        <v>2</v>
      </c>
      <c r="G209" s="272"/>
      <c r="H209" s="377" t="s">
        <v>1522</v>
      </c>
      <c r="I209" s="377"/>
      <c r="J209" s="377"/>
      <c r="K209" s="329"/>
    </row>
    <row r="210" spans="2:11" ht="15" customHeight="1">
      <c r="B210" s="328"/>
      <c r="C210" s="293"/>
      <c r="D210" s="293"/>
      <c r="E210" s="293"/>
      <c r="F210" s="286">
        <v>3</v>
      </c>
      <c r="G210" s="272"/>
      <c r="H210" s="377" t="s">
        <v>1523</v>
      </c>
      <c r="I210" s="377"/>
      <c r="J210" s="377"/>
      <c r="K210" s="329"/>
    </row>
    <row r="211" spans="2:11" ht="15" customHeight="1">
      <c r="B211" s="328"/>
      <c r="C211" s="293"/>
      <c r="D211" s="293"/>
      <c r="E211" s="293"/>
      <c r="F211" s="286">
        <v>4</v>
      </c>
      <c r="G211" s="272"/>
      <c r="H211" s="377" t="s">
        <v>1524</v>
      </c>
      <c r="I211" s="377"/>
      <c r="J211" s="377"/>
      <c r="K211" s="329"/>
    </row>
    <row r="212" spans="2:11" ht="12.75" customHeight="1">
      <c r="B212" s="332"/>
      <c r="C212" s="333"/>
      <c r="D212" s="333"/>
      <c r="E212" s="333"/>
      <c r="F212" s="333"/>
      <c r="G212" s="333"/>
      <c r="H212" s="333"/>
      <c r="I212" s="333"/>
      <c r="J212" s="333"/>
      <c r="K212" s="334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Bastl</dc:creator>
  <cp:keywords/>
  <dc:description/>
  <cp:lastModifiedBy>Bastl</cp:lastModifiedBy>
  <dcterms:created xsi:type="dcterms:W3CDTF">2017-02-08T06:21:32Z</dcterms:created>
  <dcterms:modified xsi:type="dcterms:W3CDTF">2017-02-08T06:32:30Z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