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405" windowWidth="2755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'Položky'!$A$1:$G$86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<sst xmlns="http://schemas.openxmlformats.org/spreadsheetml/2006/main" count="340" uniqueCount="246">
  <si>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</si>
  <si>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</si>
  <si>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</si>
  <si>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</si>
  <si>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</si>
  <si>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</si>
  <si>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</si>
  <si>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</si>
  <si>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</si>
  <si>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</si>
  <si>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</si>
  <si>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</si>
  <si>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</si>
  <si>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</si>
  <si>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</si>
  <si>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</si>
  <si>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</si>
  <si>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</si>
  <si>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</si>
  <si>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</si>
  <si>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</si>
  <si>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</si>
  <si>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</si>
  <si>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</si>
  <si>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</si>
  <si>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</si>
  <si>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</si>
  <si>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</si>
  <si>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</si>
  <si>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</si>
  <si>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</si>
  <si>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</si>
  <si>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</si>
  <si>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</si>
  <si>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</si>
  <si>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</si>
  <si>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</si>
  <si>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</si>
  <si>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</si>
  <si>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</si>
  <si>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</si>
  <si>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</si>
  <si>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</si>
  <si>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</si>
  <si>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</si>
  <si>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</si>
  <si>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</si>
  <si>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</si>
  <si>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</si>
  <si>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</si>
  <si>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</si>
  <si>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</si>
  <si>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</si>
  <si>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</si>
  <si>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</si>
  <si>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</si>
  <si>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</si>
  <si>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</si>
  <si>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</si>
  <si>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</si>
  <si>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</si>
  <si>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</si>
  <si>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</si>
  <si>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</si>
  <si>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</si>
  <si>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</si>
  <si>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</si>
  <si>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</si>
  <si>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</si>
  <si>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</si>
  <si>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</si>
  <si>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</si>
  <si>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</si>
  <si>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</si>
  <si>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</si>
  <si>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</si>
  <si>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</si>
  <si>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2016/05</t>
  </si>
  <si>
    <t>Rámcový rozpočet na MŠ Janov</t>
  </si>
  <si>
    <t>198</t>
  </si>
  <si>
    <t>Mateřská školka</t>
  </si>
  <si>
    <t>801.31</t>
  </si>
  <si>
    <t>Rámcový rozpočet na opravu střechy vceníku RTS</t>
  </si>
  <si>
    <t>713</t>
  </si>
  <si>
    <t>Izolace tepelné</t>
  </si>
  <si>
    <t>713121121RT1</t>
  </si>
  <si>
    <t>Izolace tepelná podlah na sucho, dvouvrstvá materiál ve specifikaci</t>
  </si>
  <si>
    <t>m2</t>
  </si>
  <si>
    <t>63140512.A</t>
  </si>
  <si>
    <t>Multirock deska izolač.víceúčel. min.vlna tl.120mm</t>
  </si>
  <si>
    <t>998713102R00</t>
  </si>
  <si>
    <t xml:space="preserve">Přesun hmot pro izolace tepelné, výšky do 12 m </t>
  </si>
  <si>
    <t>t</t>
  </si>
  <si>
    <t>721</t>
  </si>
  <si>
    <t>Vnitřní kanalizace</t>
  </si>
  <si>
    <t>721171109RZ1</t>
  </si>
  <si>
    <t>Potrubí z plastu odpadní hrdlové d 110 mm odvětrání kanalizací-od podlahy půdy-odhad.položka</t>
  </si>
  <si>
    <t>m</t>
  </si>
  <si>
    <t>998721102R00</t>
  </si>
  <si>
    <t xml:space="preserve">Přesun hmot pro vnitřní kanalizaci, výšky do 12 m </t>
  </si>
  <si>
    <t>762</t>
  </si>
  <si>
    <t>Konstrukce tesařské</t>
  </si>
  <si>
    <t>762331921R00</t>
  </si>
  <si>
    <t>Vyřezání části střešní vazby do 224 cm2,do dl.3 m oprava poškozených míst-odhadovaná položka</t>
  </si>
  <si>
    <t>762342203RT4</t>
  </si>
  <si>
    <t>Montáž laťování střech, vzdálenost latí 22 - 36 cm včetně dodávky řeziva, latě 4/6 cm</t>
  </si>
  <si>
    <t>762342204RT2</t>
  </si>
  <si>
    <t>Montáž laťování střech, svislé, vzdálenost 100 cm včetně dodávky řeziva</t>
  </si>
  <si>
    <t>762342811R00</t>
  </si>
  <si>
    <t xml:space="preserve">Demontáž laťování střech, rozteč latí do 22 cm </t>
  </si>
  <si>
    <t>762395000R00</t>
  </si>
  <si>
    <t xml:space="preserve">Spojovací a ochranné prostředky pro střechy </t>
  </si>
  <si>
    <t>m3</t>
  </si>
  <si>
    <t>762712130RT2</t>
  </si>
  <si>
    <t>Montáž vázaných konstrukcí hraněných do 288 cm2 včetně dodávky řeziva, hranoly oprava poškoz. míst</t>
  </si>
  <si>
    <t>998762102R00</t>
  </si>
  <si>
    <t xml:space="preserve">Přesun hmot pro tesařské konstrukce, výšky do 12 m </t>
  </si>
  <si>
    <t>764</t>
  </si>
  <si>
    <t>Konstrukce klempířské</t>
  </si>
  <si>
    <t>180456000900</t>
  </si>
  <si>
    <t xml:space="preserve">Montážní plošina na autopod.  MTP 27 (T148) </t>
  </si>
  <si>
    <t>Sh</t>
  </si>
  <si>
    <t>764211496R00</t>
  </si>
  <si>
    <t xml:space="preserve">Oplechování okapů rš 200 </t>
  </si>
  <si>
    <t>764231430R00</t>
  </si>
  <si>
    <t xml:space="preserve">Lemování Ti Zn plechem zdí,tvrdá krytina,rš 330 mm </t>
  </si>
  <si>
    <t>764239410R00</t>
  </si>
  <si>
    <t xml:space="preserve">Lemování z Ti Zn komínů, vlnitá krytina, v ploše </t>
  </si>
  <si>
    <t>764252401R00</t>
  </si>
  <si>
    <t xml:space="preserve">Žlaby Ti Zn plech, podokapní půlkruhové, rš 250 mm </t>
  </si>
  <si>
    <t>764252403R00</t>
  </si>
  <si>
    <t xml:space="preserve">Žlaby Ti Zn plech, podokapní půlkruhové, rš 330 mm </t>
  </si>
  <si>
    <t>764259411R00</t>
  </si>
  <si>
    <t xml:space="preserve">Kotlík kónický z pl.Ti-Zn pro trouby, D do 150 mm </t>
  </si>
  <si>
    <t>kus</t>
  </si>
  <si>
    <t>764259491R00</t>
  </si>
  <si>
    <t xml:space="preserve">Montáž kotlíku z Ti Zn kulatého 80mm </t>
  </si>
  <si>
    <t>764291440R00</t>
  </si>
  <si>
    <t xml:space="preserve">Závětrná lišta z Ti Zn plechu, rš 500 mm </t>
  </si>
  <si>
    <t>764311831RT1</t>
  </si>
  <si>
    <t xml:space="preserve">Demontáž krytiny, do 25 m2, do 45° </t>
  </si>
  <si>
    <t>764322830R00</t>
  </si>
  <si>
    <t xml:space="preserve">Demontáž oplechování okapů, TK, rš 400 mm, do 30° </t>
  </si>
  <si>
    <t>764331831R00</t>
  </si>
  <si>
    <t xml:space="preserve">Demontáž lemování zdí, rš 250 a 330 mm, do 45° </t>
  </si>
  <si>
    <t>764339811R00</t>
  </si>
  <si>
    <t xml:space="preserve">Demontáž lemov. komínů </t>
  </si>
  <si>
    <t>764352800R00</t>
  </si>
  <si>
    <t xml:space="preserve">Demontáž žlabů půlkruh. rovných, rš 250 mm, do 30° </t>
  </si>
  <si>
    <t>764352811R00</t>
  </si>
  <si>
    <t xml:space="preserve">Demontáž žlabů půlkruh. rovných, rš 330 mm, do 45° </t>
  </si>
  <si>
    <t>764359821R00</t>
  </si>
  <si>
    <t xml:space="preserve">Demontáž kotlíku oválného, sklon do 45° </t>
  </si>
  <si>
    <t>764362811R00</t>
  </si>
  <si>
    <t xml:space="preserve">Demontáž střešního okna, hladká krytina, do 45° </t>
  </si>
  <si>
    <t>764391821R00</t>
  </si>
  <si>
    <t xml:space="preserve">Demontáž závětrné lišty, rš 250 a 330 mm, do 45° </t>
  </si>
  <si>
    <t>764453842R00</t>
  </si>
  <si>
    <t xml:space="preserve">Demontáž kolen horních dvojitých,75 a 100 mm </t>
  </si>
  <si>
    <t>764454801R00</t>
  </si>
  <si>
    <t xml:space="preserve">Demontáž odpadních trub kruhových,D 75 </t>
  </si>
  <si>
    <t>764454802R00</t>
  </si>
  <si>
    <t xml:space="preserve">Demontáž odpadních trub kruhových,D 100 mm </t>
  </si>
  <si>
    <t>764456852R00</t>
  </si>
  <si>
    <t xml:space="preserve">Demontáž kolen výtokových.kruhových,D 100 mm </t>
  </si>
  <si>
    <t>764554401R00</t>
  </si>
  <si>
    <t xml:space="preserve">Odpadní trouby z Ti Zn plechu, kruhové, D 75 mm </t>
  </si>
  <si>
    <t>764554402R00</t>
  </si>
  <si>
    <t xml:space="preserve">Odpadní trouby z Ti Zn plechu, kruhové, D 100 mm </t>
  </si>
  <si>
    <t>28375811.05</t>
  </si>
  <si>
    <t>LIŠTA  PŘÍTLAČNÁ</t>
  </si>
  <si>
    <t>998764103R00</t>
  </si>
  <si>
    <t xml:space="preserve">Přesun hmot pro klempířské konstr., výšky do 24 m </t>
  </si>
  <si>
    <t>765</t>
  </si>
  <si>
    <t>Krytiny tvrdé</t>
  </si>
  <si>
    <t>765313186R00</t>
  </si>
  <si>
    <t xml:space="preserve">Mřížka ochranná větrací 100 cm univerzální </t>
  </si>
  <si>
    <t>765331221RT5</t>
  </si>
  <si>
    <t>Krytina betonová Bramac, střechy ostatní taška Alpská Classic</t>
  </si>
  <si>
    <t>765331235RT5</t>
  </si>
  <si>
    <t>Hřeben Bramac s větracím pásem Metalroll hřebenáč Alpský Classic</t>
  </si>
  <si>
    <t>765331251RT5</t>
  </si>
  <si>
    <t>Nároží Bramac s větracím pásem Metalroll hřebenáč Alpský Classic</t>
  </si>
  <si>
    <t>765331511RT1</t>
  </si>
  <si>
    <t>Okno střešní universální Bramac okno střešní universální Bramac 63 x 76,5 cm</t>
  </si>
  <si>
    <t>765331611RT1</t>
  </si>
  <si>
    <t>Olemování nadstřešních konstrukcí Wakaflex s krycí lištou</t>
  </si>
  <si>
    <t>765331621R00</t>
  </si>
  <si>
    <t xml:space="preserve">Přiřezání tašek dvoudrážkových </t>
  </si>
  <si>
    <t>765331631RT1</t>
  </si>
  <si>
    <t>Taška drážková odvětrávací, nástavec, kryt, Bramac s pružnou spojkou a redukcí (kanalizace)</t>
  </si>
  <si>
    <t>765331632R00</t>
  </si>
  <si>
    <t xml:space="preserve">Taška drážková prostupová pro anténu, Bramac </t>
  </si>
  <si>
    <t>765331651RT5</t>
  </si>
  <si>
    <t>Kovová stoupací plošina délky 41 cm, Bramac taška Alpská Classic</t>
  </si>
  <si>
    <t>765331662R00</t>
  </si>
  <si>
    <t xml:space="preserve">Větrací mřížka univerzální </t>
  </si>
  <si>
    <t>765331825R00</t>
  </si>
  <si>
    <t xml:space="preserve">Hřebenáč Bramac Revival koncový, příplatek </t>
  </si>
  <si>
    <t>765331826R00</t>
  </si>
  <si>
    <t xml:space="preserve">Hřebenáč Bramac Revival rozdělovací </t>
  </si>
  <si>
    <t>765901156U00</t>
  </si>
  <si>
    <t xml:space="preserve">Zakrytí střech folií Bramac PRO </t>
  </si>
  <si>
    <t>998765102R00</t>
  </si>
  <si>
    <t xml:space="preserve">Přesun hmot pro krytiny tvrdé, výšky do 12 m </t>
  </si>
  <si>
    <t>767</t>
  </si>
  <si>
    <t>Konstrukce zámečnické</t>
  </si>
  <si>
    <t>767851101R00</t>
  </si>
  <si>
    <t xml:space="preserve">Montáž pozinkovaného stožáru  á3m </t>
  </si>
  <si>
    <t>767996801R00</t>
  </si>
  <si>
    <t>Demontáž atypických ocelových konstr. do 50 kg demontáž antén</t>
  </si>
  <si>
    <t>kg</t>
  </si>
  <si>
    <t>31673311.A</t>
  </si>
  <si>
    <t>Stožár anténový</t>
  </si>
  <si>
    <t>998767102R00</t>
  </si>
  <si>
    <t xml:space="preserve">Přesun hmot pro zámečnické konstr., výšky do 12 m </t>
  </si>
  <si>
    <t>M21</t>
  </si>
  <si>
    <t>Elektromontáže</t>
  </si>
  <si>
    <t>nabídka</t>
  </si>
  <si>
    <t>Hromosvod - demontáž a montáž Vč.nových doplňků</t>
  </si>
  <si>
    <t>soubor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</si>
  <si>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</si>
  <si>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</si>
  <si>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</si>
  <si>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</si>
  <si>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</si>
  <si>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</si>
  <si>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</si>
  <si>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</si>
  <si>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</si>
  <si>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</si>
  <si>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</si>
  <si>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</si>
  <si>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</si>
  <si>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</si>
  <si>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</si>
  <si>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</si>
  <si>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</si>
  <si>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</si>
  <si>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</si>
  <si>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</si>
  <si>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</si>
  <si>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</si>
  <si>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URČEN DLE VÝBĚROVÉHO ŘÍZENÍ</t>
  </si>
  <si>
    <t>Mateřská škola Mirošov</t>
  </si>
  <si>
    <t>MŠ Mirošov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</si>
</sst>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0" fillId="2" borderId="8" xfId="0" applyNumberFormat="1" applyFont="1" applyFill="1" applyBorder="1"/>
    <xf numFmtId="0" fontId="3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0" fillId="2" borderId="13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0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5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1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3" fillId="0" borderId="43" xfId="20" applyFont="1" applyBorder="1">
      <alignment/>
      <protection/>
    </xf>
    <xf numFmtId="0" fontId="0" fillId="0" borderId="43" xfId="20" applyBorder="1">
      <alignment/>
      <protection/>
    </xf>
    <xf numFmtId="0" fontId="0" fillId="0" borderId="43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0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2" xfId="0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0" fillId="0" borderId="26" xfId="0" applyFont="1" applyBorder="1"/>
    <xf numFmtId="0" fontId="0" fillId="0" borderId="24" xfId="0" applyFont="1" applyBorder="1"/>
    <xf numFmtId="0" fontId="0" fillId="0" borderId="16" xfId="0" applyFont="1" applyBorder="1"/>
    <xf numFmtId="3" fontId="0" fillId="0" borderId="2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3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2" xfId="20" applyBorder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0" fillId="0" borderId="9" xfId="20" applyBorder="1" applyAlignment="1">
      <alignment horizontal="center"/>
      <protection/>
    </xf>
    <xf numFmtId="0" fontId="0" fillId="0" borderId="9" xfId="20" applyNumberFormat="1" applyBorder="1" applyAlignment="1">
      <alignment horizontal="right"/>
      <protection/>
    </xf>
    <xf numFmtId="0" fontId="0" fillId="0" borderId="8" xfId="20" applyNumberFormat="1" applyBorder="1">
      <alignment/>
      <protection/>
    </xf>
    <xf numFmtId="0" fontId="0" fillId="0" borderId="0" xfId="20" applyNumberFormat="1">
      <alignment/>
      <protection/>
    </xf>
    <xf numFmtId="0" fontId="11" fillId="0" borderId="0" xfId="20" applyFont="1">
      <alignment/>
      <protection/>
    </xf>
    <xf numFmtId="0" fontId="7" fillId="0" borderId="51" xfId="20" applyFont="1" applyBorder="1" applyAlignment="1">
      <alignment horizontal="center" vertical="top"/>
      <protection/>
    </xf>
    <xf numFmtId="49" fontId="7" fillId="0" borderId="51" xfId="20" applyNumberFormat="1" applyFont="1" applyBorder="1" applyAlignment="1">
      <alignment horizontal="left" vertical="top"/>
      <protection/>
    </xf>
    <xf numFmtId="0" fontId="7" fillId="0" borderId="51" xfId="20" applyFont="1" applyBorder="1" applyAlignment="1">
      <alignment vertical="top" wrapText="1"/>
      <protection/>
    </xf>
    <xf numFmtId="49" fontId="7" fillId="0" borderId="51" xfId="20" applyNumberFormat="1" applyFont="1" applyBorder="1" applyAlignment="1">
      <alignment horizontal="center" shrinkToFit="1"/>
      <protection/>
    </xf>
    <xf numFmtId="4" fontId="7" fillId="0" borderId="51" xfId="20" applyNumberFormat="1" applyFont="1" applyBorder="1" applyAlignment="1">
      <alignment horizontal="right"/>
      <protection/>
    </xf>
    <xf numFmtId="4" fontId="7" fillId="0" borderId="51" xfId="20" applyNumberFormat="1" applyFont="1" applyBorder="1">
      <alignment/>
      <protection/>
    </xf>
    <xf numFmtId="0" fontId="11" fillId="0" borderId="0" xfId="20" applyFont="1">
      <alignment/>
      <protection/>
    </xf>
    <xf numFmtId="0" fontId="0" fillId="2" borderId="10" xfId="20" applyFill="1" applyBorder="1" applyAlignment="1">
      <alignment horizontal="center"/>
      <protection/>
    </xf>
    <xf numFmtId="49" fontId="12" fillId="2" borderId="10" xfId="20" applyNumberFormat="1" applyFont="1" applyFill="1" applyBorder="1" applyAlignment="1">
      <alignment horizontal="left"/>
      <protection/>
    </xf>
    <xf numFmtId="0" fontId="12" fillId="2" borderId="50" xfId="20" applyFont="1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4" fontId="0" fillId="2" borderId="9" xfId="20" applyNumberFormat="1" applyFill="1" applyBorder="1" applyAlignment="1">
      <alignment horizontal="right"/>
      <protection/>
    </xf>
    <xf numFmtId="4" fontId="0" fillId="2" borderId="8" xfId="20" applyNumberForma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Border="1">
      <alignment/>
      <protection/>
    </xf>
    <xf numFmtId="3" fontId="14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>
      <alignment/>
      <protection/>
    </xf>
    <xf numFmtId="0" fontId="13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0" fillId="0" borderId="13" xfId="0" applyNumberFormat="1" applyFont="1" applyBorder="1"/>
    <xf numFmtId="3" fontId="0" fillId="0" borderId="49" xfId="0" applyNumberFormat="1" applyFont="1" applyBorder="1"/>
    <xf numFmtId="3" fontId="0" fillId="0" borderId="52" xfId="0" applyNumberFormat="1" applyFont="1" applyBorder="1"/>
    <xf numFmtId="0" fontId="0" fillId="2" borderId="0" xfId="0" applyFill="1" applyBorder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6" fontId="0" fillId="0" borderId="50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54" xfId="20" applyFont="1" applyBorder="1" applyAlignment="1">
      <alignment horizontal="center"/>
      <protection/>
    </xf>
    <xf numFmtId="0" fontId="0" fillId="0" borderId="55" xfId="20" applyFont="1" applyBorder="1" applyAlignment="1">
      <alignment horizontal="center"/>
      <protection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left"/>
      <protection/>
    </xf>
    <xf numFmtId="0" fontId="0" fillId="0" borderId="43" xfId="20" applyFont="1" applyBorder="1" applyAlignment="1">
      <alignment horizontal="left"/>
      <protection/>
    </xf>
    <xf numFmtId="0" fontId="0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8" fillId="0" borderId="0" xfId="20" applyFont="1" applyAlignment="1">
      <alignment horizontal="center"/>
      <protection/>
    </xf>
    <xf numFmtId="49" fontId="0" fillId="0" borderId="56" xfId="20" applyNumberFormat="1" applyFont="1" applyBorder="1" applyAlignment="1">
      <alignment horizontal="center"/>
      <protection/>
    </xf>
    <xf numFmtId="0" fontId="0" fillId="0" borderId="58" xfId="20" applyBorder="1" applyAlignment="1">
      <alignment horizontal="center" shrinkToFit="1"/>
      <protection/>
    </xf>
    <xf numFmtId="0" fontId="0" fillId="0" borderId="43" xfId="20" applyBorder="1" applyAlignment="1">
      <alignment horizontal="center" shrinkToFit="1"/>
      <protection/>
    </xf>
    <xf numFmtId="0" fontId="0" fillId="0" borderId="59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62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2016</v>
      </c>
      <c r="D2" s="5" t="str">
        <f>Rekapitulace!G2</f>
        <v>Rámcový rozpočet na opravu střechy vceníku RTS</v>
      </c>
      <c r="E2" s="4"/>
      <c r="F2" s="6" t="s">
        <v>1</v>
      </c>
      <c r="G2" s="7" t="s">
        <v>81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196" t="s">
        <v>245</v>
      </c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9"/>
      <c r="D8" s="199"/>
      <c r="E8" s="200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9">
        <f>Projektant</f>
        <v>0</v>
      </c>
      <c r="D9" s="199"/>
      <c r="E9" s="200"/>
      <c r="F9" s="11"/>
      <c r="G9" s="33"/>
      <c r="H9" s="34"/>
    </row>
    <row r="10" spans="1:8" ht="12.75">
      <c r="A10" s="28" t="s">
        <v>14</v>
      </c>
      <c r="B10" s="11"/>
      <c r="C10" s="199"/>
      <c r="D10" s="199"/>
      <c r="E10" s="199"/>
      <c r="F10" s="35"/>
      <c r="G10" s="36"/>
      <c r="H10" s="37"/>
    </row>
    <row r="11" spans="1:57" ht="13.5" customHeight="1">
      <c r="A11" s="28" t="s">
        <v>15</v>
      </c>
      <c r="B11" s="11"/>
      <c r="C11" s="199" t="s">
        <v>243</v>
      </c>
      <c r="D11" s="199"/>
      <c r="E11" s="199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1"/>
      <c r="D12" s="201"/>
      <c r="E12" s="201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59" t="str">
        <f>Rekapitulace!A21</f>
        <v>Oborová přirážka</v>
      </c>
      <c r="E16" s="60"/>
      <c r="F16" s="61"/>
      <c r="G16" s="55">
        <f>Rekapitulace!I21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59" t="str">
        <f>Rekapitulace!A22</f>
        <v>Přesun stavebních kapacit</v>
      </c>
      <c r="E17" s="60"/>
      <c r="F17" s="61"/>
      <c r="G17" s="55">
        <f>Rekapitulace!I22</f>
        <v>0</v>
      </c>
    </row>
    <row r="18" spans="1:7" ht="15.95" customHeight="1">
      <c r="A18" s="62" t="s">
        <v>27</v>
      </c>
      <c r="B18" s="63" t="s">
        <v>28</v>
      </c>
      <c r="C18" s="55">
        <f>Dodavka</f>
        <v>0</v>
      </c>
      <c r="D18" s="59" t="str">
        <f>Rekapitulace!A23</f>
        <v>Mimostaveništní doprava</v>
      </c>
      <c r="E18" s="60"/>
      <c r="F18" s="61"/>
      <c r="G18" s="55">
        <f>Rekapitulace!I23</f>
        <v>0</v>
      </c>
    </row>
    <row r="19" spans="1:7" ht="15.95" customHeight="1">
      <c r="A19" s="64" t="s">
        <v>29</v>
      </c>
      <c r="B19" s="54"/>
      <c r="C19" s="55">
        <f>SUM(C15:C18)</f>
        <v>0</v>
      </c>
      <c r="D19" s="65" t="str">
        <f>Rekapitulace!A24</f>
        <v>Zařízení staveniště</v>
      </c>
      <c r="E19" s="60"/>
      <c r="F19" s="61"/>
      <c r="G19" s="55">
        <f>Rekapitulace!I24</f>
        <v>0</v>
      </c>
    </row>
    <row r="20" spans="1:7" ht="15.95" customHeight="1">
      <c r="A20" s="64"/>
      <c r="B20" s="54"/>
      <c r="C20" s="55"/>
      <c r="D20" s="59" t="str">
        <f>Rekapitulace!A25</f>
        <v>Provoz investora</v>
      </c>
      <c r="E20" s="60"/>
      <c r="F20" s="61"/>
      <c r="G20" s="55">
        <f>Rekapitulace!I25</f>
        <v>0</v>
      </c>
    </row>
    <row r="21" spans="1:7" ht="15.95" customHeight="1">
      <c r="A21" s="64" t="s">
        <v>30</v>
      </c>
      <c r="B21" s="54"/>
      <c r="C21" s="55">
        <f>HZS</f>
        <v>0</v>
      </c>
      <c r="D21" s="59" t="str">
        <f>Rekapitulace!A26</f>
        <v>Kompletační činnost (IČD)</v>
      </c>
      <c r="E21" s="60"/>
      <c r="F21" s="61"/>
      <c r="G21" s="55">
        <f>Rekapitulace!I26</f>
        <v>0</v>
      </c>
    </row>
    <row r="22" spans="1:7" ht="15.9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95" customHeight="1" thickBot="1">
      <c r="A23" s="202" t="s">
        <v>33</v>
      </c>
      <c r="B23" s="203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4">
        <f>ROUND(C23-F32,0)</f>
        <v>0</v>
      </c>
      <c r="G30" s="205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4">
        <f>ROUND(PRODUCT(F30,C31/100),1)</f>
        <v>0</v>
      </c>
      <c r="G31" s="205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4">
        <v>0</v>
      </c>
      <c r="G32" s="205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4">
        <f>ROUND(PRODUCT(F32,C33/100),1)</f>
        <v>0</v>
      </c>
      <c r="G33" s="205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6">
        <f>CEILING(SUM(F30:F33),IF(SUM(F30:F33)&gt;=0,1,-1))</f>
        <v>0</v>
      </c>
      <c r="G34" s="207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8"/>
      <c r="C37" s="198"/>
      <c r="D37" s="198"/>
      <c r="E37" s="198"/>
      <c r="F37" s="198"/>
      <c r="G37" s="198"/>
      <c r="H37" t="s">
        <v>5</v>
      </c>
    </row>
    <row r="38" spans="1:8" ht="12.75" customHeight="1">
      <c r="A38" s="95"/>
      <c r="B38" s="198"/>
      <c r="C38" s="198"/>
      <c r="D38" s="198"/>
      <c r="E38" s="198"/>
      <c r="F38" s="198"/>
      <c r="G38" s="198"/>
      <c r="H38" t="s">
        <v>5</v>
      </c>
    </row>
    <row r="39" spans="1:8" ht="12.75">
      <c r="A39" s="95"/>
      <c r="B39" s="198"/>
      <c r="C39" s="198"/>
      <c r="D39" s="198"/>
      <c r="E39" s="198"/>
      <c r="F39" s="198"/>
      <c r="G39" s="198"/>
      <c r="H39" t="s">
        <v>5</v>
      </c>
    </row>
    <row r="40" spans="1:8" ht="12.75">
      <c r="A40" s="95"/>
      <c r="B40" s="198"/>
      <c r="C40" s="198"/>
      <c r="D40" s="198"/>
      <c r="E40" s="198"/>
      <c r="F40" s="198"/>
      <c r="G40" s="198"/>
      <c r="H40" t="s">
        <v>5</v>
      </c>
    </row>
    <row r="41" spans="1:8" ht="12.75">
      <c r="A41" s="95"/>
      <c r="B41" s="198"/>
      <c r="C41" s="198"/>
      <c r="D41" s="198"/>
      <c r="E41" s="198"/>
      <c r="F41" s="198"/>
      <c r="G41" s="198"/>
      <c r="H41" t="s">
        <v>5</v>
      </c>
    </row>
    <row r="42" spans="1:8" ht="12.75">
      <c r="A42" s="95"/>
      <c r="B42" s="198"/>
      <c r="C42" s="198"/>
      <c r="D42" s="198"/>
      <c r="E42" s="198"/>
      <c r="F42" s="198"/>
      <c r="G42" s="198"/>
      <c r="H42" t="s">
        <v>5</v>
      </c>
    </row>
    <row r="43" spans="1:8" ht="12.75">
      <c r="A43" s="95"/>
      <c r="B43" s="198"/>
      <c r="C43" s="198"/>
      <c r="D43" s="198"/>
      <c r="E43" s="198"/>
      <c r="F43" s="198"/>
      <c r="G43" s="198"/>
      <c r="H43" t="s">
        <v>5</v>
      </c>
    </row>
    <row r="44" spans="1:8" ht="12.75">
      <c r="A44" s="95"/>
      <c r="B44" s="198"/>
      <c r="C44" s="198"/>
      <c r="D44" s="198"/>
      <c r="E44" s="198"/>
      <c r="F44" s="198"/>
      <c r="G44" s="198"/>
      <c r="H44" t="s">
        <v>5</v>
      </c>
    </row>
    <row r="45" spans="1:8" ht="0.75" customHeight="1">
      <c r="A45" s="95"/>
      <c r="B45" s="198"/>
      <c r="C45" s="198"/>
      <c r="D45" s="198"/>
      <c r="E45" s="198"/>
      <c r="F45" s="198"/>
      <c r="G45" s="198"/>
      <c r="H45" t="s">
        <v>5</v>
      </c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  <row r="55" spans="2:7" ht="12.75">
      <c r="B55" s="197"/>
      <c r="C55" s="197"/>
      <c r="D55" s="197"/>
      <c r="E55" s="197"/>
      <c r="F55" s="197"/>
      <c r="G55" s="197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I4" sqref="I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8" t="s">
        <v>48</v>
      </c>
      <c r="B1" s="209"/>
      <c r="C1" s="96" t="str">
        <f>CONCATENATE(cislostavby," ",nazevstavby)</f>
        <v>2016/05 Rámcový rozpočet na MŠ Janov</v>
      </c>
      <c r="D1" s="97"/>
      <c r="E1" s="98" t="s">
        <v>245</v>
      </c>
      <c r="F1" s="97"/>
      <c r="G1" s="99" t="s">
        <v>49</v>
      </c>
      <c r="H1" s="100">
        <v>2016</v>
      </c>
      <c r="I1" s="101"/>
    </row>
    <row r="2" spans="1:9" ht="13.5" thickBot="1">
      <c r="A2" s="210" t="s">
        <v>50</v>
      </c>
      <c r="B2" s="211"/>
      <c r="C2" s="102" t="str">
        <f>CONCATENATE(cisloobjektu," ",nazevobjektu)</f>
        <v>198 Mateřská školka</v>
      </c>
      <c r="D2" s="103"/>
      <c r="E2" s="104"/>
      <c r="F2" s="103"/>
      <c r="G2" s="212" t="s">
        <v>82</v>
      </c>
      <c r="H2" s="213"/>
      <c r="I2" s="214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2" t="str">
        <f>Položky!B7</f>
        <v>713</v>
      </c>
      <c r="B7" s="114" t="str">
        <f>Položky!C7</f>
        <v>Izolace tepelné</v>
      </c>
      <c r="D7" s="115"/>
      <c r="E7" s="193">
        <f>Položky!BA11</f>
        <v>0</v>
      </c>
      <c r="F7" s="194">
        <f>Položky!BB11</f>
        <v>0</v>
      </c>
      <c r="G7" s="194">
        <f>Položky!BC11</f>
        <v>0</v>
      </c>
      <c r="H7" s="194">
        <f>Položky!BD11</f>
        <v>0</v>
      </c>
      <c r="I7" s="195">
        <f>Položky!BE11</f>
        <v>0</v>
      </c>
    </row>
    <row r="8" spans="1:9" s="34" customFormat="1" ht="12.75">
      <c r="A8" s="192" t="str">
        <f>Položky!B12</f>
        <v>721</v>
      </c>
      <c r="B8" s="114" t="str">
        <f>Položky!C12</f>
        <v>Vnitřní kanalizace</v>
      </c>
      <c r="D8" s="115"/>
      <c r="E8" s="193">
        <f>Položky!BA15</f>
        <v>0</v>
      </c>
      <c r="F8" s="194">
        <f>Položky!BB15</f>
        <v>0</v>
      </c>
      <c r="G8" s="194">
        <f>Položky!BC15</f>
        <v>0</v>
      </c>
      <c r="H8" s="194">
        <f>Položky!BD15</f>
        <v>0</v>
      </c>
      <c r="I8" s="195">
        <f>Položky!BE15</f>
        <v>0</v>
      </c>
    </row>
    <row r="9" spans="1:9" s="34" customFormat="1" ht="12.75">
      <c r="A9" s="192" t="str">
        <f>Položky!B16</f>
        <v>762</v>
      </c>
      <c r="B9" s="114" t="str">
        <f>Položky!C16</f>
        <v>Konstrukce tesařské</v>
      </c>
      <c r="D9" s="115"/>
      <c r="E9" s="193">
        <f>Položky!BA24</f>
        <v>0</v>
      </c>
      <c r="F9" s="194">
        <f>Položky!BB24</f>
        <v>0</v>
      </c>
      <c r="G9" s="194">
        <f>Položky!BC24</f>
        <v>0</v>
      </c>
      <c r="H9" s="194">
        <f>Položky!BD24</f>
        <v>0</v>
      </c>
      <c r="I9" s="195">
        <f>Položky!BE24</f>
        <v>0</v>
      </c>
    </row>
    <row r="10" spans="1:9" s="34" customFormat="1" ht="12.75">
      <c r="A10" s="192" t="str">
        <f>Položky!B25</f>
        <v>764</v>
      </c>
      <c r="B10" s="114" t="str">
        <f>Položky!C25</f>
        <v>Konstrukce klempířské</v>
      </c>
      <c r="D10" s="115"/>
      <c r="E10" s="193">
        <f>Položky!BA52</f>
        <v>0</v>
      </c>
      <c r="F10" s="194">
        <f>Položky!BB52</f>
        <v>0</v>
      </c>
      <c r="G10" s="194">
        <f>Položky!BC52</f>
        <v>0</v>
      </c>
      <c r="H10" s="194">
        <f>Položky!BD52</f>
        <v>0</v>
      </c>
      <c r="I10" s="195">
        <f>Položky!BE52</f>
        <v>0</v>
      </c>
    </row>
    <row r="11" spans="1:9" s="34" customFormat="1" ht="12.75">
      <c r="A11" s="192" t="str">
        <f>Položky!B53</f>
        <v>765</v>
      </c>
      <c r="B11" s="114" t="str">
        <f>Položky!C53</f>
        <v>Krytiny tvrdé</v>
      </c>
      <c r="D11" s="115"/>
      <c r="E11" s="193">
        <f>Položky!BA69</f>
        <v>0</v>
      </c>
      <c r="F11" s="194">
        <f>Položky!BB69</f>
        <v>0</v>
      </c>
      <c r="G11" s="194">
        <f>Položky!BC69</f>
        <v>0</v>
      </c>
      <c r="H11" s="194">
        <f>Položky!BD69</f>
        <v>0</v>
      </c>
      <c r="I11" s="195">
        <f>Položky!BE69</f>
        <v>0</v>
      </c>
    </row>
    <row r="12" spans="1:9" s="34" customFormat="1" ht="12.75">
      <c r="A12" s="192" t="str">
        <f>Položky!B70</f>
        <v>767</v>
      </c>
      <c r="B12" s="114" t="str">
        <f>Položky!C70</f>
        <v>Konstrukce zámečnické</v>
      </c>
      <c r="D12" s="115"/>
      <c r="E12" s="193">
        <f>Položky!BA75</f>
        <v>0</v>
      </c>
      <c r="F12" s="194">
        <f>Položky!BB75</f>
        <v>0</v>
      </c>
      <c r="G12" s="194">
        <f>Položky!BC75</f>
        <v>0</v>
      </c>
      <c r="H12" s="194">
        <f>Položky!BD75</f>
        <v>0</v>
      </c>
      <c r="I12" s="195">
        <f>Položky!BE75</f>
        <v>0</v>
      </c>
    </row>
    <row r="13" spans="1:9" s="34" customFormat="1" ht="12.75">
      <c r="A13" s="192" t="str">
        <f>Položky!B76</f>
        <v>M21</v>
      </c>
      <c r="B13" s="114" t="str">
        <f>Položky!C76</f>
        <v>Elektromontáže</v>
      </c>
      <c r="D13" s="115"/>
      <c r="E13" s="193">
        <f>Položky!BA78</f>
        <v>0</v>
      </c>
      <c r="F13" s="194">
        <f>Položky!BB78</f>
        <v>0</v>
      </c>
      <c r="G13" s="194">
        <f>Položky!BC78</f>
        <v>0</v>
      </c>
      <c r="H13" s="194">
        <f>Položky!BD78</f>
        <v>0</v>
      </c>
      <c r="I13" s="195">
        <f>Položky!BE78</f>
        <v>0</v>
      </c>
    </row>
    <row r="14" spans="1:9" s="34" customFormat="1" ht="13.5" thickBot="1">
      <c r="A14" s="192" t="str">
        <f>Položky!B79</f>
        <v>D96</v>
      </c>
      <c r="B14" s="114" t="str">
        <f>Položky!C79</f>
        <v>Přesuny suti a vybouraných hmot</v>
      </c>
      <c r="D14" s="115"/>
      <c r="E14" s="193">
        <f>Položky!BA86</f>
        <v>0</v>
      </c>
      <c r="F14" s="194">
        <f>Položky!BB86</f>
        <v>0</v>
      </c>
      <c r="G14" s="194">
        <f>Položky!BC86</f>
        <v>0</v>
      </c>
      <c r="H14" s="194">
        <f>Položky!BD86</f>
        <v>0</v>
      </c>
      <c r="I14" s="195">
        <f>Položky!BE86</f>
        <v>0</v>
      </c>
    </row>
    <row r="15" spans="1:9" s="122" customFormat="1" ht="13.5" thickBot="1">
      <c r="A15" s="116"/>
      <c r="B15" s="117" t="s">
        <v>57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34"/>
      <c r="B16" s="34"/>
      <c r="C16" s="34"/>
      <c r="D16" s="34"/>
      <c r="E16" s="34"/>
      <c r="F16" s="34"/>
      <c r="G16" s="34"/>
      <c r="H16" s="34"/>
      <c r="I16" s="34"/>
    </row>
    <row r="17" spans="1:57" ht="19.5" customHeight="1">
      <c r="A17" s="106" t="s">
        <v>58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ht="13.5" thickBot="1"/>
    <row r="19" spans="1:9" ht="12.75">
      <c r="A19" s="71" t="s">
        <v>59</v>
      </c>
      <c r="B19" s="72"/>
      <c r="C19" s="72"/>
      <c r="D19" s="124"/>
      <c r="E19" s="125" t="s">
        <v>60</v>
      </c>
      <c r="F19" s="126" t="s">
        <v>61</v>
      </c>
      <c r="G19" s="127" t="s">
        <v>62</v>
      </c>
      <c r="H19" s="128"/>
      <c r="I19" s="129" t="s">
        <v>60</v>
      </c>
    </row>
    <row r="20" spans="1:53" ht="12.75">
      <c r="A20" s="130" t="s">
        <v>235</v>
      </c>
      <c r="B20" s="131"/>
      <c r="C20" s="131"/>
      <c r="D20" s="132"/>
      <c r="E20" s="133"/>
      <c r="F20" s="134"/>
      <c r="G20" s="135">
        <f aca="true" t="shared" si="0" ref="G20:G27">CHOOSE(BA20+1,HSV+PSV,HSV+PSV+Mont,HSV+PSV+Dodavka+Mont,HSV,PSV,Mont,Dodavka,Mont+Dodavka,0)</f>
        <v>0</v>
      </c>
      <c r="H20" s="136"/>
      <c r="I20" s="137">
        <f aca="true" t="shared" si="1" ref="I20:I27">E20+F20*G20/100</f>
        <v>0</v>
      </c>
      <c r="BA20">
        <v>0</v>
      </c>
    </row>
    <row r="21" spans="1:53" ht="12.75">
      <c r="A21" s="130" t="s">
        <v>236</v>
      </c>
      <c r="B21" s="131"/>
      <c r="C21" s="131"/>
      <c r="D21" s="132"/>
      <c r="E21" s="133"/>
      <c r="F21" s="134"/>
      <c r="G21" s="135">
        <f t="shared" si="0"/>
        <v>0</v>
      </c>
      <c r="H21" s="136"/>
      <c r="I21" s="137">
        <f t="shared" si="1"/>
        <v>0</v>
      </c>
      <c r="BA21">
        <v>0</v>
      </c>
    </row>
    <row r="22" spans="1:53" ht="12.75">
      <c r="A22" s="130" t="s">
        <v>237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0</v>
      </c>
    </row>
    <row r="23" spans="1:53" ht="12.75">
      <c r="A23" s="130" t="s">
        <v>238</v>
      </c>
      <c r="B23" s="131"/>
      <c r="C23" s="131"/>
      <c r="D23" s="132"/>
      <c r="E23" s="133"/>
      <c r="F23" s="134"/>
      <c r="G23" s="135">
        <f t="shared" si="0"/>
        <v>0</v>
      </c>
      <c r="H23" s="136"/>
      <c r="I23" s="137">
        <f t="shared" si="1"/>
        <v>0</v>
      </c>
      <c r="BA23">
        <v>0</v>
      </c>
    </row>
    <row r="24" spans="1:53" ht="12.75">
      <c r="A24" s="130" t="s">
        <v>239</v>
      </c>
      <c r="B24" s="131"/>
      <c r="C24" s="131"/>
      <c r="D24" s="132"/>
      <c r="E24" s="133"/>
      <c r="F24" s="134"/>
      <c r="G24" s="135">
        <f t="shared" si="0"/>
        <v>0</v>
      </c>
      <c r="H24" s="136"/>
      <c r="I24" s="137">
        <f t="shared" si="1"/>
        <v>0</v>
      </c>
      <c r="BA24">
        <v>1</v>
      </c>
    </row>
    <row r="25" spans="1:53" ht="12.75">
      <c r="A25" s="130" t="s">
        <v>240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1</v>
      </c>
    </row>
    <row r="26" spans="1:53" ht="12.75">
      <c r="A26" s="130" t="s">
        <v>241</v>
      </c>
      <c r="B26" s="131"/>
      <c r="C26" s="131"/>
      <c r="D26" s="132"/>
      <c r="E26" s="133"/>
      <c r="F26" s="134"/>
      <c r="G26" s="135">
        <f t="shared" si="0"/>
        <v>0</v>
      </c>
      <c r="H26" s="136"/>
      <c r="I26" s="137">
        <f t="shared" si="1"/>
        <v>0</v>
      </c>
      <c r="BA26">
        <v>2</v>
      </c>
    </row>
    <row r="27" spans="1:53" ht="12.75">
      <c r="A27" s="130" t="s">
        <v>242</v>
      </c>
      <c r="B27" s="131"/>
      <c r="C27" s="131"/>
      <c r="D27" s="132"/>
      <c r="E27" s="133"/>
      <c r="F27" s="134"/>
      <c r="G27" s="135">
        <f t="shared" si="0"/>
        <v>0</v>
      </c>
      <c r="H27" s="136"/>
      <c r="I27" s="137">
        <f t="shared" si="1"/>
        <v>0</v>
      </c>
      <c r="BA27">
        <v>2</v>
      </c>
    </row>
    <row r="28" spans="1:9" ht="13.5" thickBot="1">
      <c r="A28" s="138"/>
      <c r="B28" s="139" t="s">
        <v>63</v>
      </c>
      <c r="C28" s="140"/>
      <c r="D28" s="141"/>
      <c r="E28" s="142"/>
      <c r="F28" s="143"/>
      <c r="G28" s="143"/>
      <c r="H28" s="215">
        <f>SUM(I20:I27)</f>
        <v>0</v>
      </c>
      <c r="I28" s="216"/>
    </row>
    <row r="30" spans="2:9" ht="12.75">
      <c r="B30" s="122"/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9"/>
  <sheetViews>
    <sheetView showGridLines="0" showZeros="0" workbookViewId="0" topLeftCell="A1">
      <selection activeCell="K9" sqref="K9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7" t="s">
        <v>76</v>
      </c>
      <c r="B1" s="217"/>
      <c r="C1" s="217"/>
      <c r="D1" s="217"/>
      <c r="E1" s="217"/>
      <c r="F1" s="217"/>
      <c r="G1" s="217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8" t="s">
        <v>48</v>
      </c>
      <c r="B3" s="209"/>
      <c r="C3" s="96" t="s">
        <v>244</v>
      </c>
      <c r="D3" s="97"/>
      <c r="E3" s="151" t="s">
        <v>64</v>
      </c>
      <c r="F3" s="152">
        <f>Rekapitulace!H1</f>
        <v>2016</v>
      </c>
      <c r="G3" s="153"/>
    </row>
    <row r="4" spans="1:7" ht="13.5" thickBot="1">
      <c r="A4" s="218" t="s">
        <v>50</v>
      </c>
      <c r="B4" s="211"/>
      <c r="C4" s="102" t="str">
        <f>CONCATENATE(cisloobjektu," ",nazevobjektu)</f>
        <v>198 Mateřská školka</v>
      </c>
      <c r="D4" s="103"/>
      <c r="E4" s="219" t="str">
        <f>Rekapitulace!G2</f>
        <v>Rámcový rozpočet na opravu střechy vceníku RTS</v>
      </c>
      <c r="F4" s="220"/>
      <c r="G4" s="221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83</v>
      </c>
      <c r="C7" s="164" t="s">
        <v>84</v>
      </c>
      <c r="D7" s="165"/>
      <c r="E7" s="166"/>
      <c r="F7" s="166"/>
      <c r="G7" s="167"/>
      <c r="H7" s="168"/>
      <c r="I7" s="168"/>
      <c r="O7" s="169">
        <v>1</v>
      </c>
    </row>
    <row r="8" spans="1:104" ht="22.5">
      <c r="A8" s="170">
        <v>1</v>
      </c>
      <c r="B8" s="171" t="s">
        <v>85</v>
      </c>
      <c r="C8" s="172" t="s">
        <v>86</v>
      </c>
      <c r="D8" s="173" t="s">
        <v>87</v>
      </c>
      <c r="E8" s="174">
        <v>285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7</v>
      </c>
      <c r="AC8" s="147">
        <v>7</v>
      </c>
      <c r="AZ8" s="147">
        <v>2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7</v>
      </c>
      <c r="CZ8" s="147">
        <v>0</v>
      </c>
    </row>
    <row r="9" spans="1:104" ht="12.75">
      <c r="A9" s="170">
        <v>2</v>
      </c>
      <c r="B9" s="171" t="s">
        <v>88</v>
      </c>
      <c r="C9" s="172" t="s">
        <v>89</v>
      </c>
      <c r="D9" s="173" t="s">
        <v>87</v>
      </c>
      <c r="E9" s="174">
        <v>570</v>
      </c>
      <c r="F9" s="174">
        <v>0</v>
      </c>
      <c r="G9" s="175">
        <f>E9*F9</f>
        <v>0</v>
      </c>
      <c r="O9" s="169">
        <v>2</v>
      </c>
      <c r="AA9" s="147">
        <v>3</v>
      </c>
      <c r="AB9" s="147">
        <v>7</v>
      </c>
      <c r="AC9" s="147" t="s">
        <v>88</v>
      </c>
      <c r="AZ9" s="147">
        <v>2</v>
      </c>
      <c r="BA9" s="147">
        <f>IF(AZ9=1,G9,0)</f>
        <v>0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A9" s="176">
        <v>3</v>
      </c>
      <c r="CB9" s="176">
        <v>7</v>
      </c>
      <c r="CZ9" s="147">
        <v>0.00419999999999732</v>
      </c>
    </row>
    <row r="10" spans="1:104" ht="12.75">
      <c r="A10" s="170">
        <v>3</v>
      </c>
      <c r="B10" s="171" t="s">
        <v>90</v>
      </c>
      <c r="C10" s="172" t="s">
        <v>91</v>
      </c>
      <c r="D10" s="173" t="s">
        <v>92</v>
      </c>
      <c r="E10" s="174">
        <v>2.39399999999847</v>
      </c>
      <c r="F10" s="174">
        <v>0</v>
      </c>
      <c r="G10" s="175">
        <f>E10*F10</f>
        <v>0</v>
      </c>
      <c r="O10" s="169">
        <v>2</v>
      </c>
      <c r="AA10" s="147">
        <v>7</v>
      </c>
      <c r="AB10" s="147">
        <v>1001</v>
      </c>
      <c r="AC10" s="147">
        <v>5</v>
      </c>
      <c r="AZ10" s="147">
        <v>2</v>
      </c>
      <c r="BA10" s="147">
        <f>IF(AZ10=1,G10,0)</f>
        <v>0</v>
      </c>
      <c r="BB10" s="147">
        <f>IF(AZ10=2,G10,0)</f>
        <v>0</v>
      </c>
      <c r="BC10" s="147">
        <f>IF(AZ10=3,G10,0)</f>
        <v>0</v>
      </c>
      <c r="BD10" s="147">
        <f>IF(AZ10=4,G10,0)</f>
        <v>0</v>
      </c>
      <c r="BE10" s="147">
        <f>IF(AZ10=5,G10,0)</f>
        <v>0</v>
      </c>
      <c r="CA10" s="176">
        <v>7</v>
      </c>
      <c r="CB10" s="176">
        <v>1001</v>
      </c>
      <c r="CZ10" s="147">
        <v>0</v>
      </c>
    </row>
    <row r="11" spans="1:57" ht="12.75">
      <c r="A11" s="177"/>
      <c r="B11" s="178" t="s">
        <v>74</v>
      </c>
      <c r="C11" s="179" t="str">
        <f>CONCATENATE(B7," ",C7)</f>
        <v>713 Izolace tepelné</v>
      </c>
      <c r="D11" s="180"/>
      <c r="E11" s="181"/>
      <c r="F11" s="182"/>
      <c r="G11" s="183">
        <f>SUM(G7:G10)</f>
        <v>0</v>
      </c>
      <c r="O11" s="169">
        <v>4</v>
      </c>
      <c r="BA11" s="184">
        <f>SUM(BA7:BA10)</f>
        <v>0</v>
      </c>
      <c r="BB11" s="184">
        <f>SUM(BB7:BB10)</f>
        <v>0</v>
      </c>
      <c r="BC11" s="184">
        <f>SUM(BC7:BC10)</f>
        <v>0</v>
      </c>
      <c r="BD11" s="184">
        <f>SUM(BD7:BD10)</f>
        <v>0</v>
      </c>
      <c r="BE11" s="184">
        <f>SUM(BE7:BE10)</f>
        <v>0</v>
      </c>
    </row>
    <row r="12" spans="1:15" ht="12.75">
      <c r="A12" s="162" t="s">
        <v>72</v>
      </c>
      <c r="B12" s="163" t="s">
        <v>93</v>
      </c>
      <c r="C12" s="164" t="s">
        <v>94</v>
      </c>
      <c r="D12" s="165"/>
      <c r="E12" s="166"/>
      <c r="F12" s="166"/>
      <c r="G12" s="167"/>
      <c r="H12" s="168"/>
      <c r="I12" s="168"/>
      <c r="O12" s="169">
        <v>1</v>
      </c>
    </row>
    <row r="13" spans="1:104" ht="22.5">
      <c r="A13" s="170">
        <v>4</v>
      </c>
      <c r="B13" s="171" t="s">
        <v>95</v>
      </c>
      <c r="C13" s="172" t="s">
        <v>96</v>
      </c>
      <c r="D13" s="173" t="s">
        <v>97</v>
      </c>
      <c r="E13" s="174">
        <v>6</v>
      </c>
      <c r="F13" s="174">
        <v>0</v>
      </c>
      <c r="G13" s="175">
        <f>E13*F13</f>
        <v>0</v>
      </c>
      <c r="O13" s="169">
        <v>2</v>
      </c>
      <c r="AA13" s="147">
        <v>1</v>
      </c>
      <c r="AB13" s="147">
        <v>7</v>
      </c>
      <c r="AC13" s="147">
        <v>7</v>
      </c>
      <c r="AZ13" s="147">
        <v>2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7</v>
      </c>
      <c r="CZ13" s="147">
        <v>0.0295700000000068</v>
      </c>
    </row>
    <row r="14" spans="1:104" ht="12.75">
      <c r="A14" s="170">
        <v>5</v>
      </c>
      <c r="B14" s="171" t="s">
        <v>98</v>
      </c>
      <c r="C14" s="172" t="s">
        <v>99</v>
      </c>
      <c r="D14" s="173" t="s">
        <v>92</v>
      </c>
      <c r="E14" s="174">
        <v>0.177420000000041</v>
      </c>
      <c r="F14" s="174">
        <v>0</v>
      </c>
      <c r="G14" s="175">
        <f>E14*F14</f>
        <v>0</v>
      </c>
      <c r="O14" s="169">
        <v>2</v>
      </c>
      <c r="AA14" s="147">
        <v>7</v>
      </c>
      <c r="AB14" s="147">
        <v>1001</v>
      </c>
      <c r="AC14" s="147">
        <v>5</v>
      </c>
      <c r="AZ14" s="147">
        <v>2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A14" s="176">
        <v>7</v>
      </c>
      <c r="CB14" s="176">
        <v>1001</v>
      </c>
      <c r="CZ14" s="147">
        <v>0</v>
      </c>
    </row>
    <row r="15" spans="1:57" ht="12.75">
      <c r="A15" s="177"/>
      <c r="B15" s="178" t="s">
        <v>74</v>
      </c>
      <c r="C15" s="179" t="str">
        <f>CONCATENATE(B12," ",C12)</f>
        <v>721 Vnitřní kanalizace</v>
      </c>
      <c r="D15" s="180"/>
      <c r="E15" s="181"/>
      <c r="F15" s="182"/>
      <c r="G15" s="183">
        <f>SUM(G12:G14)</f>
        <v>0</v>
      </c>
      <c r="O15" s="169">
        <v>4</v>
      </c>
      <c r="BA15" s="184">
        <f>SUM(BA12:BA14)</f>
        <v>0</v>
      </c>
      <c r="BB15" s="184">
        <f>SUM(BB12:BB14)</f>
        <v>0</v>
      </c>
      <c r="BC15" s="184">
        <f>SUM(BC12:BC14)</f>
        <v>0</v>
      </c>
      <c r="BD15" s="184">
        <f>SUM(BD12:BD14)</f>
        <v>0</v>
      </c>
      <c r="BE15" s="184">
        <f>SUM(BE12:BE14)</f>
        <v>0</v>
      </c>
    </row>
    <row r="16" spans="1:15" ht="12.75">
      <c r="A16" s="162" t="s">
        <v>72</v>
      </c>
      <c r="B16" s="163" t="s">
        <v>100</v>
      </c>
      <c r="C16" s="164" t="s">
        <v>101</v>
      </c>
      <c r="D16" s="165"/>
      <c r="E16" s="166"/>
      <c r="F16" s="166"/>
      <c r="G16" s="167"/>
      <c r="H16" s="168"/>
      <c r="I16" s="168"/>
      <c r="O16" s="169">
        <v>1</v>
      </c>
    </row>
    <row r="17" spans="1:104" ht="22.5">
      <c r="A17" s="170">
        <v>6</v>
      </c>
      <c r="B17" s="171" t="s">
        <v>102</v>
      </c>
      <c r="C17" s="172" t="s">
        <v>103</v>
      </c>
      <c r="D17" s="173" t="s">
        <v>97</v>
      </c>
      <c r="E17" s="174">
        <v>15</v>
      </c>
      <c r="F17" s="174">
        <v>0</v>
      </c>
      <c r="G17" s="175">
        <f aca="true" t="shared" si="0" ref="G17:G23">E17*F17</f>
        <v>0</v>
      </c>
      <c r="O17" s="169">
        <v>2</v>
      </c>
      <c r="AA17" s="147">
        <v>1</v>
      </c>
      <c r="AB17" s="147">
        <v>7</v>
      </c>
      <c r="AC17" s="147">
        <v>7</v>
      </c>
      <c r="AZ17" s="147">
        <v>2</v>
      </c>
      <c r="BA17" s="147">
        <f aca="true" t="shared" si="1" ref="BA17:BA23">IF(AZ17=1,G17,0)</f>
        <v>0</v>
      </c>
      <c r="BB17" s="147">
        <f aca="true" t="shared" si="2" ref="BB17:BB23">IF(AZ17=2,G17,0)</f>
        <v>0</v>
      </c>
      <c r="BC17" s="147">
        <f aca="true" t="shared" si="3" ref="BC17:BC23">IF(AZ17=3,G17,0)</f>
        <v>0</v>
      </c>
      <c r="BD17" s="147">
        <f aca="true" t="shared" si="4" ref="BD17:BD23">IF(AZ17=4,G17,0)</f>
        <v>0</v>
      </c>
      <c r="BE17" s="147">
        <f aca="true" t="shared" si="5" ref="BE17:BE23">IF(AZ17=5,G17,0)</f>
        <v>0</v>
      </c>
      <c r="CA17" s="176">
        <v>1</v>
      </c>
      <c r="CB17" s="176">
        <v>7</v>
      </c>
      <c r="CZ17" s="147">
        <v>0.000159999999999938</v>
      </c>
    </row>
    <row r="18" spans="1:104" ht="22.5">
      <c r="A18" s="170">
        <v>7</v>
      </c>
      <c r="B18" s="171" t="s">
        <v>104</v>
      </c>
      <c r="C18" s="172" t="s">
        <v>105</v>
      </c>
      <c r="D18" s="173" t="s">
        <v>87</v>
      </c>
      <c r="E18" s="174">
        <v>762</v>
      </c>
      <c r="F18" s="174">
        <v>0</v>
      </c>
      <c r="G18" s="175">
        <f t="shared" si="0"/>
        <v>0</v>
      </c>
      <c r="O18" s="169">
        <v>2</v>
      </c>
      <c r="AA18" s="147">
        <v>1</v>
      </c>
      <c r="AB18" s="147">
        <v>7</v>
      </c>
      <c r="AC18" s="147">
        <v>7</v>
      </c>
      <c r="AZ18" s="147">
        <v>2</v>
      </c>
      <c r="BA18" s="147">
        <f t="shared" si="1"/>
        <v>0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7</v>
      </c>
      <c r="CZ18" s="147">
        <v>0.0040300000000002</v>
      </c>
    </row>
    <row r="19" spans="1:104" ht="22.5">
      <c r="A19" s="170">
        <v>8</v>
      </c>
      <c r="B19" s="171" t="s">
        <v>106</v>
      </c>
      <c r="C19" s="172" t="s">
        <v>107</v>
      </c>
      <c r="D19" s="173" t="s">
        <v>87</v>
      </c>
      <c r="E19" s="174">
        <v>762</v>
      </c>
      <c r="F19" s="174">
        <v>0</v>
      </c>
      <c r="G19" s="175">
        <f t="shared" si="0"/>
        <v>0</v>
      </c>
      <c r="O19" s="169">
        <v>2</v>
      </c>
      <c r="AA19" s="147">
        <v>1</v>
      </c>
      <c r="AB19" s="147">
        <v>7</v>
      </c>
      <c r="AC19" s="147">
        <v>7</v>
      </c>
      <c r="AZ19" s="147">
        <v>2</v>
      </c>
      <c r="BA19" s="147">
        <f t="shared" si="1"/>
        <v>0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7</v>
      </c>
      <c r="CZ19" s="147">
        <v>0.000910000000000188</v>
      </c>
    </row>
    <row r="20" spans="1:104" ht="12.75">
      <c r="A20" s="170">
        <v>9</v>
      </c>
      <c r="B20" s="171" t="s">
        <v>108</v>
      </c>
      <c r="C20" s="172" t="s">
        <v>109</v>
      </c>
      <c r="D20" s="173" t="s">
        <v>87</v>
      </c>
      <c r="E20" s="174">
        <v>762</v>
      </c>
      <c r="F20" s="174">
        <v>0</v>
      </c>
      <c r="G20" s="175">
        <f t="shared" si="0"/>
        <v>0</v>
      </c>
      <c r="O20" s="169">
        <v>2</v>
      </c>
      <c r="AA20" s="147">
        <v>1</v>
      </c>
      <c r="AB20" s="147">
        <v>7</v>
      </c>
      <c r="AC20" s="147">
        <v>7</v>
      </c>
      <c r="AZ20" s="147">
        <v>2</v>
      </c>
      <c r="BA20" s="147">
        <f t="shared" si="1"/>
        <v>0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</v>
      </c>
      <c r="CB20" s="176">
        <v>7</v>
      </c>
      <c r="CZ20" s="147">
        <v>0</v>
      </c>
    </row>
    <row r="21" spans="1:104" ht="12.75">
      <c r="A21" s="170">
        <v>10</v>
      </c>
      <c r="B21" s="171" t="s">
        <v>110</v>
      </c>
      <c r="C21" s="172" t="s">
        <v>111</v>
      </c>
      <c r="D21" s="173" t="s">
        <v>112</v>
      </c>
      <c r="E21" s="174">
        <v>6.1459</v>
      </c>
      <c r="F21" s="174">
        <v>0</v>
      </c>
      <c r="G21" s="175">
        <f t="shared" si="0"/>
        <v>0</v>
      </c>
      <c r="O21" s="169">
        <v>2</v>
      </c>
      <c r="AA21" s="147">
        <v>1</v>
      </c>
      <c r="AB21" s="147">
        <v>7</v>
      </c>
      <c r="AC21" s="147">
        <v>7</v>
      </c>
      <c r="AZ21" s="147">
        <v>2</v>
      </c>
      <c r="BA21" s="147">
        <f t="shared" si="1"/>
        <v>0</v>
      </c>
      <c r="BB21" s="147">
        <f t="shared" si="2"/>
        <v>0</v>
      </c>
      <c r="BC21" s="147">
        <f t="shared" si="3"/>
        <v>0</v>
      </c>
      <c r="BD21" s="147">
        <f t="shared" si="4"/>
        <v>0</v>
      </c>
      <c r="BE21" s="147">
        <f t="shared" si="5"/>
        <v>0</v>
      </c>
      <c r="CA21" s="176">
        <v>1</v>
      </c>
      <c r="CB21" s="176">
        <v>7</v>
      </c>
      <c r="CZ21" s="147">
        <v>0.0235700000000065</v>
      </c>
    </row>
    <row r="22" spans="1:104" ht="22.5">
      <c r="A22" s="170">
        <v>11</v>
      </c>
      <c r="B22" s="171" t="s">
        <v>113</v>
      </c>
      <c r="C22" s="172" t="s">
        <v>114</v>
      </c>
      <c r="D22" s="173" t="s">
        <v>97</v>
      </c>
      <c r="E22" s="174">
        <v>15</v>
      </c>
      <c r="F22" s="174">
        <v>0</v>
      </c>
      <c r="G22" s="175">
        <f t="shared" si="0"/>
        <v>0</v>
      </c>
      <c r="O22" s="169">
        <v>2</v>
      </c>
      <c r="AA22" s="147">
        <v>1</v>
      </c>
      <c r="AB22" s="147">
        <v>7</v>
      </c>
      <c r="AC22" s="147">
        <v>7</v>
      </c>
      <c r="AZ22" s="147">
        <v>2</v>
      </c>
      <c r="BA22" s="147">
        <f t="shared" si="1"/>
        <v>0</v>
      </c>
      <c r="BB22" s="147">
        <f t="shared" si="2"/>
        <v>0</v>
      </c>
      <c r="BC22" s="147">
        <f t="shared" si="3"/>
        <v>0</v>
      </c>
      <c r="BD22" s="147">
        <f t="shared" si="4"/>
        <v>0</v>
      </c>
      <c r="BE22" s="147">
        <f t="shared" si="5"/>
        <v>0</v>
      </c>
      <c r="CA22" s="176">
        <v>1</v>
      </c>
      <c r="CB22" s="176">
        <v>7</v>
      </c>
      <c r="CZ22" s="147">
        <v>0.0191800000000057</v>
      </c>
    </row>
    <row r="23" spans="1:104" ht="12.75">
      <c r="A23" s="170">
        <v>12</v>
      </c>
      <c r="B23" s="171" t="s">
        <v>115</v>
      </c>
      <c r="C23" s="172" t="s">
        <v>116</v>
      </c>
      <c r="D23" s="173" t="s">
        <v>92</v>
      </c>
      <c r="E23" s="174">
        <v>4.19923886300042</v>
      </c>
      <c r="F23" s="174">
        <v>0</v>
      </c>
      <c r="G23" s="175">
        <f t="shared" si="0"/>
        <v>0</v>
      </c>
      <c r="O23" s="169">
        <v>2</v>
      </c>
      <c r="AA23" s="147">
        <v>7</v>
      </c>
      <c r="AB23" s="147">
        <v>1001</v>
      </c>
      <c r="AC23" s="147">
        <v>5</v>
      </c>
      <c r="AZ23" s="147">
        <v>2</v>
      </c>
      <c r="BA23" s="147">
        <f t="shared" si="1"/>
        <v>0</v>
      </c>
      <c r="BB23" s="147">
        <f t="shared" si="2"/>
        <v>0</v>
      </c>
      <c r="BC23" s="147">
        <f t="shared" si="3"/>
        <v>0</v>
      </c>
      <c r="BD23" s="147">
        <f t="shared" si="4"/>
        <v>0</v>
      </c>
      <c r="BE23" s="147">
        <f t="shared" si="5"/>
        <v>0</v>
      </c>
      <c r="CA23" s="176">
        <v>7</v>
      </c>
      <c r="CB23" s="176">
        <v>1001</v>
      </c>
      <c r="CZ23" s="147">
        <v>0</v>
      </c>
    </row>
    <row r="24" spans="1:57" ht="12.75">
      <c r="A24" s="177"/>
      <c r="B24" s="178" t="s">
        <v>74</v>
      </c>
      <c r="C24" s="179" t="str">
        <f>CONCATENATE(B16," ",C16)</f>
        <v>762 Konstrukce tesařské</v>
      </c>
      <c r="D24" s="180"/>
      <c r="E24" s="181"/>
      <c r="F24" s="182"/>
      <c r="G24" s="183">
        <f>SUM(G16:G23)</f>
        <v>0</v>
      </c>
      <c r="O24" s="169">
        <v>4</v>
      </c>
      <c r="BA24" s="184">
        <f>SUM(BA16:BA23)</f>
        <v>0</v>
      </c>
      <c r="BB24" s="184">
        <f>SUM(BB16:BB23)</f>
        <v>0</v>
      </c>
      <c r="BC24" s="184">
        <f>SUM(BC16:BC23)</f>
        <v>0</v>
      </c>
      <c r="BD24" s="184">
        <f>SUM(BD16:BD23)</f>
        <v>0</v>
      </c>
      <c r="BE24" s="184">
        <f>SUM(BE16:BE23)</f>
        <v>0</v>
      </c>
    </row>
    <row r="25" spans="1:15" ht="12.75">
      <c r="A25" s="162" t="s">
        <v>72</v>
      </c>
      <c r="B25" s="163" t="s">
        <v>117</v>
      </c>
      <c r="C25" s="164" t="s">
        <v>118</v>
      </c>
      <c r="D25" s="165"/>
      <c r="E25" s="166"/>
      <c r="F25" s="166"/>
      <c r="G25" s="167"/>
      <c r="H25" s="168"/>
      <c r="I25" s="168"/>
      <c r="O25" s="169">
        <v>1</v>
      </c>
    </row>
    <row r="26" spans="1:104" ht="12.75">
      <c r="A26" s="170">
        <v>13</v>
      </c>
      <c r="B26" s="171" t="s">
        <v>119</v>
      </c>
      <c r="C26" s="172" t="s">
        <v>120</v>
      </c>
      <c r="D26" s="173" t="s">
        <v>121</v>
      </c>
      <c r="E26" s="174">
        <v>24</v>
      </c>
      <c r="F26" s="174">
        <v>0</v>
      </c>
      <c r="G26" s="175">
        <f aca="true" t="shared" si="6" ref="G26:G51">E26*F26</f>
        <v>0</v>
      </c>
      <c r="O26" s="169">
        <v>2</v>
      </c>
      <c r="AA26" s="147">
        <v>1</v>
      </c>
      <c r="AB26" s="147">
        <v>7</v>
      </c>
      <c r="AC26" s="147">
        <v>7</v>
      </c>
      <c r="AZ26" s="147">
        <v>2</v>
      </c>
      <c r="BA26" s="147">
        <f aca="true" t="shared" si="7" ref="BA26:BA51">IF(AZ26=1,G26,0)</f>
        <v>0</v>
      </c>
      <c r="BB26" s="147">
        <f aca="true" t="shared" si="8" ref="BB26:BB51">IF(AZ26=2,G26,0)</f>
        <v>0</v>
      </c>
      <c r="BC26" s="147">
        <f aca="true" t="shared" si="9" ref="BC26:BC51">IF(AZ26=3,G26,0)</f>
        <v>0</v>
      </c>
      <c r="BD26" s="147">
        <f aca="true" t="shared" si="10" ref="BD26:BD51">IF(AZ26=4,G26,0)</f>
        <v>0</v>
      </c>
      <c r="BE26" s="147">
        <f aca="true" t="shared" si="11" ref="BE26:BE51">IF(AZ26=5,G26,0)</f>
        <v>0</v>
      </c>
      <c r="CA26" s="176">
        <v>1</v>
      </c>
      <c r="CB26" s="176">
        <v>7</v>
      </c>
      <c r="CZ26" s="147">
        <v>0</v>
      </c>
    </row>
    <row r="27" spans="1:104" ht="12.75">
      <c r="A27" s="170">
        <v>14</v>
      </c>
      <c r="B27" s="171" t="s">
        <v>122</v>
      </c>
      <c r="C27" s="172" t="s">
        <v>123</v>
      </c>
      <c r="D27" s="173" t="s">
        <v>97</v>
      </c>
      <c r="E27" s="174">
        <v>74</v>
      </c>
      <c r="F27" s="174">
        <v>0</v>
      </c>
      <c r="G27" s="175">
        <f t="shared" si="6"/>
        <v>0</v>
      </c>
      <c r="O27" s="169">
        <v>2</v>
      </c>
      <c r="AA27" s="147">
        <v>1</v>
      </c>
      <c r="AB27" s="147">
        <v>7</v>
      </c>
      <c r="AC27" s="147">
        <v>7</v>
      </c>
      <c r="AZ27" s="147">
        <v>2</v>
      </c>
      <c r="BA27" s="147">
        <f t="shared" si="7"/>
        <v>0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7</v>
      </c>
      <c r="CZ27" s="147">
        <v>0</v>
      </c>
    </row>
    <row r="28" spans="1:104" ht="12.75">
      <c r="A28" s="170">
        <v>15</v>
      </c>
      <c r="B28" s="171" t="s">
        <v>124</v>
      </c>
      <c r="C28" s="172" t="s">
        <v>125</v>
      </c>
      <c r="D28" s="173" t="s">
        <v>97</v>
      </c>
      <c r="E28" s="174">
        <v>60</v>
      </c>
      <c r="F28" s="174">
        <v>0</v>
      </c>
      <c r="G28" s="175">
        <f t="shared" si="6"/>
        <v>0</v>
      </c>
      <c r="O28" s="169">
        <v>2</v>
      </c>
      <c r="AA28" s="147">
        <v>1</v>
      </c>
      <c r="AB28" s="147">
        <v>7</v>
      </c>
      <c r="AC28" s="147">
        <v>7</v>
      </c>
      <c r="AZ28" s="147">
        <v>2</v>
      </c>
      <c r="BA28" s="147">
        <f t="shared" si="7"/>
        <v>0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7</v>
      </c>
      <c r="CZ28" s="147">
        <v>0.00187000000000026</v>
      </c>
    </row>
    <row r="29" spans="1:104" ht="12.75">
      <c r="A29" s="170">
        <v>16</v>
      </c>
      <c r="B29" s="171" t="s">
        <v>126</v>
      </c>
      <c r="C29" s="172" t="s">
        <v>127</v>
      </c>
      <c r="D29" s="173" t="s">
        <v>87</v>
      </c>
      <c r="E29" s="174">
        <v>8</v>
      </c>
      <c r="F29" s="174">
        <v>0</v>
      </c>
      <c r="G29" s="175">
        <f t="shared" si="6"/>
        <v>0</v>
      </c>
      <c r="O29" s="169">
        <v>2</v>
      </c>
      <c r="AA29" s="147">
        <v>1</v>
      </c>
      <c r="AB29" s="147">
        <v>7</v>
      </c>
      <c r="AC29" s="147">
        <v>7</v>
      </c>
      <c r="AZ29" s="147">
        <v>2</v>
      </c>
      <c r="BA29" s="147">
        <f t="shared" si="7"/>
        <v>0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7</v>
      </c>
      <c r="CZ29" s="147">
        <v>0.00826000000000704</v>
      </c>
    </row>
    <row r="30" spans="1:104" ht="12.75">
      <c r="A30" s="170">
        <v>17</v>
      </c>
      <c r="B30" s="171" t="s">
        <v>128</v>
      </c>
      <c r="C30" s="172" t="s">
        <v>129</v>
      </c>
      <c r="D30" s="173" t="s">
        <v>97</v>
      </c>
      <c r="E30" s="174">
        <v>30</v>
      </c>
      <c r="F30" s="174">
        <v>0</v>
      </c>
      <c r="G30" s="175">
        <f t="shared" si="6"/>
        <v>0</v>
      </c>
      <c r="O30" s="169">
        <v>2</v>
      </c>
      <c r="AA30" s="147">
        <v>1</v>
      </c>
      <c r="AB30" s="147">
        <v>7</v>
      </c>
      <c r="AC30" s="147">
        <v>7</v>
      </c>
      <c r="AZ30" s="147">
        <v>2</v>
      </c>
      <c r="BA30" s="147">
        <f t="shared" si="7"/>
        <v>0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7</v>
      </c>
      <c r="CZ30" s="147">
        <v>0.00332999999999828</v>
      </c>
    </row>
    <row r="31" spans="1:104" ht="12.75">
      <c r="A31" s="170">
        <v>18</v>
      </c>
      <c r="B31" s="171" t="s">
        <v>130</v>
      </c>
      <c r="C31" s="172" t="s">
        <v>131</v>
      </c>
      <c r="D31" s="173" t="s">
        <v>97</v>
      </c>
      <c r="E31" s="174">
        <v>74</v>
      </c>
      <c r="F31" s="174">
        <v>0</v>
      </c>
      <c r="G31" s="175">
        <f t="shared" si="6"/>
        <v>0</v>
      </c>
      <c r="O31" s="169">
        <v>2</v>
      </c>
      <c r="AA31" s="147">
        <v>1</v>
      </c>
      <c r="AB31" s="147">
        <v>7</v>
      </c>
      <c r="AC31" s="147">
        <v>7</v>
      </c>
      <c r="AZ31" s="147">
        <v>2</v>
      </c>
      <c r="BA31" s="147">
        <f t="shared" si="7"/>
        <v>0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7</v>
      </c>
      <c r="CZ31" s="147">
        <v>0.00313999999999837</v>
      </c>
    </row>
    <row r="32" spans="1:104" ht="12.75">
      <c r="A32" s="170">
        <v>19</v>
      </c>
      <c r="B32" s="171" t="s">
        <v>132</v>
      </c>
      <c r="C32" s="172" t="s">
        <v>133</v>
      </c>
      <c r="D32" s="173" t="s">
        <v>134</v>
      </c>
      <c r="E32" s="174">
        <v>12</v>
      </c>
      <c r="F32" s="174">
        <v>0</v>
      </c>
      <c r="G32" s="175">
        <f t="shared" si="6"/>
        <v>0</v>
      </c>
      <c r="O32" s="169">
        <v>2</v>
      </c>
      <c r="AA32" s="147">
        <v>1</v>
      </c>
      <c r="AB32" s="147">
        <v>7</v>
      </c>
      <c r="AC32" s="147">
        <v>7</v>
      </c>
      <c r="AZ32" s="147">
        <v>2</v>
      </c>
      <c r="BA32" s="147">
        <f t="shared" si="7"/>
        <v>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7</v>
      </c>
      <c r="CZ32" s="147">
        <v>0.00406000000000262</v>
      </c>
    </row>
    <row r="33" spans="1:104" ht="12.75">
      <c r="A33" s="170">
        <v>20</v>
      </c>
      <c r="B33" s="171" t="s">
        <v>135</v>
      </c>
      <c r="C33" s="172" t="s">
        <v>136</v>
      </c>
      <c r="D33" s="173" t="s">
        <v>134</v>
      </c>
      <c r="E33" s="174">
        <v>12</v>
      </c>
      <c r="F33" s="174">
        <v>0</v>
      </c>
      <c r="G33" s="175">
        <f t="shared" si="6"/>
        <v>0</v>
      </c>
      <c r="O33" s="169">
        <v>2</v>
      </c>
      <c r="AA33" s="147">
        <v>1</v>
      </c>
      <c r="AB33" s="147">
        <v>7</v>
      </c>
      <c r="AC33" s="147">
        <v>7</v>
      </c>
      <c r="AZ33" s="147">
        <v>2</v>
      </c>
      <c r="BA33" s="147">
        <f t="shared" si="7"/>
        <v>0</v>
      </c>
      <c r="BB33" s="147">
        <f t="shared" si="8"/>
        <v>0</v>
      </c>
      <c r="BC33" s="147">
        <f t="shared" si="9"/>
        <v>0</v>
      </c>
      <c r="BD33" s="147">
        <f t="shared" si="10"/>
        <v>0</v>
      </c>
      <c r="BE33" s="147">
        <f t="shared" si="11"/>
        <v>0</v>
      </c>
      <c r="CA33" s="176">
        <v>1</v>
      </c>
      <c r="CB33" s="176">
        <v>7</v>
      </c>
      <c r="CZ33" s="147">
        <v>7.00000000000145E-05</v>
      </c>
    </row>
    <row r="34" spans="1:104" ht="12.75">
      <c r="A34" s="170">
        <v>21</v>
      </c>
      <c r="B34" s="171" t="s">
        <v>137</v>
      </c>
      <c r="C34" s="172" t="s">
        <v>138</v>
      </c>
      <c r="D34" s="173" t="s">
        <v>97</v>
      </c>
      <c r="E34" s="174">
        <v>30</v>
      </c>
      <c r="F34" s="174">
        <v>0</v>
      </c>
      <c r="G34" s="175">
        <f t="shared" si="6"/>
        <v>0</v>
      </c>
      <c r="O34" s="169">
        <v>2</v>
      </c>
      <c r="AA34" s="147">
        <v>1</v>
      </c>
      <c r="AB34" s="147">
        <v>7</v>
      </c>
      <c r="AC34" s="147">
        <v>7</v>
      </c>
      <c r="AZ34" s="147">
        <v>2</v>
      </c>
      <c r="BA34" s="147">
        <f t="shared" si="7"/>
        <v>0</v>
      </c>
      <c r="BB34" s="147">
        <f t="shared" si="8"/>
        <v>0</v>
      </c>
      <c r="BC34" s="147">
        <f t="shared" si="9"/>
        <v>0</v>
      </c>
      <c r="BD34" s="147">
        <f t="shared" si="10"/>
        <v>0</v>
      </c>
      <c r="BE34" s="147">
        <f t="shared" si="11"/>
        <v>0</v>
      </c>
      <c r="CA34" s="176">
        <v>1</v>
      </c>
      <c r="CB34" s="176">
        <v>7</v>
      </c>
      <c r="CZ34" s="147">
        <v>0.00378</v>
      </c>
    </row>
    <row r="35" spans="1:104" ht="12.75">
      <c r="A35" s="170">
        <v>22</v>
      </c>
      <c r="B35" s="171" t="s">
        <v>139</v>
      </c>
      <c r="C35" s="172" t="s">
        <v>140</v>
      </c>
      <c r="D35" s="173" t="s">
        <v>87</v>
      </c>
      <c r="E35" s="174">
        <v>762</v>
      </c>
      <c r="F35" s="174">
        <v>0</v>
      </c>
      <c r="G35" s="175">
        <f t="shared" si="6"/>
        <v>0</v>
      </c>
      <c r="O35" s="169">
        <v>2</v>
      </c>
      <c r="AA35" s="147">
        <v>1</v>
      </c>
      <c r="AB35" s="147">
        <v>7</v>
      </c>
      <c r="AC35" s="147">
        <v>7</v>
      </c>
      <c r="AZ35" s="147">
        <v>2</v>
      </c>
      <c r="BA35" s="147">
        <f t="shared" si="7"/>
        <v>0</v>
      </c>
      <c r="BB35" s="147">
        <f t="shared" si="8"/>
        <v>0</v>
      </c>
      <c r="BC35" s="147">
        <f t="shared" si="9"/>
        <v>0</v>
      </c>
      <c r="BD35" s="147">
        <f t="shared" si="10"/>
        <v>0</v>
      </c>
      <c r="BE35" s="147">
        <f t="shared" si="11"/>
        <v>0</v>
      </c>
      <c r="CA35" s="176">
        <v>1</v>
      </c>
      <c r="CB35" s="176">
        <v>7</v>
      </c>
      <c r="CZ35" s="147">
        <v>0</v>
      </c>
    </row>
    <row r="36" spans="1:104" ht="12.75">
      <c r="A36" s="170">
        <v>23</v>
      </c>
      <c r="B36" s="171" t="s">
        <v>141</v>
      </c>
      <c r="C36" s="172" t="s">
        <v>142</v>
      </c>
      <c r="D36" s="173" t="s">
        <v>97</v>
      </c>
      <c r="E36" s="174">
        <v>74</v>
      </c>
      <c r="F36" s="174">
        <v>0</v>
      </c>
      <c r="G36" s="175">
        <f t="shared" si="6"/>
        <v>0</v>
      </c>
      <c r="O36" s="169">
        <v>2</v>
      </c>
      <c r="AA36" s="147">
        <v>1</v>
      </c>
      <c r="AB36" s="147">
        <v>7</v>
      </c>
      <c r="AC36" s="147">
        <v>7</v>
      </c>
      <c r="AZ36" s="147">
        <v>2</v>
      </c>
      <c r="BA36" s="147">
        <f t="shared" si="7"/>
        <v>0</v>
      </c>
      <c r="BB36" s="147">
        <f t="shared" si="8"/>
        <v>0</v>
      </c>
      <c r="BC36" s="147">
        <f t="shared" si="9"/>
        <v>0</v>
      </c>
      <c r="BD36" s="147">
        <f t="shared" si="10"/>
        <v>0</v>
      </c>
      <c r="BE36" s="147">
        <f t="shared" si="11"/>
        <v>0</v>
      </c>
      <c r="CA36" s="176">
        <v>1</v>
      </c>
      <c r="CB36" s="176">
        <v>7</v>
      </c>
      <c r="CZ36" s="147">
        <v>0</v>
      </c>
    </row>
    <row r="37" spans="1:104" ht="12.75">
      <c r="A37" s="170">
        <v>24</v>
      </c>
      <c r="B37" s="171" t="s">
        <v>143</v>
      </c>
      <c r="C37" s="172" t="s">
        <v>144</v>
      </c>
      <c r="D37" s="173" t="s">
        <v>97</v>
      </c>
      <c r="E37" s="174">
        <v>50</v>
      </c>
      <c r="F37" s="174">
        <v>0</v>
      </c>
      <c r="G37" s="175">
        <f t="shared" si="6"/>
        <v>0</v>
      </c>
      <c r="O37" s="169">
        <v>2</v>
      </c>
      <c r="AA37" s="147">
        <v>1</v>
      </c>
      <c r="AB37" s="147">
        <v>7</v>
      </c>
      <c r="AC37" s="147">
        <v>7</v>
      </c>
      <c r="AZ37" s="147">
        <v>2</v>
      </c>
      <c r="BA37" s="147">
        <f t="shared" si="7"/>
        <v>0</v>
      </c>
      <c r="BB37" s="147">
        <f t="shared" si="8"/>
        <v>0</v>
      </c>
      <c r="BC37" s="147">
        <f t="shared" si="9"/>
        <v>0</v>
      </c>
      <c r="BD37" s="147">
        <f t="shared" si="10"/>
        <v>0</v>
      </c>
      <c r="BE37" s="147">
        <f t="shared" si="11"/>
        <v>0</v>
      </c>
      <c r="CA37" s="176">
        <v>1</v>
      </c>
      <c r="CB37" s="176">
        <v>7</v>
      </c>
      <c r="CZ37" s="147">
        <v>0</v>
      </c>
    </row>
    <row r="38" spans="1:104" ht="12.75">
      <c r="A38" s="170">
        <v>25</v>
      </c>
      <c r="B38" s="171" t="s">
        <v>145</v>
      </c>
      <c r="C38" s="172" t="s">
        <v>146</v>
      </c>
      <c r="D38" s="173" t="s">
        <v>87</v>
      </c>
      <c r="E38" s="174">
        <v>8</v>
      </c>
      <c r="F38" s="174">
        <v>0</v>
      </c>
      <c r="G38" s="175">
        <f t="shared" si="6"/>
        <v>0</v>
      </c>
      <c r="O38" s="169">
        <v>2</v>
      </c>
      <c r="AA38" s="147">
        <v>1</v>
      </c>
      <c r="AB38" s="147">
        <v>7</v>
      </c>
      <c r="AC38" s="147">
        <v>7</v>
      </c>
      <c r="AZ38" s="147">
        <v>2</v>
      </c>
      <c r="BA38" s="147">
        <f t="shared" si="7"/>
        <v>0</v>
      </c>
      <c r="BB38" s="147">
        <f t="shared" si="8"/>
        <v>0</v>
      </c>
      <c r="BC38" s="147">
        <f t="shared" si="9"/>
        <v>0</v>
      </c>
      <c r="BD38" s="147">
        <f t="shared" si="10"/>
        <v>0</v>
      </c>
      <c r="BE38" s="147">
        <f t="shared" si="11"/>
        <v>0</v>
      </c>
      <c r="CA38" s="176">
        <v>1</v>
      </c>
      <c r="CB38" s="176">
        <v>7</v>
      </c>
      <c r="CZ38" s="147">
        <v>0</v>
      </c>
    </row>
    <row r="39" spans="1:104" ht="12.75">
      <c r="A39" s="170">
        <v>26</v>
      </c>
      <c r="B39" s="171" t="s">
        <v>147</v>
      </c>
      <c r="C39" s="172" t="s">
        <v>148</v>
      </c>
      <c r="D39" s="173" t="s">
        <v>97</v>
      </c>
      <c r="E39" s="174">
        <v>30</v>
      </c>
      <c r="F39" s="174">
        <v>0</v>
      </c>
      <c r="G39" s="175">
        <f t="shared" si="6"/>
        <v>0</v>
      </c>
      <c r="O39" s="169">
        <v>2</v>
      </c>
      <c r="AA39" s="147">
        <v>1</v>
      </c>
      <c r="AB39" s="147">
        <v>7</v>
      </c>
      <c r="AC39" s="147">
        <v>7</v>
      </c>
      <c r="AZ39" s="147">
        <v>2</v>
      </c>
      <c r="BA39" s="147">
        <f t="shared" si="7"/>
        <v>0</v>
      </c>
      <c r="BB39" s="147">
        <f t="shared" si="8"/>
        <v>0</v>
      </c>
      <c r="BC39" s="147">
        <f t="shared" si="9"/>
        <v>0</v>
      </c>
      <c r="BD39" s="147">
        <f t="shared" si="10"/>
        <v>0</v>
      </c>
      <c r="BE39" s="147">
        <f t="shared" si="11"/>
        <v>0</v>
      </c>
      <c r="CA39" s="176">
        <v>1</v>
      </c>
      <c r="CB39" s="176">
        <v>7</v>
      </c>
      <c r="CZ39" s="147">
        <v>0</v>
      </c>
    </row>
    <row r="40" spans="1:104" ht="12.75">
      <c r="A40" s="170">
        <v>27</v>
      </c>
      <c r="B40" s="171" t="s">
        <v>149</v>
      </c>
      <c r="C40" s="172" t="s">
        <v>150</v>
      </c>
      <c r="D40" s="173" t="s">
        <v>97</v>
      </c>
      <c r="E40" s="174">
        <v>74</v>
      </c>
      <c r="F40" s="174">
        <v>0</v>
      </c>
      <c r="G40" s="175">
        <f t="shared" si="6"/>
        <v>0</v>
      </c>
      <c r="O40" s="169">
        <v>2</v>
      </c>
      <c r="AA40" s="147">
        <v>1</v>
      </c>
      <c r="AB40" s="147">
        <v>7</v>
      </c>
      <c r="AC40" s="147">
        <v>7</v>
      </c>
      <c r="AZ40" s="147">
        <v>2</v>
      </c>
      <c r="BA40" s="147">
        <f t="shared" si="7"/>
        <v>0</v>
      </c>
      <c r="BB40" s="147">
        <f t="shared" si="8"/>
        <v>0</v>
      </c>
      <c r="BC40" s="147">
        <f t="shared" si="9"/>
        <v>0</v>
      </c>
      <c r="BD40" s="147">
        <f t="shared" si="10"/>
        <v>0</v>
      </c>
      <c r="BE40" s="147">
        <f t="shared" si="11"/>
        <v>0</v>
      </c>
      <c r="CA40" s="176">
        <v>1</v>
      </c>
      <c r="CB40" s="176">
        <v>7</v>
      </c>
      <c r="CZ40" s="147">
        <v>0</v>
      </c>
    </row>
    <row r="41" spans="1:104" ht="12.75">
      <c r="A41" s="170">
        <v>28</v>
      </c>
      <c r="B41" s="171" t="s">
        <v>151</v>
      </c>
      <c r="C41" s="172" t="s">
        <v>152</v>
      </c>
      <c r="D41" s="173" t="s">
        <v>134</v>
      </c>
      <c r="E41" s="174">
        <v>12</v>
      </c>
      <c r="F41" s="174">
        <v>0</v>
      </c>
      <c r="G41" s="175">
        <f t="shared" si="6"/>
        <v>0</v>
      </c>
      <c r="O41" s="169">
        <v>2</v>
      </c>
      <c r="AA41" s="147">
        <v>1</v>
      </c>
      <c r="AB41" s="147">
        <v>7</v>
      </c>
      <c r="AC41" s="147">
        <v>7</v>
      </c>
      <c r="AZ41" s="147">
        <v>2</v>
      </c>
      <c r="BA41" s="147">
        <f t="shared" si="7"/>
        <v>0</v>
      </c>
      <c r="BB41" s="147">
        <f t="shared" si="8"/>
        <v>0</v>
      </c>
      <c r="BC41" s="147">
        <f t="shared" si="9"/>
        <v>0</v>
      </c>
      <c r="BD41" s="147">
        <f t="shared" si="10"/>
        <v>0</v>
      </c>
      <c r="BE41" s="147">
        <f t="shared" si="11"/>
        <v>0</v>
      </c>
      <c r="CA41" s="176">
        <v>1</v>
      </c>
      <c r="CB41" s="176">
        <v>7</v>
      </c>
      <c r="CZ41" s="147">
        <v>0</v>
      </c>
    </row>
    <row r="42" spans="1:104" ht="12.75">
      <c r="A42" s="170">
        <v>29</v>
      </c>
      <c r="B42" s="171" t="s">
        <v>153</v>
      </c>
      <c r="C42" s="172" t="s">
        <v>154</v>
      </c>
      <c r="D42" s="173" t="s">
        <v>134</v>
      </c>
      <c r="E42" s="174">
        <v>2</v>
      </c>
      <c r="F42" s="174">
        <v>0</v>
      </c>
      <c r="G42" s="175">
        <f t="shared" si="6"/>
        <v>0</v>
      </c>
      <c r="O42" s="169">
        <v>2</v>
      </c>
      <c r="AA42" s="147">
        <v>1</v>
      </c>
      <c r="AB42" s="147">
        <v>7</v>
      </c>
      <c r="AC42" s="147">
        <v>7</v>
      </c>
      <c r="AZ42" s="147">
        <v>2</v>
      </c>
      <c r="BA42" s="147">
        <f t="shared" si="7"/>
        <v>0</v>
      </c>
      <c r="BB42" s="147">
        <f t="shared" si="8"/>
        <v>0</v>
      </c>
      <c r="BC42" s="147">
        <f t="shared" si="9"/>
        <v>0</v>
      </c>
      <c r="BD42" s="147">
        <f t="shared" si="10"/>
        <v>0</v>
      </c>
      <c r="BE42" s="147">
        <f t="shared" si="11"/>
        <v>0</v>
      </c>
      <c r="CA42" s="176">
        <v>1</v>
      </c>
      <c r="CB42" s="176">
        <v>7</v>
      </c>
      <c r="CZ42" s="147">
        <v>0</v>
      </c>
    </row>
    <row r="43" spans="1:104" ht="12.75">
      <c r="A43" s="170">
        <v>30</v>
      </c>
      <c r="B43" s="171" t="s">
        <v>155</v>
      </c>
      <c r="C43" s="172" t="s">
        <v>156</v>
      </c>
      <c r="D43" s="173" t="s">
        <v>97</v>
      </c>
      <c r="E43" s="174">
        <v>50</v>
      </c>
      <c r="F43" s="174">
        <v>0</v>
      </c>
      <c r="G43" s="175">
        <f t="shared" si="6"/>
        <v>0</v>
      </c>
      <c r="O43" s="169">
        <v>2</v>
      </c>
      <c r="AA43" s="147">
        <v>1</v>
      </c>
      <c r="AB43" s="147">
        <v>7</v>
      </c>
      <c r="AC43" s="147">
        <v>7</v>
      </c>
      <c r="AZ43" s="147">
        <v>2</v>
      </c>
      <c r="BA43" s="147">
        <f t="shared" si="7"/>
        <v>0</v>
      </c>
      <c r="BB43" s="147">
        <f t="shared" si="8"/>
        <v>0</v>
      </c>
      <c r="BC43" s="147">
        <f t="shared" si="9"/>
        <v>0</v>
      </c>
      <c r="BD43" s="147">
        <f t="shared" si="10"/>
        <v>0</v>
      </c>
      <c r="BE43" s="147">
        <f t="shared" si="11"/>
        <v>0</v>
      </c>
      <c r="CA43" s="176">
        <v>1</v>
      </c>
      <c r="CB43" s="176">
        <v>7</v>
      </c>
      <c r="CZ43" s="147">
        <v>0</v>
      </c>
    </row>
    <row r="44" spans="1:104" ht="12.75">
      <c r="A44" s="170">
        <v>31</v>
      </c>
      <c r="B44" s="171" t="s">
        <v>157</v>
      </c>
      <c r="C44" s="172" t="s">
        <v>158</v>
      </c>
      <c r="D44" s="173" t="s">
        <v>134</v>
      </c>
      <c r="E44" s="174">
        <v>12</v>
      </c>
      <c r="F44" s="174">
        <v>0</v>
      </c>
      <c r="G44" s="175">
        <f t="shared" si="6"/>
        <v>0</v>
      </c>
      <c r="O44" s="169">
        <v>2</v>
      </c>
      <c r="AA44" s="147">
        <v>1</v>
      </c>
      <c r="AB44" s="147">
        <v>7</v>
      </c>
      <c r="AC44" s="147">
        <v>7</v>
      </c>
      <c r="AZ44" s="147">
        <v>2</v>
      </c>
      <c r="BA44" s="147">
        <f t="shared" si="7"/>
        <v>0</v>
      </c>
      <c r="BB44" s="147">
        <f t="shared" si="8"/>
        <v>0</v>
      </c>
      <c r="BC44" s="147">
        <f t="shared" si="9"/>
        <v>0</v>
      </c>
      <c r="BD44" s="147">
        <f t="shared" si="10"/>
        <v>0</v>
      </c>
      <c r="BE44" s="147">
        <f t="shared" si="11"/>
        <v>0</v>
      </c>
      <c r="CA44" s="176">
        <v>1</v>
      </c>
      <c r="CB44" s="176">
        <v>7</v>
      </c>
      <c r="CZ44" s="147">
        <v>0</v>
      </c>
    </row>
    <row r="45" spans="1:104" ht="12.75">
      <c r="A45" s="170">
        <v>32</v>
      </c>
      <c r="B45" s="171" t="s">
        <v>159</v>
      </c>
      <c r="C45" s="172" t="s">
        <v>160</v>
      </c>
      <c r="D45" s="173" t="s">
        <v>97</v>
      </c>
      <c r="E45" s="174">
        <v>32</v>
      </c>
      <c r="F45" s="174">
        <v>0</v>
      </c>
      <c r="G45" s="175">
        <f t="shared" si="6"/>
        <v>0</v>
      </c>
      <c r="O45" s="169">
        <v>2</v>
      </c>
      <c r="AA45" s="147">
        <v>1</v>
      </c>
      <c r="AB45" s="147">
        <v>7</v>
      </c>
      <c r="AC45" s="147">
        <v>7</v>
      </c>
      <c r="AZ45" s="147">
        <v>2</v>
      </c>
      <c r="BA45" s="147">
        <f t="shared" si="7"/>
        <v>0</v>
      </c>
      <c r="BB45" s="147">
        <f t="shared" si="8"/>
        <v>0</v>
      </c>
      <c r="BC45" s="147">
        <f t="shared" si="9"/>
        <v>0</v>
      </c>
      <c r="BD45" s="147">
        <f t="shared" si="10"/>
        <v>0</v>
      </c>
      <c r="BE45" s="147">
        <f t="shared" si="11"/>
        <v>0</v>
      </c>
      <c r="CA45" s="176">
        <v>1</v>
      </c>
      <c r="CB45" s="176">
        <v>7</v>
      </c>
      <c r="CZ45" s="147">
        <v>0</v>
      </c>
    </row>
    <row r="46" spans="1:104" ht="12.75">
      <c r="A46" s="170">
        <v>33</v>
      </c>
      <c r="B46" s="171" t="s">
        <v>161</v>
      </c>
      <c r="C46" s="172" t="s">
        <v>162</v>
      </c>
      <c r="D46" s="173" t="s">
        <v>97</v>
      </c>
      <c r="E46" s="174">
        <v>40</v>
      </c>
      <c r="F46" s="174">
        <v>0</v>
      </c>
      <c r="G46" s="175">
        <f t="shared" si="6"/>
        <v>0</v>
      </c>
      <c r="O46" s="169">
        <v>2</v>
      </c>
      <c r="AA46" s="147">
        <v>1</v>
      </c>
      <c r="AB46" s="147">
        <v>7</v>
      </c>
      <c r="AC46" s="147">
        <v>7</v>
      </c>
      <c r="AZ46" s="147">
        <v>2</v>
      </c>
      <c r="BA46" s="147">
        <f t="shared" si="7"/>
        <v>0</v>
      </c>
      <c r="BB46" s="147">
        <f t="shared" si="8"/>
        <v>0</v>
      </c>
      <c r="BC46" s="147">
        <f t="shared" si="9"/>
        <v>0</v>
      </c>
      <c r="BD46" s="147">
        <f t="shared" si="10"/>
        <v>0</v>
      </c>
      <c r="BE46" s="147">
        <f t="shared" si="11"/>
        <v>0</v>
      </c>
      <c r="CA46" s="176">
        <v>1</v>
      </c>
      <c r="CB46" s="176">
        <v>7</v>
      </c>
      <c r="CZ46" s="147">
        <v>0</v>
      </c>
    </row>
    <row r="47" spans="1:104" ht="12.75">
      <c r="A47" s="170">
        <v>34</v>
      </c>
      <c r="B47" s="171" t="s">
        <v>163</v>
      </c>
      <c r="C47" s="172" t="s">
        <v>164</v>
      </c>
      <c r="D47" s="173" t="s">
        <v>134</v>
      </c>
      <c r="E47" s="174">
        <v>8</v>
      </c>
      <c r="F47" s="174">
        <v>0</v>
      </c>
      <c r="G47" s="175">
        <f t="shared" si="6"/>
        <v>0</v>
      </c>
      <c r="O47" s="169">
        <v>2</v>
      </c>
      <c r="AA47" s="147">
        <v>1</v>
      </c>
      <c r="AB47" s="147">
        <v>7</v>
      </c>
      <c r="AC47" s="147">
        <v>7</v>
      </c>
      <c r="AZ47" s="147">
        <v>2</v>
      </c>
      <c r="BA47" s="147">
        <f t="shared" si="7"/>
        <v>0</v>
      </c>
      <c r="BB47" s="147">
        <f t="shared" si="8"/>
        <v>0</v>
      </c>
      <c r="BC47" s="147">
        <f t="shared" si="9"/>
        <v>0</v>
      </c>
      <c r="BD47" s="147">
        <f t="shared" si="10"/>
        <v>0</v>
      </c>
      <c r="BE47" s="147">
        <f t="shared" si="11"/>
        <v>0</v>
      </c>
      <c r="CA47" s="176">
        <v>1</v>
      </c>
      <c r="CB47" s="176">
        <v>7</v>
      </c>
      <c r="CZ47" s="147">
        <v>0</v>
      </c>
    </row>
    <row r="48" spans="1:104" ht="12.75">
      <c r="A48" s="170">
        <v>35</v>
      </c>
      <c r="B48" s="171" t="s">
        <v>165</v>
      </c>
      <c r="C48" s="172" t="s">
        <v>166</v>
      </c>
      <c r="D48" s="173" t="s">
        <v>97</v>
      </c>
      <c r="E48" s="174">
        <v>21</v>
      </c>
      <c r="F48" s="174">
        <v>0</v>
      </c>
      <c r="G48" s="175">
        <f t="shared" si="6"/>
        <v>0</v>
      </c>
      <c r="O48" s="169">
        <v>2</v>
      </c>
      <c r="AA48" s="147">
        <v>1</v>
      </c>
      <c r="AB48" s="147">
        <v>7</v>
      </c>
      <c r="AC48" s="147">
        <v>7</v>
      </c>
      <c r="AZ48" s="147">
        <v>2</v>
      </c>
      <c r="BA48" s="147">
        <f t="shared" si="7"/>
        <v>0</v>
      </c>
      <c r="BB48" s="147">
        <f t="shared" si="8"/>
        <v>0</v>
      </c>
      <c r="BC48" s="147">
        <f t="shared" si="9"/>
        <v>0</v>
      </c>
      <c r="BD48" s="147">
        <f t="shared" si="10"/>
        <v>0</v>
      </c>
      <c r="BE48" s="147">
        <f t="shared" si="11"/>
        <v>0</v>
      </c>
      <c r="CA48" s="176">
        <v>1</v>
      </c>
      <c r="CB48" s="176">
        <v>7</v>
      </c>
      <c r="CZ48" s="147">
        <v>0.00207999999999942</v>
      </c>
    </row>
    <row r="49" spans="1:104" ht="12.75">
      <c r="A49" s="170">
        <v>36</v>
      </c>
      <c r="B49" s="171" t="s">
        <v>167</v>
      </c>
      <c r="C49" s="172" t="s">
        <v>168</v>
      </c>
      <c r="D49" s="173" t="s">
        <v>97</v>
      </c>
      <c r="E49" s="174">
        <v>40</v>
      </c>
      <c r="F49" s="174">
        <v>0</v>
      </c>
      <c r="G49" s="175">
        <f t="shared" si="6"/>
        <v>0</v>
      </c>
      <c r="O49" s="169">
        <v>2</v>
      </c>
      <c r="AA49" s="147">
        <v>1</v>
      </c>
      <c r="AB49" s="147">
        <v>7</v>
      </c>
      <c r="AC49" s="147">
        <v>7</v>
      </c>
      <c r="AZ49" s="147">
        <v>2</v>
      </c>
      <c r="BA49" s="147">
        <f t="shared" si="7"/>
        <v>0</v>
      </c>
      <c r="BB49" s="147">
        <f t="shared" si="8"/>
        <v>0</v>
      </c>
      <c r="BC49" s="147">
        <f t="shared" si="9"/>
        <v>0</v>
      </c>
      <c r="BD49" s="147">
        <f t="shared" si="10"/>
        <v>0</v>
      </c>
      <c r="BE49" s="147">
        <f t="shared" si="11"/>
        <v>0</v>
      </c>
      <c r="CA49" s="176">
        <v>1</v>
      </c>
      <c r="CB49" s="176">
        <v>7</v>
      </c>
      <c r="CZ49" s="147">
        <v>0.00262000000000029</v>
      </c>
    </row>
    <row r="50" spans="1:104" ht="12.75">
      <c r="A50" s="170">
        <v>37</v>
      </c>
      <c r="B50" s="171" t="s">
        <v>169</v>
      </c>
      <c r="C50" s="172" t="s">
        <v>170</v>
      </c>
      <c r="D50" s="173" t="s">
        <v>97</v>
      </c>
      <c r="E50" s="174">
        <v>56</v>
      </c>
      <c r="F50" s="174">
        <v>0</v>
      </c>
      <c r="G50" s="175">
        <f t="shared" si="6"/>
        <v>0</v>
      </c>
      <c r="O50" s="169">
        <v>2</v>
      </c>
      <c r="AA50" s="147">
        <v>3</v>
      </c>
      <c r="AB50" s="147">
        <v>7</v>
      </c>
      <c r="AC50" s="147">
        <v>28375811.05</v>
      </c>
      <c r="AZ50" s="147">
        <v>2</v>
      </c>
      <c r="BA50" s="147">
        <f t="shared" si="7"/>
        <v>0</v>
      </c>
      <c r="BB50" s="147">
        <f t="shared" si="8"/>
        <v>0</v>
      </c>
      <c r="BC50" s="147">
        <f t="shared" si="9"/>
        <v>0</v>
      </c>
      <c r="BD50" s="147">
        <f t="shared" si="10"/>
        <v>0</v>
      </c>
      <c r="BE50" s="147">
        <f t="shared" si="11"/>
        <v>0</v>
      </c>
      <c r="CA50" s="176">
        <v>3</v>
      </c>
      <c r="CB50" s="176">
        <v>7</v>
      </c>
      <c r="CZ50" s="147">
        <v>0.00261</v>
      </c>
    </row>
    <row r="51" spans="1:104" ht="12.75">
      <c r="A51" s="170">
        <v>38</v>
      </c>
      <c r="B51" s="171" t="s">
        <v>171</v>
      </c>
      <c r="C51" s="172" t="s">
        <v>172</v>
      </c>
      <c r="D51" s="173" t="s">
        <v>92</v>
      </c>
      <c r="E51" s="174">
        <v>0.968139999999931</v>
      </c>
      <c r="F51" s="174">
        <v>0</v>
      </c>
      <c r="G51" s="175">
        <f t="shared" si="6"/>
        <v>0</v>
      </c>
      <c r="O51" s="169">
        <v>2</v>
      </c>
      <c r="AA51" s="147">
        <v>7</v>
      </c>
      <c r="AB51" s="147">
        <v>1001</v>
      </c>
      <c r="AC51" s="147">
        <v>5</v>
      </c>
      <c r="AZ51" s="147">
        <v>2</v>
      </c>
      <c r="BA51" s="147">
        <f t="shared" si="7"/>
        <v>0</v>
      </c>
      <c r="BB51" s="147">
        <f t="shared" si="8"/>
        <v>0</v>
      </c>
      <c r="BC51" s="147">
        <f t="shared" si="9"/>
        <v>0</v>
      </c>
      <c r="BD51" s="147">
        <f t="shared" si="10"/>
        <v>0</v>
      </c>
      <c r="BE51" s="147">
        <f t="shared" si="11"/>
        <v>0</v>
      </c>
      <c r="CA51" s="176">
        <v>7</v>
      </c>
      <c r="CB51" s="176">
        <v>1001</v>
      </c>
      <c r="CZ51" s="147">
        <v>0</v>
      </c>
    </row>
    <row r="52" spans="1:57" ht="12.75">
      <c r="A52" s="177"/>
      <c r="B52" s="178" t="s">
        <v>74</v>
      </c>
      <c r="C52" s="179" t="str">
        <f>CONCATENATE(B25," ",C25)</f>
        <v>764 Konstrukce klempířské</v>
      </c>
      <c r="D52" s="180"/>
      <c r="E52" s="181"/>
      <c r="F52" s="182"/>
      <c r="G52" s="183">
        <f>SUM(G25:G51)</f>
        <v>0</v>
      </c>
      <c r="O52" s="169">
        <v>4</v>
      </c>
      <c r="BA52" s="184">
        <f>SUM(BA25:BA51)</f>
        <v>0</v>
      </c>
      <c r="BB52" s="184">
        <f>SUM(BB25:BB51)</f>
        <v>0</v>
      </c>
      <c r="BC52" s="184">
        <f>SUM(BC25:BC51)</f>
        <v>0</v>
      </c>
      <c r="BD52" s="184">
        <f>SUM(BD25:BD51)</f>
        <v>0</v>
      </c>
      <c r="BE52" s="184">
        <f>SUM(BE25:BE51)</f>
        <v>0</v>
      </c>
    </row>
    <row r="53" spans="1:15" ht="12.75">
      <c r="A53" s="162" t="s">
        <v>72</v>
      </c>
      <c r="B53" s="163" t="s">
        <v>173</v>
      </c>
      <c r="C53" s="164" t="s">
        <v>174</v>
      </c>
      <c r="D53" s="165"/>
      <c r="E53" s="166"/>
      <c r="F53" s="166"/>
      <c r="G53" s="167"/>
      <c r="H53" s="168"/>
      <c r="I53" s="168"/>
      <c r="O53" s="169">
        <v>1</v>
      </c>
    </row>
    <row r="54" spans="1:104" ht="12.75">
      <c r="A54" s="170">
        <v>39</v>
      </c>
      <c r="B54" s="171" t="s">
        <v>175</v>
      </c>
      <c r="C54" s="172" t="s">
        <v>176</v>
      </c>
      <c r="D54" s="173" t="s">
        <v>97</v>
      </c>
      <c r="E54" s="174">
        <v>74</v>
      </c>
      <c r="F54" s="174">
        <v>0</v>
      </c>
      <c r="G54" s="175">
        <f aca="true" t="shared" si="12" ref="G54:G68">E54*F54</f>
        <v>0</v>
      </c>
      <c r="O54" s="169">
        <v>2</v>
      </c>
      <c r="AA54" s="147">
        <v>1</v>
      </c>
      <c r="AB54" s="147">
        <v>7</v>
      </c>
      <c r="AC54" s="147">
        <v>7</v>
      </c>
      <c r="AZ54" s="147">
        <v>2</v>
      </c>
      <c r="BA54" s="147">
        <f aca="true" t="shared" si="13" ref="BA54:BA68">IF(AZ54=1,G54,0)</f>
        <v>0</v>
      </c>
      <c r="BB54" s="147">
        <f aca="true" t="shared" si="14" ref="BB54:BB68">IF(AZ54=2,G54,0)</f>
        <v>0</v>
      </c>
      <c r="BC54" s="147">
        <f aca="true" t="shared" si="15" ref="BC54:BC68">IF(AZ54=3,G54,0)</f>
        <v>0</v>
      </c>
      <c r="BD54" s="147">
        <f aca="true" t="shared" si="16" ref="BD54:BD68">IF(AZ54=4,G54,0)</f>
        <v>0</v>
      </c>
      <c r="BE54" s="147">
        <f aca="true" t="shared" si="17" ref="BE54:BE68">IF(AZ54=5,G54,0)</f>
        <v>0</v>
      </c>
      <c r="CA54" s="176">
        <v>1</v>
      </c>
      <c r="CB54" s="176">
        <v>7</v>
      </c>
      <c r="CZ54" s="147">
        <v>0.000510000000000232</v>
      </c>
    </row>
    <row r="55" spans="1:104" ht="22.5">
      <c r="A55" s="170">
        <v>40</v>
      </c>
      <c r="B55" s="171" t="s">
        <v>177</v>
      </c>
      <c r="C55" s="172" t="s">
        <v>178</v>
      </c>
      <c r="D55" s="173" t="s">
        <v>87</v>
      </c>
      <c r="E55" s="174">
        <v>762</v>
      </c>
      <c r="F55" s="174">
        <v>0</v>
      </c>
      <c r="G55" s="175">
        <f t="shared" si="12"/>
        <v>0</v>
      </c>
      <c r="O55" s="169">
        <v>2</v>
      </c>
      <c r="AA55" s="147">
        <v>1</v>
      </c>
      <c r="AB55" s="147">
        <v>7</v>
      </c>
      <c r="AC55" s="147">
        <v>7</v>
      </c>
      <c r="AZ55" s="147">
        <v>2</v>
      </c>
      <c r="BA55" s="147">
        <f t="shared" si="13"/>
        <v>0</v>
      </c>
      <c r="BB55" s="147">
        <f t="shared" si="14"/>
        <v>0</v>
      </c>
      <c r="BC55" s="147">
        <f t="shared" si="15"/>
        <v>0</v>
      </c>
      <c r="BD55" s="147">
        <f t="shared" si="16"/>
        <v>0</v>
      </c>
      <c r="BE55" s="147">
        <f t="shared" si="17"/>
        <v>0</v>
      </c>
      <c r="CA55" s="176">
        <v>1</v>
      </c>
      <c r="CB55" s="176">
        <v>7</v>
      </c>
      <c r="CZ55" s="147">
        <v>0.0446099999999774</v>
      </c>
    </row>
    <row r="56" spans="1:104" ht="22.5">
      <c r="A56" s="170">
        <v>41</v>
      </c>
      <c r="B56" s="171" t="s">
        <v>179</v>
      </c>
      <c r="C56" s="172" t="s">
        <v>180</v>
      </c>
      <c r="D56" s="173" t="s">
        <v>97</v>
      </c>
      <c r="E56" s="174">
        <v>1</v>
      </c>
      <c r="F56" s="174">
        <v>0</v>
      </c>
      <c r="G56" s="175">
        <f t="shared" si="12"/>
        <v>0</v>
      </c>
      <c r="O56" s="169">
        <v>2</v>
      </c>
      <c r="AA56" s="147">
        <v>1</v>
      </c>
      <c r="AB56" s="147">
        <v>7</v>
      </c>
      <c r="AC56" s="147">
        <v>7</v>
      </c>
      <c r="AZ56" s="147">
        <v>2</v>
      </c>
      <c r="BA56" s="147">
        <f t="shared" si="13"/>
        <v>0</v>
      </c>
      <c r="BB56" s="147">
        <f t="shared" si="14"/>
        <v>0</v>
      </c>
      <c r="BC56" s="147">
        <f t="shared" si="15"/>
        <v>0</v>
      </c>
      <c r="BD56" s="147">
        <f t="shared" si="16"/>
        <v>0</v>
      </c>
      <c r="BE56" s="147">
        <f t="shared" si="17"/>
        <v>0</v>
      </c>
      <c r="CA56" s="176">
        <v>1</v>
      </c>
      <c r="CB56" s="176">
        <v>7</v>
      </c>
      <c r="CZ56" s="147">
        <v>0.0136099999999999</v>
      </c>
    </row>
    <row r="57" spans="1:104" ht="22.5">
      <c r="A57" s="170">
        <v>42</v>
      </c>
      <c r="B57" s="171" t="s">
        <v>181</v>
      </c>
      <c r="C57" s="172" t="s">
        <v>182</v>
      </c>
      <c r="D57" s="173" t="s">
        <v>97</v>
      </c>
      <c r="E57" s="174">
        <v>1</v>
      </c>
      <c r="F57" s="174">
        <v>0</v>
      </c>
      <c r="G57" s="175">
        <f t="shared" si="12"/>
        <v>0</v>
      </c>
      <c r="O57" s="169">
        <v>2</v>
      </c>
      <c r="AA57" s="147">
        <v>1</v>
      </c>
      <c r="AB57" s="147">
        <v>7</v>
      </c>
      <c r="AC57" s="147">
        <v>7</v>
      </c>
      <c r="AZ57" s="147">
        <v>2</v>
      </c>
      <c r="BA57" s="147">
        <f t="shared" si="13"/>
        <v>0</v>
      </c>
      <c r="BB57" s="147">
        <f t="shared" si="14"/>
        <v>0</v>
      </c>
      <c r="BC57" s="147">
        <f t="shared" si="15"/>
        <v>0</v>
      </c>
      <c r="BD57" s="147">
        <f t="shared" si="16"/>
        <v>0</v>
      </c>
      <c r="BE57" s="147">
        <f t="shared" si="17"/>
        <v>0</v>
      </c>
      <c r="CA57" s="176">
        <v>1</v>
      </c>
      <c r="CB57" s="176">
        <v>7</v>
      </c>
      <c r="CZ57" s="147">
        <v>0.014480000000006</v>
      </c>
    </row>
    <row r="58" spans="1:104" ht="22.5">
      <c r="A58" s="170">
        <v>43</v>
      </c>
      <c r="B58" s="171" t="s">
        <v>183</v>
      </c>
      <c r="C58" s="172" t="s">
        <v>184</v>
      </c>
      <c r="D58" s="173" t="s">
        <v>134</v>
      </c>
      <c r="E58" s="174">
        <v>6</v>
      </c>
      <c r="F58" s="174">
        <v>0</v>
      </c>
      <c r="G58" s="175">
        <f t="shared" si="12"/>
        <v>0</v>
      </c>
      <c r="O58" s="169">
        <v>2</v>
      </c>
      <c r="AA58" s="147">
        <v>1</v>
      </c>
      <c r="AB58" s="147">
        <v>7</v>
      </c>
      <c r="AC58" s="147">
        <v>7</v>
      </c>
      <c r="AZ58" s="147">
        <v>2</v>
      </c>
      <c r="BA58" s="147">
        <f t="shared" si="13"/>
        <v>0</v>
      </c>
      <c r="BB58" s="147">
        <f t="shared" si="14"/>
        <v>0</v>
      </c>
      <c r="BC58" s="147">
        <f t="shared" si="15"/>
        <v>0</v>
      </c>
      <c r="BD58" s="147">
        <f t="shared" si="16"/>
        <v>0</v>
      </c>
      <c r="BE58" s="147">
        <f t="shared" si="17"/>
        <v>0</v>
      </c>
      <c r="CA58" s="176">
        <v>1</v>
      </c>
      <c r="CB58" s="176">
        <v>7</v>
      </c>
      <c r="CZ58" s="147">
        <v>0.00704000000000349</v>
      </c>
    </row>
    <row r="59" spans="1:104" ht="22.5">
      <c r="A59" s="170">
        <v>44</v>
      </c>
      <c r="B59" s="171" t="s">
        <v>185</v>
      </c>
      <c r="C59" s="172" t="s">
        <v>186</v>
      </c>
      <c r="D59" s="173" t="s">
        <v>97</v>
      </c>
      <c r="E59" s="174">
        <v>10</v>
      </c>
      <c r="F59" s="174">
        <v>0</v>
      </c>
      <c r="G59" s="175">
        <f t="shared" si="12"/>
        <v>0</v>
      </c>
      <c r="O59" s="169">
        <v>2</v>
      </c>
      <c r="AA59" s="147">
        <v>1</v>
      </c>
      <c r="AB59" s="147">
        <v>7</v>
      </c>
      <c r="AC59" s="147">
        <v>7</v>
      </c>
      <c r="AZ59" s="147">
        <v>2</v>
      </c>
      <c r="BA59" s="147">
        <f t="shared" si="13"/>
        <v>0</v>
      </c>
      <c r="BB59" s="147">
        <f t="shared" si="14"/>
        <v>0</v>
      </c>
      <c r="BC59" s="147">
        <f t="shared" si="15"/>
        <v>0</v>
      </c>
      <c r="BD59" s="147">
        <f t="shared" si="16"/>
        <v>0</v>
      </c>
      <c r="BE59" s="147">
        <f t="shared" si="17"/>
        <v>0</v>
      </c>
      <c r="CA59" s="176">
        <v>1</v>
      </c>
      <c r="CB59" s="176">
        <v>7</v>
      </c>
      <c r="CZ59" s="147">
        <v>0.00139000000000067</v>
      </c>
    </row>
    <row r="60" spans="1:104" ht="12.75">
      <c r="A60" s="170">
        <v>45</v>
      </c>
      <c r="B60" s="171" t="s">
        <v>187</v>
      </c>
      <c r="C60" s="172" t="s">
        <v>188</v>
      </c>
      <c r="D60" s="173" t="s">
        <v>97</v>
      </c>
      <c r="E60" s="174">
        <v>180</v>
      </c>
      <c r="F60" s="174">
        <v>0</v>
      </c>
      <c r="G60" s="175">
        <f t="shared" si="12"/>
        <v>0</v>
      </c>
      <c r="O60" s="169">
        <v>2</v>
      </c>
      <c r="AA60" s="147">
        <v>1</v>
      </c>
      <c r="AB60" s="147">
        <v>7</v>
      </c>
      <c r="AC60" s="147">
        <v>7</v>
      </c>
      <c r="AZ60" s="147">
        <v>2</v>
      </c>
      <c r="BA60" s="147">
        <f t="shared" si="13"/>
        <v>0</v>
      </c>
      <c r="BB60" s="147">
        <f t="shared" si="14"/>
        <v>0</v>
      </c>
      <c r="BC60" s="147">
        <f t="shared" si="15"/>
        <v>0</v>
      </c>
      <c r="BD60" s="147">
        <f t="shared" si="16"/>
        <v>0</v>
      </c>
      <c r="BE60" s="147">
        <f t="shared" si="17"/>
        <v>0</v>
      </c>
      <c r="CA60" s="176">
        <v>1</v>
      </c>
      <c r="CB60" s="176">
        <v>7</v>
      </c>
      <c r="CZ60" s="147">
        <v>1.99999999999922E-05</v>
      </c>
    </row>
    <row r="61" spans="1:104" ht="22.5">
      <c r="A61" s="170">
        <v>46</v>
      </c>
      <c r="B61" s="171" t="s">
        <v>189</v>
      </c>
      <c r="C61" s="172" t="s">
        <v>190</v>
      </c>
      <c r="D61" s="173" t="s">
        <v>134</v>
      </c>
      <c r="E61" s="174">
        <v>4</v>
      </c>
      <c r="F61" s="174">
        <v>0</v>
      </c>
      <c r="G61" s="175">
        <f t="shared" si="12"/>
        <v>0</v>
      </c>
      <c r="O61" s="169">
        <v>2</v>
      </c>
      <c r="AA61" s="147">
        <v>1</v>
      </c>
      <c r="AB61" s="147">
        <v>7</v>
      </c>
      <c r="AC61" s="147">
        <v>7</v>
      </c>
      <c r="AZ61" s="147">
        <v>2</v>
      </c>
      <c r="BA61" s="147">
        <f t="shared" si="13"/>
        <v>0</v>
      </c>
      <c r="BB61" s="147">
        <f t="shared" si="14"/>
        <v>0</v>
      </c>
      <c r="BC61" s="147">
        <f t="shared" si="15"/>
        <v>0</v>
      </c>
      <c r="BD61" s="147">
        <f t="shared" si="16"/>
        <v>0</v>
      </c>
      <c r="BE61" s="147">
        <f t="shared" si="17"/>
        <v>0</v>
      </c>
      <c r="CA61" s="176">
        <v>1</v>
      </c>
      <c r="CB61" s="176">
        <v>7</v>
      </c>
      <c r="CZ61" s="147">
        <v>0.00280000000000058</v>
      </c>
    </row>
    <row r="62" spans="1:104" ht="12.75">
      <c r="A62" s="170">
        <v>47</v>
      </c>
      <c r="B62" s="171" t="s">
        <v>191</v>
      </c>
      <c r="C62" s="172" t="s">
        <v>192</v>
      </c>
      <c r="D62" s="173" t="s">
        <v>134</v>
      </c>
      <c r="E62" s="174">
        <v>1</v>
      </c>
      <c r="F62" s="174">
        <v>0</v>
      </c>
      <c r="G62" s="175">
        <f t="shared" si="12"/>
        <v>0</v>
      </c>
      <c r="O62" s="169">
        <v>2</v>
      </c>
      <c r="AA62" s="147">
        <v>1</v>
      </c>
      <c r="AB62" s="147">
        <v>7</v>
      </c>
      <c r="AC62" s="147">
        <v>7</v>
      </c>
      <c r="AZ62" s="147">
        <v>2</v>
      </c>
      <c r="BA62" s="147">
        <f t="shared" si="13"/>
        <v>0</v>
      </c>
      <c r="BB62" s="147">
        <f t="shared" si="14"/>
        <v>0</v>
      </c>
      <c r="BC62" s="147">
        <f t="shared" si="15"/>
        <v>0</v>
      </c>
      <c r="BD62" s="147">
        <f t="shared" si="16"/>
        <v>0</v>
      </c>
      <c r="BE62" s="147">
        <f t="shared" si="17"/>
        <v>0</v>
      </c>
      <c r="CA62" s="176">
        <v>1</v>
      </c>
      <c r="CB62" s="176">
        <v>7</v>
      </c>
      <c r="CZ62" s="147">
        <v>0.00120000000000076</v>
      </c>
    </row>
    <row r="63" spans="1:104" ht="22.5">
      <c r="A63" s="170">
        <v>48</v>
      </c>
      <c r="B63" s="171" t="s">
        <v>193</v>
      </c>
      <c r="C63" s="172" t="s">
        <v>194</v>
      </c>
      <c r="D63" s="173" t="s">
        <v>134</v>
      </c>
      <c r="E63" s="174">
        <v>4</v>
      </c>
      <c r="F63" s="174">
        <v>0</v>
      </c>
      <c r="G63" s="175">
        <f t="shared" si="12"/>
        <v>0</v>
      </c>
      <c r="O63" s="169">
        <v>2</v>
      </c>
      <c r="AA63" s="147">
        <v>1</v>
      </c>
      <c r="AB63" s="147">
        <v>7</v>
      </c>
      <c r="AC63" s="147">
        <v>7</v>
      </c>
      <c r="AZ63" s="147">
        <v>2</v>
      </c>
      <c r="BA63" s="147">
        <f t="shared" si="13"/>
        <v>0</v>
      </c>
      <c r="BB63" s="147">
        <f t="shared" si="14"/>
        <v>0</v>
      </c>
      <c r="BC63" s="147">
        <f t="shared" si="15"/>
        <v>0</v>
      </c>
      <c r="BD63" s="147">
        <f t="shared" si="16"/>
        <v>0</v>
      </c>
      <c r="BE63" s="147">
        <f t="shared" si="17"/>
        <v>0</v>
      </c>
      <c r="CA63" s="176">
        <v>1</v>
      </c>
      <c r="CB63" s="176">
        <v>7</v>
      </c>
      <c r="CZ63" s="147">
        <v>0.0206300000000113</v>
      </c>
    </row>
    <row r="64" spans="1:104" ht="12.75">
      <c r="A64" s="170">
        <v>49</v>
      </c>
      <c r="B64" s="171" t="s">
        <v>195</v>
      </c>
      <c r="C64" s="172" t="s">
        <v>196</v>
      </c>
      <c r="D64" s="173" t="s">
        <v>97</v>
      </c>
      <c r="E64" s="174">
        <v>75</v>
      </c>
      <c r="F64" s="174">
        <v>0</v>
      </c>
      <c r="G64" s="175">
        <f t="shared" si="12"/>
        <v>0</v>
      </c>
      <c r="O64" s="169">
        <v>2</v>
      </c>
      <c r="AA64" s="147">
        <v>1</v>
      </c>
      <c r="AB64" s="147">
        <v>7</v>
      </c>
      <c r="AC64" s="147">
        <v>7</v>
      </c>
      <c r="AZ64" s="147">
        <v>2</v>
      </c>
      <c r="BA64" s="147">
        <f t="shared" si="13"/>
        <v>0</v>
      </c>
      <c r="BB64" s="147">
        <f t="shared" si="14"/>
        <v>0</v>
      </c>
      <c r="BC64" s="147">
        <f t="shared" si="15"/>
        <v>0</v>
      </c>
      <c r="BD64" s="147">
        <f t="shared" si="16"/>
        <v>0</v>
      </c>
      <c r="BE64" s="147">
        <f t="shared" si="17"/>
        <v>0</v>
      </c>
      <c r="CA64" s="176">
        <v>1</v>
      </c>
      <c r="CB64" s="176">
        <v>7</v>
      </c>
      <c r="CZ64" s="147">
        <v>0.000180000000000069</v>
      </c>
    </row>
    <row r="65" spans="1:104" ht="12.75">
      <c r="A65" s="170">
        <v>50</v>
      </c>
      <c r="B65" s="171" t="s">
        <v>197</v>
      </c>
      <c r="C65" s="172" t="s">
        <v>198</v>
      </c>
      <c r="D65" s="173" t="s">
        <v>134</v>
      </c>
      <c r="E65" s="174">
        <v>1</v>
      </c>
      <c r="F65" s="174">
        <v>0</v>
      </c>
      <c r="G65" s="175">
        <f t="shared" si="12"/>
        <v>0</v>
      </c>
      <c r="O65" s="169">
        <v>2</v>
      </c>
      <c r="AA65" s="147">
        <v>1</v>
      </c>
      <c r="AB65" s="147">
        <v>7</v>
      </c>
      <c r="AC65" s="147">
        <v>7</v>
      </c>
      <c r="AZ65" s="147">
        <v>2</v>
      </c>
      <c r="BA65" s="147">
        <f t="shared" si="13"/>
        <v>0</v>
      </c>
      <c r="BB65" s="147">
        <f t="shared" si="14"/>
        <v>0</v>
      </c>
      <c r="BC65" s="147">
        <f t="shared" si="15"/>
        <v>0</v>
      </c>
      <c r="BD65" s="147">
        <f t="shared" si="16"/>
        <v>0</v>
      </c>
      <c r="BE65" s="147">
        <f t="shared" si="17"/>
        <v>0</v>
      </c>
      <c r="CA65" s="176">
        <v>1</v>
      </c>
      <c r="CB65" s="176">
        <v>7</v>
      </c>
      <c r="CZ65" s="147">
        <v>-0.000140000000000029</v>
      </c>
    </row>
    <row r="66" spans="1:104" ht="12.75">
      <c r="A66" s="170">
        <v>51</v>
      </c>
      <c r="B66" s="171" t="s">
        <v>199</v>
      </c>
      <c r="C66" s="172" t="s">
        <v>200</v>
      </c>
      <c r="D66" s="173" t="s">
        <v>134</v>
      </c>
      <c r="E66" s="174">
        <v>2</v>
      </c>
      <c r="F66" s="174">
        <v>0</v>
      </c>
      <c r="G66" s="175">
        <f t="shared" si="12"/>
        <v>0</v>
      </c>
      <c r="O66" s="169">
        <v>2</v>
      </c>
      <c r="AA66" s="147">
        <v>1</v>
      </c>
      <c r="AB66" s="147">
        <v>7</v>
      </c>
      <c r="AC66" s="147">
        <v>7</v>
      </c>
      <c r="AZ66" s="147">
        <v>2</v>
      </c>
      <c r="BA66" s="147">
        <f t="shared" si="13"/>
        <v>0</v>
      </c>
      <c r="BB66" s="147">
        <f t="shared" si="14"/>
        <v>0</v>
      </c>
      <c r="BC66" s="147">
        <f t="shared" si="15"/>
        <v>0</v>
      </c>
      <c r="BD66" s="147">
        <f t="shared" si="16"/>
        <v>0</v>
      </c>
      <c r="BE66" s="147">
        <f t="shared" si="17"/>
        <v>0</v>
      </c>
      <c r="CA66" s="176">
        <v>1</v>
      </c>
      <c r="CB66" s="176">
        <v>7</v>
      </c>
      <c r="CZ66" s="147">
        <v>0.00451000000000334</v>
      </c>
    </row>
    <row r="67" spans="1:104" ht="12.75">
      <c r="A67" s="170">
        <v>52</v>
      </c>
      <c r="B67" s="171" t="s">
        <v>201</v>
      </c>
      <c r="C67" s="172" t="s">
        <v>202</v>
      </c>
      <c r="D67" s="173" t="s">
        <v>87</v>
      </c>
      <c r="E67" s="174">
        <v>914</v>
      </c>
      <c r="F67" s="174">
        <v>0</v>
      </c>
      <c r="G67" s="175">
        <f t="shared" si="12"/>
        <v>0</v>
      </c>
      <c r="O67" s="169">
        <v>2</v>
      </c>
      <c r="AA67" s="147">
        <v>1</v>
      </c>
      <c r="AB67" s="147">
        <v>7</v>
      </c>
      <c r="AC67" s="147">
        <v>7</v>
      </c>
      <c r="AZ67" s="147">
        <v>2</v>
      </c>
      <c r="BA67" s="147">
        <f t="shared" si="13"/>
        <v>0</v>
      </c>
      <c r="BB67" s="147">
        <f t="shared" si="14"/>
        <v>0</v>
      </c>
      <c r="BC67" s="147">
        <f t="shared" si="15"/>
        <v>0</v>
      </c>
      <c r="BD67" s="147">
        <f t="shared" si="16"/>
        <v>0</v>
      </c>
      <c r="BE67" s="147">
        <f t="shared" si="17"/>
        <v>0</v>
      </c>
      <c r="CA67" s="176">
        <v>1</v>
      </c>
      <c r="CB67" s="176">
        <v>7</v>
      </c>
      <c r="CZ67" s="147">
        <v>0.000140000000000029</v>
      </c>
    </row>
    <row r="68" spans="1:104" ht="12.75">
      <c r="A68" s="170">
        <v>53</v>
      </c>
      <c r="B68" s="171" t="s">
        <v>203</v>
      </c>
      <c r="C68" s="172" t="s">
        <v>204</v>
      </c>
      <c r="D68" s="173" t="s">
        <v>92</v>
      </c>
      <c r="E68" s="174">
        <v>34.3636499999829</v>
      </c>
      <c r="F68" s="174">
        <v>0</v>
      </c>
      <c r="G68" s="175">
        <f t="shared" si="12"/>
        <v>0</v>
      </c>
      <c r="O68" s="169">
        <v>2</v>
      </c>
      <c r="AA68" s="147">
        <v>7</v>
      </c>
      <c r="AB68" s="147">
        <v>1001</v>
      </c>
      <c r="AC68" s="147">
        <v>5</v>
      </c>
      <c r="AZ68" s="147">
        <v>2</v>
      </c>
      <c r="BA68" s="147">
        <f t="shared" si="13"/>
        <v>0</v>
      </c>
      <c r="BB68" s="147">
        <f t="shared" si="14"/>
        <v>0</v>
      </c>
      <c r="BC68" s="147">
        <f t="shared" si="15"/>
        <v>0</v>
      </c>
      <c r="BD68" s="147">
        <f t="shared" si="16"/>
        <v>0</v>
      </c>
      <c r="BE68" s="147">
        <f t="shared" si="17"/>
        <v>0</v>
      </c>
      <c r="CA68" s="176">
        <v>7</v>
      </c>
      <c r="CB68" s="176">
        <v>1001</v>
      </c>
      <c r="CZ68" s="147">
        <v>0</v>
      </c>
    </row>
    <row r="69" spans="1:57" ht="12.75">
      <c r="A69" s="177"/>
      <c r="B69" s="178" t="s">
        <v>74</v>
      </c>
      <c r="C69" s="179" t="str">
        <f>CONCATENATE(B53," ",C53)</f>
        <v>765 Krytiny tvrdé</v>
      </c>
      <c r="D69" s="180"/>
      <c r="E69" s="181"/>
      <c r="F69" s="182"/>
      <c r="G69" s="183">
        <f>SUM(G53:G68)</f>
        <v>0</v>
      </c>
      <c r="O69" s="169">
        <v>4</v>
      </c>
      <c r="BA69" s="184">
        <f>SUM(BA53:BA68)</f>
        <v>0</v>
      </c>
      <c r="BB69" s="184">
        <f>SUM(BB53:BB68)</f>
        <v>0</v>
      </c>
      <c r="BC69" s="184">
        <f>SUM(BC53:BC68)</f>
        <v>0</v>
      </c>
      <c r="BD69" s="184">
        <f>SUM(BD53:BD68)</f>
        <v>0</v>
      </c>
      <c r="BE69" s="184">
        <f>SUM(BE53:BE68)</f>
        <v>0</v>
      </c>
    </row>
    <row r="70" spans="1:15" ht="12.75">
      <c r="A70" s="162" t="s">
        <v>72</v>
      </c>
      <c r="B70" s="163" t="s">
        <v>205</v>
      </c>
      <c r="C70" s="164" t="s">
        <v>206</v>
      </c>
      <c r="D70" s="165"/>
      <c r="E70" s="166"/>
      <c r="F70" s="166"/>
      <c r="G70" s="167"/>
      <c r="H70" s="168"/>
      <c r="I70" s="168"/>
      <c r="O70" s="169">
        <v>1</v>
      </c>
    </row>
    <row r="71" spans="1:104" ht="12.75">
      <c r="A71" s="170">
        <v>54</v>
      </c>
      <c r="B71" s="171" t="s">
        <v>207</v>
      </c>
      <c r="C71" s="172" t="s">
        <v>208</v>
      </c>
      <c r="D71" s="173" t="s">
        <v>73</v>
      </c>
      <c r="E71" s="174">
        <v>1</v>
      </c>
      <c r="F71" s="174">
        <v>0</v>
      </c>
      <c r="G71" s="175">
        <f>E71*F71</f>
        <v>0</v>
      </c>
      <c r="O71" s="169">
        <v>2</v>
      </c>
      <c r="AA71" s="147">
        <v>1</v>
      </c>
      <c r="AB71" s="147">
        <v>7</v>
      </c>
      <c r="AC71" s="147">
        <v>7</v>
      </c>
      <c r="AZ71" s="147">
        <v>2</v>
      </c>
      <c r="BA71" s="147">
        <f>IF(AZ71=1,G71,0)</f>
        <v>0</v>
      </c>
      <c r="BB71" s="147">
        <f>IF(AZ71=2,G71,0)</f>
        <v>0</v>
      </c>
      <c r="BC71" s="147">
        <f>IF(AZ71=3,G71,0)</f>
        <v>0</v>
      </c>
      <c r="BD71" s="147">
        <f>IF(AZ71=4,G71,0)</f>
        <v>0</v>
      </c>
      <c r="BE71" s="147">
        <f>IF(AZ71=5,G71,0)</f>
        <v>0</v>
      </c>
      <c r="CA71" s="176">
        <v>1</v>
      </c>
      <c r="CB71" s="176">
        <v>7</v>
      </c>
      <c r="CZ71" s="147">
        <v>0</v>
      </c>
    </row>
    <row r="72" spans="1:104" ht="22.5">
      <c r="A72" s="170">
        <v>55</v>
      </c>
      <c r="B72" s="171" t="s">
        <v>209</v>
      </c>
      <c r="C72" s="172" t="s">
        <v>210</v>
      </c>
      <c r="D72" s="173" t="s">
        <v>211</v>
      </c>
      <c r="E72" s="174">
        <v>50</v>
      </c>
      <c r="F72" s="174">
        <v>0</v>
      </c>
      <c r="G72" s="175">
        <f>E72*F72</f>
        <v>0</v>
      </c>
      <c r="O72" s="169">
        <v>2</v>
      </c>
      <c r="AA72" s="147">
        <v>1</v>
      </c>
      <c r="AB72" s="147">
        <v>7</v>
      </c>
      <c r="AC72" s="147">
        <v>7</v>
      </c>
      <c r="AZ72" s="147">
        <v>2</v>
      </c>
      <c r="BA72" s="147">
        <f>IF(AZ72=1,G72,0)</f>
        <v>0</v>
      </c>
      <c r="BB72" s="147">
        <f>IF(AZ72=2,G72,0)</f>
        <v>0</v>
      </c>
      <c r="BC72" s="147">
        <f>IF(AZ72=3,G72,0)</f>
        <v>0</v>
      </c>
      <c r="BD72" s="147">
        <f>IF(AZ72=4,G72,0)</f>
        <v>0</v>
      </c>
      <c r="BE72" s="147">
        <f>IF(AZ72=5,G72,0)</f>
        <v>0</v>
      </c>
      <c r="CA72" s="176">
        <v>1</v>
      </c>
      <c r="CB72" s="176">
        <v>7</v>
      </c>
      <c r="CZ72" s="147">
        <v>4.99999999999945E-05</v>
      </c>
    </row>
    <row r="73" spans="1:104" ht="12.75">
      <c r="A73" s="170">
        <v>56</v>
      </c>
      <c r="B73" s="171" t="s">
        <v>212</v>
      </c>
      <c r="C73" s="172" t="s">
        <v>213</v>
      </c>
      <c r="D73" s="173" t="s">
        <v>134</v>
      </c>
      <c r="E73" s="174">
        <v>1</v>
      </c>
      <c r="F73" s="174">
        <v>0</v>
      </c>
      <c r="G73" s="175">
        <f>E73*F73</f>
        <v>0</v>
      </c>
      <c r="O73" s="169">
        <v>2</v>
      </c>
      <c r="AA73" s="147">
        <v>3</v>
      </c>
      <c r="AB73" s="147">
        <v>7</v>
      </c>
      <c r="AC73" s="147" t="s">
        <v>212</v>
      </c>
      <c r="AZ73" s="147">
        <v>2</v>
      </c>
      <c r="BA73" s="147">
        <f>IF(AZ73=1,G73,0)</f>
        <v>0</v>
      </c>
      <c r="BB73" s="147">
        <f>IF(AZ73=2,G73,0)</f>
        <v>0</v>
      </c>
      <c r="BC73" s="147">
        <f>IF(AZ73=3,G73,0)</f>
        <v>0</v>
      </c>
      <c r="BD73" s="147">
        <f>IF(AZ73=4,G73,0)</f>
        <v>0</v>
      </c>
      <c r="BE73" s="147">
        <f>IF(AZ73=5,G73,0)</f>
        <v>0</v>
      </c>
      <c r="CA73" s="176">
        <v>3</v>
      </c>
      <c r="CB73" s="176">
        <v>7</v>
      </c>
      <c r="CZ73" s="147">
        <v>0.035000000000025</v>
      </c>
    </row>
    <row r="74" spans="1:104" ht="12.75">
      <c r="A74" s="170">
        <v>57</v>
      </c>
      <c r="B74" s="171" t="s">
        <v>214</v>
      </c>
      <c r="C74" s="172" t="s">
        <v>215</v>
      </c>
      <c r="D74" s="173" t="s">
        <v>92</v>
      </c>
      <c r="E74" s="174">
        <v>0.0375000000000247</v>
      </c>
      <c r="F74" s="174">
        <v>0</v>
      </c>
      <c r="G74" s="175">
        <f>E74*F74</f>
        <v>0</v>
      </c>
      <c r="O74" s="169">
        <v>2</v>
      </c>
      <c r="AA74" s="147">
        <v>7</v>
      </c>
      <c r="AB74" s="147">
        <v>1001</v>
      </c>
      <c r="AC74" s="147">
        <v>5</v>
      </c>
      <c r="AZ74" s="147">
        <v>2</v>
      </c>
      <c r="BA74" s="147">
        <f>IF(AZ74=1,G74,0)</f>
        <v>0</v>
      </c>
      <c r="BB74" s="147">
        <f>IF(AZ74=2,G74,0)</f>
        <v>0</v>
      </c>
      <c r="BC74" s="147">
        <f>IF(AZ74=3,G74,0)</f>
        <v>0</v>
      </c>
      <c r="BD74" s="147">
        <f>IF(AZ74=4,G74,0)</f>
        <v>0</v>
      </c>
      <c r="BE74" s="147">
        <f>IF(AZ74=5,G74,0)</f>
        <v>0</v>
      </c>
      <c r="CA74" s="176">
        <v>7</v>
      </c>
      <c r="CB74" s="176">
        <v>1001</v>
      </c>
      <c r="CZ74" s="147">
        <v>0</v>
      </c>
    </row>
    <row r="75" spans="1:57" ht="12.75">
      <c r="A75" s="177"/>
      <c r="B75" s="178" t="s">
        <v>74</v>
      </c>
      <c r="C75" s="179" t="str">
        <f>CONCATENATE(B70," ",C70)</f>
        <v>767 Konstrukce zámečnické</v>
      </c>
      <c r="D75" s="180"/>
      <c r="E75" s="181"/>
      <c r="F75" s="182"/>
      <c r="G75" s="183">
        <f>SUM(G70:G74)</f>
        <v>0</v>
      </c>
      <c r="O75" s="169">
        <v>4</v>
      </c>
      <c r="BA75" s="184">
        <f>SUM(BA70:BA74)</f>
        <v>0</v>
      </c>
      <c r="BB75" s="184">
        <f>SUM(BB70:BB74)</f>
        <v>0</v>
      </c>
      <c r="BC75" s="184">
        <f>SUM(BC70:BC74)</f>
        <v>0</v>
      </c>
      <c r="BD75" s="184">
        <f>SUM(BD70:BD74)</f>
        <v>0</v>
      </c>
      <c r="BE75" s="184">
        <f>SUM(BE70:BE74)</f>
        <v>0</v>
      </c>
    </row>
    <row r="76" spans="1:15" ht="12.75">
      <c r="A76" s="162" t="s">
        <v>72</v>
      </c>
      <c r="B76" s="163" t="s">
        <v>216</v>
      </c>
      <c r="C76" s="164" t="s">
        <v>217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58</v>
      </c>
      <c r="B77" s="171" t="s">
        <v>218</v>
      </c>
      <c r="C77" s="172" t="s">
        <v>219</v>
      </c>
      <c r="D77" s="173" t="s">
        <v>220</v>
      </c>
      <c r="E77" s="174">
        <v>1</v>
      </c>
      <c r="F77" s="174">
        <v>0</v>
      </c>
      <c r="G77" s="175">
        <f>E77*F77</f>
        <v>0</v>
      </c>
      <c r="O77" s="169">
        <v>2</v>
      </c>
      <c r="AA77" s="147">
        <v>11</v>
      </c>
      <c r="AB77" s="147">
        <v>0</v>
      </c>
      <c r="AC77" s="147">
        <v>1</v>
      </c>
      <c r="AZ77" s="147">
        <v>3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A77" s="176">
        <v>11</v>
      </c>
      <c r="CB77" s="176">
        <v>0</v>
      </c>
      <c r="CZ77" s="147">
        <v>0</v>
      </c>
    </row>
    <row r="78" spans="1:57" ht="12.75">
      <c r="A78" s="177"/>
      <c r="B78" s="178" t="s">
        <v>74</v>
      </c>
      <c r="C78" s="179" t="str">
        <f>CONCATENATE(B76," ",C76)</f>
        <v>M21 Elektromontáže</v>
      </c>
      <c r="D78" s="180"/>
      <c r="E78" s="181"/>
      <c r="F78" s="182"/>
      <c r="G78" s="183">
        <f>SUM(G76:G77)</f>
        <v>0</v>
      </c>
      <c r="O78" s="169">
        <v>4</v>
      </c>
      <c r="BA78" s="184">
        <f>SUM(BA76:BA77)</f>
        <v>0</v>
      </c>
      <c r="BB78" s="184">
        <f>SUM(BB76:BB77)</f>
        <v>0</v>
      </c>
      <c r="BC78" s="184">
        <f>SUM(BC76:BC77)</f>
        <v>0</v>
      </c>
      <c r="BD78" s="184">
        <f>SUM(BD76:BD77)</f>
        <v>0</v>
      </c>
      <c r="BE78" s="184">
        <f>SUM(BE76:BE77)</f>
        <v>0</v>
      </c>
    </row>
    <row r="79" spans="1:15" ht="12.75">
      <c r="A79" s="162" t="s">
        <v>72</v>
      </c>
      <c r="B79" s="163" t="s">
        <v>221</v>
      </c>
      <c r="C79" s="164" t="s">
        <v>222</v>
      </c>
      <c r="D79" s="165"/>
      <c r="E79" s="166"/>
      <c r="F79" s="166"/>
      <c r="G79" s="167"/>
      <c r="H79" s="168"/>
      <c r="I79" s="168"/>
      <c r="O79" s="169">
        <v>1</v>
      </c>
    </row>
    <row r="80" spans="1:104" ht="12.75">
      <c r="A80" s="170">
        <v>59</v>
      </c>
      <c r="B80" s="171" t="s">
        <v>223</v>
      </c>
      <c r="C80" s="172" t="s">
        <v>224</v>
      </c>
      <c r="D80" s="173" t="s">
        <v>92</v>
      </c>
      <c r="E80" s="174">
        <v>12.0904999999984</v>
      </c>
      <c r="F80" s="174">
        <v>0</v>
      </c>
      <c r="G80" s="175">
        <f aca="true" t="shared" si="18" ref="G80:G85">E80*F80</f>
        <v>0</v>
      </c>
      <c r="O80" s="169">
        <v>2</v>
      </c>
      <c r="AA80" s="147">
        <v>8</v>
      </c>
      <c r="AB80" s="147">
        <v>0</v>
      </c>
      <c r="AC80" s="147">
        <v>3</v>
      </c>
      <c r="AZ80" s="147">
        <v>1</v>
      </c>
      <c r="BA80" s="147">
        <f aca="true" t="shared" si="19" ref="BA80:BA85">IF(AZ80=1,G80,0)</f>
        <v>0</v>
      </c>
      <c r="BB80" s="147">
        <f aca="true" t="shared" si="20" ref="BB80:BB85">IF(AZ80=2,G80,0)</f>
        <v>0</v>
      </c>
      <c r="BC80" s="147">
        <f aca="true" t="shared" si="21" ref="BC80:BC85">IF(AZ80=3,G80,0)</f>
        <v>0</v>
      </c>
      <c r="BD80" s="147">
        <f aca="true" t="shared" si="22" ref="BD80:BD85">IF(AZ80=4,G80,0)</f>
        <v>0</v>
      </c>
      <c r="BE80" s="147">
        <f aca="true" t="shared" si="23" ref="BE80:BE85">IF(AZ80=5,G80,0)</f>
        <v>0</v>
      </c>
      <c r="CA80" s="176">
        <v>8</v>
      </c>
      <c r="CB80" s="176">
        <v>0</v>
      </c>
      <c r="CZ80" s="147">
        <v>0</v>
      </c>
    </row>
    <row r="81" spans="1:104" ht="12.75">
      <c r="A81" s="170">
        <v>60</v>
      </c>
      <c r="B81" s="171" t="s">
        <v>225</v>
      </c>
      <c r="C81" s="172" t="s">
        <v>226</v>
      </c>
      <c r="D81" s="173" t="s">
        <v>92</v>
      </c>
      <c r="E81" s="174">
        <v>12.0904999999984</v>
      </c>
      <c r="F81" s="174">
        <v>0</v>
      </c>
      <c r="G81" s="175">
        <f t="shared" si="18"/>
        <v>0</v>
      </c>
      <c r="O81" s="169">
        <v>2</v>
      </c>
      <c r="AA81" s="147">
        <v>8</v>
      </c>
      <c r="AB81" s="147">
        <v>0</v>
      </c>
      <c r="AC81" s="147">
        <v>3</v>
      </c>
      <c r="AZ81" s="147">
        <v>1</v>
      </c>
      <c r="BA81" s="147">
        <f t="shared" si="19"/>
        <v>0</v>
      </c>
      <c r="BB81" s="147">
        <f t="shared" si="20"/>
        <v>0</v>
      </c>
      <c r="BC81" s="147">
        <f t="shared" si="21"/>
        <v>0</v>
      </c>
      <c r="BD81" s="147">
        <f t="shared" si="22"/>
        <v>0</v>
      </c>
      <c r="BE81" s="147">
        <f t="shared" si="23"/>
        <v>0</v>
      </c>
      <c r="CA81" s="176">
        <v>8</v>
      </c>
      <c r="CB81" s="176">
        <v>0</v>
      </c>
      <c r="CZ81" s="147">
        <v>0</v>
      </c>
    </row>
    <row r="82" spans="1:104" ht="12.75">
      <c r="A82" s="170">
        <v>61</v>
      </c>
      <c r="B82" s="171" t="s">
        <v>227</v>
      </c>
      <c r="C82" s="172" t="s">
        <v>228</v>
      </c>
      <c r="D82" s="173" t="s">
        <v>92</v>
      </c>
      <c r="E82" s="174">
        <v>24.1809999999968</v>
      </c>
      <c r="F82" s="174">
        <v>0</v>
      </c>
      <c r="G82" s="175">
        <f t="shared" si="18"/>
        <v>0</v>
      </c>
      <c r="O82" s="169">
        <v>2</v>
      </c>
      <c r="AA82" s="147">
        <v>8</v>
      </c>
      <c r="AB82" s="147">
        <v>0</v>
      </c>
      <c r="AC82" s="147">
        <v>3</v>
      </c>
      <c r="AZ82" s="147">
        <v>1</v>
      </c>
      <c r="BA82" s="147">
        <f t="shared" si="19"/>
        <v>0</v>
      </c>
      <c r="BB82" s="147">
        <f t="shared" si="20"/>
        <v>0</v>
      </c>
      <c r="BC82" s="147">
        <f t="shared" si="21"/>
        <v>0</v>
      </c>
      <c r="BD82" s="147">
        <f t="shared" si="22"/>
        <v>0</v>
      </c>
      <c r="BE82" s="147">
        <f t="shared" si="23"/>
        <v>0</v>
      </c>
      <c r="CA82" s="176">
        <v>8</v>
      </c>
      <c r="CB82" s="176">
        <v>0</v>
      </c>
      <c r="CZ82" s="147">
        <v>0</v>
      </c>
    </row>
    <row r="83" spans="1:104" ht="12.75">
      <c r="A83" s="170">
        <v>62</v>
      </c>
      <c r="B83" s="171" t="s">
        <v>229</v>
      </c>
      <c r="C83" s="172" t="s">
        <v>230</v>
      </c>
      <c r="D83" s="173" t="s">
        <v>92</v>
      </c>
      <c r="E83" s="174">
        <v>12.0904999999984</v>
      </c>
      <c r="F83" s="174">
        <v>0</v>
      </c>
      <c r="G83" s="175">
        <f t="shared" si="18"/>
        <v>0</v>
      </c>
      <c r="O83" s="169">
        <v>2</v>
      </c>
      <c r="AA83" s="147">
        <v>8</v>
      </c>
      <c r="AB83" s="147">
        <v>0</v>
      </c>
      <c r="AC83" s="147">
        <v>3</v>
      </c>
      <c r="AZ83" s="147">
        <v>1</v>
      </c>
      <c r="BA83" s="147">
        <f t="shared" si="19"/>
        <v>0</v>
      </c>
      <c r="BB83" s="147">
        <f t="shared" si="20"/>
        <v>0</v>
      </c>
      <c r="BC83" s="147">
        <f t="shared" si="21"/>
        <v>0</v>
      </c>
      <c r="BD83" s="147">
        <f t="shared" si="22"/>
        <v>0</v>
      </c>
      <c r="BE83" s="147">
        <f t="shared" si="23"/>
        <v>0</v>
      </c>
      <c r="CA83" s="176">
        <v>8</v>
      </c>
      <c r="CB83" s="176">
        <v>0</v>
      </c>
      <c r="CZ83" s="147">
        <v>0</v>
      </c>
    </row>
    <row r="84" spans="1:104" ht="12.75">
      <c r="A84" s="170">
        <v>63</v>
      </c>
      <c r="B84" s="171" t="s">
        <v>231</v>
      </c>
      <c r="C84" s="172" t="s">
        <v>232</v>
      </c>
      <c r="D84" s="173" t="s">
        <v>92</v>
      </c>
      <c r="E84" s="174">
        <v>96.723999999987</v>
      </c>
      <c r="F84" s="174">
        <v>0</v>
      </c>
      <c r="G84" s="175">
        <f t="shared" si="18"/>
        <v>0</v>
      </c>
      <c r="O84" s="169">
        <v>2</v>
      </c>
      <c r="AA84" s="147">
        <v>8</v>
      </c>
      <c r="AB84" s="147">
        <v>0</v>
      </c>
      <c r="AC84" s="147">
        <v>3</v>
      </c>
      <c r="AZ84" s="147">
        <v>1</v>
      </c>
      <c r="BA84" s="147">
        <f t="shared" si="19"/>
        <v>0</v>
      </c>
      <c r="BB84" s="147">
        <f t="shared" si="20"/>
        <v>0</v>
      </c>
      <c r="BC84" s="147">
        <f t="shared" si="21"/>
        <v>0</v>
      </c>
      <c r="BD84" s="147">
        <f t="shared" si="22"/>
        <v>0</v>
      </c>
      <c r="BE84" s="147">
        <f t="shared" si="23"/>
        <v>0</v>
      </c>
      <c r="CA84" s="176">
        <v>8</v>
      </c>
      <c r="CB84" s="176">
        <v>0</v>
      </c>
      <c r="CZ84" s="147">
        <v>0</v>
      </c>
    </row>
    <row r="85" spans="1:104" ht="12.75">
      <c r="A85" s="170">
        <v>64</v>
      </c>
      <c r="B85" s="171" t="s">
        <v>233</v>
      </c>
      <c r="C85" s="172" t="s">
        <v>234</v>
      </c>
      <c r="D85" s="173" t="s">
        <v>92</v>
      </c>
      <c r="E85" s="174">
        <v>12.0904999999984</v>
      </c>
      <c r="F85" s="174">
        <v>0</v>
      </c>
      <c r="G85" s="175">
        <f t="shared" si="18"/>
        <v>0</v>
      </c>
      <c r="O85" s="169">
        <v>2</v>
      </c>
      <c r="AA85" s="147">
        <v>8</v>
      </c>
      <c r="AB85" s="147">
        <v>0</v>
      </c>
      <c r="AC85" s="147">
        <v>3</v>
      </c>
      <c r="AZ85" s="147">
        <v>1</v>
      </c>
      <c r="BA85" s="147">
        <f t="shared" si="19"/>
        <v>0</v>
      </c>
      <c r="BB85" s="147">
        <f t="shared" si="20"/>
        <v>0</v>
      </c>
      <c r="BC85" s="147">
        <f t="shared" si="21"/>
        <v>0</v>
      </c>
      <c r="BD85" s="147">
        <f t="shared" si="22"/>
        <v>0</v>
      </c>
      <c r="BE85" s="147">
        <f t="shared" si="23"/>
        <v>0</v>
      </c>
      <c r="CA85" s="176">
        <v>8</v>
      </c>
      <c r="CB85" s="176">
        <v>0</v>
      </c>
      <c r="CZ85" s="147">
        <v>0</v>
      </c>
    </row>
    <row r="86" spans="1:57" ht="12.75">
      <c r="A86" s="177"/>
      <c r="B86" s="178" t="s">
        <v>74</v>
      </c>
      <c r="C86" s="179" t="str">
        <f>CONCATENATE(B79," ",C79)</f>
        <v>D96 Přesuny suti a vybouraných hmot</v>
      </c>
      <c r="D86" s="180"/>
      <c r="E86" s="181"/>
      <c r="F86" s="182"/>
      <c r="G86" s="183">
        <f>SUM(G79:G85)</f>
        <v>0</v>
      </c>
      <c r="O86" s="169">
        <v>4</v>
      </c>
      <c r="BA86" s="184">
        <f>SUM(BA79:BA85)</f>
        <v>0</v>
      </c>
      <c r="BB86" s="184">
        <f>SUM(BB79:BB85)</f>
        <v>0</v>
      </c>
      <c r="BC86" s="184">
        <f>SUM(BC79:BC85)</f>
        <v>0</v>
      </c>
      <c r="BD86" s="184">
        <f>SUM(BD79:BD85)</f>
        <v>0</v>
      </c>
      <c r="BE86" s="184">
        <f>SUM(BE79:BE85)</f>
        <v>0</v>
      </c>
    </row>
    <row r="87" ht="12.75">
      <c r="E87" s="147"/>
    </row>
    <row r="88" ht="12.75">
      <c r="E88" s="147"/>
    </row>
    <row r="89" ht="12.75">
      <c r="E89" s="147"/>
    </row>
    <row r="90" ht="12.75">
      <c r="E90" s="147"/>
    </row>
    <row r="91" ht="12.75">
      <c r="E91" s="147"/>
    </row>
    <row r="92" ht="12.75">
      <c r="E92" s="147"/>
    </row>
    <row r="93" ht="12.75">
      <c r="E93" s="147"/>
    </row>
    <row r="94" ht="12.75">
      <c r="E94" s="147"/>
    </row>
    <row r="95" ht="12.75">
      <c r="E95" s="147"/>
    </row>
    <row r="96" ht="12.75">
      <c r="E96" s="147"/>
    </row>
    <row r="97" ht="12.75">
      <c r="E97" s="147"/>
    </row>
    <row r="98" ht="12.75">
      <c r="E98" s="147"/>
    </row>
    <row r="99" ht="12.75">
      <c r="E99" s="147"/>
    </row>
    <row r="100" ht="12.75">
      <c r="E100" s="147"/>
    </row>
    <row r="101" ht="12.75">
      <c r="E101" s="147"/>
    </row>
    <row r="102" ht="12.75">
      <c r="E102" s="147"/>
    </row>
    <row r="103" ht="12.75">
      <c r="E103" s="147"/>
    </row>
    <row r="104" ht="12.75">
      <c r="E104" s="147"/>
    </row>
    <row r="105" ht="12.75">
      <c r="E105" s="147"/>
    </row>
    <row r="106" ht="12.75">
      <c r="E106" s="147"/>
    </row>
    <row r="107" ht="12.75">
      <c r="E107" s="147"/>
    </row>
    <row r="108" ht="12.75">
      <c r="E108" s="147"/>
    </row>
    <row r="109" ht="12.75">
      <c r="E109" s="147"/>
    </row>
    <row r="110" spans="1:7" ht="12.75">
      <c r="A110" s="185"/>
      <c r="B110" s="185"/>
      <c r="C110" s="185"/>
      <c r="D110" s="185"/>
      <c r="E110" s="185"/>
      <c r="F110" s="185"/>
      <c r="G110" s="185"/>
    </row>
    <row r="111" spans="1:7" ht="12.75">
      <c r="A111" s="185"/>
      <c r="B111" s="185"/>
      <c r="C111" s="185"/>
      <c r="D111" s="185"/>
      <c r="E111" s="185"/>
      <c r="F111" s="185"/>
      <c r="G111" s="185"/>
    </row>
    <row r="112" spans="1:7" ht="12.75">
      <c r="A112" s="185"/>
      <c r="B112" s="185"/>
      <c r="C112" s="185"/>
      <c r="D112" s="185"/>
      <c r="E112" s="185"/>
      <c r="F112" s="185"/>
      <c r="G112" s="185"/>
    </row>
    <row r="113" spans="1:7" ht="12.75">
      <c r="A113" s="185"/>
      <c r="B113" s="185"/>
      <c r="C113" s="185"/>
      <c r="D113" s="185"/>
      <c r="E113" s="185"/>
      <c r="F113" s="185"/>
      <c r="G113" s="185"/>
    </row>
    <row r="114" ht="12.75">
      <c r="E114" s="147"/>
    </row>
    <row r="115" ht="12.75">
      <c r="E115" s="147"/>
    </row>
    <row r="116" ht="12.75">
      <c r="E116" s="147"/>
    </row>
    <row r="117" ht="12.75">
      <c r="E117" s="147"/>
    </row>
    <row r="118" ht="12.75">
      <c r="E118" s="147"/>
    </row>
    <row r="119" ht="12.75">
      <c r="E119" s="147"/>
    </row>
    <row r="120" ht="12.75">
      <c r="E120" s="147"/>
    </row>
    <row r="121" ht="12.75">
      <c r="E121" s="147"/>
    </row>
    <row r="122" ht="12.75">
      <c r="E122" s="147"/>
    </row>
    <row r="123" ht="12.75">
      <c r="E123" s="147"/>
    </row>
    <row r="124" ht="12.75">
      <c r="E124" s="147"/>
    </row>
    <row r="125" ht="12.75">
      <c r="E125" s="147"/>
    </row>
    <row r="126" ht="12.75">
      <c r="E126" s="147"/>
    </row>
    <row r="127" ht="12.75">
      <c r="E127" s="147"/>
    </row>
    <row r="128" ht="12.75">
      <c r="E128" s="147"/>
    </row>
    <row r="129" ht="12.75">
      <c r="E129" s="147"/>
    </row>
    <row r="130" ht="12.75">
      <c r="E130" s="147"/>
    </row>
    <row r="131" ht="12.75">
      <c r="E131" s="147"/>
    </row>
    <row r="132" ht="12.75">
      <c r="E132" s="147"/>
    </row>
    <row r="133" ht="12.75">
      <c r="E133" s="147"/>
    </row>
    <row r="134" ht="12.75">
      <c r="E134" s="147"/>
    </row>
    <row r="135" ht="12.75">
      <c r="E135" s="147"/>
    </row>
    <row r="136" ht="12.75">
      <c r="E136" s="147"/>
    </row>
    <row r="137" ht="12.75">
      <c r="E137" s="147"/>
    </row>
    <row r="138" ht="12.75">
      <c r="E138" s="147"/>
    </row>
    <row r="139" ht="12.75">
      <c r="E139" s="147"/>
    </row>
    <row r="140" ht="12.75">
      <c r="E140" s="147"/>
    </row>
    <row r="141" ht="12.75">
      <c r="E141" s="147"/>
    </row>
    <row r="142" ht="12.75">
      <c r="E142" s="147"/>
    </row>
    <row r="143" ht="12.75">
      <c r="E143" s="147"/>
    </row>
    <row r="144" ht="12.75">
      <c r="E144" s="147"/>
    </row>
    <row r="145" spans="1:2" ht="12.75">
      <c r="A145" s="186"/>
      <c r="B145" s="186"/>
    </row>
    <row r="146" spans="1:7" ht="12.75">
      <c r="A146" s="185"/>
      <c r="B146" s="185"/>
      <c r="C146" s="187"/>
      <c r="D146" s="187"/>
      <c r="E146" s="188"/>
      <c r="F146" s="187"/>
      <c r="G146" s="189"/>
    </row>
    <row r="147" spans="1:7" ht="12.75">
      <c r="A147" s="190"/>
      <c r="B147" s="190"/>
      <c r="C147" s="185"/>
      <c r="D147" s="185"/>
      <c r="E147" s="191"/>
      <c r="F147" s="185"/>
      <c r="G147" s="185"/>
    </row>
    <row r="148" spans="1:7" ht="12.75">
      <c r="A148" s="185"/>
      <c r="B148" s="185"/>
      <c r="C148" s="185"/>
      <c r="D148" s="185"/>
      <c r="E148" s="191"/>
      <c r="F148" s="185"/>
      <c r="G148" s="185"/>
    </row>
    <row r="149" spans="1:7" ht="12.75">
      <c r="A149" s="185"/>
      <c r="B149" s="185"/>
      <c r="C149" s="185"/>
      <c r="D149" s="185"/>
      <c r="E149" s="191"/>
      <c r="F149" s="185"/>
      <c r="G149" s="185"/>
    </row>
    <row r="150" spans="1:7" ht="12.75">
      <c r="A150" s="185"/>
      <c r="B150" s="185"/>
      <c r="C150" s="185"/>
      <c r="D150" s="185"/>
      <c r="E150" s="191"/>
      <c r="F150" s="185"/>
      <c r="G150" s="185"/>
    </row>
    <row r="151" spans="1:7" ht="12.75">
      <c r="A151" s="185"/>
      <c r="B151" s="185"/>
      <c r="C151" s="185"/>
      <c r="D151" s="185"/>
      <c r="E151" s="191"/>
      <c r="F151" s="185"/>
      <c r="G151" s="185"/>
    </row>
    <row r="152" spans="1:7" ht="12.75">
      <c r="A152" s="185"/>
      <c r="B152" s="185"/>
      <c r="C152" s="185"/>
      <c r="D152" s="185"/>
      <c r="E152" s="191"/>
      <c r="F152" s="185"/>
      <c r="G152" s="185"/>
    </row>
    <row r="153" spans="1:7" ht="12.75">
      <c r="A153" s="185"/>
      <c r="B153" s="185"/>
      <c r="C153" s="185"/>
      <c r="D153" s="185"/>
      <c r="E153" s="191"/>
      <c r="F153" s="185"/>
      <c r="G153" s="185"/>
    </row>
    <row r="154" spans="1:7" ht="12.75">
      <c r="A154" s="185"/>
      <c r="B154" s="185"/>
      <c r="C154" s="185"/>
      <c r="D154" s="185"/>
      <c r="E154" s="191"/>
      <c r="F154" s="185"/>
      <c r="G154" s="185"/>
    </row>
    <row r="155" spans="1:7" ht="12.75">
      <c r="A155" s="185"/>
      <c r="B155" s="185"/>
      <c r="C155" s="185"/>
      <c r="D155" s="185"/>
      <c r="E155" s="191"/>
      <c r="F155" s="185"/>
      <c r="G155" s="185"/>
    </row>
    <row r="156" spans="1:7" ht="12.75">
      <c r="A156" s="185"/>
      <c r="B156" s="185"/>
      <c r="C156" s="185"/>
      <c r="D156" s="185"/>
      <c r="E156" s="191"/>
      <c r="F156" s="185"/>
      <c r="G156" s="185"/>
    </row>
    <row r="157" spans="1:7" ht="12.75">
      <c r="A157" s="185"/>
      <c r="B157" s="185"/>
      <c r="C157" s="185"/>
      <c r="D157" s="185"/>
      <c r="E157" s="191"/>
      <c r="F157" s="185"/>
      <c r="G157" s="185"/>
    </row>
    <row r="158" spans="1:7" ht="12.75">
      <c r="A158" s="185"/>
      <c r="B158" s="185"/>
      <c r="C158" s="185"/>
      <c r="D158" s="185"/>
      <c r="E158" s="191"/>
      <c r="F158" s="185"/>
      <c r="G158" s="185"/>
    </row>
    <row r="159" spans="1:7" ht="12.75">
      <c r="A159" s="185"/>
      <c r="B159" s="185"/>
      <c r="C159" s="185"/>
      <c r="D159" s="185"/>
      <c r="E159" s="191"/>
      <c r="F159" s="185"/>
      <c r="G159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Bartoš</dc:creator>
  <cp:keywords/>
  <dc:description/>
  <cp:lastModifiedBy>externistait</cp:lastModifiedBy>
  <cp:lastPrinted>2016-10-20T09:51:36Z</cp:lastPrinted>
  <dcterms:created xsi:type="dcterms:W3CDTF">2016-10-18T12:19:55Z</dcterms:created>
  <dcterms:modified xsi:type="dcterms:W3CDTF">2016-10-25T11:00:37Z</dcterms:modified>
  <cp:category/>
  <cp:version/>
  <cp:contentType/>
  <cp:contentStatus/>
</cp:coreProperties>
</file>