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8_16 - Komunikace Zhůř" sheetId="2" r:id="rId2"/>
    <sheet name="VRN - Vedlejší rozpočtové..." sheetId="3" r:id="rId3"/>
    <sheet name="Pokyny pro vyplnění" sheetId="4" r:id="rId4"/>
  </sheets>
  <definedNames>
    <definedName name="_xlnm._FilterDatabase" localSheetId="1" hidden="1">'28_16 - Komunikace Zhůř'!$C$76:$K$76</definedName>
    <definedName name="_xlnm._FilterDatabase" localSheetId="2" hidden="1">'VRN - Vedlejší rozpočtové...'!$C$77:$K$77</definedName>
    <definedName name="_xlnm.Print_Titles" localSheetId="1">'28_16 - Komunikace Zhůř'!$76:$76</definedName>
    <definedName name="_xlnm.Print_Titles" localSheetId="0">'Rekapitulace stavby'!$49:$49</definedName>
    <definedName name="_xlnm.Print_Titles" localSheetId="2">'VRN - Vedlejší rozpočtové...'!$77:$77</definedName>
    <definedName name="_xlnm.Print_Area" localSheetId="1">'28_16 - Komunikace Zhůř'!$C$4:$J$34,'28_16 - Komunikace Zhůř'!$C$40:$J$60,'28_16 - Komunikace Zhůř'!$C$66:$K$223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2">'VRN - Vedlejší rozpočtové...'!$C$4:$J$36,'VRN - Vedlejší rozpočtové...'!$C$42:$J$59,'VRN - Vedlejší rozpočtové...'!$C$65:$K$104</definedName>
  </definedNames>
  <calcPr fullCalcOnLoad="1"/>
</workbook>
</file>

<file path=xl/sharedStrings.xml><?xml version="1.0" encoding="utf-8"?>
<sst xmlns="http://schemas.openxmlformats.org/spreadsheetml/2006/main" count="2385" uniqueCount="508">
  <si>
    <t>Export VZ</t>
  </si>
  <si>
    <t>List obsahuje:</t>
  </si>
  <si>
    <t>3.0</t>
  </si>
  <si>
    <t/>
  </si>
  <si>
    <t>False</t>
  </si>
  <si>
    <t>{03983921-9827-42ab-931e-20d94b365672}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</si>
  <si>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</si>
  <si>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</si>
  <si>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</si>
  <si>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</si>
  <si>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</si>
  <si>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</si>
  <si>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</si>
  <si>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</si>
  <si>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</si>
  <si>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28_16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</si>
  <si>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</si>
  <si>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</si>
  <si>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Komunikace Zhůř</t>
  </si>
  <si>
    <t>0,1</t>
  </si>
  <si>
    <t>KSO:</t>
  </si>
  <si>
    <t>CC-CZ:</t>
  </si>
  <si>
    <t>1</t>
  </si>
  <si>
    <t>Místo:</t>
  </si>
  <si>
    <t xml:space="preserve"> </t>
  </si>
  <si>
    <t>Datum:</t>
  </si>
  <si>
    <t>30.8.2016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</si>
  <si>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</si>
  <si>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</si>
  <si>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</si>
  <si>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</si>
  <si>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</si>
  <si>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</si>
  <si>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</si>
  <si>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</si>
  <si>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</si>
  <si>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</si>
  <si>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</si>
  <si>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</si>
  <si>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</si>
  <si>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</si>
  <si>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</si>
  <si>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</si>
  <si>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</si>
  <si>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</si>
  <si>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</si>
  <si>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</si>
  <si>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</si>
  <si>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</si>
  <si>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</si>
  <si>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</si>
  <si>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</si>
  <si>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</si>
  <si>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</si>
  <si>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</si>
  <si>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</si>
  <si>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</si>
  <si>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</si>
  <si>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</si>
  <si>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</si>
  <si>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</si>
  <si>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</si>
  <si>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</si>
  <si>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</si>
  <si>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</si>
  <si>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</si>
  <si>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</si>
  <si>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</si>
  <si>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</si>
  <si>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</si>
  <si>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</si>
  <si>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</si>
  <si>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</si>
  <si>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</si>
  <si>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</si>
  <si>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</si>
  <si>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VRN</t>
  </si>
  <si>
    <t>Vedlejší rozpočtové náklady</t>
  </si>
  <si>
    <t>{0a85f4b6-8ca0-47d1-9293-3393ba2bb0ef}</t>
  </si>
  <si>
    <t>2</t>
  </si>
  <si>
    <t>Zpět na list: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</si>
  <si>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</si>
  <si>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</si>
  <si>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</si>
  <si>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</si>
  <si>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</si>
  <si>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</si>
  <si>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</si>
  <si>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</si>
  <si>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</si>
  <si>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5 - Komunikace pozemní</t>
  </si>
  <si>
    <t xml:space="preserve">      56 - Podkladní vrstvy komunikací, letišť a ploch</t>
  </si>
  <si>
    <t xml:space="preserve">      57 - Kryty pozemních komunikací letišť a ploch z kameniva nebo živičné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</si>
  <si>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</si>
  <si>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</si>
  <si>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</si>
  <si>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</si>
  <si>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</si>
  <si>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</si>
  <si>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</si>
  <si>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</si>
  <si>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</si>
  <si>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</si>
  <si>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</si>
  <si>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</si>
  <si>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</si>
  <si>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</si>
  <si>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</si>
  <si>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</si>
  <si>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</si>
  <si>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</si>
  <si>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</si>
  <si>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</si>
  <si>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</si>
  <si>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</si>
  <si>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113154233</t>
  </si>
  <si>
    <t>Frézování živičného krytu tl 50 mm pruh š 2 m pl do 1000 m2 bez překážek v trase</t>
  </si>
  <si>
    <t>m2</t>
  </si>
  <si>
    <t>CS ÚRS 2016 01</t>
  </si>
  <si>
    <t>4</t>
  </si>
  <si>
    <t>3</t>
  </si>
  <si>
    <t>2041721827</t>
  </si>
  <si>
    <t>PP</t>
  </si>
  <si>
    <t>Frézování živičného podkladu nebo krytu s naložením na dopravní prostředek plochy přes 500 do 1 000 m2 bez překážek v trase pruhu šířky přes 1 m do 2 m, tloušťky vrstvy 50 mm</t>
  </si>
  <si>
    <t>VV</t>
  </si>
  <si>
    <t>dwg</t>
  </si>
  <si>
    <t>334,82</t>
  </si>
  <si>
    <t>Součet</t>
  </si>
  <si>
    <t>122101102</t>
  </si>
  <si>
    <t>Odkopávky a prokopávky nezapažené v hornině tř. 1 a 2 objem do 1000 m3</t>
  </si>
  <si>
    <t>m3</t>
  </si>
  <si>
    <t>-802206431</t>
  </si>
  <si>
    <t>Odkopávky a prokopávky nezapažené s přehozením výkopku na vzdálenost do 3 m nebo s naložením na dopravní prostředek v horninách tř. 1 a 2 přes 100 do 1 000 m3</t>
  </si>
  <si>
    <t>dwg, drobné odkopávky</t>
  </si>
  <si>
    <t>175</t>
  </si>
  <si>
    <t>162301102</t>
  </si>
  <si>
    <t>Vodorovné přemístění do 1000 m výkopku/sypaniny z horniny tř. 1 až 4</t>
  </si>
  <si>
    <t>-1953189071</t>
  </si>
  <si>
    <t>Vodorovné přemístění výkopku nebo sypaniny po suchu na obvyklém dopravním prostředku, bez naložení výkopku, avšak se složením bez rozhrnutí z horniny tř. 1 až 4 na vzdálenost přes 500 do 1 000 m</t>
  </si>
  <si>
    <t>171101103</t>
  </si>
  <si>
    <t>Uložení sypaniny z hornin soudržných do násypů zhutněných do 100 % PS</t>
  </si>
  <si>
    <t>252785661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</si>
  <si>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</si>
  <si>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0,03*(228,5+1375)</t>
  </si>
  <si>
    <t>0,08*(228,5+1375)</t>
  </si>
  <si>
    <t>5</t>
  </si>
  <si>
    <t>M</t>
  </si>
  <si>
    <t>005724100</t>
  </si>
  <si>
    <t>osivo směs travní parková</t>
  </si>
  <si>
    <t>kg</t>
  </si>
  <si>
    <t>CS ÚRS 2015 02</t>
  </si>
  <si>
    <t>8</t>
  </si>
  <si>
    <t>-690675603</t>
  </si>
  <si>
    <t>Osiva pícnin směsi travní balení obvykle 25 kg parková</t>
  </si>
  <si>
    <t>1812,87/100</t>
  </si>
  <si>
    <t>6</t>
  </si>
  <si>
    <t>181451131</t>
  </si>
  <si>
    <t>Založení parkového trávníku výsevem plochy přes 1000 m2 v rovině a ve svahu do 1:5</t>
  </si>
  <si>
    <t>595125947</t>
  </si>
  <si>
    <t>Založení trávníku na půdě předem připravené plochy přes 1000 m2 výsevem včetně utažení parkového v rovině nebo na svahu do 1:5</t>
  </si>
  <si>
    <t>1812,87</t>
  </si>
  <si>
    <t>7</t>
  </si>
  <si>
    <t>182301131</t>
  </si>
  <si>
    <t>Rozprostření ornice pl přes 500 m2 ve svahu přes 1:5 tl vrstvy do 100 mm</t>
  </si>
  <si>
    <t>854938486</t>
  </si>
  <si>
    <t>Rozprostření a urovnání ornice ve svahu sklonu přes 1:5 při souvislé ploše přes 500 m2, tl. vrstvy do 100 mm</t>
  </si>
  <si>
    <t>938909331</t>
  </si>
  <si>
    <t>Čištění vozovek metením ručně podkladu nebo krytu betonového nebo živičného</t>
  </si>
  <si>
    <t>-1635896551</t>
  </si>
  <si>
    <t>Čištění vozovek metením bláta, prachu nebo hlinitého nánosu s odklizením na hromady na vzdálenost do 20 m nebo naložením na dopravní prostředek ručně povrchu podkladu nebo krytu betonového nebo živičného</t>
  </si>
  <si>
    <t>1423,2135+8622,5585</t>
  </si>
  <si>
    <t>9</t>
  </si>
  <si>
    <t>938909611</t>
  </si>
  <si>
    <t>Odstranění nánosu na krajnicích tl do 100 mm</t>
  </si>
  <si>
    <t>1737723529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</si>
  <si>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</si>
  <si>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108,2052+109,7206</t>
  </si>
  <si>
    <t>592,4316+647,9918</t>
  </si>
  <si>
    <t>997006512</t>
  </si>
  <si>
    <t>Vodorovné doprava suti s naložením a složením na skládku do 1 km</t>
  </si>
  <si>
    <t>t</t>
  </si>
  <si>
    <t>-1309456680</t>
  </si>
  <si>
    <t>Vodorovná doprava suti na skládku s naložením na dopravní prostředek a složením přes 100 m do 1 km</t>
  </si>
  <si>
    <t>42,857</t>
  </si>
  <si>
    <t>997211519</t>
  </si>
  <si>
    <t>Příplatek ZKD 1 km u vodorovné dopravy suti</t>
  </si>
  <si>
    <t>-794373386</t>
  </si>
  <si>
    <t>Vodorovná doprava suti nebo vybouraných hmot suti se složením a hrubým urovnáním, na vzdálenost Příplatek k ceně za každý další i započatý 1 km přes 1 km</t>
  </si>
  <si>
    <t>42,857*14</t>
  </si>
  <si>
    <t>12</t>
  </si>
  <si>
    <t>997221845</t>
  </si>
  <si>
    <t>Poplatek za uložení odpadu z asfaltových povrchů na skládce (skládkovné)</t>
  </si>
  <si>
    <t>1032332554</t>
  </si>
  <si>
    <t>Poplatek za uložení stavebního odpadu na skládce (skládkovné) z asfaltových povrchů</t>
  </si>
  <si>
    <t>fakturovat dle vážních lístků</t>
  </si>
  <si>
    <t>13</t>
  </si>
  <si>
    <t>PRO1</t>
  </si>
  <si>
    <t>D+M Propustek DN 600, šikmé čela obložené z kamene</t>
  </si>
  <si>
    <t>kpl</t>
  </si>
  <si>
    <t>1640740225</t>
  </si>
  <si>
    <t>dwg, propustek v km 0,691</t>
  </si>
  <si>
    <t>dwg, propustek v km 1,205</t>
  </si>
  <si>
    <t>14</t>
  </si>
  <si>
    <t>PRO2</t>
  </si>
  <si>
    <t>D+M Oprava stávajícího propustku</t>
  </si>
  <si>
    <t>332867237</t>
  </si>
  <si>
    <t>dwg, propustek v km 0,745</t>
  </si>
  <si>
    <t>dwg, propustek v km 1,315</t>
  </si>
  <si>
    <t>Komunikace pozemní</t>
  </si>
  <si>
    <t>56</t>
  </si>
  <si>
    <t>Podkladní vrstvy komunikací, letišť a ploch</t>
  </si>
  <si>
    <t>569231111</t>
  </si>
  <si>
    <t>Zpevnění krajnic štěrkopískem nebo kamenivem těženým tl 100 mm</t>
  </si>
  <si>
    <t>2124053424</t>
  </si>
  <si>
    <t>Zpevnění krajnic nebo komunikací pro pěší s rozprostřením a zhutněním, po zhutnění štěrkopískem nebo kamenivem těženým tl. 100 mm</t>
  </si>
  <si>
    <t>57</t>
  </si>
  <si>
    <t>Kryty pozemních komunikací letišť a ploch z kameniva nebo živičné</t>
  </si>
  <si>
    <t>16</t>
  </si>
  <si>
    <t>69321092R</t>
  </si>
  <si>
    <t>geomříže dvouosé pro asfaltové vozovky TENSAR Glasstex P100 100 x 1,5 m</t>
  </si>
  <si>
    <t>-1553608810</t>
  </si>
  <si>
    <t>Geomříže, geomatrace, geobuňky geomříže pro vyztužení asfaltového povrchu TENSAR složení: mříž ze skelného vlákna, polypropylenová textilie spojení polyesterovou nití Glasstex P100    100 x 1,5 m</t>
  </si>
  <si>
    <t>dwg, splétaná skelná geomříž-min. pevnost 100kN/m</t>
  </si>
  <si>
    <t>17</t>
  </si>
  <si>
    <t>58942413R</t>
  </si>
  <si>
    <t>D+M  asfaltový beton vrstva ložní ACL 16 S+ pojivo 50/70 do 16 mm</t>
  </si>
  <si>
    <t>1691325053</t>
  </si>
  <si>
    <t>Směsi silniční živičné stavební směs pro asfaltový beton  AC (AB) ACL 16+  pojivo 50/70  do 16 mm  vrstva ložní</t>
  </si>
  <si>
    <t>ACL pro lokální opravy</t>
  </si>
  <si>
    <t>300</t>
  </si>
  <si>
    <t>18</t>
  </si>
  <si>
    <t>573211111</t>
  </si>
  <si>
    <t>Postřik živičný spojovací z asfaltu v množství do 0,70 kg/m2</t>
  </si>
  <si>
    <t>-149762830</t>
  </si>
  <si>
    <t>Postřik živičný spojovací bez posypu kamenivem z asfaltu silničního, v množství od 0,50 do 0,70 kg/m2</t>
  </si>
  <si>
    <t>19</t>
  </si>
  <si>
    <t>573231111</t>
  </si>
  <si>
    <t>Postřik živičný spojovací ze silniční emulze v množství do 0,7 kg/m2</t>
  </si>
  <si>
    <t>-425707457</t>
  </si>
  <si>
    <t>Postřik živičný spojovací bez posypu kamenivem ze silniční emulze, v množství od 0,50 do 0,80 kg/m2</t>
  </si>
  <si>
    <t>20</t>
  </si>
  <si>
    <t>577144141</t>
  </si>
  <si>
    <t>Asfaltový beton vrstva obrusná ACO 11 (ABS) tř. I tl 50 mm š přes 3 m z modifikovaného asfaltu</t>
  </si>
  <si>
    <t>1866752137</t>
  </si>
  <si>
    <t>Asfaltový beton vrstva obrusná ACO 11 (ABS) s rozprostřením a se zhutněním z modifikovaného asfaltu v pruhu šířky přes 3 m tl. 50 mm</t>
  </si>
  <si>
    <t>ACO 11+ 50/70</t>
  </si>
  <si>
    <t>577145142</t>
  </si>
  <si>
    <t>Asfaltový beton vrstva ložní ACL 16 (ABH) tl 50 mm š přes 3 m z modifikovaného asfaltu</t>
  </si>
  <si>
    <t>1524456161</t>
  </si>
  <si>
    <t>Asfaltový beton vrstva ložní ACL 16 (ABH) s rozprostřením a zhutněním z modifikovaného asfaltu v pruhu šířky přes 3 m, po zhutnění tl. 50 mm</t>
  </si>
  <si>
    <t>6809,392</t>
  </si>
  <si>
    <t>22</t>
  </si>
  <si>
    <t>599141111</t>
  </si>
  <si>
    <t>Vyplnění spár mezi silničními dílci živičnou zálivkou</t>
  </si>
  <si>
    <t>m</t>
  </si>
  <si>
    <t>-796722096</t>
  </si>
  <si>
    <t>Vyplnění spár mezi silničními dílci jakékoliv tloušťky živičnou zálivkou</t>
  </si>
  <si>
    <t>228,5+11,7+9,2+6,2+6,2+1372,5+33,9+6+6</t>
  </si>
  <si>
    <t>23</t>
  </si>
  <si>
    <t>915111111</t>
  </si>
  <si>
    <t>Vodorovné dopravní značení šířky 125 mm bílou barvou dělící čáry souvislé</t>
  </si>
  <si>
    <t>-1919781900</t>
  </si>
  <si>
    <t>Vodorovné dopravní značení stříkané barvou dělící čára šířky 125 mm souvislá bílá základní</t>
  </si>
  <si>
    <t>dwg, V4</t>
  </si>
  <si>
    <t>2761,5</t>
  </si>
  <si>
    <t>25</t>
  </si>
  <si>
    <t>915121111</t>
  </si>
  <si>
    <t>Vodorovné dopravní značení šířky 250 mm bílou barvou vodící čáry</t>
  </si>
  <si>
    <t>1628729343</t>
  </si>
  <si>
    <t>Vodorovné dopravní značení stříkané barvou vodící čára bílá šířky 250 mm základní</t>
  </si>
  <si>
    <t>dwg, V10d</t>
  </si>
  <si>
    <t>112,5</t>
  </si>
  <si>
    <t>998</t>
  </si>
  <si>
    <t>Přesun hmot</t>
  </si>
  <si>
    <t>26</t>
  </si>
  <si>
    <t>998225111</t>
  </si>
  <si>
    <t>Přesun hmot pro pozemní komunikace s krytem z kamene, monolitickým betonovým nebo živičným</t>
  </si>
  <si>
    <t>1401775326</t>
  </si>
  <si>
    <t>Přesun hmot pro komunikace s krytem z kameniva, monolitickým betonovým nebo živičným dopravní vzdálenost do 200 m jakékoliv délky objektu</t>
  </si>
  <si>
    <t>krajnice</t>
  </si>
  <si>
    <t>295,17</t>
  </si>
  <si>
    <t>Aslfalt+postřik</t>
  </si>
  <si>
    <t>1324,836+2,953+6,128+7,132+1302,535+6,049</t>
  </si>
  <si>
    <t>27</t>
  </si>
  <si>
    <t>998225191</t>
  </si>
  <si>
    <t>Příplatek k přesunu hmot pro pozemní komunikace s krytem z kamene, živičným, betonovým do 1000 m</t>
  </si>
  <si>
    <t>-738830691</t>
  </si>
  <si>
    <t>Přesun hmot pro komunikace s krytem z kameniva, monolitickým betonovým nebo živičným Příplatek k ceně za zvětšený přesun přes vymezenou největší dopravní vzdálenost do 1000 m</t>
  </si>
  <si>
    <t>295,17*14</t>
  </si>
  <si>
    <t>(1324,836+2,953+6,128+7,132+1302,535+6,049)*14</t>
  </si>
  <si>
    <t>Objekt:</t>
  </si>
  <si>
    <t>VRN - Vedlejší rozpočtové náklady</t>
  </si>
  <si>
    <t xml:space="preserve">    VRN4 - Inženýrská činnost</t>
  </si>
  <si>
    <t>020001000</t>
  </si>
  <si>
    <t>Příprava staveniště</t>
  </si>
  <si>
    <t>1024</t>
  </si>
  <si>
    <t>-362728472</t>
  </si>
  <si>
    <t>Základní rozdělení průvodních činností a nákladů příprava staveniště</t>
  </si>
  <si>
    <t>034503000</t>
  </si>
  <si>
    <t>Informační tabule na staveništi</t>
  </si>
  <si>
    <t>-1105797264</t>
  </si>
  <si>
    <t>Zařízení staveniště zabezpečení staveniště informační tabule</t>
  </si>
  <si>
    <t>dle podmínek SFDI+pamětní deska</t>
  </si>
  <si>
    <t>VRN4</t>
  </si>
  <si>
    <t>Inženýrská činnost</t>
  </si>
  <si>
    <t>012002000</t>
  </si>
  <si>
    <t>Geodetické práce</t>
  </si>
  <si>
    <t>-1825673820</t>
  </si>
  <si>
    <t>Hlavní tituly průvodních činností a nákladů průzkumné, geodetické a projektové práce geodetické práce</t>
  </si>
  <si>
    <t>030001000</t>
  </si>
  <si>
    <t>Zařízení staveniště</t>
  </si>
  <si>
    <t>1823015202</t>
  </si>
  <si>
    <t>Základní rozdělení průvodních činností a nákladů zařízení staveniště</t>
  </si>
  <si>
    <t>043002000</t>
  </si>
  <si>
    <t>Zkoušky a ostatní měření</t>
  </si>
  <si>
    <t>kus</t>
  </si>
  <si>
    <t>463975869</t>
  </si>
  <si>
    <t>Hlavní tituly průvodních činností a nákladů inženýrská činnost zkoušky a ostatní měření</t>
  </si>
  <si>
    <t>045002000</t>
  </si>
  <si>
    <t>Kompletační a koordinační činnost</t>
  </si>
  <si>
    <t>-678066532</t>
  </si>
  <si>
    <t>Hlavní tituly průvodních činností a nákladů inženýrská činnost kompletační a koordinační činnost</t>
  </si>
  <si>
    <t>DIO</t>
  </si>
  <si>
    <t>Dočasné dopravní značení</t>
  </si>
  <si>
    <t>-94104837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</si>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</sst>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4" fillId="0" borderId="0" applyAlignment="0">
      <protection locked="0"/>
    </xf>
    <xf numFmtId="0" fontId="71" fillId="0" borderId="0" applyNumberFormat="0" applyFill="0" applyBorder="0" applyAlignment="0" applyProtection="0"/>
    <xf numFmtId="0" fontId="60" fillId="23" borderId="6" applyNumberFormat="0" applyFont="0" applyAlignment="0" applyProtection="0"/>
    <xf numFmtId="9" fontId="6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73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1" fillId="0" borderId="24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24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5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1" fillId="0" borderId="0" xfId="0" applyFont="1" applyAlignment="1">
      <alignment horizontal="left"/>
    </xf>
    <xf numFmtId="4" fontId="81" fillId="0" borderId="0" xfId="0" applyNumberFormat="1" applyFont="1" applyAlignment="1">
      <alignment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79" fillId="23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9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99" fillId="0" borderId="36" xfId="0" applyFont="1" applyBorder="1" applyAlignment="1" applyProtection="1">
      <alignment horizontal="center" vertical="center"/>
      <protection locked="0"/>
    </xf>
    <xf numFmtId="49" fontId="99" fillId="0" borderId="36" xfId="0" applyNumberFormat="1" applyFont="1" applyBorder="1" applyAlignment="1" applyProtection="1">
      <alignment horizontal="left" vertical="center" wrapText="1"/>
      <protection locked="0"/>
    </xf>
    <xf numFmtId="0" fontId="99" fillId="0" borderId="36" xfId="0" applyFont="1" applyBorder="1" applyAlignment="1" applyProtection="1">
      <alignment horizontal="left" vertical="center" wrapText="1"/>
      <protection locked="0"/>
    </xf>
    <xf numFmtId="0" fontId="99" fillId="0" borderId="36" xfId="0" applyFont="1" applyBorder="1" applyAlignment="1" applyProtection="1">
      <alignment horizontal="center" vertical="center" wrapText="1"/>
      <protection locked="0"/>
    </xf>
    <xf numFmtId="175" fontId="99" fillId="0" borderId="36" xfId="0" applyNumberFormat="1" applyFont="1" applyBorder="1" applyAlignment="1" applyProtection="1">
      <alignment vertical="center"/>
      <protection locked="0"/>
    </xf>
    <xf numFmtId="4" fontId="99" fillId="23" borderId="36" xfId="0" applyNumberFormat="1" applyFont="1" applyFill="1" applyBorder="1" applyAlignment="1" applyProtection="1">
      <alignment vertical="center"/>
      <protection locked="0"/>
    </xf>
    <xf numFmtId="4" fontId="99" fillId="0" borderId="36" xfId="0" applyNumberFormat="1" applyFont="1" applyBorder="1" applyAlignment="1" applyProtection="1">
      <alignment vertical="center"/>
      <protection locked="0"/>
    </xf>
    <xf numFmtId="0" fontId="99" fillId="0" borderId="13" xfId="0" applyFont="1" applyBorder="1" applyAlignment="1">
      <alignment vertical="center"/>
    </xf>
    <xf numFmtId="0" fontId="99" fillId="23" borderId="36" xfId="0" applyFont="1" applyFill="1" applyBorder="1" applyAlignment="1" applyProtection="1">
      <alignment horizontal="left" vertical="center"/>
      <protection locked="0"/>
    </xf>
    <xf numFmtId="0" fontId="99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31" xfId="0" applyFont="1" applyBorder="1" applyAlignment="1">
      <alignment vertical="center"/>
    </xf>
    <xf numFmtId="0" fontId="85" fillId="0" borderId="32" xfId="0" applyFont="1" applyBorder="1" applyAlignment="1">
      <alignment vertical="center"/>
    </xf>
    <xf numFmtId="0" fontId="85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31" xfId="0" applyFont="1" applyBorder="1" applyAlignment="1">
      <alignment vertical="center"/>
    </xf>
    <xf numFmtId="0" fontId="84" fillId="0" borderId="32" xfId="0" applyFont="1" applyBorder="1" applyAlignment="1">
      <alignment vertical="center"/>
    </xf>
    <xf numFmtId="0" fontId="84" fillId="0" borderId="33" xfId="0" applyFont="1" applyBorder="1" applyAlignment="1">
      <alignment vertical="center"/>
    </xf>
    <xf numFmtId="0" fontId="100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1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87" fillId="36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9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left" vertical="center" wrapText="1"/>
    </xf>
    <xf numFmtId="0" fontId="63" fillId="33" borderId="0" xfId="36" applyFill="1" applyAlignment="1">
      <alignment/>
    </xf>
    <xf numFmtId="0" fontId="101" fillId="0" borderId="0" xfId="36" applyFont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103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103" fillId="33" borderId="0" xfId="36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1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6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1" fillId="0" borderId="42" xfId="47" applyFont="1" applyBorder="1" applyAlignment="1">
      <alignment horizontal="left" vertical="center"/>
      <protection locked="0"/>
    </xf>
    <xf numFmtId="0" fontId="11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6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6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1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1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1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377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7FF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4C0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77" t="s">
        <v>0</v>
      </c>
      <c r="B1" s="278"/>
      <c r="C1" s="278"/>
      <c r="D1" s="279" t="s">
        <v>1</v>
      </c>
      <c r="E1" s="278"/>
      <c r="F1" s="278"/>
      <c r="G1" s="278"/>
      <c r="H1" s="278"/>
      <c r="I1" s="278"/>
      <c r="J1" s="278"/>
      <c r="K1" s="280" t="s">
        <v>325</v>
      </c>
      <c r="L1" s="280"/>
      <c r="M1" s="280"/>
      <c r="N1" s="280"/>
      <c r="O1" s="280"/>
      <c r="P1" s="280"/>
      <c r="Q1" s="280"/>
      <c r="R1" s="280"/>
      <c r="S1" s="280"/>
      <c r="T1" s="278"/>
      <c r="U1" s="278"/>
      <c r="V1" s="278"/>
      <c r="W1" s="280" t="s">
        <v>326</v>
      </c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72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67" t="s">
        <v>6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7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11</v>
      </c>
      <c r="BE4" s="26" t="s">
        <v>12</v>
      </c>
      <c r="BS4" s="17" t="s">
        <v>13</v>
      </c>
    </row>
    <row r="5" spans="2:71" ht="14.25" customHeight="1">
      <c r="B5" s="21"/>
      <c r="C5" s="22"/>
      <c r="D5" s="27" t="s">
        <v>14</v>
      </c>
      <c r="E5" s="22"/>
      <c r="F5" s="22"/>
      <c r="G5" s="22"/>
      <c r="H5" s="22"/>
      <c r="I5" s="22"/>
      <c r="J5" s="22"/>
      <c r="K5" s="235" t="s">
        <v>15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2"/>
      <c r="AQ5" s="24"/>
      <c r="BE5" s="231" t="s">
        <v>16</v>
      </c>
      <c r="BS5" s="17" t="s">
        <v>7</v>
      </c>
    </row>
    <row r="6" spans="2:71" ht="36.7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237" t="s">
        <v>18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2"/>
      <c r="AQ6" s="24"/>
      <c r="BE6" s="232"/>
      <c r="BS6" s="17" t="s">
        <v>19</v>
      </c>
    </row>
    <row r="7" spans="2:71" ht="14.2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3</v>
      </c>
      <c r="AO7" s="22"/>
      <c r="AP7" s="22"/>
      <c r="AQ7" s="24"/>
      <c r="BE7" s="232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32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2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</v>
      </c>
      <c r="AO10" s="22"/>
      <c r="AP10" s="22"/>
      <c r="AQ10" s="24"/>
      <c r="BE10" s="232"/>
      <c r="BS10" s="17" t="s">
        <v>19</v>
      </c>
    </row>
    <row r="11" spans="2:71" ht="18" customHeight="1">
      <c r="B11" s="21"/>
      <c r="C11" s="22"/>
      <c r="D11" s="22"/>
      <c r="E11" s="28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31</v>
      </c>
      <c r="AL11" s="22"/>
      <c r="AM11" s="22"/>
      <c r="AN11" s="28" t="s">
        <v>3</v>
      </c>
      <c r="AO11" s="22"/>
      <c r="AP11" s="22"/>
      <c r="AQ11" s="24"/>
      <c r="BE11" s="232"/>
      <c r="BS11" s="17" t="s">
        <v>19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2"/>
      <c r="BS12" s="17" t="s">
        <v>19</v>
      </c>
    </row>
    <row r="13" spans="2:71" ht="14.25" customHeight="1">
      <c r="B13" s="21"/>
      <c r="C13" s="22"/>
      <c r="D13" s="30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33</v>
      </c>
      <c r="AO13" s="22"/>
      <c r="AP13" s="22"/>
      <c r="AQ13" s="24"/>
      <c r="BE13" s="232"/>
      <c r="BS13" s="17" t="s">
        <v>19</v>
      </c>
    </row>
    <row r="14" spans="2:71" ht="15">
      <c r="B14" s="21"/>
      <c r="C14" s="22"/>
      <c r="D14" s="22"/>
      <c r="E14" s="238" t="s">
        <v>33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30" t="s">
        <v>31</v>
      </c>
      <c r="AL14" s="22"/>
      <c r="AM14" s="22"/>
      <c r="AN14" s="32" t="s">
        <v>33</v>
      </c>
      <c r="AO14" s="22"/>
      <c r="AP14" s="22"/>
      <c r="AQ14" s="24"/>
      <c r="BE14" s="232"/>
      <c r="BS14" s="17" t="s">
        <v>19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2"/>
      <c r="BS15" s="17" t="s">
        <v>4</v>
      </c>
    </row>
    <row r="16" spans="2:71" ht="14.25" customHeight="1">
      <c r="B16" s="21"/>
      <c r="C16" s="22"/>
      <c r="D16" s="30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</v>
      </c>
      <c r="AO16" s="22"/>
      <c r="AP16" s="22"/>
      <c r="AQ16" s="24"/>
      <c r="BE16" s="232"/>
      <c r="BS16" s="17" t="s">
        <v>4</v>
      </c>
    </row>
    <row r="17" spans="2:71" ht="18" customHeight="1">
      <c r="B17" s="21"/>
      <c r="C17" s="22"/>
      <c r="D17" s="22"/>
      <c r="E17" s="28" t="s">
        <v>24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31</v>
      </c>
      <c r="AL17" s="22"/>
      <c r="AM17" s="22"/>
      <c r="AN17" s="28" t="s">
        <v>3</v>
      </c>
      <c r="AO17" s="22"/>
      <c r="AP17" s="22"/>
      <c r="AQ17" s="24"/>
      <c r="BE17" s="232"/>
      <c r="BS17" s="17" t="s">
        <v>35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2"/>
      <c r="BS18" s="17" t="s">
        <v>7</v>
      </c>
    </row>
    <row r="19" spans="2:71" ht="14.25" customHeight="1">
      <c r="B19" s="21"/>
      <c r="C19" s="22"/>
      <c r="D19" s="30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2"/>
      <c r="BS19" s="17" t="s">
        <v>7</v>
      </c>
    </row>
    <row r="20" spans="2:71" ht="22.5" customHeight="1">
      <c r="B20" s="21"/>
      <c r="C20" s="22"/>
      <c r="D20" s="22"/>
      <c r="E20" s="239" t="s">
        <v>3</v>
      </c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2"/>
      <c r="AP20" s="22"/>
      <c r="AQ20" s="24"/>
      <c r="BE20" s="232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2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2"/>
    </row>
    <row r="23" spans="2:57" s="1" customFormat="1" ht="25.5" customHeight="1">
      <c r="B23" s="34"/>
      <c r="C23" s="35"/>
      <c r="D23" s="36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40">
        <f>ROUND(AG51,2)</f>
        <v>0</v>
      </c>
      <c r="AL23" s="241"/>
      <c r="AM23" s="241"/>
      <c r="AN23" s="241"/>
      <c r="AO23" s="241"/>
      <c r="AP23" s="35"/>
      <c r="AQ23" s="38"/>
      <c r="BE23" s="233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3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42" t="s">
        <v>38</v>
      </c>
      <c r="M25" s="243"/>
      <c r="N25" s="243"/>
      <c r="O25" s="243"/>
      <c r="P25" s="35"/>
      <c r="Q25" s="35"/>
      <c r="R25" s="35"/>
      <c r="S25" s="35"/>
      <c r="T25" s="35"/>
      <c r="U25" s="35"/>
      <c r="V25" s="35"/>
      <c r="W25" s="242" t="s">
        <v>39</v>
      </c>
      <c r="X25" s="243"/>
      <c r="Y25" s="243"/>
      <c r="Z25" s="243"/>
      <c r="AA25" s="243"/>
      <c r="AB25" s="243"/>
      <c r="AC25" s="243"/>
      <c r="AD25" s="243"/>
      <c r="AE25" s="243"/>
      <c r="AF25" s="35"/>
      <c r="AG25" s="35"/>
      <c r="AH25" s="35"/>
      <c r="AI25" s="35"/>
      <c r="AJ25" s="35"/>
      <c r="AK25" s="242" t="s">
        <v>40</v>
      </c>
      <c r="AL25" s="243"/>
      <c r="AM25" s="243"/>
      <c r="AN25" s="243"/>
      <c r="AO25" s="243"/>
      <c r="AP25" s="35"/>
      <c r="AQ25" s="38"/>
      <c r="BE25" s="233"/>
    </row>
    <row r="26" spans="2:57" s="2" customFormat="1" ht="14.25" customHeight="1">
      <c r="B26" s="40"/>
      <c r="C26" s="41"/>
      <c r="D26" s="42" t="s">
        <v>41</v>
      </c>
      <c r="E26" s="41"/>
      <c r="F26" s="42" t="s">
        <v>42</v>
      </c>
      <c r="G26" s="41"/>
      <c r="H26" s="41"/>
      <c r="I26" s="41"/>
      <c r="J26" s="41"/>
      <c r="K26" s="41"/>
      <c r="L26" s="244">
        <v>0.21</v>
      </c>
      <c r="M26" s="245"/>
      <c r="N26" s="245"/>
      <c r="O26" s="245"/>
      <c r="P26" s="41"/>
      <c r="Q26" s="41"/>
      <c r="R26" s="41"/>
      <c r="S26" s="41"/>
      <c r="T26" s="41"/>
      <c r="U26" s="41"/>
      <c r="V26" s="41"/>
      <c r="W26" s="246">
        <f>ROUND(AZ51,2)</f>
        <v>0</v>
      </c>
      <c r="X26" s="245"/>
      <c r="Y26" s="245"/>
      <c r="Z26" s="245"/>
      <c r="AA26" s="245"/>
      <c r="AB26" s="245"/>
      <c r="AC26" s="245"/>
      <c r="AD26" s="245"/>
      <c r="AE26" s="245"/>
      <c r="AF26" s="41"/>
      <c r="AG26" s="41"/>
      <c r="AH26" s="41"/>
      <c r="AI26" s="41"/>
      <c r="AJ26" s="41"/>
      <c r="AK26" s="246">
        <f>ROUND(AV51,2)</f>
        <v>0</v>
      </c>
      <c r="AL26" s="245"/>
      <c r="AM26" s="245"/>
      <c r="AN26" s="245"/>
      <c r="AO26" s="245"/>
      <c r="AP26" s="41"/>
      <c r="AQ26" s="43"/>
      <c r="BE26" s="234"/>
    </row>
    <row r="27" spans="2:57" s="2" customFormat="1" ht="14.25" customHeight="1">
      <c r="B27" s="40"/>
      <c r="C27" s="41"/>
      <c r="D27" s="41"/>
      <c r="E27" s="41"/>
      <c r="F27" s="42" t="s">
        <v>43</v>
      </c>
      <c r="G27" s="41"/>
      <c r="H27" s="41"/>
      <c r="I27" s="41"/>
      <c r="J27" s="41"/>
      <c r="K27" s="41"/>
      <c r="L27" s="244">
        <v>0.15</v>
      </c>
      <c r="M27" s="245"/>
      <c r="N27" s="245"/>
      <c r="O27" s="245"/>
      <c r="P27" s="41"/>
      <c r="Q27" s="41"/>
      <c r="R27" s="41"/>
      <c r="S27" s="41"/>
      <c r="T27" s="41"/>
      <c r="U27" s="41"/>
      <c r="V27" s="41"/>
      <c r="W27" s="246">
        <f>ROUND(BA51,2)</f>
        <v>0</v>
      </c>
      <c r="X27" s="245"/>
      <c r="Y27" s="245"/>
      <c r="Z27" s="245"/>
      <c r="AA27" s="245"/>
      <c r="AB27" s="245"/>
      <c r="AC27" s="245"/>
      <c r="AD27" s="245"/>
      <c r="AE27" s="245"/>
      <c r="AF27" s="41"/>
      <c r="AG27" s="41"/>
      <c r="AH27" s="41"/>
      <c r="AI27" s="41"/>
      <c r="AJ27" s="41"/>
      <c r="AK27" s="246">
        <f>ROUND(AW51,2)</f>
        <v>0</v>
      </c>
      <c r="AL27" s="245"/>
      <c r="AM27" s="245"/>
      <c r="AN27" s="245"/>
      <c r="AO27" s="245"/>
      <c r="AP27" s="41"/>
      <c r="AQ27" s="43"/>
      <c r="BE27" s="234"/>
    </row>
    <row r="28" spans="2:57" s="2" customFormat="1" ht="14.25" customHeight="1" hidden="1">
      <c r="B28" s="40"/>
      <c r="C28" s="41"/>
      <c r="D28" s="41"/>
      <c r="E28" s="41"/>
      <c r="F28" s="42" t="s">
        <v>44</v>
      </c>
      <c r="G28" s="41"/>
      <c r="H28" s="41"/>
      <c r="I28" s="41"/>
      <c r="J28" s="41"/>
      <c r="K28" s="41"/>
      <c r="L28" s="244">
        <v>0.21</v>
      </c>
      <c r="M28" s="245"/>
      <c r="N28" s="245"/>
      <c r="O28" s="245"/>
      <c r="P28" s="41"/>
      <c r="Q28" s="41"/>
      <c r="R28" s="41"/>
      <c r="S28" s="41"/>
      <c r="T28" s="41"/>
      <c r="U28" s="41"/>
      <c r="V28" s="41"/>
      <c r="W28" s="246">
        <f>ROUND(BB51,2)</f>
        <v>0</v>
      </c>
      <c r="X28" s="245"/>
      <c r="Y28" s="245"/>
      <c r="Z28" s="245"/>
      <c r="AA28" s="245"/>
      <c r="AB28" s="245"/>
      <c r="AC28" s="245"/>
      <c r="AD28" s="245"/>
      <c r="AE28" s="245"/>
      <c r="AF28" s="41"/>
      <c r="AG28" s="41"/>
      <c r="AH28" s="41"/>
      <c r="AI28" s="41"/>
      <c r="AJ28" s="41"/>
      <c r="AK28" s="246">
        <v>0</v>
      </c>
      <c r="AL28" s="245"/>
      <c r="AM28" s="245"/>
      <c r="AN28" s="245"/>
      <c r="AO28" s="245"/>
      <c r="AP28" s="41"/>
      <c r="AQ28" s="43"/>
      <c r="BE28" s="234"/>
    </row>
    <row r="29" spans="2:57" s="2" customFormat="1" ht="14.25" customHeight="1" hidden="1">
      <c r="B29" s="40"/>
      <c r="C29" s="41"/>
      <c r="D29" s="41"/>
      <c r="E29" s="41"/>
      <c r="F29" s="42" t="s">
        <v>45</v>
      </c>
      <c r="G29" s="41"/>
      <c r="H29" s="41"/>
      <c r="I29" s="41"/>
      <c r="J29" s="41"/>
      <c r="K29" s="41"/>
      <c r="L29" s="244">
        <v>0.15</v>
      </c>
      <c r="M29" s="245"/>
      <c r="N29" s="245"/>
      <c r="O29" s="245"/>
      <c r="P29" s="41"/>
      <c r="Q29" s="41"/>
      <c r="R29" s="41"/>
      <c r="S29" s="41"/>
      <c r="T29" s="41"/>
      <c r="U29" s="41"/>
      <c r="V29" s="41"/>
      <c r="W29" s="246">
        <f>ROUND(BC51,2)</f>
        <v>0</v>
      </c>
      <c r="X29" s="245"/>
      <c r="Y29" s="245"/>
      <c r="Z29" s="245"/>
      <c r="AA29" s="245"/>
      <c r="AB29" s="245"/>
      <c r="AC29" s="245"/>
      <c r="AD29" s="245"/>
      <c r="AE29" s="245"/>
      <c r="AF29" s="41"/>
      <c r="AG29" s="41"/>
      <c r="AH29" s="41"/>
      <c r="AI29" s="41"/>
      <c r="AJ29" s="41"/>
      <c r="AK29" s="246">
        <v>0</v>
      </c>
      <c r="AL29" s="245"/>
      <c r="AM29" s="245"/>
      <c r="AN29" s="245"/>
      <c r="AO29" s="245"/>
      <c r="AP29" s="41"/>
      <c r="AQ29" s="43"/>
      <c r="BE29" s="234"/>
    </row>
    <row r="30" spans="2:57" s="2" customFormat="1" ht="14.25" customHeight="1" hidden="1">
      <c r="B30" s="40"/>
      <c r="C30" s="41"/>
      <c r="D30" s="41"/>
      <c r="E30" s="41"/>
      <c r="F30" s="42" t="s">
        <v>46</v>
      </c>
      <c r="G30" s="41"/>
      <c r="H30" s="41"/>
      <c r="I30" s="41"/>
      <c r="J30" s="41"/>
      <c r="K30" s="41"/>
      <c r="L30" s="244">
        <v>0</v>
      </c>
      <c r="M30" s="245"/>
      <c r="N30" s="245"/>
      <c r="O30" s="245"/>
      <c r="P30" s="41"/>
      <c r="Q30" s="41"/>
      <c r="R30" s="41"/>
      <c r="S30" s="41"/>
      <c r="T30" s="41"/>
      <c r="U30" s="41"/>
      <c r="V30" s="41"/>
      <c r="W30" s="246">
        <f>ROUND(BD51,2)</f>
        <v>0</v>
      </c>
      <c r="X30" s="245"/>
      <c r="Y30" s="245"/>
      <c r="Z30" s="245"/>
      <c r="AA30" s="245"/>
      <c r="AB30" s="245"/>
      <c r="AC30" s="245"/>
      <c r="AD30" s="245"/>
      <c r="AE30" s="245"/>
      <c r="AF30" s="41"/>
      <c r="AG30" s="41"/>
      <c r="AH30" s="41"/>
      <c r="AI30" s="41"/>
      <c r="AJ30" s="41"/>
      <c r="AK30" s="246">
        <v>0</v>
      </c>
      <c r="AL30" s="245"/>
      <c r="AM30" s="245"/>
      <c r="AN30" s="245"/>
      <c r="AO30" s="245"/>
      <c r="AP30" s="41"/>
      <c r="AQ30" s="43"/>
      <c r="BE30" s="234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3"/>
    </row>
    <row r="32" spans="2:57" s="1" customFormat="1" ht="25.5" customHeight="1">
      <c r="B32" s="34"/>
      <c r="C32" s="44"/>
      <c r="D32" s="45" t="s">
        <v>47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48</v>
      </c>
      <c r="U32" s="46"/>
      <c r="V32" s="46"/>
      <c r="W32" s="46"/>
      <c r="X32" s="247" t="s">
        <v>49</v>
      </c>
      <c r="Y32" s="248"/>
      <c r="Z32" s="248"/>
      <c r="AA32" s="248"/>
      <c r="AB32" s="248"/>
      <c r="AC32" s="46"/>
      <c r="AD32" s="46"/>
      <c r="AE32" s="46"/>
      <c r="AF32" s="46"/>
      <c r="AG32" s="46"/>
      <c r="AH32" s="46"/>
      <c r="AI32" s="46"/>
      <c r="AJ32" s="46"/>
      <c r="AK32" s="249">
        <f>SUM(AK23:AK30)</f>
        <v>0</v>
      </c>
      <c r="AL32" s="248"/>
      <c r="AM32" s="248"/>
      <c r="AN32" s="248"/>
      <c r="AO32" s="250"/>
      <c r="AP32" s="44"/>
      <c r="AQ32" s="48"/>
      <c r="BE32" s="233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50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14</v>
      </c>
      <c r="L41" s="3" t="str">
        <f>K5</f>
        <v>28_16</v>
      </c>
      <c r="AR41" s="55"/>
    </row>
    <row r="42" spans="2:44" s="4" customFormat="1" ht="36.75" customHeight="1">
      <c r="B42" s="57"/>
      <c r="C42" s="58" t="s">
        <v>17</v>
      </c>
      <c r="L42" s="251" t="str">
        <f>K6</f>
        <v>Komunikace Zhůř</v>
      </c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 </v>
      </c>
      <c r="AI44" s="56" t="s">
        <v>25</v>
      </c>
      <c r="AM44" s="253" t="str">
        <f>IF(AN8="","",AN8)</f>
        <v>30.8.2016</v>
      </c>
      <c r="AN44" s="233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 </v>
      </c>
      <c r="AI46" s="56" t="s">
        <v>34</v>
      </c>
      <c r="AM46" s="254" t="str">
        <f>IF(E17="","",E17)</f>
        <v> </v>
      </c>
      <c r="AN46" s="233"/>
      <c r="AO46" s="233"/>
      <c r="AP46" s="233"/>
      <c r="AR46" s="34"/>
      <c r="AS46" s="255" t="s">
        <v>51</v>
      </c>
      <c r="AT46" s="256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32</v>
      </c>
      <c r="L47" s="3">
        <f>IF(E14="Vyplň údaj","",E14)</f>
      </c>
      <c r="AR47" s="34"/>
      <c r="AS47" s="257"/>
      <c r="AT47" s="243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57"/>
      <c r="AT48" s="243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58" t="s">
        <v>52</v>
      </c>
      <c r="D49" s="259"/>
      <c r="E49" s="259"/>
      <c r="F49" s="259"/>
      <c r="G49" s="259"/>
      <c r="H49" s="65"/>
      <c r="I49" s="260" t="s">
        <v>53</v>
      </c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61" t="s">
        <v>54</v>
      </c>
      <c r="AH49" s="259"/>
      <c r="AI49" s="259"/>
      <c r="AJ49" s="259"/>
      <c r="AK49" s="259"/>
      <c r="AL49" s="259"/>
      <c r="AM49" s="259"/>
      <c r="AN49" s="260" t="s">
        <v>55</v>
      </c>
      <c r="AO49" s="259"/>
      <c r="AP49" s="259"/>
      <c r="AQ49" s="66" t="s">
        <v>56</v>
      </c>
      <c r="AR49" s="34"/>
      <c r="AS49" s="67" t="s">
        <v>57</v>
      </c>
      <c r="AT49" s="68" t="s">
        <v>58</v>
      </c>
      <c r="AU49" s="68" t="s">
        <v>59</v>
      </c>
      <c r="AV49" s="68" t="s">
        <v>60</v>
      </c>
      <c r="AW49" s="68" t="s">
        <v>61</v>
      </c>
      <c r="AX49" s="68" t="s">
        <v>62</v>
      </c>
      <c r="AY49" s="68" t="s">
        <v>63</v>
      </c>
      <c r="AZ49" s="68" t="s">
        <v>64</v>
      </c>
      <c r="BA49" s="68" t="s">
        <v>65</v>
      </c>
      <c r="BB49" s="68" t="s">
        <v>66</v>
      </c>
      <c r="BC49" s="68" t="s">
        <v>67</v>
      </c>
      <c r="BD49" s="69" t="s">
        <v>68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69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65">
        <f>ROUND(SUM(AG52:AG53),2)</f>
        <v>0</v>
      </c>
      <c r="AH51" s="265"/>
      <c r="AI51" s="265"/>
      <c r="AJ51" s="265"/>
      <c r="AK51" s="265"/>
      <c r="AL51" s="265"/>
      <c r="AM51" s="265"/>
      <c r="AN51" s="266">
        <f>SUM(AG51,AT51)</f>
        <v>0</v>
      </c>
      <c r="AO51" s="266"/>
      <c r="AP51" s="266"/>
      <c r="AQ51" s="73" t="s">
        <v>3</v>
      </c>
      <c r="AR51" s="57"/>
      <c r="AS51" s="74">
        <f>ROUND(SUM(AS52:AS53),2)</f>
        <v>0</v>
      </c>
      <c r="AT51" s="75">
        <f>ROUND(SUM(AV51:AW51),2)</f>
        <v>0</v>
      </c>
      <c r="AU51" s="76">
        <f>ROUND(SUM(AU52:AU53),5)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ROUND(SUM(AZ52:AZ53),2)</f>
        <v>0</v>
      </c>
      <c r="BA51" s="75">
        <f>ROUND(SUM(BA52:BA53),2)</f>
        <v>0</v>
      </c>
      <c r="BB51" s="75">
        <f>ROUND(SUM(BB52:BB53),2)</f>
        <v>0</v>
      </c>
      <c r="BC51" s="75">
        <f>ROUND(SUM(BC52:BC53),2)</f>
        <v>0</v>
      </c>
      <c r="BD51" s="77">
        <f>ROUND(SUM(BD52:BD53),2)</f>
        <v>0</v>
      </c>
      <c r="BS51" s="58" t="s">
        <v>70</v>
      </c>
      <c r="BT51" s="58" t="s">
        <v>71</v>
      </c>
      <c r="BV51" s="58" t="s">
        <v>72</v>
      </c>
      <c r="BW51" s="58" t="s">
        <v>5</v>
      </c>
      <c r="BX51" s="58" t="s">
        <v>73</v>
      </c>
      <c r="CL51" s="58" t="s">
        <v>3</v>
      </c>
    </row>
    <row r="52" spans="1:90" s="5" customFormat="1" ht="27" customHeight="1">
      <c r="A52" s="273" t="s">
        <v>327</v>
      </c>
      <c r="B52" s="78"/>
      <c r="C52" s="79"/>
      <c r="D52" s="264" t="s">
        <v>15</v>
      </c>
      <c r="E52" s="263"/>
      <c r="F52" s="263"/>
      <c r="G52" s="263"/>
      <c r="H52" s="263"/>
      <c r="I52" s="80"/>
      <c r="J52" s="264" t="s">
        <v>18</v>
      </c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2">
        <f>'28_16 - Komunikace Zhůř'!J25</f>
        <v>0</v>
      </c>
      <c r="AH52" s="263"/>
      <c r="AI52" s="263"/>
      <c r="AJ52" s="263"/>
      <c r="AK52" s="263"/>
      <c r="AL52" s="263"/>
      <c r="AM52" s="263"/>
      <c r="AN52" s="262">
        <f>SUM(AG52,AT52)</f>
        <v>0</v>
      </c>
      <c r="AO52" s="263"/>
      <c r="AP52" s="263"/>
      <c r="AQ52" s="81" t="s">
        <v>74</v>
      </c>
      <c r="AR52" s="78"/>
      <c r="AS52" s="82">
        <v>0</v>
      </c>
      <c r="AT52" s="83">
        <f>ROUND(SUM(AV52:AW52),2)</f>
        <v>0</v>
      </c>
      <c r="AU52" s="84">
        <f>'28_16 - Komunikace Zhůř'!P77</f>
        <v>0</v>
      </c>
      <c r="AV52" s="83">
        <f>'28_16 - Komunikace Zhůř'!J28</f>
        <v>0</v>
      </c>
      <c r="AW52" s="83">
        <f>'28_16 - Komunikace Zhůř'!J29</f>
        <v>0</v>
      </c>
      <c r="AX52" s="83">
        <f>'28_16 - Komunikace Zhůř'!J30</f>
        <v>0</v>
      </c>
      <c r="AY52" s="83">
        <f>'28_16 - Komunikace Zhůř'!J31</f>
        <v>0</v>
      </c>
      <c r="AZ52" s="83">
        <f>'28_16 - Komunikace Zhůř'!F28</f>
        <v>0</v>
      </c>
      <c r="BA52" s="83">
        <f>'28_16 - Komunikace Zhůř'!F29</f>
        <v>0</v>
      </c>
      <c r="BB52" s="83">
        <f>'28_16 - Komunikace Zhůř'!F30</f>
        <v>0</v>
      </c>
      <c r="BC52" s="83">
        <f>'28_16 - Komunikace Zhůř'!F31</f>
        <v>0</v>
      </c>
      <c r="BD52" s="85">
        <f>'28_16 - Komunikace Zhůř'!F32</f>
        <v>0</v>
      </c>
      <c r="BT52" s="86" t="s">
        <v>22</v>
      </c>
      <c r="BU52" s="86" t="s">
        <v>75</v>
      </c>
      <c r="BV52" s="86" t="s">
        <v>72</v>
      </c>
      <c r="BW52" s="86" t="s">
        <v>5</v>
      </c>
      <c r="BX52" s="86" t="s">
        <v>73</v>
      </c>
      <c r="CL52" s="86" t="s">
        <v>3</v>
      </c>
    </row>
    <row r="53" spans="1:91" s="5" customFormat="1" ht="27" customHeight="1">
      <c r="A53" s="273" t="s">
        <v>327</v>
      </c>
      <c r="B53" s="78"/>
      <c r="C53" s="79"/>
      <c r="D53" s="264" t="s">
        <v>76</v>
      </c>
      <c r="E53" s="263"/>
      <c r="F53" s="263"/>
      <c r="G53" s="263"/>
      <c r="H53" s="263"/>
      <c r="I53" s="80"/>
      <c r="J53" s="264" t="s">
        <v>77</v>
      </c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2">
        <f>'VRN - Vedlejší rozpočtové...'!J27</f>
        <v>0</v>
      </c>
      <c r="AH53" s="263"/>
      <c r="AI53" s="263"/>
      <c r="AJ53" s="263"/>
      <c r="AK53" s="263"/>
      <c r="AL53" s="263"/>
      <c r="AM53" s="263"/>
      <c r="AN53" s="262">
        <f>SUM(AG53,AT53)</f>
        <v>0</v>
      </c>
      <c r="AO53" s="263"/>
      <c r="AP53" s="263"/>
      <c r="AQ53" s="81" t="s">
        <v>74</v>
      </c>
      <c r="AR53" s="78"/>
      <c r="AS53" s="87">
        <v>0</v>
      </c>
      <c r="AT53" s="88">
        <f>ROUND(SUM(AV53:AW53),2)</f>
        <v>0</v>
      </c>
      <c r="AU53" s="89">
        <f>'VRN - Vedlejší rozpočtové...'!P78</f>
        <v>0</v>
      </c>
      <c r="AV53" s="88">
        <f>'VRN - Vedlejší rozpočtové...'!J30</f>
        <v>0</v>
      </c>
      <c r="AW53" s="88">
        <f>'VRN - Vedlejší rozpočtové...'!J31</f>
        <v>0</v>
      </c>
      <c r="AX53" s="88">
        <f>'VRN - Vedlejší rozpočtové...'!J32</f>
        <v>0</v>
      </c>
      <c r="AY53" s="88">
        <f>'VRN - Vedlejší rozpočtové...'!J33</f>
        <v>0</v>
      </c>
      <c r="AZ53" s="88">
        <f>'VRN - Vedlejší rozpočtové...'!F30</f>
        <v>0</v>
      </c>
      <c r="BA53" s="88">
        <f>'VRN - Vedlejší rozpočtové...'!F31</f>
        <v>0</v>
      </c>
      <c r="BB53" s="88">
        <f>'VRN - Vedlejší rozpočtové...'!F32</f>
        <v>0</v>
      </c>
      <c r="BC53" s="88">
        <f>'VRN - Vedlejší rozpočtové...'!F33</f>
        <v>0</v>
      </c>
      <c r="BD53" s="90">
        <f>'VRN - Vedlejší rozpočtové...'!F34</f>
        <v>0</v>
      </c>
      <c r="BT53" s="86" t="s">
        <v>22</v>
      </c>
      <c r="BV53" s="86" t="s">
        <v>72</v>
      </c>
      <c r="BW53" s="86" t="s">
        <v>78</v>
      </c>
      <c r="BX53" s="86" t="s">
        <v>5</v>
      </c>
      <c r="CL53" s="86" t="s">
        <v>3</v>
      </c>
      <c r="CM53" s="86" t="s">
        <v>79</v>
      </c>
    </row>
    <row r="54" spans="2:44" s="1" customFormat="1" ht="30" customHeight="1">
      <c r="B54" s="34"/>
      <c r="AR54" s="34"/>
    </row>
    <row r="55" spans="2:44" s="1" customFormat="1" ht="6.7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28_16 - Komunikace Zhůř'!C2" tooltip="28_16 - Komunikace Zhůř" display="/"/>
    <hyperlink ref="A53" location="'VRN - Vedlejší rozpočtové...'!C2" tooltip="VRN - Vedlejší rozpočtové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8" width="9.2812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75"/>
      <c r="C1" s="275"/>
      <c r="D1" s="274" t="s">
        <v>1</v>
      </c>
      <c r="E1" s="275"/>
      <c r="F1" s="276" t="s">
        <v>328</v>
      </c>
      <c r="G1" s="281" t="s">
        <v>329</v>
      </c>
      <c r="H1" s="281"/>
      <c r="I1" s="282"/>
      <c r="J1" s="276" t="s">
        <v>330</v>
      </c>
      <c r="K1" s="274" t="s">
        <v>80</v>
      </c>
      <c r="L1" s="276" t="s">
        <v>331</v>
      </c>
      <c r="M1" s="276"/>
      <c r="N1" s="276"/>
      <c r="O1" s="276"/>
      <c r="P1" s="276"/>
      <c r="Q1" s="276"/>
      <c r="R1" s="276"/>
      <c r="S1" s="276"/>
      <c r="T1" s="276"/>
      <c r="U1" s="272"/>
      <c r="V1" s="27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5</v>
      </c>
    </row>
    <row r="3" spans="2:46" ht="6.75" customHeight="1">
      <c r="B3" s="18"/>
      <c r="C3" s="19"/>
      <c r="D3" s="19"/>
      <c r="E3" s="19"/>
      <c r="F3" s="19"/>
      <c r="G3" s="19"/>
      <c r="H3" s="19"/>
      <c r="I3" s="92"/>
      <c r="J3" s="19"/>
      <c r="K3" s="20"/>
      <c r="AT3" s="17" t="s">
        <v>79</v>
      </c>
    </row>
    <row r="4" spans="2:46" ht="36.75" customHeight="1">
      <c r="B4" s="21"/>
      <c r="C4" s="22"/>
      <c r="D4" s="23" t="s">
        <v>81</v>
      </c>
      <c r="E4" s="22"/>
      <c r="F4" s="22"/>
      <c r="G4" s="22"/>
      <c r="H4" s="22"/>
      <c r="I4" s="93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3"/>
      <c r="J5" s="22"/>
      <c r="K5" s="24"/>
    </row>
    <row r="6" spans="2:11" s="1" customFormat="1" ht="15">
      <c r="B6" s="34"/>
      <c r="C6" s="35"/>
      <c r="D6" s="30" t="s">
        <v>17</v>
      </c>
      <c r="E6" s="35"/>
      <c r="F6" s="35"/>
      <c r="G6" s="35"/>
      <c r="H6" s="35"/>
      <c r="I6" s="94"/>
      <c r="J6" s="35"/>
      <c r="K6" s="38"/>
    </row>
    <row r="7" spans="2:11" s="1" customFormat="1" ht="36.75" customHeight="1">
      <c r="B7" s="34"/>
      <c r="C7" s="35"/>
      <c r="D7" s="35"/>
      <c r="E7" s="268" t="s">
        <v>18</v>
      </c>
      <c r="F7" s="243"/>
      <c r="G7" s="243"/>
      <c r="H7" s="243"/>
      <c r="I7" s="94"/>
      <c r="J7" s="35"/>
      <c r="K7" s="38"/>
    </row>
    <row r="8" spans="2:11" s="1" customFormat="1" ht="13.5">
      <c r="B8" s="34"/>
      <c r="C8" s="35"/>
      <c r="D8" s="35"/>
      <c r="E8" s="35"/>
      <c r="F8" s="35"/>
      <c r="G8" s="35"/>
      <c r="H8" s="35"/>
      <c r="I8" s="94"/>
      <c r="J8" s="35"/>
      <c r="K8" s="38"/>
    </row>
    <row r="9" spans="2:11" s="1" customFormat="1" ht="14.25" customHeight="1">
      <c r="B9" s="34"/>
      <c r="C9" s="35"/>
      <c r="D9" s="30" t="s">
        <v>20</v>
      </c>
      <c r="E9" s="35"/>
      <c r="F9" s="28" t="s">
        <v>3</v>
      </c>
      <c r="G9" s="35"/>
      <c r="H9" s="35"/>
      <c r="I9" s="95" t="s">
        <v>21</v>
      </c>
      <c r="J9" s="28" t="s">
        <v>3</v>
      </c>
      <c r="K9" s="38"/>
    </row>
    <row r="10" spans="2:11" s="1" customFormat="1" ht="14.25" customHeight="1">
      <c r="B10" s="34"/>
      <c r="C10" s="35"/>
      <c r="D10" s="30" t="s">
        <v>23</v>
      </c>
      <c r="E10" s="35"/>
      <c r="F10" s="28" t="s">
        <v>24</v>
      </c>
      <c r="G10" s="35"/>
      <c r="H10" s="35"/>
      <c r="I10" s="95" t="s">
        <v>25</v>
      </c>
      <c r="J10" s="96" t="str">
        <f>'Rekapitulace stavby'!AN8</f>
        <v>30.8.2016</v>
      </c>
      <c r="K10" s="38"/>
    </row>
    <row r="11" spans="2:11" s="1" customFormat="1" ht="10.5" customHeight="1">
      <c r="B11" s="34"/>
      <c r="C11" s="35"/>
      <c r="D11" s="35"/>
      <c r="E11" s="35"/>
      <c r="F11" s="35"/>
      <c r="G11" s="35"/>
      <c r="H11" s="35"/>
      <c r="I11" s="94"/>
      <c r="J11" s="35"/>
      <c r="K11" s="38"/>
    </row>
    <row r="12" spans="2:11" s="1" customFormat="1" ht="14.25" customHeight="1">
      <c r="B12" s="34"/>
      <c r="C12" s="35"/>
      <c r="D12" s="30" t="s">
        <v>29</v>
      </c>
      <c r="E12" s="35"/>
      <c r="F12" s="35"/>
      <c r="G12" s="35"/>
      <c r="H12" s="35"/>
      <c r="I12" s="95" t="s">
        <v>30</v>
      </c>
      <c r="J12" s="28">
        <f>IF('Rekapitulace stavby'!AN10="","",'Rekapitulace stavby'!AN10)</f>
      </c>
      <c r="K12" s="38"/>
    </row>
    <row r="13" spans="2:11" s="1" customFormat="1" ht="18" customHeight="1">
      <c r="B13" s="34"/>
      <c r="C13" s="35"/>
      <c r="D13" s="35"/>
      <c r="E13" s="28" t="str">
        <f>IF('Rekapitulace stavby'!E11="","",'Rekapitulace stavby'!E11)</f>
        <v> </v>
      </c>
      <c r="F13" s="35"/>
      <c r="G13" s="35"/>
      <c r="H13" s="35"/>
      <c r="I13" s="95" t="s">
        <v>31</v>
      </c>
      <c r="J13" s="28">
        <f>IF('Rekapitulace stavby'!AN11="","",'Rekapitulace stavby'!AN11)</f>
      </c>
      <c r="K13" s="38"/>
    </row>
    <row r="14" spans="2:11" s="1" customFormat="1" ht="6.75" customHeight="1">
      <c r="B14" s="34"/>
      <c r="C14" s="35"/>
      <c r="D14" s="35"/>
      <c r="E14" s="35"/>
      <c r="F14" s="35"/>
      <c r="G14" s="35"/>
      <c r="H14" s="35"/>
      <c r="I14" s="94"/>
      <c r="J14" s="35"/>
      <c r="K14" s="38"/>
    </row>
    <row r="15" spans="2:11" s="1" customFormat="1" ht="14.25" customHeight="1">
      <c r="B15" s="34"/>
      <c r="C15" s="35"/>
      <c r="D15" s="30" t="s">
        <v>32</v>
      </c>
      <c r="E15" s="35"/>
      <c r="F15" s="35"/>
      <c r="G15" s="35"/>
      <c r="H15" s="35"/>
      <c r="I15" s="95" t="s">
        <v>30</v>
      </c>
      <c r="J15" s="28">
        <f>IF('Rekapitulace stavby'!AN13="Vyplň údaj","",IF('Rekapitulace stavby'!AN13="","",'Rekapitulace stavby'!AN13))</f>
      </c>
      <c r="K15" s="38"/>
    </row>
    <row r="16" spans="2:11" s="1" customFormat="1" ht="18" customHeight="1">
      <c r="B16" s="34"/>
      <c r="C16" s="35"/>
      <c r="D16" s="35"/>
      <c r="E16" s="28">
        <f>IF('Rekapitulace stavby'!E14="Vyplň údaj","",IF('Rekapitulace stavby'!E14="","",'Rekapitulace stavby'!E14))</f>
      </c>
      <c r="F16" s="35"/>
      <c r="G16" s="35"/>
      <c r="H16" s="35"/>
      <c r="I16" s="95" t="s">
        <v>31</v>
      </c>
      <c r="J16" s="28">
        <f>IF('Rekapitulace stavby'!AN14="Vyplň údaj","",IF('Rekapitulace stavby'!AN14="","",'Rekapitulace stavby'!AN14))</f>
      </c>
      <c r="K16" s="38"/>
    </row>
    <row r="17" spans="2:11" s="1" customFormat="1" ht="6.75" customHeight="1">
      <c r="B17" s="34"/>
      <c r="C17" s="35"/>
      <c r="D17" s="35"/>
      <c r="E17" s="35"/>
      <c r="F17" s="35"/>
      <c r="G17" s="35"/>
      <c r="H17" s="35"/>
      <c r="I17" s="94"/>
      <c r="J17" s="35"/>
      <c r="K17" s="38"/>
    </row>
    <row r="18" spans="2:11" s="1" customFormat="1" ht="14.25" customHeight="1">
      <c r="B18" s="34"/>
      <c r="C18" s="35"/>
      <c r="D18" s="30" t="s">
        <v>34</v>
      </c>
      <c r="E18" s="35"/>
      <c r="F18" s="35"/>
      <c r="G18" s="35"/>
      <c r="H18" s="35"/>
      <c r="I18" s="95" t="s">
        <v>30</v>
      </c>
      <c r="J18" s="28">
        <f>IF('Rekapitulace stavby'!AN16="","",'Rekapitulace stavby'!AN16)</f>
      </c>
      <c r="K18" s="38"/>
    </row>
    <row r="19" spans="2:11" s="1" customFormat="1" ht="18" customHeight="1">
      <c r="B19" s="34"/>
      <c r="C19" s="35"/>
      <c r="D19" s="35"/>
      <c r="E19" s="28" t="str">
        <f>IF('Rekapitulace stavby'!E17="","",'Rekapitulace stavby'!E17)</f>
        <v> </v>
      </c>
      <c r="F19" s="35"/>
      <c r="G19" s="35"/>
      <c r="H19" s="35"/>
      <c r="I19" s="95" t="s">
        <v>31</v>
      </c>
      <c r="J19" s="28">
        <f>IF('Rekapitulace stavby'!AN17="","",'Rekapitulace stavby'!AN17)</f>
      </c>
      <c r="K19" s="38"/>
    </row>
    <row r="20" spans="2:11" s="1" customFormat="1" ht="6.75" customHeight="1">
      <c r="B20" s="34"/>
      <c r="C20" s="35"/>
      <c r="D20" s="35"/>
      <c r="E20" s="35"/>
      <c r="F20" s="35"/>
      <c r="G20" s="35"/>
      <c r="H20" s="35"/>
      <c r="I20" s="94"/>
      <c r="J20" s="35"/>
      <c r="K20" s="38"/>
    </row>
    <row r="21" spans="2:11" s="1" customFormat="1" ht="14.25" customHeight="1">
      <c r="B21" s="34"/>
      <c r="C21" s="35"/>
      <c r="D21" s="30" t="s">
        <v>36</v>
      </c>
      <c r="E21" s="35"/>
      <c r="F21" s="35"/>
      <c r="G21" s="35"/>
      <c r="H21" s="35"/>
      <c r="I21" s="94"/>
      <c r="J21" s="35"/>
      <c r="K21" s="38"/>
    </row>
    <row r="22" spans="2:11" s="6" customFormat="1" ht="22.5" customHeight="1">
      <c r="B22" s="97"/>
      <c r="C22" s="98"/>
      <c r="D22" s="98"/>
      <c r="E22" s="239" t="s">
        <v>3</v>
      </c>
      <c r="F22" s="269"/>
      <c r="G22" s="269"/>
      <c r="H22" s="269"/>
      <c r="I22" s="99"/>
      <c r="J22" s="98"/>
      <c r="K22" s="100"/>
    </row>
    <row r="23" spans="2:11" s="1" customFormat="1" ht="6.75" customHeight="1">
      <c r="B23" s="34"/>
      <c r="C23" s="35"/>
      <c r="D23" s="35"/>
      <c r="E23" s="35"/>
      <c r="F23" s="35"/>
      <c r="G23" s="35"/>
      <c r="H23" s="35"/>
      <c r="I23" s="94"/>
      <c r="J23" s="35"/>
      <c r="K23" s="38"/>
    </row>
    <row r="24" spans="2:11" s="1" customFormat="1" ht="6.75" customHeight="1">
      <c r="B24" s="34"/>
      <c r="C24" s="35"/>
      <c r="D24" s="61"/>
      <c r="E24" s="61"/>
      <c r="F24" s="61"/>
      <c r="G24" s="61"/>
      <c r="H24" s="61"/>
      <c r="I24" s="101"/>
      <c r="J24" s="61"/>
      <c r="K24" s="102"/>
    </row>
    <row r="25" spans="2:11" s="1" customFormat="1" ht="24.75" customHeight="1">
      <c r="B25" s="34"/>
      <c r="C25" s="35"/>
      <c r="D25" s="103" t="s">
        <v>37</v>
      </c>
      <c r="E25" s="35"/>
      <c r="F25" s="35"/>
      <c r="G25" s="35"/>
      <c r="H25" s="35"/>
      <c r="I25" s="94"/>
      <c r="J25" s="104">
        <f>ROUND(J77,2)</f>
        <v>0</v>
      </c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14.25" customHeight="1">
      <c r="B27" s="34"/>
      <c r="C27" s="35"/>
      <c r="D27" s="35"/>
      <c r="E27" s="35"/>
      <c r="F27" s="39" t="s">
        <v>39</v>
      </c>
      <c r="G27" s="35"/>
      <c r="H27" s="35"/>
      <c r="I27" s="105" t="s">
        <v>38</v>
      </c>
      <c r="J27" s="39" t="s">
        <v>40</v>
      </c>
      <c r="K27" s="38"/>
    </row>
    <row r="28" spans="2:11" s="1" customFormat="1" ht="14.25" customHeight="1">
      <c r="B28" s="34"/>
      <c r="C28" s="35"/>
      <c r="D28" s="42" t="s">
        <v>41</v>
      </c>
      <c r="E28" s="42" t="s">
        <v>42</v>
      </c>
      <c r="F28" s="106">
        <f>ROUND(SUM(BE77:BE223),2)</f>
        <v>0</v>
      </c>
      <c r="G28" s="35"/>
      <c r="H28" s="35"/>
      <c r="I28" s="107">
        <v>0.21</v>
      </c>
      <c r="J28" s="106">
        <f>ROUND(ROUND((SUM(BE77:BE223)),2)*I28,2)</f>
        <v>0</v>
      </c>
      <c r="K28" s="38"/>
    </row>
    <row r="29" spans="2:11" s="1" customFormat="1" ht="14.25" customHeight="1">
      <c r="B29" s="34"/>
      <c r="C29" s="35"/>
      <c r="D29" s="35"/>
      <c r="E29" s="42" t="s">
        <v>43</v>
      </c>
      <c r="F29" s="106">
        <f>ROUND(SUM(BF77:BF223),2)</f>
        <v>0</v>
      </c>
      <c r="G29" s="35"/>
      <c r="H29" s="35"/>
      <c r="I29" s="107">
        <v>0.15</v>
      </c>
      <c r="J29" s="106">
        <f>ROUND(ROUND((SUM(BF77:BF223)),2)*I29,2)</f>
        <v>0</v>
      </c>
      <c r="K29" s="38"/>
    </row>
    <row r="30" spans="2:11" s="1" customFormat="1" ht="14.25" customHeight="1" hidden="1">
      <c r="B30" s="34"/>
      <c r="C30" s="35"/>
      <c r="D30" s="35"/>
      <c r="E30" s="42" t="s">
        <v>44</v>
      </c>
      <c r="F30" s="106">
        <f>ROUND(SUM(BG77:BG223),2)</f>
        <v>0</v>
      </c>
      <c r="G30" s="35"/>
      <c r="H30" s="35"/>
      <c r="I30" s="107">
        <v>0.21</v>
      </c>
      <c r="J30" s="106">
        <v>0</v>
      </c>
      <c r="K30" s="38"/>
    </row>
    <row r="31" spans="2:11" s="1" customFormat="1" ht="14.25" customHeight="1" hidden="1">
      <c r="B31" s="34"/>
      <c r="C31" s="35"/>
      <c r="D31" s="35"/>
      <c r="E31" s="42" t="s">
        <v>45</v>
      </c>
      <c r="F31" s="106">
        <f>ROUND(SUM(BH77:BH223),2)</f>
        <v>0</v>
      </c>
      <c r="G31" s="35"/>
      <c r="H31" s="35"/>
      <c r="I31" s="107">
        <v>0.15</v>
      </c>
      <c r="J31" s="106"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6">
        <f>ROUND(SUM(BI77:BI223),2)</f>
        <v>0</v>
      </c>
      <c r="G32" s="35"/>
      <c r="H32" s="35"/>
      <c r="I32" s="107">
        <v>0</v>
      </c>
      <c r="J32" s="106">
        <v>0</v>
      </c>
      <c r="K32" s="38"/>
    </row>
    <row r="33" spans="2:11" s="1" customFormat="1" ht="6.75" customHeight="1">
      <c r="B33" s="34"/>
      <c r="C33" s="35"/>
      <c r="D33" s="35"/>
      <c r="E33" s="35"/>
      <c r="F33" s="35"/>
      <c r="G33" s="35"/>
      <c r="H33" s="35"/>
      <c r="I33" s="94"/>
      <c r="J33" s="35"/>
      <c r="K33" s="38"/>
    </row>
    <row r="34" spans="2:11" s="1" customFormat="1" ht="24.75" customHeight="1">
      <c r="B34" s="34"/>
      <c r="C34" s="108"/>
      <c r="D34" s="109" t="s">
        <v>47</v>
      </c>
      <c r="E34" s="65"/>
      <c r="F34" s="65"/>
      <c r="G34" s="110" t="s">
        <v>48</v>
      </c>
      <c r="H34" s="111" t="s">
        <v>49</v>
      </c>
      <c r="I34" s="112"/>
      <c r="J34" s="113">
        <f>SUM(J25:J32)</f>
        <v>0</v>
      </c>
      <c r="K34" s="114"/>
    </row>
    <row r="35" spans="2:11" s="1" customFormat="1" ht="14.25" customHeight="1">
      <c r="B35" s="49"/>
      <c r="C35" s="50"/>
      <c r="D35" s="50"/>
      <c r="E35" s="50"/>
      <c r="F35" s="50"/>
      <c r="G35" s="50"/>
      <c r="H35" s="50"/>
      <c r="I35" s="115"/>
      <c r="J35" s="50"/>
      <c r="K35" s="51"/>
    </row>
    <row r="39" spans="2:11" s="1" customFormat="1" ht="6.75" customHeight="1">
      <c r="B39" s="52"/>
      <c r="C39" s="53"/>
      <c r="D39" s="53"/>
      <c r="E39" s="53"/>
      <c r="F39" s="53"/>
      <c r="G39" s="53"/>
      <c r="H39" s="53"/>
      <c r="I39" s="116"/>
      <c r="J39" s="53"/>
      <c r="K39" s="117"/>
    </row>
    <row r="40" spans="2:11" s="1" customFormat="1" ht="36.75" customHeight="1">
      <c r="B40" s="34"/>
      <c r="C40" s="23" t="s">
        <v>82</v>
      </c>
      <c r="D40" s="35"/>
      <c r="E40" s="35"/>
      <c r="F40" s="35"/>
      <c r="G40" s="35"/>
      <c r="H40" s="35"/>
      <c r="I40" s="94"/>
      <c r="J40" s="35"/>
      <c r="K40" s="38"/>
    </row>
    <row r="41" spans="2:11" s="1" customFormat="1" ht="6.75" customHeight="1">
      <c r="B41" s="34"/>
      <c r="C41" s="35"/>
      <c r="D41" s="35"/>
      <c r="E41" s="35"/>
      <c r="F41" s="35"/>
      <c r="G41" s="35"/>
      <c r="H41" s="35"/>
      <c r="I41" s="94"/>
      <c r="J41" s="35"/>
      <c r="K41" s="38"/>
    </row>
    <row r="42" spans="2:11" s="1" customFormat="1" ht="14.25" customHeight="1">
      <c r="B42" s="34"/>
      <c r="C42" s="30" t="s">
        <v>17</v>
      </c>
      <c r="D42" s="35"/>
      <c r="E42" s="35"/>
      <c r="F42" s="35"/>
      <c r="G42" s="35"/>
      <c r="H42" s="35"/>
      <c r="I42" s="94"/>
      <c r="J42" s="35"/>
      <c r="K42" s="38"/>
    </row>
    <row r="43" spans="2:11" s="1" customFormat="1" ht="23.25" customHeight="1">
      <c r="B43" s="34"/>
      <c r="C43" s="35"/>
      <c r="D43" s="35"/>
      <c r="E43" s="268" t="str">
        <f>E7</f>
        <v>Komunikace Zhůř</v>
      </c>
      <c r="F43" s="243"/>
      <c r="G43" s="243"/>
      <c r="H43" s="243"/>
      <c r="I43" s="94"/>
      <c r="J43" s="35"/>
      <c r="K43" s="38"/>
    </row>
    <row r="44" spans="2:11" s="1" customFormat="1" ht="6.75" customHeight="1">
      <c r="B44" s="34"/>
      <c r="C44" s="35"/>
      <c r="D44" s="35"/>
      <c r="E44" s="35"/>
      <c r="F44" s="35"/>
      <c r="G44" s="35"/>
      <c r="H44" s="35"/>
      <c r="I44" s="94"/>
      <c r="J44" s="35"/>
      <c r="K44" s="38"/>
    </row>
    <row r="45" spans="2:11" s="1" customFormat="1" ht="18" customHeight="1">
      <c r="B45" s="34"/>
      <c r="C45" s="30" t="s">
        <v>23</v>
      </c>
      <c r="D45" s="35"/>
      <c r="E45" s="35"/>
      <c r="F45" s="28" t="str">
        <f>F10</f>
        <v> </v>
      </c>
      <c r="G45" s="35"/>
      <c r="H45" s="35"/>
      <c r="I45" s="95" t="s">
        <v>25</v>
      </c>
      <c r="J45" s="96" t="str">
        <f>IF(J10="","",J10)</f>
        <v>30.8.2016</v>
      </c>
      <c r="K45" s="38"/>
    </row>
    <row r="46" spans="2:11" s="1" customFormat="1" ht="6.75" customHeight="1">
      <c r="B46" s="34"/>
      <c r="C46" s="35"/>
      <c r="D46" s="35"/>
      <c r="E46" s="35"/>
      <c r="F46" s="35"/>
      <c r="G46" s="35"/>
      <c r="H46" s="35"/>
      <c r="I46" s="94"/>
      <c r="J46" s="35"/>
      <c r="K46" s="38"/>
    </row>
    <row r="47" spans="2:11" s="1" customFormat="1" ht="15">
      <c r="B47" s="34"/>
      <c r="C47" s="30" t="s">
        <v>29</v>
      </c>
      <c r="D47" s="35"/>
      <c r="E47" s="35"/>
      <c r="F47" s="28" t="str">
        <f>E13</f>
        <v> </v>
      </c>
      <c r="G47" s="35"/>
      <c r="H47" s="35"/>
      <c r="I47" s="95" t="s">
        <v>34</v>
      </c>
      <c r="J47" s="28" t="str">
        <f>E19</f>
        <v> </v>
      </c>
      <c r="K47" s="38"/>
    </row>
    <row r="48" spans="2:11" s="1" customFormat="1" ht="14.25" customHeight="1">
      <c r="B48" s="34"/>
      <c r="C48" s="30" t="s">
        <v>32</v>
      </c>
      <c r="D48" s="35"/>
      <c r="E48" s="35"/>
      <c r="F48" s="28">
        <f>IF(E16="","",E16)</f>
      </c>
      <c r="G48" s="35"/>
      <c r="H48" s="35"/>
      <c r="I48" s="94"/>
      <c r="J48" s="35"/>
      <c r="K48" s="38"/>
    </row>
    <row r="49" spans="2:11" s="1" customFormat="1" ht="9.75" customHeight="1">
      <c r="B49" s="34"/>
      <c r="C49" s="35"/>
      <c r="D49" s="35"/>
      <c r="E49" s="35"/>
      <c r="F49" s="35"/>
      <c r="G49" s="35"/>
      <c r="H49" s="35"/>
      <c r="I49" s="94"/>
      <c r="J49" s="35"/>
      <c r="K49" s="38"/>
    </row>
    <row r="50" spans="2:11" s="1" customFormat="1" ht="29.25" customHeight="1">
      <c r="B50" s="34"/>
      <c r="C50" s="118" t="s">
        <v>83</v>
      </c>
      <c r="D50" s="108"/>
      <c r="E50" s="108"/>
      <c r="F50" s="108"/>
      <c r="G50" s="108"/>
      <c r="H50" s="108"/>
      <c r="I50" s="119"/>
      <c r="J50" s="120" t="s">
        <v>84</v>
      </c>
      <c r="K50" s="121"/>
    </row>
    <row r="51" spans="2:11" s="1" customFormat="1" ht="9.75" customHeight="1">
      <c r="B51" s="34"/>
      <c r="C51" s="35"/>
      <c r="D51" s="35"/>
      <c r="E51" s="35"/>
      <c r="F51" s="35"/>
      <c r="G51" s="35"/>
      <c r="H51" s="35"/>
      <c r="I51" s="94"/>
      <c r="J51" s="35"/>
      <c r="K51" s="38"/>
    </row>
    <row r="52" spans="2:47" s="1" customFormat="1" ht="29.25" customHeight="1">
      <c r="B52" s="34"/>
      <c r="C52" s="122" t="s">
        <v>85</v>
      </c>
      <c r="D52" s="35"/>
      <c r="E52" s="35"/>
      <c r="F52" s="35"/>
      <c r="G52" s="35"/>
      <c r="H52" s="35"/>
      <c r="I52" s="94"/>
      <c r="J52" s="104">
        <f>J77</f>
        <v>0</v>
      </c>
      <c r="K52" s="38"/>
      <c r="AU52" s="17" t="s">
        <v>86</v>
      </c>
    </row>
    <row r="53" spans="2:11" s="7" customFormat="1" ht="24.75" customHeight="1">
      <c r="B53" s="123"/>
      <c r="C53" s="124"/>
      <c r="D53" s="125" t="s">
        <v>87</v>
      </c>
      <c r="E53" s="126"/>
      <c r="F53" s="126"/>
      <c r="G53" s="126"/>
      <c r="H53" s="126"/>
      <c r="I53" s="127"/>
      <c r="J53" s="128">
        <f>J78</f>
        <v>0</v>
      </c>
      <c r="K53" s="129"/>
    </row>
    <row r="54" spans="2:11" s="8" customFormat="1" ht="19.5" customHeight="1">
      <c r="B54" s="130"/>
      <c r="C54" s="131"/>
      <c r="D54" s="132" t="s">
        <v>88</v>
      </c>
      <c r="E54" s="133"/>
      <c r="F54" s="133"/>
      <c r="G54" s="133"/>
      <c r="H54" s="133"/>
      <c r="I54" s="134"/>
      <c r="J54" s="135">
        <f>J79</f>
        <v>0</v>
      </c>
      <c r="K54" s="136"/>
    </row>
    <row r="55" spans="2:11" s="8" customFormat="1" ht="14.25" customHeight="1">
      <c r="B55" s="130"/>
      <c r="C55" s="131"/>
      <c r="D55" s="132" t="s">
        <v>89</v>
      </c>
      <c r="E55" s="133"/>
      <c r="F55" s="133"/>
      <c r="G55" s="133"/>
      <c r="H55" s="133"/>
      <c r="I55" s="134"/>
      <c r="J55" s="135">
        <f>J80</f>
        <v>0</v>
      </c>
      <c r="K55" s="136"/>
    </row>
    <row r="56" spans="2:11" s="8" customFormat="1" ht="19.5" customHeight="1">
      <c r="B56" s="130"/>
      <c r="C56" s="131"/>
      <c r="D56" s="132" t="s">
        <v>90</v>
      </c>
      <c r="E56" s="133"/>
      <c r="F56" s="133"/>
      <c r="G56" s="133"/>
      <c r="H56" s="133"/>
      <c r="I56" s="134"/>
      <c r="J56" s="135">
        <f>J155</f>
        <v>0</v>
      </c>
      <c r="K56" s="136"/>
    </row>
    <row r="57" spans="2:11" s="8" customFormat="1" ht="14.25" customHeight="1">
      <c r="B57" s="130"/>
      <c r="C57" s="131"/>
      <c r="D57" s="132" t="s">
        <v>91</v>
      </c>
      <c r="E57" s="133"/>
      <c r="F57" s="133"/>
      <c r="G57" s="133"/>
      <c r="H57" s="133"/>
      <c r="I57" s="134"/>
      <c r="J57" s="135">
        <f>J156</f>
        <v>0</v>
      </c>
      <c r="K57" s="136"/>
    </row>
    <row r="58" spans="2:11" s="8" customFormat="1" ht="14.25" customHeight="1">
      <c r="B58" s="130"/>
      <c r="C58" s="131"/>
      <c r="D58" s="132" t="s">
        <v>92</v>
      </c>
      <c r="E58" s="133"/>
      <c r="F58" s="133"/>
      <c r="G58" s="133"/>
      <c r="H58" s="133"/>
      <c r="I58" s="134"/>
      <c r="J58" s="135">
        <f>J163</f>
        <v>0</v>
      </c>
      <c r="K58" s="136"/>
    </row>
    <row r="59" spans="2:11" s="8" customFormat="1" ht="19.5" customHeight="1">
      <c r="B59" s="130"/>
      <c r="C59" s="131"/>
      <c r="D59" s="132" t="s">
        <v>93</v>
      </c>
      <c r="E59" s="133"/>
      <c r="F59" s="133"/>
      <c r="G59" s="133"/>
      <c r="H59" s="133"/>
      <c r="I59" s="134"/>
      <c r="J59" s="135">
        <f>J209</f>
        <v>0</v>
      </c>
      <c r="K59" s="136"/>
    </row>
    <row r="60" spans="2:11" s="1" customFormat="1" ht="21.75" customHeight="1">
      <c r="B60" s="34"/>
      <c r="C60" s="35"/>
      <c r="D60" s="35"/>
      <c r="E60" s="35"/>
      <c r="F60" s="35"/>
      <c r="G60" s="35"/>
      <c r="H60" s="35"/>
      <c r="I60" s="94"/>
      <c r="J60" s="35"/>
      <c r="K60" s="38"/>
    </row>
    <row r="61" spans="2:11" s="1" customFormat="1" ht="6.75" customHeight="1">
      <c r="B61" s="49"/>
      <c r="C61" s="50"/>
      <c r="D61" s="50"/>
      <c r="E61" s="50"/>
      <c r="F61" s="50"/>
      <c r="G61" s="50"/>
      <c r="H61" s="50"/>
      <c r="I61" s="115"/>
      <c r="J61" s="50"/>
      <c r="K61" s="51"/>
    </row>
    <row r="65" spans="2:12" s="1" customFormat="1" ht="6.75" customHeight="1">
      <c r="B65" s="52"/>
      <c r="C65" s="53"/>
      <c r="D65" s="53"/>
      <c r="E65" s="53"/>
      <c r="F65" s="53"/>
      <c r="G65" s="53"/>
      <c r="H65" s="53"/>
      <c r="I65" s="116"/>
      <c r="J65" s="53"/>
      <c r="K65" s="53"/>
      <c r="L65" s="34"/>
    </row>
    <row r="66" spans="2:12" s="1" customFormat="1" ht="36.75" customHeight="1">
      <c r="B66" s="34"/>
      <c r="C66" s="54" t="s">
        <v>94</v>
      </c>
      <c r="L66" s="34"/>
    </row>
    <row r="67" spans="2:12" s="1" customFormat="1" ht="6.75" customHeight="1">
      <c r="B67" s="34"/>
      <c r="L67" s="34"/>
    </row>
    <row r="68" spans="2:12" s="1" customFormat="1" ht="14.25" customHeight="1">
      <c r="B68" s="34"/>
      <c r="C68" s="56" t="s">
        <v>17</v>
      </c>
      <c r="L68" s="34"/>
    </row>
    <row r="69" spans="2:12" s="1" customFormat="1" ht="23.25" customHeight="1">
      <c r="B69" s="34"/>
      <c r="E69" s="251" t="str">
        <f>E7</f>
        <v>Komunikace Zhůř</v>
      </c>
      <c r="F69" s="233"/>
      <c r="G69" s="233"/>
      <c r="H69" s="233"/>
      <c r="L69" s="34"/>
    </row>
    <row r="70" spans="2:12" s="1" customFormat="1" ht="6.75" customHeight="1">
      <c r="B70" s="34"/>
      <c r="L70" s="34"/>
    </row>
    <row r="71" spans="2:12" s="1" customFormat="1" ht="18" customHeight="1">
      <c r="B71" s="34"/>
      <c r="C71" s="56" t="s">
        <v>23</v>
      </c>
      <c r="F71" s="137" t="str">
        <f>F10</f>
        <v> </v>
      </c>
      <c r="I71" s="138" t="s">
        <v>25</v>
      </c>
      <c r="J71" s="60" t="str">
        <f>IF(J10="","",J10)</f>
        <v>30.8.2016</v>
      </c>
      <c r="L71" s="34"/>
    </row>
    <row r="72" spans="2:12" s="1" customFormat="1" ht="6.75" customHeight="1">
      <c r="B72" s="34"/>
      <c r="L72" s="34"/>
    </row>
    <row r="73" spans="2:12" s="1" customFormat="1" ht="15">
      <c r="B73" s="34"/>
      <c r="C73" s="56" t="s">
        <v>29</v>
      </c>
      <c r="F73" s="137" t="str">
        <f>E13</f>
        <v> </v>
      </c>
      <c r="I73" s="138" t="s">
        <v>34</v>
      </c>
      <c r="J73" s="137" t="str">
        <f>E19</f>
        <v> </v>
      </c>
      <c r="L73" s="34"/>
    </row>
    <row r="74" spans="2:12" s="1" customFormat="1" ht="14.25" customHeight="1">
      <c r="B74" s="34"/>
      <c r="C74" s="56" t="s">
        <v>32</v>
      </c>
      <c r="F74" s="137">
        <f>IF(E16="","",E16)</f>
      </c>
      <c r="L74" s="34"/>
    </row>
    <row r="75" spans="2:12" s="1" customFormat="1" ht="9.75" customHeight="1">
      <c r="B75" s="34"/>
      <c r="L75" s="34"/>
    </row>
    <row r="76" spans="2:20" s="9" customFormat="1" ht="29.25" customHeight="1">
      <c r="B76" s="139"/>
      <c r="C76" s="140" t="s">
        <v>95</v>
      </c>
      <c r="D76" s="141" t="s">
        <v>56</v>
      </c>
      <c r="E76" s="141" t="s">
        <v>52</v>
      </c>
      <c r="F76" s="141" t="s">
        <v>96</v>
      </c>
      <c r="G76" s="141" t="s">
        <v>97</v>
      </c>
      <c r="H76" s="141" t="s">
        <v>98</v>
      </c>
      <c r="I76" s="142" t="s">
        <v>99</v>
      </c>
      <c r="J76" s="141" t="s">
        <v>84</v>
      </c>
      <c r="K76" s="143" t="s">
        <v>100</v>
      </c>
      <c r="L76" s="139"/>
      <c r="M76" s="67" t="s">
        <v>101</v>
      </c>
      <c r="N76" s="68" t="s">
        <v>41</v>
      </c>
      <c r="O76" s="68" t="s">
        <v>102</v>
      </c>
      <c r="P76" s="68" t="s">
        <v>103</v>
      </c>
      <c r="Q76" s="68" t="s">
        <v>104</v>
      </c>
      <c r="R76" s="68" t="s">
        <v>105</v>
      </c>
      <c r="S76" s="68" t="s">
        <v>106</v>
      </c>
      <c r="T76" s="69" t="s">
        <v>107</v>
      </c>
    </row>
    <row r="77" spans="2:63" s="1" customFormat="1" ht="29.25" customHeight="1">
      <c r="B77" s="34"/>
      <c r="C77" s="71" t="s">
        <v>85</v>
      </c>
      <c r="J77" s="144">
        <f>BK77</f>
        <v>0</v>
      </c>
      <c r="L77" s="34"/>
      <c r="M77" s="70"/>
      <c r="N77" s="61"/>
      <c r="O77" s="61"/>
      <c r="P77" s="145">
        <f>P78</f>
        <v>0</v>
      </c>
      <c r="Q77" s="61"/>
      <c r="R77" s="145">
        <f>R78</f>
        <v>614.8003380399999</v>
      </c>
      <c r="S77" s="61"/>
      <c r="T77" s="146">
        <f>T78</f>
        <v>427.52437399999997</v>
      </c>
      <c r="AT77" s="17" t="s">
        <v>70</v>
      </c>
      <c r="AU77" s="17" t="s">
        <v>86</v>
      </c>
      <c r="BK77" s="147">
        <f>BK78</f>
        <v>0</v>
      </c>
    </row>
    <row r="78" spans="2:63" s="10" customFormat="1" ht="36.75" customHeight="1">
      <c r="B78" s="148"/>
      <c r="D78" s="149" t="s">
        <v>70</v>
      </c>
      <c r="E78" s="150" t="s">
        <v>108</v>
      </c>
      <c r="F78" s="150" t="s">
        <v>109</v>
      </c>
      <c r="I78" s="151"/>
      <c r="J78" s="152">
        <f>BK78</f>
        <v>0</v>
      </c>
      <c r="L78" s="148"/>
      <c r="M78" s="153"/>
      <c r="N78" s="154"/>
      <c r="O78" s="154"/>
      <c r="P78" s="155">
        <f>P79+P155+P209</f>
        <v>0</v>
      </c>
      <c r="Q78" s="154"/>
      <c r="R78" s="155">
        <f>R79+R155+R209</f>
        <v>614.8003380399999</v>
      </c>
      <c r="S78" s="154"/>
      <c r="T78" s="156">
        <f>T79+T155+T209</f>
        <v>427.52437399999997</v>
      </c>
      <c r="AR78" s="149" t="s">
        <v>22</v>
      </c>
      <c r="AT78" s="157" t="s">
        <v>70</v>
      </c>
      <c r="AU78" s="157" t="s">
        <v>71</v>
      </c>
      <c r="AY78" s="149" t="s">
        <v>110</v>
      </c>
      <c r="BK78" s="158">
        <f>BK79+BK155+BK209</f>
        <v>0</v>
      </c>
    </row>
    <row r="79" spans="2:63" s="10" customFormat="1" ht="19.5" customHeight="1">
      <c r="B79" s="148"/>
      <c r="D79" s="149" t="s">
        <v>70</v>
      </c>
      <c r="E79" s="159" t="s">
        <v>22</v>
      </c>
      <c r="F79" s="159" t="s">
        <v>111</v>
      </c>
      <c r="I79" s="151"/>
      <c r="J79" s="160">
        <f>BK79</f>
        <v>0</v>
      </c>
      <c r="L79" s="148"/>
      <c r="M79" s="153"/>
      <c r="N79" s="154"/>
      <c r="O79" s="154"/>
      <c r="P79" s="155">
        <f>P80</f>
        <v>0</v>
      </c>
      <c r="Q79" s="154"/>
      <c r="R79" s="155">
        <f>R80</f>
        <v>0.0415664</v>
      </c>
      <c r="S79" s="154"/>
      <c r="T79" s="156">
        <f>T80</f>
        <v>427.52437399999997</v>
      </c>
      <c r="AR79" s="149" t="s">
        <v>22</v>
      </c>
      <c r="AT79" s="157" t="s">
        <v>70</v>
      </c>
      <c r="AU79" s="157" t="s">
        <v>22</v>
      </c>
      <c r="AY79" s="149" t="s">
        <v>110</v>
      </c>
      <c r="BK79" s="158">
        <f>BK80</f>
        <v>0</v>
      </c>
    </row>
    <row r="80" spans="2:63" s="10" customFormat="1" ht="14.25" customHeight="1">
      <c r="B80" s="148"/>
      <c r="D80" s="161" t="s">
        <v>70</v>
      </c>
      <c r="E80" s="162" t="s">
        <v>112</v>
      </c>
      <c r="F80" s="162" t="s">
        <v>113</v>
      </c>
      <c r="I80" s="151"/>
      <c r="J80" s="163">
        <f>BK80</f>
        <v>0</v>
      </c>
      <c r="L80" s="148"/>
      <c r="M80" s="153"/>
      <c r="N80" s="154"/>
      <c r="O80" s="154"/>
      <c r="P80" s="155">
        <f>SUM(P81:P154)</f>
        <v>0</v>
      </c>
      <c r="Q80" s="154"/>
      <c r="R80" s="155">
        <f>SUM(R81:R154)</f>
        <v>0.0415664</v>
      </c>
      <c r="S80" s="154"/>
      <c r="T80" s="156">
        <f>SUM(T81:T154)</f>
        <v>427.52437399999997</v>
      </c>
      <c r="AR80" s="149" t="s">
        <v>22</v>
      </c>
      <c r="AT80" s="157" t="s">
        <v>70</v>
      </c>
      <c r="AU80" s="157" t="s">
        <v>79</v>
      </c>
      <c r="AY80" s="149" t="s">
        <v>110</v>
      </c>
      <c r="BK80" s="158">
        <f>SUM(BK81:BK154)</f>
        <v>0</v>
      </c>
    </row>
    <row r="81" spans="2:65" s="1" customFormat="1" ht="22.5" customHeight="1">
      <c r="B81" s="164"/>
      <c r="C81" s="165" t="s">
        <v>22</v>
      </c>
      <c r="D81" s="165" t="s">
        <v>114</v>
      </c>
      <c r="E81" s="166" t="s">
        <v>115</v>
      </c>
      <c r="F81" s="167" t="s">
        <v>116</v>
      </c>
      <c r="G81" s="168" t="s">
        <v>117</v>
      </c>
      <c r="H81" s="169">
        <v>334.82</v>
      </c>
      <c r="I81" s="170"/>
      <c r="J81" s="171">
        <f>ROUND(I81*H81,2)</f>
        <v>0</v>
      </c>
      <c r="K81" s="167" t="s">
        <v>118</v>
      </c>
      <c r="L81" s="34"/>
      <c r="M81" s="172" t="s">
        <v>3</v>
      </c>
      <c r="N81" s="173" t="s">
        <v>42</v>
      </c>
      <c r="O81" s="35"/>
      <c r="P81" s="174">
        <f>O81*H81</f>
        <v>0</v>
      </c>
      <c r="Q81" s="174">
        <v>7E-05</v>
      </c>
      <c r="R81" s="174">
        <f>Q81*H81</f>
        <v>0.023437399999999997</v>
      </c>
      <c r="S81" s="174">
        <v>0.128</v>
      </c>
      <c r="T81" s="175">
        <f>S81*H81</f>
        <v>42.85696</v>
      </c>
      <c r="AR81" s="17" t="s">
        <v>119</v>
      </c>
      <c r="AT81" s="17" t="s">
        <v>114</v>
      </c>
      <c r="AU81" s="17" t="s">
        <v>120</v>
      </c>
      <c r="AY81" s="17" t="s">
        <v>110</v>
      </c>
      <c r="BE81" s="176">
        <f>IF(N81="základní",J81,0)</f>
        <v>0</v>
      </c>
      <c r="BF81" s="176">
        <f>IF(N81="snížená",J81,0)</f>
        <v>0</v>
      </c>
      <c r="BG81" s="176">
        <f>IF(N81="zákl. přenesená",J81,0)</f>
        <v>0</v>
      </c>
      <c r="BH81" s="176">
        <f>IF(N81="sníž. přenesená",J81,0)</f>
        <v>0</v>
      </c>
      <c r="BI81" s="176">
        <f>IF(N81="nulová",J81,0)</f>
        <v>0</v>
      </c>
      <c r="BJ81" s="17" t="s">
        <v>22</v>
      </c>
      <c r="BK81" s="176">
        <f>ROUND(I81*H81,2)</f>
        <v>0</v>
      </c>
      <c r="BL81" s="17" t="s">
        <v>119</v>
      </c>
      <c r="BM81" s="17" t="s">
        <v>121</v>
      </c>
    </row>
    <row r="82" spans="2:47" s="1" customFormat="1" ht="30" customHeight="1">
      <c r="B82" s="34"/>
      <c r="D82" s="177" t="s">
        <v>122</v>
      </c>
      <c r="F82" s="178" t="s">
        <v>123</v>
      </c>
      <c r="I82" s="179"/>
      <c r="L82" s="34"/>
      <c r="M82" s="63"/>
      <c r="N82" s="35"/>
      <c r="O82" s="35"/>
      <c r="P82" s="35"/>
      <c r="Q82" s="35"/>
      <c r="R82" s="35"/>
      <c r="S82" s="35"/>
      <c r="T82" s="64"/>
      <c r="AT82" s="17" t="s">
        <v>122</v>
      </c>
      <c r="AU82" s="17" t="s">
        <v>120</v>
      </c>
    </row>
    <row r="83" spans="2:51" s="11" customFormat="1" ht="22.5" customHeight="1">
      <c r="B83" s="180"/>
      <c r="D83" s="177" t="s">
        <v>124</v>
      </c>
      <c r="E83" s="181" t="s">
        <v>3</v>
      </c>
      <c r="F83" s="182" t="s">
        <v>125</v>
      </c>
      <c r="H83" s="183" t="s">
        <v>3</v>
      </c>
      <c r="I83" s="184"/>
      <c r="L83" s="180"/>
      <c r="M83" s="185"/>
      <c r="N83" s="186"/>
      <c r="O83" s="186"/>
      <c r="P83" s="186"/>
      <c r="Q83" s="186"/>
      <c r="R83" s="186"/>
      <c r="S83" s="186"/>
      <c r="T83" s="187"/>
      <c r="AT83" s="183" t="s">
        <v>124</v>
      </c>
      <c r="AU83" s="183" t="s">
        <v>120</v>
      </c>
      <c r="AV83" s="11" t="s">
        <v>22</v>
      </c>
      <c r="AW83" s="11" t="s">
        <v>35</v>
      </c>
      <c r="AX83" s="11" t="s">
        <v>71</v>
      </c>
      <c r="AY83" s="183" t="s">
        <v>110</v>
      </c>
    </row>
    <row r="84" spans="2:51" s="12" customFormat="1" ht="22.5" customHeight="1">
      <c r="B84" s="188"/>
      <c r="D84" s="177" t="s">
        <v>124</v>
      </c>
      <c r="E84" s="189" t="s">
        <v>3</v>
      </c>
      <c r="F84" s="190" t="s">
        <v>126</v>
      </c>
      <c r="H84" s="191">
        <v>334.82</v>
      </c>
      <c r="I84" s="192"/>
      <c r="L84" s="188"/>
      <c r="M84" s="193"/>
      <c r="N84" s="194"/>
      <c r="O84" s="194"/>
      <c r="P84" s="194"/>
      <c r="Q84" s="194"/>
      <c r="R84" s="194"/>
      <c r="S84" s="194"/>
      <c r="T84" s="195"/>
      <c r="AT84" s="189" t="s">
        <v>124</v>
      </c>
      <c r="AU84" s="189" t="s">
        <v>120</v>
      </c>
      <c r="AV84" s="12" t="s">
        <v>79</v>
      </c>
      <c r="AW84" s="12" t="s">
        <v>35</v>
      </c>
      <c r="AX84" s="12" t="s">
        <v>71</v>
      </c>
      <c r="AY84" s="189" t="s">
        <v>110</v>
      </c>
    </row>
    <row r="85" spans="2:51" s="13" customFormat="1" ht="22.5" customHeight="1">
      <c r="B85" s="196"/>
      <c r="D85" s="197" t="s">
        <v>124</v>
      </c>
      <c r="E85" s="198" t="s">
        <v>3</v>
      </c>
      <c r="F85" s="199" t="s">
        <v>127</v>
      </c>
      <c r="H85" s="200">
        <v>334.82</v>
      </c>
      <c r="I85" s="201"/>
      <c r="L85" s="196"/>
      <c r="M85" s="202"/>
      <c r="N85" s="203"/>
      <c r="O85" s="203"/>
      <c r="P85" s="203"/>
      <c r="Q85" s="203"/>
      <c r="R85" s="203"/>
      <c r="S85" s="203"/>
      <c r="T85" s="204"/>
      <c r="AT85" s="205" t="s">
        <v>124</v>
      </c>
      <c r="AU85" s="205" t="s">
        <v>120</v>
      </c>
      <c r="AV85" s="13" t="s">
        <v>119</v>
      </c>
      <c r="AW85" s="13" t="s">
        <v>35</v>
      </c>
      <c r="AX85" s="13" t="s">
        <v>22</v>
      </c>
      <c r="AY85" s="205" t="s">
        <v>110</v>
      </c>
    </row>
    <row r="86" spans="2:65" s="1" customFormat="1" ht="22.5" customHeight="1">
      <c r="B86" s="164"/>
      <c r="C86" s="165" t="s">
        <v>79</v>
      </c>
      <c r="D86" s="165" t="s">
        <v>114</v>
      </c>
      <c r="E86" s="166" t="s">
        <v>128</v>
      </c>
      <c r="F86" s="167" t="s">
        <v>129</v>
      </c>
      <c r="G86" s="168" t="s">
        <v>130</v>
      </c>
      <c r="H86" s="169">
        <v>175</v>
      </c>
      <c r="I86" s="170"/>
      <c r="J86" s="171">
        <f>ROUND(I86*H86,2)</f>
        <v>0</v>
      </c>
      <c r="K86" s="167" t="s">
        <v>118</v>
      </c>
      <c r="L86" s="34"/>
      <c r="M86" s="172" t="s">
        <v>3</v>
      </c>
      <c r="N86" s="173" t="s">
        <v>42</v>
      </c>
      <c r="O86" s="35"/>
      <c r="P86" s="174">
        <f>O86*H86</f>
        <v>0</v>
      </c>
      <c r="Q86" s="174">
        <v>0</v>
      </c>
      <c r="R86" s="174">
        <f>Q86*H86</f>
        <v>0</v>
      </c>
      <c r="S86" s="174">
        <v>0</v>
      </c>
      <c r="T86" s="175">
        <f>S86*H86</f>
        <v>0</v>
      </c>
      <c r="AR86" s="17" t="s">
        <v>119</v>
      </c>
      <c r="AT86" s="17" t="s">
        <v>114</v>
      </c>
      <c r="AU86" s="17" t="s">
        <v>120</v>
      </c>
      <c r="AY86" s="17" t="s">
        <v>110</v>
      </c>
      <c r="BE86" s="176">
        <f>IF(N86="základní",J86,0)</f>
        <v>0</v>
      </c>
      <c r="BF86" s="176">
        <f>IF(N86="snížená",J86,0)</f>
        <v>0</v>
      </c>
      <c r="BG86" s="176">
        <f>IF(N86="zákl. přenesená",J86,0)</f>
        <v>0</v>
      </c>
      <c r="BH86" s="176">
        <f>IF(N86="sníž. přenesená",J86,0)</f>
        <v>0</v>
      </c>
      <c r="BI86" s="176">
        <f>IF(N86="nulová",J86,0)</f>
        <v>0</v>
      </c>
      <c r="BJ86" s="17" t="s">
        <v>22</v>
      </c>
      <c r="BK86" s="176">
        <f>ROUND(I86*H86,2)</f>
        <v>0</v>
      </c>
      <c r="BL86" s="17" t="s">
        <v>119</v>
      </c>
      <c r="BM86" s="17" t="s">
        <v>131</v>
      </c>
    </row>
    <row r="87" spans="2:47" s="1" customFormat="1" ht="30" customHeight="1">
      <c r="B87" s="34"/>
      <c r="D87" s="177" t="s">
        <v>122</v>
      </c>
      <c r="F87" s="178" t="s">
        <v>132</v>
      </c>
      <c r="I87" s="179"/>
      <c r="L87" s="34"/>
      <c r="M87" s="63"/>
      <c r="N87" s="35"/>
      <c r="O87" s="35"/>
      <c r="P87" s="35"/>
      <c r="Q87" s="35"/>
      <c r="R87" s="35"/>
      <c r="S87" s="35"/>
      <c r="T87" s="64"/>
      <c r="AT87" s="17" t="s">
        <v>122</v>
      </c>
      <c r="AU87" s="17" t="s">
        <v>120</v>
      </c>
    </row>
    <row r="88" spans="2:51" s="11" customFormat="1" ht="22.5" customHeight="1">
      <c r="B88" s="180"/>
      <c r="D88" s="177" t="s">
        <v>124</v>
      </c>
      <c r="E88" s="181" t="s">
        <v>3</v>
      </c>
      <c r="F88" s="182" t="s">
        <v>133</v>
      </c>
      <c r="H88" s="183" t="s">
        <v>3</v>
      </c>
      <c r="I88" s="184"/>
      <c r="L88" s="180"/>
      <c r="M88" s="185"/>
      <c r="N88" s="186"/>
      <c r="O88" s="186"/>
      <c r="P88" s="186"/>
      <c r="Q88" s="186"/>
      <c r="R88" s="186"/>
      <c r="S88" s="186"/>
      <c r="T88" s="187"/>
      <c r="AT88" s="183" t="s">
        <v>124</v>
      </c>
      <c r="AU88" s="183" t="s">
        <v>120</v>
      </c>
      <c r="AV88" s="11" t="s">
        <v>22</v>
      </c>
      <c r="AW88" s="11" t="s">
        <v>35</v>
      </c>
      <c r="AX88" s="11" t="s">
        <v>71</v>
      </c>
      <c r="AY88" s="183" t="s">
        <v>110</v>
      </c>
    </row>
    <row r="89" spans="2:51" s="12" customFormat="1" ht="22.5" customHeight="1">
      <c r="B89" s="188"/>
      <c r="D89" s="177" t="s">
        <v>124</v>
      </c>
      <c r="E89" s="189" t="s">
        <v>3</v>
      </c>
      <c r="F89" s="190" t="s">
        <v>134</v>
      </c>
      <c r="H89" s="191">
        <v>175</v>
      </c>
      <c r="I89" s="192"/>
      <c r="L89" s="188"/>
      <c r="M89" s="193"/>
      <c r="N89" s="194"/>
      <c r="O89" s="194"/>
      <c r="P89" s="194"/>
      <c r="Q89" s="194"/>
      <c r="R89" s="194"/>
      <c r="S89" s="194"/>
      <c r="T89" s="195"/>
      <c r="AT89" s="189" t="s">
        <v>124</v>
      </c>
      <c r="AU89" s="189" t="s">
        <v>120</v>
      </c>
      <c r="AV89" s="12" t="s">
        <v>79</v>
      </c>
      <c r="AW89" s="12" t="s">
        <v>35</v>
      </c>
      <c r="AX89" s="12" t="s">
        <v>71</v>
      </c>
      <c r="AY89" s="189" t="s">
        <v>110</v>
      </c>
    </row>
    <row r="90" spans="2:51" s="13" customFormat="1" ht="22.5" customHeight="1">
      <c r="B90" s="196"/>
      <c r="D90" s="197" t="s">
        <v>124</v>
      </c>
      <c r="E90" s="198" t="s">
        <v>3</v>
      </c>
      <c r="F90" s="199" t="s">
        <v>127</v>
      </c>
      <c r="H90" s="200">
        <v>175</v>
      </c>
      <c r="I90" s="201"/>
      <c r="L90" s="196"/>
      <c r="M90" s="202"/>
      <c r="N90" s="203"/>
      <c r="O90" s="203"/>
      <c r="P90" s="203"/>
      <c r="Q90" s="203"/>
      <c r="R90" s="203"/>
      <c r="S90" s="203"/>
      <c r="T90" s="204"/>
      <c r="AT90" s="205" t="s">
        <v>124</v>
      </c>
      <c r="AU90" s="205" t="s">
        <v>120</v>
      </c>
      <c r="AV90" s="13" t="s">
        <v>119</v>
      </c>
      <c r="AW90" s="13" t="s">
        <v>35</v>
      </c>
      <c r="AX90" s="13" t="s">
        <v>22</v>
      </c>
      <c r="AY90" s="205" t="s">
        <v>110</v>
      </c>
    </row>
    <row r="91" spans="2:65" s="1" customFormat="1" ht="22.5" customHeight="1">
      <c r="B91" s="164"/>
      <c r="C91" s="165" t="s">
        <v>120</v>
      </c>
      <c r="D91" s="165" t="s">
        <v>114</v>
      </c>
      <c r="E91" s="166" t="s">
        <v>135</v>
      </c>
      <c r="F91" s="167" t="s">
        <v>136</v>
      </c>
      <c r="G91" s="168" t="s">
        <v>130</v>
      </c>
      <c r="H91" s="169">
        <v>175</v>
      </c>
      <c r="I91" s="170"/>
      <c r="J91" s="171">
        <f>ROUND(I91*H91,2)</f>
        <v>0</v>
      </c>
      <c r="K91" s="167" t="s">
        <v>118</v>
      </c>
      <c r="L91" s="34"/>
      <c r="M91" s="172" t="s">
        <v>3</v>
      </c>
      <c r="N91" s="173" t="s">
        <v>42</v>
      </c>
      <c r="O91" s="35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AR91" s="17" t="s">
        <v>119</v>
      </c>
      <c r="AT91" s="17" t="s">
        <v>114</v>
      </c>
      <c r="AU91" s="17" t="s">
        <v>120</v>
      </c>
      <c r="AY91" s="17" t="s">
        <v>110</v>
      </c>
      <c r="BE91" s="176">
        <f>IF(N91="základní",J91,0)</f>
        <v>0</v>
      </c>
      <c r="BF91" s="176">
        <f>IF(N91="snížená",J91,0)</f>
        <v>0</v>
      </c>
      <c r="BG91" s="176">
        <f>IF(N91="zákl. přenesená",J91,0)</f>
        <v>0</v>
      </c>
      <c r="BH91" s="176">
        <f>IF(N91="sníž. přenesená",J91,0)</f>
        <v>0</v>
      </c>
      <c r="BI91" s="176">
        <f>IF(N91="nulová",J91,0)</f>
        <v>0</v>
      </c>
      <c r="BJ91" s="17" t="s">
        <v>22</v>
      </c>
      <c r="BK91" s="176">
        <f>ROUND(I91*H91,2)</f>
        <v>0</v>
      </c>
      <c r="BL91" s="17" t="s">
        <v>119</v>
      </c>
      <c r="BM91" s="17" t="s">
        <v>137</v>
      </c>
    </row>
    <row r="92" spans="2:47" s="1" customFormat="1" ht="42" customHeight="1">
      <c r="B92" s="34"/>
      <c r="D92" s="177" t="s">
        <v>122</v>
      </c>
      <c r="F92" s="178" t="s">
        <v>138</v>
      </c>
      <c r="I92" s="179"/>
      <c r="L92" s="34"/>
      <c r="M92" s="63"/>
      <c r="N92" s="35"/>
      <c r="O92" s="35"/>
      <c r="P92" s="35"/>
      <c r="Q92" s="35"/>
      <c r="R92" s="35"/>
      <c r="S92" s="35"/>
      <c r="T92" s="64"/>
      <c r="AT92" s="17" t="s">
        <v>122</v>
      </c>
      <c r="AU92" s="17" t="s">
        <v>120</v>
      </c>
    </row>
    <row r="93" spans="2:51" s="11" customFormat="1" ht="22.5" customHeight="1">
      <c r="B93" s="180"/>
      <c r="D93" s="177" t="s">
        <v>124</v>
      </c>
      <c r="E93" s="181" t="s">
        <v>3</v>
      </c>
      <c r="F93" s="182" t="s">
        <v>133</v>
      </c>
      <c r="H93" s="183" t="s">
        <v>3</v>
      </c>
      <c r="I93" s="184"/>
      <c r="L93" s="180"/>
      <c r="M93" s="185"/>
      <c r="N93" s="186"/>
      <c r="O93" s="186"/>
      <c r="P93" s="186"/>
      <c r="Q93" s="186"/>
      <c r="R93" s="186"/>
      <c r="S93" s="186"/>
      <c r="T93" s="187"/>
      <c r="AT93" s="183" t="s">
        <v>124</v>
      </c>
      <c r="AU93" s="183" t="s">
        <v>120</v>
      </c>
      <c r="AV93" s="11" t="s">
        <v>22</v>
      </c>
      <c r="AW93" s="11" t="s">
        <v>35</v>
      </c>
      <c r="AX93" s="11" t="s">
        <v>71</v>
      </c>
      <c r="AY93" s="183" t="s">
        <v>110</v>
      </c>
    </row>
    <row r="94" spans="2:51" s="12" customFormat="1" ht="22.5" customHeight="1">
      <c r="B94" s="188"/>
      <c r="D94" s="177" t="s">
        <v>124</v>
      </c>
      <c r="E94" s="189" t="s">
        <v>3</v>
      </c>
      <c r="F94" s="190" t="s">
        <v>134</v>
      </c>
      <c r="H94" s="191">
        <v>175</v>
      </c>
      <c r="I94" s="192"/>
      <c r="L94" s="188"/>
      <c r="M94" s="193"/>
      <c r="N94" s="194"/>
      <c r="O94" s="194"/>
      <c r="P94" s="194"/>
      <c r="Q94" s="194"/>
      <c r="R94" s="194"/>
      <c r="S94" s="194"/>
      <c r="T94" s="195"/>
      <c r="AT94" s="189" t="s">
        <v>124</v>
      </c>
      <c r="AU94" s="189" t="s">
        <v>120</v>
      </c>
      <c r="AV94" s="12" t="s">
        <v>79</v>
      </c>
      <c r="AW94" s="12" t="s">
        <v>35</v>
      </c>
      <c r="AX94" s="12" t="s">
        <v>71</v>
      </c>
      <c r="AY94" s="189" t="s">
        <v>110</v>
      </c>
    </row>
    <row r="95" spans="2:51" s="13" customFormat="1" ht="22.5" customHeight="1">
      <c r="B95" s="196"/>
      <c r="D95" s="197" t="s">
        <v>124</v>
      </c>
      <c r="E95" s="198" t="s">
        <v>3</v>
      </c>
      <c r="F95" s="199" t="s">
        <v>127</v>
      </c>
      <c r="H95" s="200">
        <v>175</v>
      </c>
      <c r="I95" s="201"/>
      <c r="L95" s="196"/>
      <c r="M95" s="202"/>
      <c r="N95" s="203"/>
      <c r="O95" s="203"/>
      <c r="P95" s="203"/>
      <c r="Q95" s="203"/>
      <c r="R95" s="203"/>
      <c r="S95" s="203"/>
      <c r="T95" s="204"/>
      <c r="AT95" s="205" t="s">
        <v>124</v>
      </c>
      <c r="AU95" s="205" t="s">
        <v>120</v>
      </c>
      <c r="AV95" s="13" t="s">
        <v>119</v>
      </c>
      <c r="AW95" s="13" t="s">
        <v>35</v>
      </c>
      <c r="AX95" s="13" t="s">
        <v>22</v>
      </c>
      <c r="AY95" s="205" t="s">
        <v>110</v>
      </c>
    </row>
    <row r="96" spans="2:65" s="1" customFormat="1" ht="22.5" customHeight="1">
      <c r="B96" s="164"/>
      <c r="C96" s="165" t="s">
        <v>119</v>
      </c>
      <c r="D96" s="165" t="s">
        <v>114</v>
      </c>
      <c r="E96" s="166" t="s">
        <v>139</v>
      </c>
      <c r="F96" s="167" t="s">
        <v>140</v>
      </c>
      <c r="G96" s="168" t="s">
        <v>130</v>
      </c>
      <c r="H96" s="169">
        <v>176.385</v>
      </c>
      <c r="I96" s="170"/>
      <c r="J96" s="171">
        <f>ROUND(I96*H96,2)</f>
        <v>0</v>
      </c>
      <c r="K96" s="167" t="s">
        <v>118</v>
      </c>
      <c r="L96" s="34"/>
      <c r="M96" s="172" t="s">
        <v>3</v>
      </c>
      <c r="N96" s="173" t="s">
        <v>42</v>
      </c>
      <c r="O96" s="35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AR96" s="17" t="s">
        <v>119</v>
      </c>
      <c r="AT96" s="17" t="s">
        <v>114</v>
      </c>
      <c r="AU96" s="17" t="s">
        <v>120</v>
      </c>
      <c r="AY96" s="17" t="s">
        <v>110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7" t="s">
        <v>22</v>
      </c>
      <c r="BK96" s="176">
        <f>ROUND(I96*H96,2)</f>
        <v>0</v>
      </c>
      <c r="BL96" s="17" t="s">
        <v>119</v>
      </c>
      <c r="BM96" s="17" t="s">
        <v>141</v>
      </c>
    </row>
    <row r="97" spans="2:47" s="1" customFormat="1" ht="42" customHeight="1">
      <c r="B97" s="34"/>
      <c r="D97" s="177" t="s">
        <v>122</v>
      </c>
      <c r="F97" s="178" t="s">
        <v>142</v>
      </c>
      <c r="I97" s="179"/>
      <c r="L97" s="34"/>
      <c r="M97" s="63"/>
      <c r="N97" s="35"/>
      <c r="O97" s="35"/>
      <c r="P97" s="35"/>
      <c r="Q97" s="35"/>
      <c r="R97" s="35"/>
      <c r="S97" s="35"/>
      <c r="T97" s="64"/>
      <c r="AT97" s="17" t="s">
        <v>122</v>
      </c>
      <c r="AU97" s="17" t="s">
        <v>120</v>
      </c>
    </row>
    <row r="98" spans="2:51" s="11" customFormat="1" ht="22.5" customHeight="1">
      <c r="B98" s="180"/>
      <c r="D98" s="177" t="s">
        <v>124</v>
      </c>
      <c r="E98" s="181" t="s">
        <v>3</v>
      </c>
      <c r="F98" s="182" t="s">
        <v>125</v>
      </c>
      <c r="H98" s="183" t="s">
        <v>3</v>
      </c>
      <c r="I98" s="184"/>
      <c r="L98" s="180"/>
      <c r="M98" s="185"/>
      <c r="N98" s="186"/>
      <c r="O98" s="186"/>
      <c r="P98" s="186"/>
      <c r="Q98" s="186"/>
      <c r="R98" s="186"/>
      <c r="S98" s="186"/>
      <c r="T98" s="187"/>
      <c r="AT98" s="183" t="s">
        <v>124</v>
      </c>
      <c r="AU98" s="183" t="s">
        <v>120</v>
      </c>
      <c r="AV98" s="11" t="s">
        <v>22</v>
      </c>
      <c r="AW98" s="11" t="s">
        <v>35</v>
      </c>
      <c r="AX98" s="11" t="s">
        <v>71</v>
      </c>
      <c r="AY98" s="183" t="s">
        <v>110</v>
      </c>
    </row>
    <row r="99" spans="2:51" s="12" customFormat="1" ht="22.5" customHeight="1">
      <c r="B99" s="188"/>
      <c r="D99" s="177" t="s">
        <v>124</v>
      </c>
      <c r="E99" s="189" t="s">
        <v>3</v>
      </c>
      <c r="F99" s="190" t="s">
        <v>143</v>
      </c>
      <c r="H99" s="191">
        <v>48.105</v>
      </c>
      <c r="I99" s="192"/>
      <c r="L99" s="188"/>
      <c r="M99" s="193"/>
      <c r="N99" s="194"/>
      <c r="O99" s="194"/>
      <c r="P99" s="194"/>
      <c r="Q99" s="194"/>
      <c r="R99" s="194"/>
      <c r="S99" s="194"/>
      <c r="T99" s="195"/>
      <c r="AT99" s="189" t="s">
        <v>124</v>
      </c>
      <c r="AU99" s="189" t="s">
        <v>120</v>
      </c>
      <c r="AV99" s="12" t="s">
        <v>79</v>
      </c>
      <c r="AW99" s="12" t="s">
        <v>35</v>
      </c>
      <c r="AX99" s="12" t="s">
        <v>71</v>
      </c>
      <c r="AY99" s="189" t="s">
        <v>110</v>
      </c>
    </row>
    <row r="100" spans="2:51" s="12" customFormat="1" ht="22.5" customHeight="1">
      <c r="B100" s="188"/>
      <c r="D100" s="177" t="s">
        <v>124</v>
      </c>
      <c r="E100" s="189" t="s">
        <v>3</v>
      </c>
      <c r="F100" s="190" t="s">
        <v>144</v>
      </c>
      <c r="H100" s="191">
        <v>128.28</v>
      </c>
      <c r="I100" s="192"/>
      <c r="L100" s="188"/>
      <c r="M100" s="193"/>
      <c r="N100" s="194"/>
      <c r="O100" s="194"/>
      <c r="P100" s="194"/>
      <c r="Q100" s="194"/>
      <c r="R100" s="194"/>
      <c r="S100" s="194"/>
      <c r="T100" s="195"/>
      <c r="AT100" s="189" t="s">
        <v>124</v>
      </c>
      <c r="AU100" s="189" t="s">
        <v>120</v>
      </c>
      <c r="AV100" s="12" t="s">
        <v>79</v>
      </c>
      <c r="AW100" s="12" t="s">
        <v>35</v>
      </c>
      <c r="AX100" s="12" t="s">
        <v>71</v>
      </c>
      <c r="AY100" s="189" t="s">
        <v>110</v>
      </c>
    </row>
    <row r="101" spans="2:51" s="13" customFormat="1" ht="22.5" customHeight="1">
      <c r="B101" s="196"/>
      <c r="D101" s="197" t="s">
        <v>124</v>
      </c>
      <c r="E101" s="198" t="s">
        <v>3</v>
      </c>
      <c r="F101" s="199" t="s">
        <v>127</v>
      </c>
      <c r="H101" s="200">
        <v>176.385</v>
      </c>
      <c r="I101" s="201"/>
      <c r="L101" s="196"/>
      <c r="M101" s="202"/>
      <c r="N101" s="203"/>
      <c r="O101" s="203"/>
      <c r="P101" s="203"/>
      <c r="Q101" s="203"/>
      <c r="R101" s="203"/>
      <c r="S101" s="203"/>
      <c r="T101" s="204"/>
      <c r="AT101" s="205" t="s">
        <v>124</v>
      </c>
      <c r="AU101" s="205" t="s">
        <v>120</v>
      </c>
      <c r="AV101" s="13" t="s">
        <v>119</v>
      </c>
      <c r="AW101" s="13" t="s">
        <v>35</v>
      </c>
      <c r="AX101" s="13" t="s">
        <v>22</v>
      </c>
      <c r="AY101" s="205" t="s">
        <v>110</v>
      </c>
    </row>
    <row r="102" spans="2:65" s="1" customFormat="1" ht="22.5" customHeight="1">
      <c r="B102" s="164"/>
      <c r="C102" s="206" t="s">
        <v>145</v>
      </c>
      <c r="D102" s="206" t="s">
        <v>146</v>
      </c>
      <c r="E102" s="207" t="s">
        <v>147</v>
      </c>
      <c r="F102" s="208" t="s">
        <v>148</v>
      </c>
      <c r="G102" s="209" t="s">
        <v>149</v>
      </c>
      <c r="H102" s="210">
        <v>18.129</v>
      </c>
      <c r="I102" s="211"/>
      <c r="J102" s="212">
        <f>ROUND(I102*H102,2)</f>
        <v>0</v>
      </c>
      <c r="K102" s="208" t="s">
        <v>150</v>
      </c>
      <c r="L102" s="213"/>
      <c r="M102" s="214" t="s">
        <v>3</v>
      </c>
      <c r="N102" s="215" t="s">
        <v>42</v>
      </c>
      <c r="O102" s="35"/>
      <c r="P102" s="174">
        <f>O102*H102</f>
        <v>0</v>
      </c>
      <c r="Q102" s="174">
        <v>0.001</v>
      </c>
      <c r="R102" s="174">
        <f>Q102*H102</f>
        <v>0.018129000000000003</v>
      </c>
      <c r="S102" s="174">
        <v>0</v>
      </c>
      <c r="T102" s="175">
        <f>S102*H102</f>
        <v>0</v>
      </c>
      <c r="AR102" s="17" t="s">
        <v>151</v>
      </c>
      <c r="AT102" s="17" t="s">
        <v>146</v>
      </c>
      <c r="AU102" s="17" t="s">
        <v>120</v>
      </c>
      <c r="AY102" s="17" t="s">
        <v>110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22</v>
      </c>
      <c r="BK102" s="176">
        <f>ROUND(I102*H102,2)</f>
        <v>0</v>
      </c>
      <c r="BL102" s="17" t="s">
        <v>119</v>
      </c>
      <c r="BM102" s="17" t="s">
        <v>152</v>
      </c>
    </row>
    <row r="103" spans="2:47" s="1" customFormat="1" ht="22.5" customHeight="1">
      <c r="B103" s="34"/>
      <c r="D103" s="177" t="s">
        <v>122</v>
      </c>
      <c r="F103" s="178" t="s">
        <v>153</v>
      </c>
      <c r="I103" s="179"/>
      <c r="L103" s="34"/>
      <c r="M103" s="63"/>
      <c r="N103" s="35"/>
      <c r="O103" s="35"/>
      <c r="P103" s="35"/>
      <c r="Q103" s="35"/>
      <c r="R103" s="35"/>
      <c r="S103" s="35"/>
      <c r="T103" s="64"/>
      <c r="AT103" s="17" t="s">
        <v>122</v>
      </c>
      <c r="AU103" s="17" t="s">
        <v>120</v>
      </c>
    </row>
    <row r="104" spans="2:51" s="11" customFormat="1" ht="22.5" customHeight="1">
      <c r="B104" s="180"/>
      <c r="D104" s="177" t="s">
        <v>124</v>
      </c>
      <c r="E104" s="181" t="s">
        <v>3</v>
      </c>
      <c r="F104" s="182" t="s">
        <v>125</v>
      </c>
      <c r="H104" s="183" t="s">
        <v>3</v>
      </c>
      <c r="I104" s="184"/>
      <c r="L104" s="180"/>
      <c r="M104" s="185"/>
      <c r="N104" s="186"/>
      <c r="O104" s="186"/>
      <c r="P104" s="186"/>
      <c r="Q104" s="186"/>
      <c r="R104" s="186"/>
      <c r="S104" s="186"/>
      <c r="T104" s="187"/>
      <c r="AT104" s="183" t="s">
        <v>124</v>
      </c>
      <c r="AU104" s="183" t="s">
        <v>120</v>
      </c>
      <c r="AV104" s="11" t="s">
        <v>22</v>
      </c>
      <c r="AW104" s="11" t="s">
        <v>35</v>
      </c>
      <c r="AX104" s="11" t="s">
        <v>71</v>
      </c>
      <c r="AY104" s="183" t="s">
        <v>110</v>
      </c>
    </row>
    <row r="105" spans="2:51" s="12" customFormat="1" ht="22.5" customHeight="1">
      <c r="B105" s="188"/>
      <c r="D105" s="177" t="s">
        <v>124</v>
      </c>
      <c r="E105" s="189" t="s">
        <v>3</v>
      </c>
      <c r="F105" s="190" t="s">
        <v>154</v>
      </c>
      <c r="H105" s="191">
        <v>18.129</v>
      </c>
      <c r="I105" s="192"/>
      <c r="L105" s="188"/>
      <c r="M105" s="193"/>
      <c r="N105" s="194"/>
      <c r="O105" s="194"/>
      <c r="P105" s="194"/>
      <c r="Q105" s="194"/>
      <c r="R105" s="194"/>
      <c r="S105" s="194"/>
      <c r="T105" s="195"/>
      <c r="AT105" s="189" t="s">
        <v>124</v>
      </c>
      <c r="AU105" s="189" t="s">
        <v>120</v>
      </c>
      <c r="AV105" s="12" t="s">
        <v>79</v>
      </c>
      <c r="AW105" s="12" t="s">
        <v>35</v>
      </c>
      <c r="AX105" s="12" t="s">
        <v>71</v>
      </c>
      <c r="AY105" s="189" t="s">
        <v>110</v>
      </c>
    </row>
    <row r="106" spans="2:51" s="13" customFormat="1" ht="22.5" customHeight="1">
      <c r="B106" s="196"/>
      <c r="D106" s="197" t="s">
        <v>124</v>
      </c>
      <c r="E106" s="198" t="s">
        <v>3</v>
      </c>
      <c r="F106" s="199" t="s">
        <v>127</v>
      </c>
      <c r="H106" s="200">
        <v>18.129</v>
      </c>
      <c r="I106" s="201"/>
      <c r="L106" s="196"/>
      <c r="M106" s="202"/>
      <c r="N106" s="203"/>
      <c r="O106" s="203"/>
      <c r="P106" s="203"/>
      <c r="Q106" s="203"/>
      <c r="R106" s="203"/>
      <c r="S106" s="203"/>
      <c r="T106" s="204"/>
      <c r="AT106" s="205" t="s">
        <v>124</v>
      </c>
      <c r="AU106" s="205" t="s">
        <v>120</v>
      </c>
      <c r="AV106" s="13" t="s">
        <v>119</v>
      </c>
      <c r="AW106" s="13" t="s">
        <v>35</v>
      </c>
      <c r="AX106" s="13" t="s">
        <v>22</v>
      </c>
      <c r="AY106" s="205" t="s">
        <v>110</v>
      </c>
    </row>
    <row r="107" spans="2:65" s="1" customFormat="1" ht="22.5" customHeight="1">
      <c r="B107" s="164"/>
      <c r="C107" s="165" t="s">
        <v>155</v>
      </c>
      <c r="D107" s="165" t="s">
        <v>114</v>
      </c>
      <c r="E107" s="166" t="s">
        <v>156</v>
      </c>
      <c r="F107" s="167" t="s">
        <v>157</v>
      </c>
      <c r="G107" s="168" t="s">
        <v>117</v>
      </c>
      <c r="H107" s="169">
        <v>1812.87</v>
      </c>
      <c r="I107" s="170"/>
      <c r="J107" s="171">
        <f>ROUND(I107*H107,2)</f>
        <v>0</v>
      </c>
      <c r="K107" s="167" t="s">
        <v>118</v>
      </c>
      <c r="L107" s="34"/>
      <c r="M107" s="172" t="s">
        <v>3</v>
      </c>
      <c r="N107" s="173" t="s">
        <v>42</v>
      </c>
      <c r="O107" s="35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AR107" s="17" t="s">
        <v>119</v>
      </c>
      <c r="AT107" s="17" t="s">
        <v>114</v>
      </c>
      <c r="AU107" s="17" t="s">
        <v>120</v>
      </c>
      <c r="AY107" s="17" t="s">
        <v>110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7" t="s">
        <v>22</v>
      </c>
      <c r="BK107" s="176">
        <f>ROUND(I107*H107,2)</f>
        <v>0</v>
      </c>
      <c r="BL107" s="17" t="s">
        <v>119</v>
      </c>
      <c r="BM107" s="17" t="s">
        <v>158</v>
      </c>
    </row>
    <row r="108" spans="2:47" s="1" customFormat="1" ht="30" customHeight="1">
      <c r="B108" s="34"/>
      <c r="D108" s="177" t="s">
        <v>122</v>
      </c>
      <c r="F108" s="178" t="s">
        <v>159</v>
      </c>
      <c r="I108" s="179"/>
      <c r="L108" s="34"/>
      <c r="M108" s="63"/>
      <c r="N108" s="35"/>
      <c r="O108" s="35"/>
      <c r="P108" s="35"/>
      <c r="Q108" s="35"/>
      <c r="R108" s="35"/>
      <c r="S108" s="35"/>
      <c r="T108" s="64"/>
      <c r="AT108" s="17" t="s">
        <v>122</v>
      </c>
      <c r="AU108" s="17" t="s">
        <v>120</v>
      </c>
    </row>
    <row r="109" spans="2:51" s="11" customFormat="1" ht="22.5" customHeight="1">
      <c r="B109" s="180"/>
      <c r="D109" s="177" t="s">
        <v>124</v>
      </c>
      <c r="E109" s="181" t="s">
        <v>3</v>
      </c>
      <c r="F109" s="182" t="s">
        <v>125</v>
      </c>
      <c r="H109" s="183" t="s">
        <v>3</v>
      </c>
      <c r="I109" s="184"/>
      <c r="L109" s="180"/>
      <c r="M109" s="185"/>
      <c r="N109" s="186"/>
      <c r="O109" s="186"/>
      <c r="P109" s="186"/>
      <c r="Q109" s="186"/>
      <c r="R109" s="186"/>
      <c r="S109" s="186"/>
      <c r="T109" s="187"/>
      <c r="AT109" s="183" t="s">
        <v>124</v>
      </c>
      <c r="AU109" s="183" t="s">
        <v>120</v>
      </c>
      <c r="AV109" s="11" t="s">
        <v>22</v>
      </c>
      <c r="AW109" s="11" t="s">
        <v>35</v>
      </c>
      <c r="AX109" s="11" t="s">
        <v>71</v>
      </c>
      <c r="AY109" s="183" t="s">
        <v>110</v>
      </c>
    </row>
    <row r="110" spans="2:51" s="12" customFormat="1" ht="22.5" customHeight="1">
      <c r="B110" s="188"/>
      <c r="D110" s="177" t="s">
        <v>124</v>
      </c>
      <c r="E110" s="189" t="s">
        <v>3</v>
      </c>
      <c r="F110" s="190" t="s">
        <v>160</v>
      </c>
      <c r="H110" s="191">
        <v>1812.87</v>
      </c>
      <c r="I110" s="192"/>
      <c r="L110" s="188"/>
      <c r="M110" s="193"/>
      <c r="N110" s="194"/>
      <c r="O110" s="194"/>
      <c r="P110" s="194"/>
      <c r="Q110" s="194"/>
      <c r="R110" s="194"/>
      <c r="S110" s="194"/>
      <c r="T110" s="195"/>
      <c r="AT110" s="189" t="s">
        <v>124</v>
      </c>
      <c r="AU110" s="189" t="s">
        <v>120</v>
      </c>
      <c r="AV110" s="12" t="s">
        <v>79</v>
      </c>
      <c r="AW110" s="12" t="s">
        <v>35</v>
      </c>
      <c r="AX110" s="12" t="s">
        <v>71</v>
      </c>
      <c r="AY110" s="189" t="s">
        <v>110</v>
      </c>
    </row>
    <row r="111" spans="2:51" s="13" customFormat="1" ht="22.5" customHeight="1">
      <c r="B111" s="196"/>
      <c r="D111" s="197" t="s">
        <v>124</v>
      </c>
      <c r="E111" s="198" t="s">
        <v>3</v>
      </c>
      <c r="F111" s="199" t="s">
        <v>127</v>
      </c>
      <c r="H111" s="200">
        <v>1812.87</v>
      </c>
      <c r="I111" s="201"/>
      <c r="L111" s="196"/>
      <c r="M111" s="202"/>
      <c r="N111" s="203"/>
      <c r="O111" s="203"/>
      <c r="P111" s="203"/>
      <c r="Q111" s="203"/>
      <c r="R111" s="203"/>
      <c r="S111" s="203"/>
      <c r="T111" s="204"/>
      <c r="AT111" s="205" t="s">
        <v>124</v>
      </c>
      <c r="AU111" s="205" t="s">
        <v>120</v>
      </c>
      <c r="AV111" s="13" t="s">
        <v>119</v>
      </c>
      <c r="AW111" s="13" t="s">
        <v>35</v>
      </c>
      <c r="AX111" s="13" t="s">
        <v>22</v>
      </c>
      <c r="AY111" s="205" t="s">
        <v>110</v>
      </c>
    </row>
    <row r="112" spans="2:65" s="1" customFormat="1" ht="22.5" customHeight="1">
      <c r="B112" s="164"/>
      <c r="C112" s="165" t="s">
        <v>161</v>
      </c>
      <c r="D112" s="165" t="s">
        <v>114</v>
      </c>
      <c r="E112" s="166" t="s">
        <v>162</v>
      </c>
      <c r="F112" s="167" t="s">
        <v>163</v>
      </c>
      <c r="G112" s="168" t="s">
        <v>117</v>
      </c>
      <c r="H112" s="169">
        <v>1812.87</v>
      </c>
      <c r="I112" s="170"/>
      <c r="J112" s="171">
        <f>ROUND(I112*H112,2)</f>
        <v>0</v>
      </c>
      <c r="K112" s="167" t="s">
        <v>118</v>
      </c>
      <c r="L112" s="34"/>
      <c r="M112" s="172" t="s">
        <v>3</v>
      </c>
      <c r="N112" s="173" t="s">
        <v>42</v>
      </c>
      <c r="O112" s="35"/>
      <c r="P112" s="174">
        <f>O112*H112</f>
        <v>0</v>
      </c>
      <c r="Q112" s="174">
        <v>0</v>
      </c>
      <c r="R112" s="174">
        <f>Q112*H112</f>
        <v>0</v>
      </c>
      <c r="S112" s="174">
        <v>0</v>
      </c>
      <c r="T112" s="175">
        <f>S112*H112</f>
        <v>0</v>
      </c>
      <c r="AR112" s="17" t="s">
        <v>119</v>
      </c>
      <c r="AT112" s="17" t="s">
        <v>114</v>
      </c>
      <c r="AU112" s="17" t="s">
        <v>120</v>
      </c>
      <c r="AY112" s="17" t="s">
        <v>110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7" t="s">
        <v>22</v>
      </c>
      <c r="BK112" s="176">
        <f>ROUND(I112*H112,2)</f>
        <v>0</v>
      </c>
      <c r="BL112" s="17" t="s">
        <v>119</v>
      </c>
      <c r="BM112" s="17" t="s">
        <v>164</v>
      </c>
    </row>
    <row r="113" spans="2:47" s="1" customFormat="1" ht="30" customHeight="1">
      <c r="B113" s="34"/>
      <c r="D113" s="177" t="s">
        <v>122</v>
      </c>
      <c r="F113" s="178" t="s">
        <v>165</v>
      </c>
      <c r="I113" s="179"/>
      <c r="L113" s="34"/>
      <c r="M113" s="63"/>
      <c r="N113" s="35"/>
      <c r="O113" s="35"/>
      <c r="P113" s="35"/>
      <c r="Q113" s="35"/>
      <c r="R113" s="35"/>
      <c r="S113" s="35"/>
      <c r="T113" s="64"/>
      <c r="AT113" s="17" t="s">
        <v>122</v>
      </c>
      <c r="AU113" s="17" t="s">
        <v>120</v>
      </c>
    </row>
    <row r="114" spans="2:51" s="11" customFormat="1" ht="22.5" customHeight="1">
      <c r="B114" s="180"/>
      <c r="D114" s="177" t="s">
        <v>124</v>
      </c>
      <c r="E114" s="181" t="s">
        <v>3</v>
      </c>
      <c r="F114" s="182" t="s">
        <v>125</v>
      </c>
      <c r="H114" s="183" t="s">
        <v>3</v>
      </c>
      <c r="I114" s="184"/>
      <c r="L114" s="180"/>
      <c r="M114" s="185"/>
      <c r="N114" s="186"/>
      <c r="O114" s="186"/>
      <c r="P114" s="186"/>
      <c r="Q114" s="186"/>
      <c r="R114" s="186"/>
      <c r="S114" s="186"/>
      <c r="T114" s="187"/>
      <c r="AT114" s="183" t="s">
        <v>124</v>
      </c>
      <c r="AU114" s="183" t="s">
        <v>120</v>
      </c>
      <c r="AV114" s="11" t="s">
        <v>22</v>
      </c>
      <c r="AW114" s="11" t="s">
        <v>35</v>
      </c>
      <c r="AX114" s="11" t="s">
        <v>71</v>
      </c>
      <c r="AY114" s="183" t="s">
        <v>110</v>
      </c>
    </row>
    <row r="115" spans="2:51" s="12" customFormat="1" ht="22.5" customHeight="1">
      <c r="B115" s="188"/>
      <c r="D115" s="177" t="s">
        <v>124</v>
      </c>
      <c r="E115" s="189" t="s">
        <v>3</v>
      </c>
      <c r="F115" s="190" t="s">
        <v>160</v>
      </c>
      <c r="H115" s="191">
        <v>1812.87</v>
      </c>
      <c r="I115" s="192"/>
      <c r="L115" s="188"/>
      <c r="M115" s="193"/>
      <c r="N115" s="194"/>
      <c r="O115" s="194"/>
      <c r="P115" s="194"/>
      <c r="Q115" s="194"/>
      <c r="R115" s="194"/>
      <c r="S115" s="194"/>
      <c r="T115" s="195"/>
      <c r="AT115" s="189" t="s">
        <v>124</v>
      </c>
      <c r="AU115" s="189" t="s">
        <v>120</v>
      </c>
      <c r="AV115" s="12" t="s">
        <v>79</v>
      </c>
      <c r="AW115" s="12" t="s">
        <v>35</v>
      </c>
      <c r="AX115" s="12" t="s">
        <v>71</v>
      </c>
      <c r="AY115" s="189" t="s">
        <v>110</v>
      </c>
    </row>
    <row r="116" spans="2:51" s="13" customFormat="1" ht="22.5" customHeight="1">
      <c r="B116" s="196"/>
      <c r="D116" s="197" t="s">
        <v>124</v>
      </c>
      <c r="E116" s="198" t="s">
        <v>3</v>
      </c>
      <c r="F116" s="199" t="s">
        <v>127</v>
      </c>
      <c r="H116" s="200">
        <v>1812.87</v>
      </c>
      <c r="I116" s="201"/>
      <c r="L116" s="196"/>
      <c r="M116" s="202"/>
      <c r="N116" s="203"/>
      <c r="O116" s="203"/>
      <c r="P116" s="203"/>
      <c r="Q116" s="203"/>
      <c r="R116" s="203"/>
      <c r="S116" s="203"/>
      <c r="T116" s="204"/>
      <c r="AT116" s="205" t="s">
        <v>124</v>
      </c>
      <c r="AU116" s="205" t="s">
        <v>120</v>
      </c>
      <c r="AV116" s="13" t="s">
        <v>119</v>
      </c>
      <c r="AW116" s="13" t="s">
        <v>35</v>
      </c>
      <c r="AX116" s="13" t="s">
        <v>22</v>
      </c>
      <c r="AY116" s="205" t="s">
        <v>110</v>
      </c>
    </row>
    <row r="117" spans="2:65" s="1" customFormat="1" ht="22.5" customHeight="1">
      <c r="B117" s="164"/>
      <c r="C117" s="165" t="s">
        <v>151</v>
      </c>
      <c r="D117" s="165" t="s">
        <v>114</v>
      </c>
      <c r="E117" s="166" t="s">
        <v>166</v>
      </c>
      <c r="F117" s="167" t="s">
        <v>167</v>
      </c>
      <c r="G117" s="168" t="s">
        <v>117</v>
      </c>
      <c r="H117" s="169">
        <v>10045.772</v>
      </c>
      <c r="I117" s="170"/>
      <c r="J117" s="171">
        <f>ROUND(I117*H117,2)</f>
        <v>0</v>
      </c>
      <c r="K117" s="167" t="s">
        <v>118</v>
      </c>
      <c r="L117" s="34"/>
      <c r="M117" s="172" t="s">
        <v>3</v>
      </c>
      <c r="N117" s="173" t="s">
        <v>42</v>
      </c>
      <c r="O117" s="35"/>
      <c r="P117" s="174">
        <f>O117*H117</f>
        <v>0</v>
      </c>
      <c r="Q117" s="174">
        <v>0</v>
      </c>
      <c r="R117" s="174">
        <f>Q117*H117</f>
        <v>0</v>
      </c>
      <c r="S117" s="174">
        <v>0.02</v>
      </c>
      <c r="T117" s="175">
        <f>S117*H117</f>
        <v>200.91544000000002</v>
      </c>
      <c r="AR117" s="17" t="s">
        <v>119</v>
      </c>
      <c r="AT117" s="17" t="s">
        <v>114</v>
      </c>
      <c r="AU117" s="17" t="s">
        <v>120</v>
      </c>
      <c r="AY117" s="17" t="s">
        <v>110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7" t="s">
        <v>22</v>
      </c>
      <c r="BK117" s="176">
        <f>ROUND(I117*H117,2)</f>
        <v>0</v>
      </c>
      <c r="BL117" s="17" t="s">
        <v>119</v>
      </c>
      <c r="BM117" s="17" t="s">
        <v>168</v>
      </c>
    </row>
    <row r="118" spans="2:47" s="1" customFormat="1" ht="42" customHeight="1">
      <c r="B118" s="34"/>
      <c r="D118" s="177" t="s">
        <v>122</v>
      </c>
      <c r="F118" s="178" t="s">
        <v>169</v>
      </c>
      <c r="I118" s="179"/>
      <c r="L118" s="34"/>
      <c r="M118" s="63"/>
      <c r="N118" s="35"/>
      <c r="O118" s="35"/>
      <c r="P118" s="35"/>
      <c r="Q118" s="35"/>
      <c r="R118" s="35"/>
      <c r="S118" s="35"/>
      <c r="T118" s="64"/>
      <c r="AT118" s="17" t="s">
        <v>122</v>
      </c>
      <c r="AU118" s="17" t="s">
        <v>120</v>
      </c>
    </row>
    <row r="119" spans="2:51" s="11" customFormat="1" ht="22.5" customHeight="1">
      <c r="B119" s="180"/>
      <c r="D119" s="177" t="s">
        <v>124</v>
      </c>
      <c r="E119" s="181" t="s">
        <v>3</v>
      </c>
      <c r="F119" s="182" t="s">
        <v>125</v>
      </c>
      <c r="H119" s="183" t="s">
        <v>3</v>
      </c>
      <c r="I119" s="184"/>
      <c r="L119" s="180"/>
      <c r="M119" s="185"/>
      <c r="N119" s="186"/>
      <c r="O119" s="186"/>
      <c r="P119" s="186"/>
      <c r="Q119" s="186"/>
      <c r="R119" s="186"/>
      <c r="S119" s="186"/>
      <c r="T119" s="187"/>
      <c r="AT119" s="183" t="s">
        <v>124</v>
      </c>
      <c r="AU119" s="183" t="s">
        <v>120</v>
      </c>
      <c r="AV119" s="11" t="s">
        <v>22</v>
      </c>
      <c r="AW119" s="11" t="s">
        <v>35</v>
      </c>
      <c r="AX119" s="11" t="s">
        <v>71</v>
      </c>
      <c r="AY119" s="183" t="s">
        <v>110</v>
      </c>
    </row>
    <row r="120" spans="2:51" s="12" customFormat="1" ht="22.5" customHeight="1">
      <c r="B120" s="188"/>
      <c r="D120" s="177" t="s">
        <v>124</v>
      </c>
      <c r="E120" s="189" t="s">
        <v>3</v>
      </c>
      <c r="F120" s="190" t="s">
        <v>170</v>
      </c>
      <c r="H120" s="191">
        <v>10045.772</v>
      </c>
      <c r="I120" s="192"/>
      <c r="L120" s="188"/>
      <c r="M120" s="193"/>
      <c r="N120" s="194"/>
      <c r="O120" s="194"/>
      <c r="P120" s="194"/>
      <c r="Q120" s="194"/>
      <c r="R120" s="194"/>
      <c r="S120" s="194"/>
      <c r="T120" s="195"/>
      <c r="AT120" s="189" t="s">
        <v>124</v>
      </c>
      <c r="AU120" s="189" t="s">
        <v>120</v>
      </c>
      <c r="AV120" s="12" t="s">
        <v>79</v>
      </c>
      <c r="AW120" s="12" t="s">
        <v>35</v>
      </c>
      <c r="AX120" s="12" t="s">
        <v>71</v>
      </c>
      <c r="AY120" s="189" t="s">
        <v>110</v>
      </c>
    </row>
    <row r="121" spans="2:51" s="13" customFormat="1" ht="22.5" customHeight="1">
      <c r="B121" s="196"/>
      <c r="D121" s="197" t="s">
        <v>124</v>
      </c>
      <c r="E121" s="198" t="s">
        <v>3</v>
      </c>
      <c r="F121" s="199" t="s">
        <v>127</v>
      </c>
      <c r="H121" s="200">
        <v>10045.772</v>
      </c>
      <c r="I121" s="201"/>
      <c r="L121" s="196"/>
      <c r="M121" s="202"/>
      <c r="N121" s="203"/>
      <c r="O121" s="203"/>
      <c r="P121" s="203"/>
      <c r="Q121" s="203"/>
      <c r="R121" s="203"/>
      <c r="S121" s="203"/>
      <c r="T121" s="204"/>
      <c r="AT121" s="205" t="s">
        <v>124</v>
      </c>
      <c r="AU121" s="205" t="s">
        <v>120</v>
      </c>
      <c r="AV121" s="13" t="s">
        <v>119</v>
      </c>
      <c r="AW121" s="13" t="s">
        <v>35</v>
      </c>
      <c r="AX121" s="13" t="s">
        <v>22</v>
      </c>
      <c r="AY121" s="205" t="s">
        <v>110</v>
      </c>
    </row>
    <row r="122" spans="2:65" s="1" customFormat="1" ht="22.5" customHeight="1">
      <c r="B122" s="164"/>
      <c r="C122" s="165" t="s">
        <v>171</v>
      </c>
      <c r="D122" s="165" t="s">
        <v>114</v>
      </c>
      <c r="E122" s="166" t="s">
        <v>172</v>
      </c>
      <c r="F122" s="167" t="s">
        <v>173</v>
      </c>
      <c r="G122" s="168" t="s">
        <v>117</v>
      </c>
      <c r="H122" s="169">
        <v>1458.349</v>
      </c>
      <c r="I122" s="170"/>
      <c r="J122" s="171">
        <f>ROUND(I122*H122,2)</f>
        <v>0</v>
      </c>
      <c r="K122" s="167" t="s">
        <v>118</v>
      </c>
      <c r="L122" s="34"/>
      <c r="M122" s="172" t="s">
        <v>3</v>
      </c>
      <c r="N122" s="173" t="s">
        <v>42</v>
      </c>
      <c r="O122" s="35"/>
      <c r="P122" s="174">
        <f>O122*H122</f>
        <v>0</v>
      </c>
      <c r="Q122" s="174">
        <v>0</v>
      </c>
      <c r="R122" s="174">
        <f>Q122*H122</f>
        <v>0</v>
      </c>
      <c r="S122" s="174">
        <v>0.126</v>
      </c>
      <c r="T122" s="175">
        <f>S122*H122</f>
        <v>183.751974</v>
      </c>
      <c r="AR122" s="17" t="s">
        <v>119</v>
      </c>
      <c r="AT122" s="17" t="s">
        <v>114</v>
      </c>
      <c r="AU122" s="17" t="s">
        <v>120</v>
      </c>
      <c r="AY122" s="17" t="s">
        <v>110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7" t="s">
        <v>22</v>
      </c>
      <c r="BK122" s="176">
        <f>ROUND(I122*H122,2)</f>
        <v>0</v>
      </c>
      <c r="BL122" s="17" t="s">
        <v>119</v>
      </c>
      <c r="BM122" s="17" t="s">
        <v>174</v>
      </c>
    </row>
    <row r="123" spans="2:47" s="1" customFormat="1" ht="42" customHeight="1">
      <c r="B123" s="34"/>
      <c r="D123" s="177" t="s">
        <v>122</v>
      </c>
      <c r="F123" s="178" t="s">
        <v>175</v>
      </c>
      <c r="I123" s="179"/>
      <c r="L123" s="34"/>
      <c r="M123" s="63"/>
      <c r="N123" s="35"/>
      <c r="O123" s="35"/>
      <c r="P123" s="35"/>
      <c r="Q123" s="35"/>
      <c r="R123" s="35"/>
      <c r="S123" s="35"/>
      <c r="T123" s="64"/>
      <c r="AT123" s="17" t="s">
        <v>122</v>
      </c>
      <c r="AU123" s="17" t="s">
        <v>120</v>
      </c>
    </row>
    <row r="124" spans="2:51" s="11" customFormat="1" ht="22.5" customHeight="1">
      <c r="B124" s="180"/>
      <c r="D124" s="177" t="s">
        <v>124</v>
      </c>
      <c r="E124" s="181" t="s">
        <v>3</v>
      </c>
      <c r="F124" s="182" t="s">
        <v>125</v>
      </c>
      <c r="H124" s="183" t="s">
        <v>3</v>
      </c>
      <c r="I124" s="184"/>
      <c r="L124" s="180"/>
      <c r="M124" s="185"/>
      <c r="N124" s="186"/>
      <c r="O124" s="186"/>
      <c r="P124" s="186"/>
      <c r="Q124" s="186"/>
      <c r="R124" s="186"/>
      <c r="S124" s="186"/>
      <c r="T124" s="187"/>
      <c r="AT124" s="183" t="s">
        <v>124</v>
      </c>
      <c r="AU124" s="183" t="s">
        <v>120</v>
      </c>
      <c r="AV124" s="11" t="s">
        <v>22</v>
      </c>
      <c r="AW124" s="11" t="s">
        <v>35</v>
      </c>
      <c r="AX124" s="11" t="s">
        <v>71</v>
      </c>
      <c r="AY124" s="183" t="s">
        <v>110</v>
      </c>
    </row>
    <row r="125" spans="2:51" s="12" customFormat="1" ht="22.5" customHeight="1">
      <c r="B125" s="188"/>
      <c r="D125" s="177" t="s">
        <v>124</v>
      </c>
      <c r="E125" s="189" t="s">
        <v>3</v>
      </c>
      <c r="F125" s="190" t="s">
        <v>176</v>
      </c>
      <c r="H125" s="191">
        <v>217.926</v>
      </c>
      <c r="I125" s="192"/>
      <c r="L125" s="188"/>
      <c r="M125" s="193"/>
      <c r="N125" s="194"/>
      <c r="O125" s="194"/>
      <c r="P125" s="194"/>
      <c r="Q125" s="194"/>
      <c r="R125" s="194"/>
      <c r="S125" s="194"/>
      <c r="T125" s="195"/>
      <c r="AT125" s="189" t="s">
        <v>124</v>
      </c>
      <c r="AU125" s="189" t="s">
        <v>120</v>
      </c>
      <c r="AV125" s="12" t="s">
        <v>79</v>
      </c>
      <c r="AW125" s="12" t="s">
        <v>35</v>
      </c>
      <c r="AX125" s="12" t="s">
        <v>71</v>
      </c>
      <c r="AY125" s="189" t="s">
        <v>110</v>
      </c>
    </row>
    <row r="126" spans="2:51" s="12" customFormat="1" ht="22.5" customHeight="1">
      <c r="B126" s="188"/>
      <c r="D126" s="177" t="s">
        <v>124</v>
      </c>
      <c r="E126" s="189" t="s">
        <v>3</v>
      </c>
      <c r="F126" s="190" t="s">
        <v>177</v>
      </c>
      <c r="H126" s="191">
        <v>1240.423</v>
      </c>
      <c r="I126" s="192"/>
      <c r="L126" s="188"/>
      <c r="M126" s="193"/>
      <c r="N126" s="194"/>
      <c r="O126" s="194"/>
      <c r="P126" s="194"/>
      <c r="Q126" s="194"/>
      <c r="R126" s="194"/>
      <c r="S126" s="194"/>
      <c r="T126" s="195"/>
      <c r="AT126" s="189" t="s">
        <v>124</v>
      </c>
      <c r="AU126" s="189" t="s">
        <v>120</v>
      </c>
      <c r="AV126" s="12" t="s">
        <v>79</v>
      </c>
      <c r="AW126" s="12" t="s">
        <v>35</v>
      </c>
      <c r="AX126" s="12" t="s">
        <v>71</v>
      </c>
      <c r="AY126" s="189" t="s">
        <v>110</v>
      </c>
    </row>
    <row r="127" spans="2:51" s="13" customFormat="1" ht="22.5" customHeight="1">
      <c r="B127" s="196"/>
      <c r="D127" s="197" t="s">
        <v>124</v>
      </c>
      <c r="E127" s="198" t="s">
        <v>3</v>
      </c>
      <c r="F127" s="199" t="s">
        <v>127</v>
      </c>
      <c r="H127" s="200">
        <v>1458.349</v>
      </c>
      <c r="I127" s="201"/>
      <c r="L127" s="196"/>
      <c r="M127" s="202"/>
      <c r="N127" s="203"/>
      <c r="O127" s="203"/>
      <c r="P127" s="203"/>
      <c r="Q127" s="203"/>
      <c r="R127" s="203"/>
      <c r="S127" s="203"/>
      <c r="T127" s="204"/>
      <c r="AT127" s="205" t="s">
        <v>124</v>
      </c>
      <c r="AU127" s="205" t="s">
        <v>120</v>
      </c>
      <c r="AV127" s="13" t="s">
        <v>119</v>
      </c>
      <c r="AW127" s="13" t="s">
        <v>35</v>
      </c>
      <c r="AX127" s="13" t="s">
        <v>22</v>
      </c>
      <c r="AY127" s="205" t="s">
        <v>110</v>
      </c>
    </row>
    <row r="128" spans="2:65" s="1" customFormat="1" ht="22.5" customHeight="1">
      <c r="B128" s="164"/>
      <c r="C128" s="165" t="s">
        <v>27</v>
      </c>
      <c r="D128" s="165" t="s">
        <v>114</v>
      </c>
      <c r="E128" s="166" t="s">
        <v>178</v>
      </c>
      <c r="F128" s="167" t="s">
        <v>179</v>
      </c>
      <c r="G128" s="168" t="s">
        <v>180</v>
      </c>
      <c r="H128" s="169">
        <v>42.857</v>
      </c>
      <c r="I128" s="170"/>
      <c r="J128" s="171">
        <f>ROUND(I128*H128,2)</f>
        <v>0</v>
      </c>
      <c r="K128" s="167" t="s">
        <v>150</v>
      </c>
      <c r="L128" s="34"/>
      <c r="M128" s="172" t="s">
        <v>3</v>
      </c>
      <c r="N128" s="173" t="s">
        <v>42</v>
      </c>
      <c r="O128" s="35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AR128" s="17" t="s">
        <v>119</v>
      </c>
      <c r="AT128" s="17" t="s">
        <v>114</v>
      </c>
      <c r="AU128" s="17" t="s">
        <v>120</v>
      </c>
      <c r="AY128" s="17" t="s">
        <v>110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7" t="s">
        <v>22</v>
      </c>
      <c r="BK128" s="176">
        <f>ROUND(I128*H128,2)</f>
        <v>0</v>
      </c>
      <c r="BL128" s="17" t="s">
        <v>119</v>
      </c>
      <c r="BM128" s="17" t="s">
        <v>181</v>
      </c>
    </row>
    <row r="129" spans="2:47" s="1" customFormat="1" ht="22.5" customHeight="1">
      <c r="B129" s="34"/>
      <c r="D129" s="177" t="s">
        <v>122</v>
      </c>
      <c r="F129" s="178" t="s">
        <v>182</v>
      </c>
      <c r="I129" s="179"/>
      <c r="L129" s="34"/>
      <c r="M129" s="63"/>
      <c r="N129" s="35"/>
      <c r="O129" s="35"/>
      <c r="P129" s="35"/>
      <c r="Q129" s="35"/>
      <c r="R129" s="35"/>
      <c r="S129" s="35"/>
      <c r="T129" s="64"/>
      <c r="AT129" s="17" t="s">
        <v>122</v>
      </c>
      <c r="AU129" s="17" t="s">
        <v>120</v>
      </c>
    </row>
    <row r="130" spans="2:51" s="11" customFormat="1" ht="22.5" customHeight="1">
      <c r="B130" s="180"/>
      <c r="D130" s="177" t="s">
        <v>124</v>
      </c>
      <c r="E130" s="181" t="s">
        <v>3</v>
      </c>
      <c r="F130" s="182" t="s">
        <v>125</v>
      </c>
      <c r="H130" s="183" t="s">
        <v>3</v>
      </c>
      <c r="I130" s="184"/>
      <c r="L130" s="180"/>
      <c r="M130" s="185"/>
      <c r="N130" s="186"/>
      <c r="O130" s="186"/>
      <c r="P130" s="186"/>
      <c r="Q130" s="186"/>
      <c r="R130" s="186"/>
      <c r="S130" s="186"/>
      <c r="T130" s="187"/>
      <c r="AT130" s="183" t="s">
        <v>124</v>
      </c>
      <c r="AU130" s="183" t="s">
        <v>120</v>
      </c>
      <c r="AV130" s="11" t="s">
        <v>22</v>
      </c>
      <c r="AW130" s="11" t="s">
        <v>35</v>
      </c>
      <c r="AX130" s="11" t="s">
        <v>71</v>
      </c>
      <c r="AY130" s="183" t="s">
        <v>110</v>
      </c>
    </row>
    <row r="131" spans="2:51" s="12" customFormat="1" ht="22.5" customHeight="1">
      <c r="B131" s="188"/>
      <c r="D131" s="177" t="s">
        <v>124</v>
      </c>
      <c r="E131" s="189" t="s">
        <v>3</v>
      </c>
      <c r="F131" s="190" t="s">
        <v>183</v>
      </c>
      <c r="H131" s="191">
        <v>42.857</v>
      </c>
      <c r="I131" s="192"/>
      <c r="L131" s="188"/>
      <c r="M131" s="193"/>
      <c r="N131" s="194"/>
      <c r="O131" s="194"/>
      <c r="P131" s="194"/>
      <c r="Q131" s="194"/>
      <c r="R131" s="194"/>
      <c r="S131" s="194"/>
      <c r="T131" s="195"/>
      <c r="AT131" s="189" t="s">
        <v>124</v>
      </c>
      <c r="AU131" s="189" t="s">
        <v>120</v>
      </c>
      <c r="AV131" s="12" t="s">
        <v>79</v>
      </c>
      <c r="AW131" s="12" t="s">
        <v>35</v>
      </c>
      <c r="AX131" s="12" t="s">
        <v>71</v>
      </c>
      <c r="AY131" s="189" t="s">
        <v>110</v>
      </c>
    </row>
    <row r="132" spans="2:51" s="13" customFormat="1" ht="22.5" customHeight="1">
      <c r="B132" s="196"/>
      <c r="D132" s="197" t="s">
        <v>124</v>
      </c>
      <c r="E132" s="198" t="s">
        <v>3</v>
      </c>
      <c r="F132" s="199" t="s">
        <v>127</v>
      </c>
      <c r="H132" s="200">
        <v>42.857</v>
      </c>
      <c r="I132" s="201"/>
      <c r="L132" s="196"/>
      <c r="M132" s="202"/>
      <c r="N132" s="203"/>
      <c r="O132" s="203"/>
      <c r="P132" s="203"/>
      <c r="Q132" s="203"/>
      <c r="R132" s="203"/>
      <c r="S132" s="203"/>
      <c r="T132" s="204"/>
      <c r="AT132" s="205" t="s">
        <v>124</v>
      </c>
      <c r="AU132" s="205" t="s">
        <v>120</v>
      </c>
      <c r="AV132" s="13" t="s">
        <v>119</v>
      </c>
      <c r="AW132" s="13" t="s">
        <v>35</v>
      </c>
      <c r="AX132" s="13" t="s">
        <v>22</v>
      </c>
      <c r="AY132" s="205" t="s">
        <v>110</v>
      </c>
    </row>
    <row r="133" spans="2:65" s="1" customFormat="1" ht="22.5" customHeight="1">
      <c r="B133" s="164"/>
      <c r="C133" s="165" t="s">
        <v>112</v>
      </c>
      <c r="D133" s="165" t="s">
        <v>114</v>
      </c>
      <c r="E133" s="166" t="s">
        <v>184</v>
      </c>
      <c r="F133" s="167" t="s">
        <v>185</v>
      </c>
      <c r="G133" s="168" t="s">
        <v>180</v>
      </c>
      <c r="H133" s="169">
        <v>599.998</v>
      </c>
      <c r="I133" s="170"/>
      <c r="J133" s="171">
        <f>ROUND(I133*H133,2)</f>
        <v>0</v>
      </c>
      <c r="K133" s="167" t="s">
        <v>150</v>
      </c>
      <c r="L133" s="34"/>
      <c r="M133" s="172" t="s">
        <v>3</v>
      </c>
      <c r="N133" s="173" t="s">
        <v>42</v>
      </c>
      <c r="O133" s="35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AR133" s="17" t="s">
        <v>119</v>
      </c>
      <c r="AT133" s="17" t="s">
        <v>114</v>
      </c>
      <c r="AU133" s="17" t="s">
        <v>120</v>
      </c>
      <c r="AY133" s="17" t="s">
        <v>110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7" t="s">
        <v>22</v>
      </c>
      <c r="BK133" s="176">
        <f>ROUND(I133*H133,2)</f>
        <v>0</v>
      </c>
      <c r="BL133" s="17" t="s">
        <v>119</v>
      </c>
      <c r="BM133" s="17" t="s">
        <v>186</v>
      </c>
    </row>
    <row r="134" spans="2:47" s="1" customFormat="1" ht="30" customHeight="1">
      <c r="B134" s="34"/>
      <c r="D134" s="177" t="s">
        <v>122</v>
      </c>
      <c r="F134" s="178" t="s">
        <v>187</v>
      </c>
      <c r="I134" s="179"/>
      <c r="L134" s="34"/>
      <c r="M134" s="63"/>
      <c r="N134" s="35"/>
      <c r="O134" s="35"/>
      <c r="P134" s="35"/>
      <c r="Q134" s="35"/>
      <c r="R134" s="35"/>
      <c r="S134" s="35"/>
      <c r="T134" s="64"/>
      <c r="AT134" s="17" t="s">
        <v>122</v>
      </c>
      <c r="AU134" s="17" t="s">
        <v>120</v>
      </c>
    </row>
    <row r="135" spans="2:51" s="11" customFormat="1" ht="22.5" customHeight="1">
      <c r="B135" s="180"/>
      <c r="D135" s="177" t="s">
        <v>124</v>
      </c>
      <c r="E135" s="181" t="s">
        <v>3</v>
      </c>
      <c r="F135" s="182" t="s">
        <v>125</v>
      </c>
      <c r="H135" s="183" t="s">
        <v>3</v>
      </c>
      <c r="I135" s="184"/>
      <c r="L135" s="180"/>
      <c r="M135" s="185"/>
      <c r="N135" s="186"/>
      <c r="O135" s="186"/>
      <c r="P135" s="186"/>
      <c r="Q135" s="186"/>
      <c r="R135" s="186"/>
      <c r="S135" s="186"/>
      <c r="T135" s="187"/>
      <c r="AT135" s="183" t="s">
        <v>124</v>
      </c>
      <c r="AU135" s="183" t="s">
        <v>120</v>
      </c>
      <c r="AV135" s="11" t="s">
        <v>22</v>
      </c>
      <c r="AW135" s="11" t="s">
        <v>35</v>
      </c>
      <c r="AX135" s="11" t="s">
        <v>71</v>
      </c>
      <c r="AY135" s="183" t="s">
        <v>110</v>
      </c>
    </row>
    <row r="136" spans="2:51" s="12" customFormat="1" ht="22.5" customHeight="1">
      <c r="B136" s="188"/>
      <c r="D136" s="177" t="s">
        <v>124</v>
      </c>
      <c r="E136" s="189" t="s">
        <v>3</v>
      </c>
      <c r="F136" s="190" t="s">
        <v>188</v>
      </c>
      <c r="H136" s="191">
        <v>599.998</v>
      </c>
      <c r="I136" s="192"/>
      <c r="L136" s="188"/>
      <c r="M136" s="193"/>
      <c r="N136" s="194"/>
      <c r="O136" s="194"/>
      <c r="P136" s="194"/>
      <c r="Q136" s="194"/>
      <c r="R136" s="194"/>
      <c r="S136" s="194"/>
      <c r="T136" s="195"/>
      <c r="AT136" s="189" t="s">
        <v>124</v>
      </c>
      <c r="AU136" s="189" t="s">
        <v>120</v>
      </c>
      <c r="AV136" s="12" t="s">
        <v>79</v>
      </c>
      <c r="AW136" s="12" t="s">
        <v>35</v>
      </c>
      <c r="AX136" s="12" t="s">
        <v>71</v>
      </c>
      <c r="AY136" s="189" t="s">
        <v>110</v>
      </c>
    </row>
    <row r="137" spans="2:51" s="13" customFormat="1" ht="22.5" customHeight="1">
      <c r="B137" s="196"/>
      <c r="D137" s="197" t="s">
        <v>124</v>
      </c>
      <c r="E137" s="198" t="s">
        <v>3</v>
      </c>
      <c r="F137" s="199" t="s">
        <v>127</v>
      </c>
      <c r="H137" s="200">
        <v>599.998</v>
      </c>
      <c r="I137" s="201"/>
      <c r="L137" s="196"/>
      <c r="M137" s="202"/>
      <c r="N137" s="203"/>
      <c r="O137" s="203"/>
      <c r="P137" s="203"/>
      <c r="Q137" s="203"/>
      <c r="R137" s="203"/>
      <c r="S137" s="203"/>
      <c r="T137" s="204"/>
      <c r="AT137" s="205" t="s">
        <v>124</v>
      </c>
      <c r="AU137" s="205" t="s">
        <v>120</v>
      </c>
      <c r="AV137" s="13" t="s">
        <v>119</v>
      </c>
      <c r="AW137" s="13" t="s">
        <v>35</v>
      </c>
      <c r="AX137" s="13" t="s">
        <v>22</v>
      </c>
      <c r="AY137" s="205" t="s">
        <v>110</v>
      </c>
    </row>
    <row r="138" spans="2:65" s="1" customFormat="1" ht="22.5" customHeight="1">
      <c r="B138" s="164"/>
      <c r="C138" s="165" t="s">
        <v>189</v>
      </c>
      <c r="D138" s="165" t="s">
        <v>114</v>
      </c>
      <c r="E138" s="166" t="s">
        <v>190</v>
      </c>
      <c r="F138" s="167" t="s">
        <v>191</v>
      </c>
      <c r="G138" s="168" t="s">
        <v>180</v>
      </c>
      <c r="H138" s="169">
        <v>42.857</v>
      </c>
      <c r="I138" s="170"/>
      <c r="J138" s="171">
        <f>ROUND(I138*H138,2)</f>
        <v>0</v>
      </c>
      <c r="K138" s="167" t="s">
        <v>150</v>
      </c>
      <c r="L138" s="34"/>
      <c r="M138" s="172" t="s">
        <v>3</v>
      </c>
      <c r="N138" s="173" t="s">
        <v>42</v>
      </c>
      <c r="O138" s="35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AR138" s="17" t="s">
        <v>119</v>
      </c>
      <c r="AT138" s="17" t="s">
        <v>114</v>
      </c>
      <c r="AU138" s="17" t="s">
        <v>120</v>
      </c>
      <c r="AY138" s="17" t="s">
        <v>110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7" t="s">
        <v>22</v>
      </c>
      <c r="BK138" s="176">
        <f>ROUND(I138*H138,2)</f>
        <v>0</v>
      </c>
      <c r="BL138" s="17" t="s">
        <v>119</v>
      </c>
      <c r="BM138" s="17" t="s">
        <v>192</v>
      </c>
    </row>
    <row r="139" spans="2:47" s="1" customFormat="1" ht="22.5" customHeight="1">
      <c r="B139" s="34"/>
      <c r="D139" s="177" t="s">
        <v>122</v>
      </c>
      <c r="F139" s="178" t="s">
        <v>193</v>
      </c>
      <c r="I139" s="179"/>
      <c r="L139" s="34"/>
      <c r="M139" s="63"/>
      <c r="N139" s="35"/>
      <c r="O139" s="35"/>
      <c r="P139" s="35"/>
      <c r="Q139" s="35"/>
      <c r="R139" s="35"/>
      <c r="S139" s="35"/>
      <c r="T139" s="64"/>
      <c r="AT139" s="17" t="s">
        <v>122</v>
      </c>
      <c r="AU139" s="17" t="s">
        <v>120</v>
      </c>
    </row>
    <row r="140" spans="2:51" s="11" customFormat="1" ht="22.5" customHeight="1">
      <c r="B140" s="180"/>
      <c r="D140" s="177" t="s">
        <v>124</v>
      </c>
      <c r="E140" s="181" t="s">
        <v>3</v>
      </c>
      <c r="F140" s="182" t="s">
        <v>194</v>
      </c>
      <c r="H140" s="183" t="s">
        <v>3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3" t="s">
        <v>124</v>
      </c>
      <c r="AU140" s="183" t="s">
        <v>120</v>
      </c>
      <c r="AV140" s="11" t="s">
        <v>22</v>
      </c>
      <c r="AW140" s="11" t="s">
        <v>35</v>
      </c>
      <c r="AX140" s="11" t="s">
        <v>71</v>
      </c>
      <c r="AY140" s="183" t="s">
        <v>110</v>
      </c>
    </row>
    <row r="141" spans="2:51" s="12" customFormat="1" ht="22.5" customHeight="1">
      <c r="B141" s="188"/>
      <c r="D141" s="177" t="s">
        <v>124</v>
      </c>
      <c r="E141" s="189" t="s">
        <v>3</v>
      </c>
      <c r="F141" s="190" t="s">
        <v>183</v>
      </c>
      <c r="H141" s="191">
        <v>42.857</v>
      </c>
      <c r="I141" s="192"/>
      <c r="L141" s="188"/>
      <c r="M141" s="193"/>
      <c r="N141" s="194"/>
      <c r="O141" s="194"/>
      <c r="P141" s="194"/>
      <c r="Q141" s="194"/>
      <c r="R141" s="194"/>
      <c r="S141" s="194"/>
      <c r="T141" s="195"/>
      <c r="AT141" s="189" t="s">
        <v>124</v>
      </c>
      <c r="AU141" s="189" t="s">
        <v>120</v>
      </c>
      <c r="AV141" s="12" t="s">
        <v>79</v>
      </c>
      <c r="AW141" s="12" t="s">
        <v>35</v>
      </c>
      <c r="AX141" s="12" t="s">
        <v>71</v>
      </c>
      <c r="AY141" s="189" t="s">
        <v>110</v>
      </c>
    </row>
    <row r="142" spans="2:51" s="13" customFormat="1" ht="22.5" customHeight="1">
      <c r="B142" s="196"/>
      <c r="D142" s="197" t="s">
        <v>124</v>
      </c>
      <c r="E142" s="198" t="s">
        <v>3</v>
      </c>
      <c r="F142" s="199" t="s">
        <v>127</v>
      </c>
      <c r="H142" s="200">
        <v>42.857</v>
      </c>
      <c r="I142" s="201"/>
      <c r="L142" s="196"/>
      <c r="M142" s="202"/>
      <c r="N142" s="203"/>
      <c r="O142" s="203"/>
      <c r="P142" s="203"/>
      <c r="Q142" s="203"/>
      <c r="R142" s="203"/>
      <c r="S142" s="203"/>
      <c r="T142" s="204"/>
      <c r="AT142" s="205" t="s">
        <v>124</v>
      </c>
      <c r="AU142" s="205" t="s">
        <v>120</v>
      </c>
      <c r="AV142" s="13" t="s">
        <v>119</v>
      </c>
      <c r="AW142" s="13" t="s">
        <v>35</v>
      </c>
      <c r="AX142" s="13" t="s">
        <v>22</v>
      </c>
      <c r="AY142" s="205" t="s">
        <v>110</v>
      </c>
    </row>
    <row r="143" spans="2:65" s="1" customFormat="1" ht="22.5" customHeight="1">
      <c r="B143" s="164"/>
      <c r="C143" s="165" t="s">
        <v>195</v>
      </c>
      <c r="D143" s="165" t="s">
        <v>114</v>
      </c>
      <c r="E143" s="166" t="s">
        <v>196</v>
      </c>
      <c r="F143" s="167" t="s">
        <v>197</v>
      </c>
      <c r="G143" s="168" t="s">
        <v>198</v>
      </c>
      <c r="H143" s="169">
        <v>2</v>
      </c>
      <c r="I143" s="170"/>
      <c r="J143" s="171">
        <f>ROUND(I143*H143,2)</f>
        <v>0</v>
      </c>
      <c r="K143" s="167" t="s">
        <v>3</v>
      </c>
      <c r="L143" s="34"/>
      <c r="M143" s="172" t="s">
        <v>3</v>
      </c>
      <c r="N143" s="173" t="s">
        <v>42</v>
      </c>
      <c r="O143" s="35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AR143" s="17" t="s">
        <v>119</v>
      </c>
      <c r="AT143" s="17" t="s">
        <v>114</v>
      </c>
      <c r="AU143" s="17" t="s">
        <v>120</v>
      </c>
      <c r="AY143" s="17" t="s">
        <v>110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7" t="s">
        <v>22</v>
      </c>
      <c r="BK143" s="176">
        <f>ROUND(I143*H143,2)</f>
        <v>0</v>
      </c>
      <c r="BL143" s="17" t="s">
        <v>119</v>
      </c>
      <c r="BM143" s="17" t="s">
        <v>199</v>
      </c>
    </row>
    <row r="144" spans="2:51" s="11" customFormat="1" ht="22.5" customHeight="1">
      <c r="B144" s="180"/>
      <c r="D144" s="177" t="s">
        <v>124</v>
      </c>
      <c r="E144" s="181" t="s">
        <v>3</v>
      </c>
      <c r="F144" s="182" t="s">
        <v>200</v>
      </c>
      <c r="H144" s="183" t="s">
        <v>3</v>
      </c>
      <c r="I144" s="184"/>
      <c r="L144" s="180"/>
      <c r="M144" s="185"/>
      <c r="N144" s="186"/>
      <c r="O144" s="186"/>
      <c r="P144" s="186"/>
      <c r="Q144" s="186"/>
      <c r="R144" s="186"/>
      <c r="S144" s="186"/>
      <c r="T144" s="187"/>
      <c r="AT144" s="183" t="s">
        <v>124</v>
      </c>
      <c r="AU144" s="183" t="s">
        <v>120</v>
      </c>
      <c r="AV144" s="11" t="s">
        <v>22</v>
      </c>
      <c r="AW144" s="11" t="s">
        <v>35</v>
      </c>
      <c r="AX144" s="11" t="s">
        <v>71</v>
      </c>
      <c r="AY144" s="183" t="s">
        <v>110</v>
      </c>
    </row>
    <row r="145" spans="2:51" s="12" customFormat="1" ht="22.5" customHeight="1">
      <c r="B145" s="188"/>
      <c r="D145" s="177" t="s">
        <v>124</v>
      </c>
      <c r="E145" s="189" t="s">
        <v>3</v>
      </c>
      <c r="F145" s="190" t="s">
        <v>22</v>
      </c>
      <c r="H145" s="191">
        <v>1</v>
      </c>
      <c r="I145" s="192"/>
      <c r="L145" s="188"/>
      <c r="M145" s="193"/>
      <c r="N145" s="194"/>
      <c r="O145" s="194"/>
      <c r="P145" s="194"/>
      <c r="Q145" s="194"/>
      <c r="R145" s="194"/>
      <c r="S145" s="194"/>
      <c r="T145" s="195"/>
      <c r="AT145" s="189" t="s">
        <v>124</v>
      </c>
      <c r="AU145" s="189" t="s">
        <v>120</v>
      </c>
      <c r="AV145" s="12" t="s">
        <v>79</v>
      </c>
      <c r="AW145" s="12" t="s">
        <v>35</v>
      </c>
      <c r="AX145" s="12" t="s">
        <v>71</v>
      </c>
      <c r="AY145" s="189" t="s">
        <v>110</v>
      </c>
    </row>
    <row r="146" spans="2:51" s="11" customFormat="1" ht="22.5" customHeight="1">
      <c r="B146" s="180"/>
      <c r="D146" s="177" t="s">
        <v>124</v>
      </c>
      <c r="E146" s="181" t="s">
        <v>3</v>
      </c>
      <c r="F146" s="182" t="s">
        <v>201</v>
      </c>
      <c r="H146" s="183" t="s">
        <v>3</v>
      </c>
      <c r="I146" s="184"/>
      <c r="L146" s="180"/>
      <c r="M146" s="185"/>
      <c r="N146" s="186"/>
      <c r="O146" s="186"/>
      <c r="P146" s="186"/>
      <c r="Q146" s="186"/>
      <c r="R146" s="186"/>
      <c r="S146" s="186"/>
      <c r="T146" s="187"/>
      <c r="AT146" s="183" t="s">
        <v>124</v>
      </c>
      <c r="AU146" s="183" t="s">
        <v>120</v>
      </c>
      <c r="AV146" s="11" t="s">
        <v>22</v>
      </c>
      <c r="AW146" s="11" t="s">
        <v>35</v>
      </c>
      <c r="AX146" s="11" t="s">
        <v>71</v>
      </c>
      <c r="AY146" s="183" t="s">
        <v>110</v>
      </c>
    </row>
    <row r="147" spans="2:51" s="12" customFormat="1" ht="22.5" customHeight="1">
      <c r="B147" s="188"/>
      <c r="D147" s="177" t="s">
        <v>124</v>
      </c>
      <c r="E147" s="189" t="s">
        <v>3</v>
      </c>
      <c r="F147" s="190" t="s">
        <v>22</v>
      </c>
      <c r="H147" s="191">
        <v>1</v>
      </c>
      <c r="I147" s="192"/>
      <c r="L147" s="188"/>
      <c r="M147" s="193"/>
      <c r="N147" s="194"/>
      <c r="O147" s="194"/>
      <c r="P147" s="194"/>
      <c r="Q147" s="194"/>
      <c r="R147" s="194"/>
      <c r="S147" s="194"/>
      <c r="T147" s="195"/>
      <c r="AT147" s="189" t="s">
        <v>124</v>
      </c>
      <c r="AU147" s="189" t="s">
        <v>120</v>
      </c>
      <c r="AV147" s="12" t="s">
        <v>79</v>
      </c>
      <c r="AW147" s="12" t="s">
        <v>35</v>
      </c>
      <c r="AX147" s="12" t="s">
        <v>71</v>
      </c>
      <c r="AY147" s="189" t="s">
        <v>110</v>
      </c>
    </row>
    <row r="148" spans="2:51" s="13" customFormat="1" ht="22.5" customHeight="1">
      <c r="B148" s="196"/>
      <c r="D148" s="197" t="s">
        <v>124</v>
      </c>
      <c r="E148" s="198" t="s">
        <v>3</v>
      </c>
      <c r="F148" s="199" t="s">
        <v>127</v>
      </c>
      <c r="H148" s="200">
        <v>2</v>
      </c>
      <c r="I148" s="201"/>
      <c r="L148" s="196"/>
      <c r="M148" s="202"/>
      <c r="N148" s="203"/>
      <c r="O148" s="203"/>
      <c r="P148" s="203"/>
      <c r="Q148" s="203"/>
      <c r="R148" s="203"/>
      <c r="S148" s="203"/>
      <c r="T148" s="204"/>
      <c r="AT148" s="205" t="s">
        <v>124</v>
      </c>
      <c r="AU148" s="205" t="s">
        <v>120</v>
      </c>
      <c r="AV148" s="13" t="s">
        <v>119</v>
      </c>
      <c r="AW148" s="13" t="s">
        <v>35</v>
      </c>
      <c r="AX148" s="13" t="s">
        <v>22</v>
      </c>
      <c r="AY148" s="205" t="s">
        <v>110</v>
      </c>
    </row>
    <row r="149" spans="2:65" s="1" customFormat="1" ht="22.5" customHeight="1">
      <c r="B149" s="164"/>
      <c r="C149" s="165" t="s">
        <v>202</v>
      </c>
      <c r="D149" s="165" t="s">
        <v>114</v>
      </c>
      <c r="E149" s="166" t="s">
        <v>203</v>
      </c>
      <c r="F149" s="167" t="s">
        <v>204</v>
      </c>
      <c r="G149" s="168" t="s">
        <v>198</v>
      </c>
      <c r="H149" s="169">
        <v>2</v>
      </c>
      <c r="I149" s="170"/>
      <c r="J149" s="171">
        <f>ROUND(I149*H149,2)</f>
        <v>0</v>
      </c>
      <c r="K149" s="167" t="s">
        <v>3</v>
      </c>
      <c r="L149" s="34"/>
      <c r="M149" s="172" t="s">
        <v>3</v>
      </c>
      <c r="N149" s="173" t="s">
        <v>42</v>
      </c>
      <c r="O149" s="35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AR149" s="17" t="s">
        <v>119</v>
      </c>
      <c r="AT149" s="17" t="s">
        <v>114</v>
      </c>
      <c r="AU149" s="17" t="s">
        <v>120</v>
      </c>
      <c r="AY149" s="17" t="s">
        <v>110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7" t="s">
        <v>22</v>
      </c>
      <c r="BK149" s="176">
        <f>ROUND(I149*H149,2)</f>
        <v>0</v>
      </c>
      <c r="BL149" s="17" t="s">
        <v>119</v>
      </c>
      <c r="BM149" s="17" t="s">
        <v>205</v>
      </c>
    </row>
    <row r="150" spans="2:51" s="11" customFormat="1" ht="22.5" customHeight="1">
      <c r="B150" s="180"/>
      <c r="D150" s="177" t="s">
        <v>124</v>
      </c>
      <c r="E150" s="181" t="s">
        <v>3</v>
      </c>
      <c r="F150" s="182" t="s">
        <v>206</v>
      </c>
      <c r="H150" s="183" t="s">
        <v>3</v>
      </c>
      <c r="I150" s="184"/>
      <c r="L150" s="180"/>
      <c r="M150" s="185"/>
      <c r="N150" s="186"/>
      <c r="O150" s="186"/>
      <c r="P150" s="186"/>
      <c r="Q150" s="186"/>
      <c r="R150" s="186"/>
      <c r="S150" s="186"/>
      <c r="T150" s="187"/>
      <c r="AT150" s="183" t="s">
        <v>124</v>
      </c>
      <c r="AU150" s="183" t="s">
        <v>120</v>
      </c>
      <c r="AV150" s="11" t="s">
        <v>22</v>
      </c>
      <c r="AW150" s="11" t="s">
        <v>35</v>
      </c>
      <c r="AX150" s="11" t="s">
        <v>71</v>
      </c>
      <c r="AY150" s="183" t="s">
        <v>110</v>
      </c>
    </row>
    <row r="151" spans="2:51" s="12" customFormat="1" ht="22.5" customHeight="1">
      <c r="B151" s="188"/>
      <c r="D151" s="177" t="s">
        <v>124</v>
      </c>
      <c r="E151" s="189" t="s">
        <v>3</v>
      </c>
      <c r="F151" s="190" t="s">
        <v>22</v>
      </c>
      <c r="H151" s="191">
        <v>1</v>
      </c>
      <c r="I151" s="192"/>
      <c r="L151" s="188"/>
      <c r="M151" s="193"/>
      <c r="N151" s="194"/>
      <c r="O151" s="194"/>
      <c r="P151" s="194"/>
      <c r="Q151" s="194"/>
      <c r="R151" s="194"/>
      <c r="S151" s="194"/>
      <c r="T151" s="195"/>
      <c r="AT151" s="189" t="s">
        <v>124</v>
      </c>
      <c r="AU151" s="189" t="s">
        <v>120</v>
      </c>
      <c r="AV151" s="12" t="s">
        <v>79</v>
      </c>
      <c r="AW151" s="12" t="s">
        <v>35</v>
      </c>
      <c r="AX151" s="12" t="s">
        <v>71</v>
      </c>
      <c r="AY151" s="189" t="s">
        <v>110</v>
      </c>
    </row>
    <row r="152" spans="2:51" s="11" customFormat="1" ht="22.5" customHeight="1">
      <c r="B152" s="180"/>
      <c r="D152" s="177" t="s">
        <v>124</v>
      </c>
      <c r="E152" s="181" t="s">
        <v>3</v>
      </c>
      <c r="F152" s="182" t="s">
        <v>207</v>
      </c>
      <c r="H152" s="183" t="s">
        <v>3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3" t="s">
        <v>124</v>
      </c>
      <c r="AU152" s="183" t="s">
        <v>120</v>
      </c>
      <c r="AV152" s="11" t="s">
        <v>22</v>
      </c>
      <c r="AW152" s="11" t="s">
        <v>35</v>
      </c>
      <c r="AX152" s="11" t="s">
        <v>71</v>
      </c>
      <c r="AY152" s="183" t="s">
        <v>110</v>
      </c>
    </row>
    <row r="153" spans="2:51" s="12" customFormat="1" ht="22.5" customHeight="1">
      <c r="B153" s="188"/>
      <c r="D153" s="177" t="s">
        <v>124</v>
      </c>
      <c r="E153" s="189" t="s">
        <v>3</v>
      </c>
      <c r="F153" s="190" t="s">
        <v>22</v>
      </c>
      <c r="H153" s="191">
        <v>1</v>
      </c>
      <c r="I153" s="192"/>
      <c r="L153" s="188"/>
      <c r="M153" s="193"/>
      <c r="N153" s="194"/>
      <c r="O153" s="194"/>
      <c r="P153" s="194"/>
      <c r="Q153" s="194"/>
      <c r="R153" s="194"/>
      <c r="S153" s="194"/>
      <c r="T153" s="195"/>
      <c r="AT153" s="189" t="s">
        <v>124</v>
      </c>
      <c r="AU153" s="189" t="s">
        <v>120</v>
      </c>
      <c r="AV153" s="12" t="s">
        <v>79</v>
      </c>
      <c r="AW153" s="12" t="s">
        <v>35</v>
      </c>
      <c r="AX153" s="12" t="s">
        <v>71</v>
      </c>
      <c r="AY153" s="189" t="s">
        <v>110</v>
      </c>
    </row>
    <row r="154" spans="2:51" s="13" customFormat="1" ht="22.5" customHeight="1">
      <c r="B154" s="196"/>
      <c r="D154" s="177" t="s">
        <v>124</v>
      </c>
      <c r="E154" s="216" t="s">
        <v>3</v>
      </c>
      <c r="F154" s="217" t="s">
        <v>127</v>
      </c>
      <c r="H154" s="218">
        <v>2</v>
      </c>
      <c r="I154" s="201"/>
      <c r="L154" s="196"/>
      <c r="M154" s="202"/>
      <c r="N154" s="203"/>
      <c r="O154" s="203"/>
      <c r="P154" s="203"/>
      <c r="Q154" s="203"/>
      <c r="R154" s="203"/>
      <c r="S154" s="203"/>
      <c r="T154" s="204"/>
      <c r="AT154" s="205" t="s">
        <v>124</v>
      </c>
      <c r="AU154" s="205" t="s">
        <v>120</v>
      </c>
      <c r="AV154" s="13" t="s">
        <v>119</v>
      </c>
      <c r="AW154" s="13" t="s">
        <v>35</v>
      </c>
      <c r="AX154" s="13" t="s">
        <v>22</v>
      </c>
      <c r="AY154" s="205" t="s">
        <v>110</v>
      </c>
    </row>
    <row r="155" spans="2:63" s="10" customFormat="1" ht="29.25" customHeight="1">
      <c r="B155" s="148"/>
      <c r="D155" s="149" t="s">
        <v>70</v>
      </c>
      <c r="E155" s="159" t="s">
        <v>145</v>
      </c>
      <c r="F155" s="159" t="s">
        <v>208</v>
      </c>
      <c r="I155" s="151"/>
      <c r="J155" s="160">
        <f>BK155</f>
        <v>0</v>
      </c>
      <c r="L155" s="148"/>
      <c r="M155" s="153"/>
      <c r="N155" s="154"/>
      <c r="O155" s="154"/>
      <c r="P155" s="155">
        <f>P156+P163</f>
        <v>0</v>
      </c>
      <c r="Q155" s="154"/>
      <c r="R155" s="155">
        <f>R156+R163</f>
        <v>614.75877164</v>
      </c>
      <c r="S155" s="154"/>
      <c r="T155" s="156">
        <f>T156+T163</f>
        <v>0</v>
      </c>
      <c r="AR155" s="149" t="s">
        <v>22</v>
      </c>
      <c r="AT155" s="157" t="s">
        <v>70</v>
      </c>
      <c r="AU155" s="157" t="s">
        <v>22</v>
      </c>
      <c r="AY155" s="149" t="s">
        <v>110</v>
      </c>
      <c r="BK155" s="158">
        <f>BK156+BK163</f>
        <v>0</v>
      </c>
    </row>
    <row r="156" spans="2:63" s="10" customFormat="1" ht="14.25" customHeight="1">
      <c r="B156" s="148"/>
      <c r="D156" s="161" t="s">
        <v>70</v>
      </c>
      <c r="E156" s="162" t="s">
        <v>209</v>
      </c>
      <c r="F156" s="162" t="s">
        <v>210</v>
      </c>
      <c r="I156" s="151"/>
      <c r="J156" s="163">
        <f>BK156</f>
        <v>0</v>
      </c>
      <c r="L156" s="148"/>
      <c r="M156" s="153"/>
      <c r="N156" s="154"/>
      <c r="O156" s="154"/>
      <c r="P156" s="155">
        <f>SUM(P157:P162)</f>
        <v>0</v>
      </c>
      <c r="Q156" s="154"/>
      <c r="R156" s="155">
        <f>SUM(R157:R162)</f>
        <v>295.1698376</v>
      </c>
      <c r="S156" s="154"/>
      <c r="T156" s="156">
        <f>SUM(T157:T162)</f>
        <v>0</v>
      </c>
      <c r="AR156" s="149" t="s">
        <v>22</v>
      </c>
      <c r="AT156" s="157" t="s">
        <v>70</v>
      </c>
      <c r="AU156" s="157" t="s">
        <v>79</v>
      </c>
      <c r="AY156" s="149" t="s">
        <v>110</v>
      </c>
      <c r="BK156" s="158">
        <f>SUM(BK157:BK162)</f>
        <v>0</v>
      </c>
    </row>
    <row r="157" spans="2:65" s="1" customFormat="1" ht="22.5" customHeight="1">
      <c r="B157" s="164"/>
      <c r="C157" s="165" t="s">
        <v>9</v>
      </c>
      <c r="D157" s="165" t="s">
        <v>114</v>
      </c>
      <c r="E157" s="166" t="s">
        <v>211</v>
      </c>
      <c r="F157" s="167" t="s">
        <v>212</v>
      </c>
      <c r="G157" s="168" t="s">
        <v>117</v>
      </c>
      <c r="H157" s="169">
        <v>1458.349</v>
      </c>
      <c r="I157" s="170"/>
      <c r="J157" s="171">
        <f>ROUND(I157*H157,2)</f>
        <v>0</v>
      </c>
      <c r="K157" s="167" t="s">
        <v>118</v>
      </c>
      <c r="L157" s="34"/>
      <c r="M157" s="172" t="s">
        <v>3</v>
      </c>
      <c r="N157" s="173" t="s">
        <v>42</v>
      </c>
      <c r="O157" s="35"/>
      <c r="P157" s="174">
        <f>O157*H157</f>
        <v>0</v>
      </c>
      <c r="Q157" s="174">
        <v>0.2024</v>
      </c>
      <c r="R157" s="174">
        <f>Q157*H157</f>
        <v>295.1698376</v>
      </c>
      <c r="S157" s="174">
        <v>0</v>
      </c>
      <c r="T157" s="175">
        <f>S157*H157</f>
        <v>0</v>
      </c>
      <c r="AR157" s="17" t="s">
        <v>119</v>
      </c>
      <c r="AT157" s="17" t="s">
        <v>114</v>
      </c>
      <c r="AU157" s="17" t="s">
        <v>120</v>
      </c>
      <c r="AY157" s="17" t="s">
        <v>110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7" t="s">
        <v>22</v>
      </c>
      <c r="BK157" s="176">
        <f>ROUND(I157*H157,2)</f>
        <v>0</v>
      </c>
      <c r="BL157" s="17" t="s">
        <v>119</v>
      </c>
      <c r="BM157" s="17" t="s">
        <v>213</v>
      </c>
    </row>
    <row r="158" spans="2:47" s="1" customFormat="1" ht="30" customHeight="1">
      <c r="B158" s="34"/>
      <c r="D158" s="177" t="s">
        <v>122</v>
      </c>
      <c r="F158" s="178" t="s">
        <v>214</v>
      </c>
      <c r="I158" s="179"/>
      <c r="L158" s="34"/>
      <c r="M158" s="63"/>
      <c r="N158" s="35"/>
      <c r="O158" s="35"/>
      <c r="P158" s="35"/>
      <c r="Q158" s="35"/>
      <c r="R158" s="35"/>
      <c r="S158" s="35"/>
      <c r="T158" s="64"/>
      <c r="AT158" s="17" t="s">
        <v>122</v>
      </c>
      <c r="AU158" s="17" t="s">
        <v>120</v>
      </c>
    </row>
    <row r="159" spans="2:51" s="11" customFormat="1" ht="22.5" customHeight="1">
      <c r="B159" s="180"/>
      <c r="D159" s="177" t="s">
        <v>124</v>
      </c>
      <c r="E159" s="181" t="s">
        <v>3</v>
      </c>
      <c r="F159" s="182" t="s">
        <v>125</v>
      </c>
      <c r="H159" s="183" t="s">
        <v>3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3" t="s">
        <v>124</v>
      </c>
      <c r="AU159" s="183" t="s">
        <v>120</v>
      </c>
      <c r="AV159" s="11" t="s">
        <v>22</v>
      </c>
      <c r="AW159" s="11" t="s">
        <v>35</v>
      </c>
      <c r="AX159" s="11" t="s">
        <v>71</v>
      </c>
      <c r="AY159" s="183" t="s">
        <v>110</v>
      </c>
    </row>
    <row r="160" spans="2:51" s="12" customFormat="1" ht="22.5" customHeight="1">
      <c r="B160" s="188"/>
      <c r="D160" s="177" t="s">
        <v>124</v>
      </c>
      <c r="E160" s="189" t="s">
        <v>3</v>
      </c>
      <c r="F160" s="190" t="s">
        <v>176</v>
      </c>
      <c r="H160" s="191">
        <v>217.926</v>
      </c>
      <c r="I160" s="192"/>
      <c r="L160" s="188"/>
      <c r="M160" s="193"/>
      <c r="N160" s="194"/>
      <c r="O160" s="194"/>
      <c r="P160" s="194"/>
      <c r="Q160" s="194"/>
      <c r="R160" s="194"/>
      <c r="S160" s="194"/>
      <c r="T160" s="195"/>
      <c r="AT160" s="189" t="s">
        <v>124</v>
      </c>
      <c r="AU160" s="189" t="s">
        <v>120</v>
      </c>
      <c r="AV160" s="12" t="s">
        <v>79</v>
      </c>
      <c r="AW160" s="12" t="s">
        <v>35</v>
      </c>
      <c r="AX160" s="12" t="s">
        <v>71</v>
      </c>
      <c r="AY160" s="189" t="s">
        <v>110</v>
      </c>
    </row>
    <row r="161" spans="2:51" s="12" customFormat="1" ht="22.5" customHeight="1">
      <c r="B161" s="188"/>
      <c r="D161" s="177" t="s">
        <v>124</v>
      </c>
      <c r="E161" s="189" t="s">
        <v>3</v>
      </c>
      <c r="F161" s="190" t="s">
        <v>177</v>
      </c>
      <c r="H161" s="191">
        <v>1240.423</v>
      </c>
      <c r="I161" s="192"/>
      <c r="L161" s="188"/>
      <c r="M161" s="193"/>
      <c r="N161" s="194"/>
      <c r="O161" s="194"/>
      <c r="P161" s="194"/>
      <c r="Q161" s="194"/>
      <c r="R161" s="194"/>
      <c r="S161" s="194"/>
      <c r="T161" s="195"/>
      <c r="AT161" s="189" t="s">
        <v>124</v>
      </c>
      <c r="AU161" s="189" t="s">
        <v>120</v>
      </c>
      <c r="AV161" s="12" t="s">
        <v>79</v>
      </c>
      <c r="AW161" s="12" t="s">
        <v>35</v>
      </c>
      <c r="AX161" s="12" t="s">
        <v>71</v>
      </c>
      <c r="AY161" s="189" t="s">
        <v>110</v>
      </c>
    </row>
    <row r="162" spans="2:51" s="13" customFormat="1" ht="22.5" customHeight="1">
      <c r="B162" s="196"/>
      <c r="D162" s="177" t="s">
        <v>124</v>
      </c>
      <c r="E162" s="216" t="s">
        <v>3</v>
      </c>
      <c r="F162" s="217" t="s">
        <v>127</v>
      </c>
      <c r="H162" s="218">
        <v>1458.349</v>
      </c>
      <c r="I162" s="201"/>
      <c r="L162" s="196"/>
      <c r="M162" s="202"/>
      <c r="N162" s="203"/>
      <c r="O162" s="203"/>
      <c r="P162" s="203"/>
      <c r="Q162" s="203"/>
      <c r="R162" s="203"/>
      <c r="S162" s="203"/>
      <c r="T162" s="204"/>
      <c r="AT162" s="205" t="s">
        <v>124</v>
      </c>
      <c r="AU162" s="205" t="s">
        <v>120</v>
      </c>
      <c r="AV162" s="13" t="s">
        <v>119</v>
      </c>
      <c r="AW162" s="13" t="s">
        <v>35</v>
      </c>
      <c r="AX162" s="13" t="s">
        <v>22</v>
      </c>
      <c r="AY162" s="205" t="s">
        <v>110</v>
      </c>
    </row>
    <row r="163" spans="2:63" s="10" customFormat="1" ht="21.75" customHeight="1">
      <c r="B163" s="148"/>
      <c r="D163" s="161" t="s">
        <v>70</v>
      </c>
      <c r="E163" s="162" t="s">
        <v>215</v>
      </c>
      <c r="F163" s="162" t="s">
        <v>216</v>
      </c>
      <c r="I163" s="151"/>
      <c r="J163" s="163">
        <f>BK163</f>
        <v>0</v>
      </c>
      <c r="L163" s="148"/>
      <c r="M163" s="153"/>
      <c r="N163" s="154"/>
      <c r="O163" s="154"/>
      <c r="P163" s="155">
        <f>SUM(P164:P208)</f>
        <v>0</v>
      </c>
      <c r="Q163" s="154"/>
      <c r="R163" s="155">
        <f>SUM(R164:R208)</f>
        <v>319.58893403999997</v>
      </c>
      <c r="S163" s="154"/>
      <c r="T163" s="156">
        <f>SUM(T164:T208)</f>
        <v>0</v>
      </c>
      <c r="AR163" s="149" t="s">
        <v>22</v>
      </c>
      <c r="AT163" s="157" t="s">
        <v>70</v>
      </c>
      <c r="AU163" s="157" t="s">
        <v>79</v>
      </c>
      <c r="AY163" s="149" t="s">
        <v>110</v>
      </c>
      <c r="BK163" s="158">
        <f>SUM(BK164:BK208)</f>
        <v>0</v>
      </c>
    </row>
    <row r="164" spans="2:65" s="1" customFormat="1" ht="22.5" customHeight="1">
      <c r="B164" s="164"/>
      <c r="C164" s="206" t="s">
        <v>217</v>
      </c>
      <c r="D164" s="206" t="s">
        <v>146</v>
      </c>
      <c r="E164" s="207" t="s">
        <v>218</v>
      </c>
      <c r="F164" s="208" t="s">
        <v>219</v>
      </c>
      <c r="G164" s="209" t="s">
        <v>117</v>
      </c>
      <c r="H164" s="210">
        <v>100</v>
      </c>
      <c r="I164" s="211"/>
      <c r="J164" s="212">
        <f>ROUND(I164*H164,2)</f>
        <v>0</v>
      </c>
      <c r="K164" s="208" t="s">
        <v>3</v>
      </c>
      <c r="L164" s="213"/>
      <c r="M164" s="214" t="s">
        <v>3</v>
      </c>
      <c r="N164" s="215" t="s">
        <v>42</v>
      </c>
      <c r="O164" s="35"/>
      <c r="P164" s="174">
        <f>O164*H164</f>
        <v>0</v>
      </c>
      <c r="Q164" s="174">
        <v>0.00042</v>
      </c>
      <c r="R164" s="174">
        <f>Q164*H164</f>
        <v>0.042</v>
      </c>
      <c r="S164" s="174">
        <v>0</v>
      </c>
      <c r="T164" s="175">
        <f>S164*H164</f>
        <v>0</v>
      </c>
      <c r="AR164" s="17" t="s">
        <v>151</v>
      </c>
      <c r="AT164" s="17" t="s">
        <v>146</v>
      </c>
      <c r="AU164" s="17" t="s">
        <v>120</v>
      </c>
      <c r="AY164" s="17" t="s">
        <v>110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7" t="s">
        <v>22</v>
      </c>
      <c r="BK164" s="176">
        <f>ROUND(I164*H164,2)</f>
        <v>0</v>
      </c>
      <c r="BL164" s="17" t="s">
        <v>119</v>
      </c>
      <c r="BM164" s="17" t="s">
        <v>220</v>
      </c>
    </row>
    <row r="165" spans="2:47" s="1" customFormat="1" ht="30" customHeight="1">
      <c r="B165" s="34"/>
      <c r="D165" s="177" t="s">
        <v>122</v>
      </c>
      <c r="F165" s="178" t="s">
        <v>221</v>
      </c>
      <c r="I165" s="179"/>
      <c r="L165" s="34"/>
      <c r="M165" s="63"/>
      <c r="N165" s="35"/>
      <c r="O165" s="35"/>
      <c r="P165" s="35"/>
      <c r="Q165" s="35"/>
      <c r="R165" s="35"/>
      <c r="S165" s="35"/>
      <c r="T165" s="64"/>
      <c r="AT165" s="17" t="s">
        <v>122</v>
      </c>
      <c r="AU165" s="17" t="s">
        <v>120</v>
      </c>
    </row>
    <row r="166" spans="2:51" s="11" customFormat="1" ht="22.5" customHeight="1">
      <c r="B166" s="180"/>
      <c r="D166" s="177" t="s">
        <v>124</v>
      </c>
      <c r="E166" s="181" t="s">
        <v>3</v>
      </c>
      <c r="F166" s="182" t="s">
        <v>222</v>
      </c>
      <c r="H166" s="183" t="s">
        <v>3</v>
      </c>
      <c r="I166" s="184"/>
      <c r="L166" s="180"/>
      <c r="M166" s="185"/>
      <c r="N166" s="186"/>
      <c r="O166" s="186"/>
      <c r="P166" s="186"/>
      <c r="Q166" s="186"/>
      <c r="R166" s="186"/>
      <c r="S166" s="186"/>
      <c r="T166" s="187"/>
      <c r="AT166" s="183" t="s">
        <v>124</v>
      </c>
      <c r="AU166" s="183" t="s">
        <v>120</v>
      </c>
      <c r="AV166" s="11" t="s">
        <v>22</v>
      </c>
      <c r="AW166" s="11" t="s">
        <v>35</v>
      </c>
      <c r="AX166" s="11" t="s">
        <v>71</v>
      </c>
      <c r="AY166" s="183" t="s">
        <v>110</v>
      </c>
    </row>
    <row r="167" spans="2:51" s="12" customFormat="1" ht="22.5" customHeight="1">
      <c r="B167" s="188"/>
      <c r="D167" s="177" t="s">
        <v>124</v>
      </c>
      <c r="E167" s="189" t="s">
        <v>3</v>
      </c>
      <c r="F167" s="190" t="s">
        <v>28</v>
      </c>
      <c r="H167" s="191">
        <v>100</v>
      </c>
      <c r="I167" s="192"/>
      <c r="L167" s="188"/>
      <c r="M167" s="193"/>
      <c r="N167" s="194"/>
      <c r="O167" s="194"/>
      <c r="P167" s="194"/>
      <c r="Q167" s="194"/>
      <c r="R167" s="194"/>
      <c r="S167" s="194"/>
      <c r="T167" s="195"/>
      <c r="AT167" s="189" t="s">
        <v>124</v>
      </c>
      <c r="AU167" s="189" t="s">
        <v>120</v>
      </c>
      <c r="AV167" s="12" t="s">
        <v>79</v>
      </c>
      <c r="AW167" s="12" t="s">
        <v>35</v>
      </c>
      <c r="AX167" s="12" t="s">
        <v>71</v>
      </c>
      <c r="AY167" s="189" t="s">
        <v>110</v>
      </c>
    </row>
    <row r="168" spans="2:51" s="13" customFormat="1" ht="22.5" customHeight="1">
      <c r="B168" s="196"/>
      <c r="D168" s="197" t="s">
        <v>124</v>
      </c>
      <c r="E168" s="198" t="s">
        <v>3</v>
      </c>
      <c r="F168" s="199" t="s">
        <v>127</v>
      </c>
      <c r="H168" s="200">
        <v>100</v>
      </c>
      <c r="I168" s="201"/>
      <c r="L168" s="196"/>
      <c r="M168" s="202"/>
      <c r="N168" s="203"/>
      <c r="O168" s="203"/>
      <c r="P168" s="203"/>
      <c r="Q168" s="203"/>
      <c r="R168" s="203"/>
      <c r="S168" s="203"/>
      <c r="T168" s="204"/>
      <c r="AT168" s="205" t="s">
        <v>124</v>
      </c>
      <c r="AU168" s="205" t="s">
        <v>120</v>
      </c>
      <c r="AV168" s="13" t="s">
        <v>119</v>
      </c>
      <c r="AW168" s="13" t="s">
        <v>35</v>
      </c>
      <c r="AX168" s="13" t="s">
        <v>22</v>
      </c>
      <c r="AY168" s="205" t="s">
        <v>110</v>
      </c>
    </row>
    <row r="169" spans="2:65" s="1" customFormat="1" ht="22.5" customHeight="1">
      <c r="B169" s="164"/>
      <c r="C169" s="206" t="s">
        <v>223</v>
      </c>
      <c r="D169" s="206" t="s">
        <v>146</v>
      </c>
      <c r="E169" s="207" t="s">
        <v>224</v>
      </c>
      <c r="F169" s="208" t="s">
        <v>225</v>
      </c>
      <c r="G169" s="209" t="s">
        <v>180</v>
      </c>
      <c r="H169" s="210">
        <v>300</v>
      </c>
      <c r="I169" s="211"/>
      <c r="J169" s="212">
        <f>ROUND(I169*H169,2)</f>
        <v>0</v>
      </c>
      <c r="K169" s="208" t="s">
        <v>3</v>
      </c>
      <c r="L169" s="213"/>
      <c r="M169" s="214" t="s">
        <v>3</v>
      </c>
      <c r="N169" s="215" t="s">
        <v>42</v>
      </c>
      <c r="O169" s="35"/>
      <c r="P169" s="174">
        <f>O169*H169</f>
        <v>0</v>
      </c>
      <c r="Q169" s="174">
        <v>1</v>
      </c>
      <c r="R169" s="174">
        <f>Q169*H169</f>
        <v>300</v>
      </c>
      <c r="S169" s="174">
        <v>0</v>
      </c>
      <c r="T169" s="175">
        <f>S169*H169</f>
        <v>0</v>
      </c>
      <c r="AR169" s="17" t="s">
        <v>151</v>
      </c>
      <c r="AT169" s="17" t="s">
        <v>146</v>
      </c>
      <c r="AU169" s="17" t="s">
        <v>120</v>
      </c>
      <c r="AY169" s="17" t="s">
        <v>110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7" t="s">
        <v>22</v>
      </c>
      <c r="BK169" s="176">
        <f>ROUND(I169*H169,2)</f>
        <v>0</v>
      </c>
      <c r="BL169" s="17" t="s">
        <v>119</v>
      </c>
      <c r="BM169" s="17" t="s">
        <v>226</v>
      </c>
    </row>
    <row r="170" spans="2:47" s="1" customFormat="1" ht="30" customHeight="1">
      <c r="B170" s="34"/>
      <c r="D170" s="177" t="s">
        <v>122</v>
      </c>
      <c r="F170" s="178" t="s">
        <v>227</v>
      </c>
      <c r="I170" s="179"/>
      <c r="L170" s="34"/>
      <c r="M170" s="63"/>
      <c r="N170" s="35"/>
      <c r="O170" s="35"/>
      <c r="P170" s="35"/>
      <c r="Q170" s="35"/>
      <c r="R170" s="35"/>
      <c r="S170" s="35"/>
      <c r="T170" s="64"/>
      <c r="AT170" s="17" t="s">
        <v>122</v>
      </c>
      <c r="AU170" s="17" t="s">
        <v>120</v>
      </c>
    </row>
    <row r="171" spans="2:51" s="11" customFormat="1" ht="22.5" customHeight="1">
      <c r="B171" s="180"/>
      <c r="D171" s="177" t="s">
        <v>124</v>
      </c>
      <c r="E171" s="181" t="s">
        <v>3</v>
      </c>
      <c r="F171" s="182" t="s">
        <v>228</v>
      </c>
      <c r="H171" s="183" t="s">
        <v>3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3" t="s">
        <v>124</v>
      </c>
      <c r="AU171" s="183" t="s">
        <v>120</v>
      </c>
      <c r="AV171" s="11" t="s">
        <v>22</v>
      </c>
      <c r="AW171" s="11" t="s">
        <v>35</v>
      </c>
      <c r="AX171" s="11" t="s">
        <v>71</v>
      </c>
      <c r="AY171" s="183" t="s">
        <v>110</v>
      </c>
    </row>
    <row r="172" spans="2:51" s="12" customFormat="1" ht="22.5" customHeight="1">
      <c r="B172" s="188"/>
      <c r="D172" s="177" t="s">
        <v>124</v>
      </c>
      <c r="E172" s="189" t="s">
        <v>3</v>
      </c>
      <c r="F172" s="190" t="s">
        <v>229</v>
      </c>
      <c r="H172" s="191">
        <v>300</v>
      </c>
      <c r="I172" s="192"/>
      <c r="L172" s="188"/>
      <c r="M172" s="193"/>
      <c r="N172" s="194"/>
      <c r="O172" s="194"/>
      <c r="P172" s="194"/>
      <c r="Q172" s="194"/>
      <c r="R172" s="194"/>
      <c r="S172" s="194"/>
      <c r="T172" s="195"/>
      <c r="AT172" s="189" t="s">
        <v>124</v>
      </c>
      <c r="AU172" s="189" t="s">
        <v>120</v>
      </c>
      <c r="AV172" s="12" t="s">
        <v>79</v>
      </c>
      <c r="AW172" s="12" t="s">
        <v>35</v>
      </c>
      <c r="AX172" s="12" t="s">
        <v>71</v>
      </c>
      <c r="AY172" s="189" t="s">
        <v>110</v>
      </c>
    </row>
    <row r="173" spans="2:51" s="13" customFormat="1" ht="22.5" customHeight="1">
      <c r="B173" s="196"/>
      <c r="D173" s="197" t="s">
        <v>124</v>
      </c>
      <c r="E173" s="198" t="s">
        <v>3</v>
      </c>
      <c r="F173" s="199" t="s">
        <v>127</v>
      </c>
      <c r="H173" s="200">
        <v>300</v>
      </c>
      <c r="I173" s="201"/>
      <c r="L173" s="196"/>
      <c r="M173" s="202"/>
      <c r="N173" s="203"/>
      <c r="O173" s="203"/>
      <c r="P173" s="203"/>
      <c r="Q173" s="203"/>
      <c r="R173" s="203"/>
      <c r="S173" s="203"/>
      <c r="T173" s="204"/>
      <c r="AT173" s="205" t="s">
        <v>124</v>
      </c>
      <c r="AU173" s="205" t="s">
        <v>120</v>
      </c>
      <c r="AV173" s="13" t="s">
        <v>119</v>
      </c>
      <c r="AW173" s="13" t="s">
        <v>35</v>
      </c>
      <c r="AX173" s="13" t="s">
        <v>22</v>
      </c>
      <c r="AY173" s="205" t="s">
        <v>110</v>
      </c>
    </row>
    <row r="174" spans="2:65" s="1" customFormat="1" ht="22.5" customHeight="1">
      <c r="B174" s="164"/>
      <c r="C174" s="165" t="s">
        <v>230</v>
      </c>
      <c r="D174" s="165" t="s">
        <v>114</v>
      </c>
      <c r="E174" s="166" t="s">
        <v>231</v>
      </c>
      <c r="F174" s="167" t="s">
        <v>232</v>
      </c>
      <c r="G174" s="168" t="s">
        <v>117</v>
      </c>
      <c r="H174" s="169">
        <v>10045.772</v>
      </c>
      <c r="I174" s="170"/>
      <c r="J174" s="171">
        <f>ROUND(I174*H174,2)</f>
        <v>0</v>
      </c>
      <c r="K174" s="167" t="s">
        <v>118</v>
      </c>
      <c r="L174" s="34"/>
      <c r="M174" s="172" t="s">
        <v>3</v>
      </c>
      <c r="N174" s="173" t="s">
        <v>42</v>
      </c>
      <c r="O174" s="35"/>
      <c r="P174" s="174">
        <f>O174*H174</f>
        <v>0</v>
      </c>
      <c r="Q174" s="174">
        <v>0.00061</v>
      </c>
      <c r="R174" s="174">
        <f>Q174*H174</f>
        <v>6.12792092</v>
      </c>
      <c r="S174" s="174">
        <v>0</v>
      </c>
      <c r="T174" s="175">
        <f>S174*H174</f>
        <v>0</v>
      </c>
      <c r="AR174" s="17" t="s">
        <v>119</v>
      </c>
      <c r="AT174" s="17" t="s">
        <v>114</v>
      </c>
      <c r="AU174" s="17" t="s">
        <v>120</v>
      </c>
      <c r="AY174" s="17" t="s">
        <v>110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7" t="s">
        <v>22</v>
      </c>
      <c r="BK174" s="176">
        <f>ROUND(I174*H174,2)</f>
        <v>0</v>
      </c>
      <c r="BL174" s="17" t="s">
        <v>119</v>
      </c>
      <c r="BM174" s="17" t="s">
        <v>233</v>
      </c>
    </row>
    <row r="175" spans="2:47" s="1" customFormat="1" ht="22.5" customHeight="1">
      <c r="B175" s="34"/>
      <c r="D175" s="177" t="s">
        <v>122</v>
      </c>
      <c r="F175" s="178" t="s">
        <v>234</v>
      </c>
      <c r="I175" s="179"/>
      <c r="L175" s="34"/>
      <c r="M175" s="63"/>
      <c r="N175" s="35"/>
      <c r="O175" s="35"/>
      <c r="P175" s="35"/>
      <c r="Q175" s="35"/>
      <c r="R175" s="35"/>
      <c r="S175" s="35"/>
      <c r="T175" s="64"/>
      <c r="AT175" s="17" t="s">
        <v>122</v>
      </c>
      <c r="AU175" s="17" t="s">
        <v>120</v>
      </c>
    </row>
    <row r="176" spans="2:51" s="11" customFormat="1" ht="22.5" customHeight="1">
      <c r="B176" s="180"/>
      <c r="D176" s="177" t="s">
        <v>124</v>
      </c>
      <c r="E176" s="181" t="s">
        <v>3</v>
      </c>
      <c r="F176" s="182" t="s">
        <v>125</v>
      </c>
      <c r="H176" s="183" t="s">
        <v>3</v>
      </c>
      <c r="I176" s="184"/>
      <c r="L176" s="180"/>
      <c r="M176" s="185"/>
      <c r="N176" s="186"/>
      <c r="O176" s="186"/>
      <c r="P176" s="186"/>
      <c r="Q176" s="186"/>
      <c r="R176" s="186"/>
      <c r="S176" s="186"/>
      <c r="T176" s="187"/>
      <c r="AT176" s="183" t="s">
        <v>124</v>
      </c>
      <c r="AU176" s="183" t="s">
        <v>120</v>
      </c>
      <c r="AV176" s="11" t="s">
        <v>22</v>
      </c>
      <c r="AW176" s="11" t="s">
        <v>35</v>
      </c>
      <c r="AX176" s="11" t="s">
        <v>71</v>
      </c>
      <c r="AY176" s="183" t="s">
        <v>110</v>
      </c>
    </row>
    <row r="177" spans="2:51" s="12" customFormat="1" ht="22.5" customHeight="1">
      <c r="B177" s="188"/>
      <c r="D177" s="177" t="s">
        <v>124</v>
      </c>
      <c r="E177" s="189" t="s">
        <v>3</v>
      </c>
      <c r="F177" s="190" t="s">
        <v>170</v>
      </c>
      <c r="H177" s="191">
        <v>10045.772</v>
      </c>
      <c r="I177" s="192"/>
      <c r="L177" s="188"/>
      <c r="M177" s="193"/>
      <c r="N177" s="194"/>
      <c r="O177" s="194"/>
      <c r="P177" s="194"/>
      <c r="Q177" s="194"/>
      <c r="R177" s="194"/>
      <c r="S177" s="194"/>
      <c r="T177" s="195"/>
      <c r="AT177" s="189" t="s">
        <v>124</v>
      </c>
      <c r="AU177" s="189" t="s">
        <v>120</v>
      </c>
      <c r="AV177" s="12" t="s">
        <v>79</v>
      </c>
      <c r="AW177" s="12" t="s">
        <v>35</v>
      </c>
      <c r="AX177" s="12" t="s">
        <v>71</v>
      </c>
      <c r="AY177" s="189" t="s">
        <v>110</v>
      </c>
    </row>
    <row r="178" spans="2:51" s="13" customFormat="1" ht="22.5" customHeight="1">
      <c r="B178" s="196"/>
      <c r="D178" s="197" t="s">
        <v>124</v>
      </c>
      <c r="E178" s="198" t="s">
        <v>3</v>
      </c>
      <c r="F178" s="199" t="s">
        <v>127</v>
      </c>
      <c r="H178" s="200">
        <v>10045.772</v>
      </c>
      <c r="I178" s="201"/>
      <c r="L178" s="196"/>
      <c r="M178" s="202"/>
      <c r="N178" s="203"/>
      <c r="O178" s="203"/>
      <c r="P178" s="203"/>
      <c r="Q178" s="203"/>
      <c r="R178" s="203"/>
      <c r="S178" s="203"/>
      <c r="T178" s="204"/>
      <c r="AT178" s="205" t="s">
        <v>124</v>
      </c>
      <c r="AU178" s="205" t="s">
        <v>120</v>
      </c>
      <c r="AV178" s="13" t="s">
        <v>119</v>
      </c>
      <c r="AW178" s="13" t="s">
        <v>35</v>
      </c>
      <c r="AX178" s="13" t="s">
        <v>22</v>
      </c>
      <c r="AY178" s="205" t="s">
        <v>110</v>
      </c>
    </row>
    <row r="179" spans="2:65" s="1" customFormat="1" ht="22.5" customHeight="1">
      <c r="B179" s="164"/>
      <c r="C179" s="165" t="s">
        <v>235</v>
      </c>
      <c r="D179" s="165" t="s">
        <v>114</v>
      </c>
      <c r="E179" s="166" t="s">
        <v>236</v>
      </c>
      <c r="F179" s="167" t="s">
        <v>237</v>
      </c>
      <c r="G179" s="168" t="s">
        <v>117</v>
      </c>
      <c r="H179" s="169">
        <v>10045.772</v>
      </c>
      <c r="I179" s="170"/>
      <c r="J179" s="171">
        <f>ROUND(I179*H179,2)</f>
        <v>0</v>
      </c>
      <c r="K179" s="167" t="s">
        <v>150</v>
      </c>
      <c r="L179" s="34"/>
      <c r="M179" s="172" t="s">
        <v>3</v>
      </c>
      <c r="N179" s="173" t="s">
        <v>42</v>
      </c>
      <c r="O179" s="35"/>
      <c r="P179" s="174">
        <f>O179*H179</f>
        <v>0</v>
      </c>
      <c r="Q179" s="174">
        <v>0.00071</v>
      </c>
      <c r="R179" s="174">
        <f>Q179*H179</f>
        <v>7.132498120000001</v>
      </c>
      <c r="S179" s="174">
        <v>0</v>
      </c>
      <c r="T179" s="175">
        <f>S179*H179</f>
        <v>0</v>
      </c>
      <c r="AR179" s="17" t="s">
        <v>119</v>
      </c>
      <c r="AT179" s="17" t="s">
        <v>114</v>
      </c>
      <c r="AU179" s="17" t="s">
        <v>120</v>
      </c>
      <c r="AY179" s="17" t="s">
        <v>110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7" t="s">
        <v>22</v>
      </c>
      <c r="BK179" s="176">
        <f>ROUND(I179*H179,2)</f>
        <v>0</v>
      </c>
      <c r="BL179" s="17" t="s">
        <v>119</v>
      </c>
      <c r="BM179" s="17" t="s">
        <v>238</v>
      </c>
    </row>
    <row r="180" spans="2:47" s="1" customFormat="1" ht="22.5" customHeight="1">
      <c r="B180" s="34"/>
      <c r="D180" s="177" t="s">
        <v>122</v>
      </c>
      <c r="F180" s="178" t="s">
        <v>239</v>
      </c>
      <c r="I180" s="179"/>
      <c r="L180" s="34"/>
      <c r="M180" s="63"/>
      <c r="N180" s="35"/>
      <c r="O180" s="35"/>
      <c r="P180" s="35"/>
      <c r="Q180" s="35"/>
      <c r="R180" s="35"/>
      <c r="S180" s="35"/>
      <c r="T180" s="64"/>
      <c r="AT180" s="17" t="s">
        <v>122</v>
      </c>
      <c r="AU180" s="17" t="s">
        <v>120</v>
      </c>
    </row>
    <row r="181" spans="2:51" s="11" customFormat="1" ht="22.5" customHeight="1">
      <c r="B181" s="180"/>
      <c r="D181" s="177" t="s">
        <v>124</v>
      </c>
      <c r="E181" s="181" t="s">
        <v>3</v>
      </c>
      <c r="F181" s="182" t="s">
        <v>125</v>
      </c>
      <c r="H181" s="183" t="s">
        <v>3</v>
      </c>
      <c r="I181" s="184"/>
      <c r="L181" s="180"/>
      <c r="M181" s="185"/>
      <c r="N181" s="186"/>
      <c r="O181" s="186"/>
      <c r="P181" s="186"/>
      <c r="Q181" s="186"/>
      <c r="R181" s="186"/>
      <c r="S181" s="186"/>
      <c r="T181" s="187"/>
      <c r="AT181" s="183" t="s">
        <v>124</v>
      </c>
      <c r="AU181" s="183" t="s">
        <v>120</v>
      </c>
      <c r="AV181" s="11" t="s">
        <v>22</v>
      </c>
      <c r="AW181" s="11" t="s">
        <v>35</v>
      </c>
      <c r="AX181" s="11" t="s">
        <v>71</v>
      </c>
      <c r="AY181" s="183" t="s">
        <v>110</v>
      </c>
    </row>
    <row r="182" spans="2:51" s="12" customFormat="1" ht="22.5" customHeight="1">
      <c r="B182" s="188"/>
      <c r="D182" s="177" t="s">
        <v>124</v>
      </c>
      <c r="E182" s="189" t="s">
        <v>3</v>
      </c>
      <c r="F182" s="190" t="s">
        <v>170</v>
      </c>
      <c r="H182" s="191">
        <v>10045.772</v>
      </c>
      <c r="I182" s="192"/>
      <c r="L182" s="188"/>
      <c r="M182" s="193"/>
      <c r="N182" s="194"/>
      <c r="O182" s="194"/>
      <c r="P182" s="194"/>
      <c r="Q182" s="194"/>
      <c r="R182" s="194"/>
      <c r="S182" s="194"/>
      <c r="T182" s="195"/>
      <c r="AT182" s="189" t="s">
        <v>124</v>
      </c>
      <c r="AU182" s="189" t="s">
        <v>120</v>
      </c>
      <c r="AV182" s="12" t="s">
        <v>79</v>
      </c>
      <c r="AW182" s="12" t="s">
        <v>35</v>
      </c>
      <c r="AX182" s="12" t="s">
        <v>71</v>
      </c>
      <c r="AY182" s="189" t="s">
        <v>110</v>
      </c>
    </row>
    <row r="183" spans="2:51" s="13" customFormat="1" ht="22.5" customHeight="1">
      <c r="B183" s="196"/>
      <c r="D183" s="197" t="s">
        <v>124</v>
      </c>
      <c r="E183" s="198" t="s">
        <v>3</v>
      </c>
      <c r="F183" s="199" t="s">
        <v>127</v>
      </c>
      <c r="H183" s="200">
        <v>10045.772</v>
      </c>
      <c r="I183" s="201"/>
      <c r="L183" s="196"/>
      <c r="M183" s="202"/>
      <c r="N183" s="203"/>
      <c r="O183" s="203"/>
      <c r="P183" s="203"/>
      <c r="Q183" s="203"/>
      <c r="R183" s="203"/>
      <c r="S183" s="203"/>
      <c r="T183" s="204"/>
      <c r="AT183" s="205" t="s">
        <v>124</v>
      </c>
      <c r="AU183" s="205" t="s">
        <v>120</v>
      </c>
      <c r="AV183" s="13" t="s">
        <v>119</v>
      </c>
      <c r="AW183" s="13" t="s">
        <v>35</v>
      </c>
      <c r="AX183" s="13" t="s">
        <v>22</v>
      </c>
      <c r="AY183" s="205" t="s">
        <v>110</v>
      </c>
    </row>
    <row r="184" spans="2:65" s="1" customFormat="1" ht="31.5" customHeight="1">
      <c r="B184" s="164"/>
      <c r="C184" s="165" t="s">
        <v>240</v>
      </c>
      <c r="D184" s="165" t="s">
        <v>114</v>
      </c>
      <c r="E184" s="166" t="s">
        <v>241</v>
      </c>
      <c r="F184" s="167" t="s">
        <v>242</v>
      </c>
      <c r="G184" s="168" t="s">
        <v>117</v>
      </c>
      <c r="H184" s="169">
        <v>10045.772</v>
      </c>
      <c r="I184" s="170"/>
      <c r="J184" s="171">
        <f>ROUND(I184*H184,2)</f>
        <v>0</v>
      </c>
      <c r="K184" s="167" t="s">
        <v>118</v>
      </c>
      <c r="L184" s="34"/>
      <c r="M184" s="172" t="s">
        <v>3</v>
      </c>
      <c r="N184" s="173" t="s">
        <v>42</v>
      </c>
      <c r="O184" s="35"/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AR184" s="17" t="s">
        <v>119</v>
      </c>
      <c r="AT184" s="17" t="s">
        <v>114</v>
      </c>
      <c r="AU184" s="17" t="s">
        <v>120</v>
      </c>
      <c r="AY184" s="17" t="s">
        <v>110</v>
      </c>
      <c r="BE184" s="176">
        <f>IF(N184="základní",J184,0)</f>
        <v>0</v>
      </c>
      <c r="BF184" s="176">
        <f>IF(N184="snížená",J184,0)</f>
        <v>0</v>
      </c>
      <c r="BG184" s="176">
        <f>IF(N184="zákl. přenesená",J184,0)</f>
        <v>0</v>
      </c>
      <c r="BH184" s="176">
        <f>IF(N184="sníž. přenesená",J184,0)</f>
        <v>0</v>
      </c>
      <c r="BI184" s="176">
        <f>IF(N184="nulová",J184,0)</f>
        <v>0</v>
      </c>
      <c r="BJ184" s="17" t="s">
        <v>22</v>
      </c>
      <c r="BK184" s="176">
        <f>ROUND(I184*H184,2)</f>
        <v>0</v>
      </c>
      <c r="BL184" s="17" t="s">
        <v>119</v>
      </c>
      <c r="BM184" s="17" t="s">
        <v>243</v>
      </c>
    </row>
    <row r="185" spans="2:47" s="1" customFormat="1" ht="30" customHeight="1">
      <c r="B185" s="34"/>
      <c r="D185" s="177" t="s">
        <v>122</v>
      </c>
      <c r="F185" s="178" t="s">
        <v>244</v>
      </c>
      <c r="I185" s="179"/>
      <c r="L185" s="34"/>
      <c r="M185" s="63"/>
      <c r="N185" s="35"/>
      <c r="O185" s="35"/>
      <c r="P185" s="35"/>
      <c r="Q185" s="35"/>
      <c r="R185" s="35"/>
      <c r="S185" s="35"/>
      <c r="T185" s="64"/>
      <c r="AT185" s="17" t="s">
        <v>122</v>
      </c>
      <c r="AU185" s="17" t="s">
        <v>120</v>
      </c>
    </row>
    <row r="186" spans="2:51" s="11" customFormat="1" ht="22.5" customHeight="1">
      <c r="B186" s="180"/>
      <c r="D186" s="177" t="s">
        <v>124</v>
      </c>
      <c r="E186" s="181" t="s">
        <v>3</v>
      </c>
      <c r="F186" s="182" t="s">
        <v>245</v>
      </c>
      <c r="H186" s="183" t="s">
        <v>3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3" t="s">
        <v>124</v>
      </c>
      <c r="AU186" s="183" t="s">
        <v>120</v>
      </c>
      <c r="AV186" s="11" t="s">
        <v>22</v>
      </c>
      <c r="AW186" s="11" t="s">
        <v>35</v>
      </c>
      <c r="AX186" s="11" t="s">
        <v>71</v>
      </c>
      <c r="AY186" s="183" t="s">
        <v>110</v>
      </c>
    </row>
    <row r="187" spans="2:51" s="12" customFormat="1" ht="22.5" customHeight="1">
      <c r="B187" s="188"/>
      <c r="D187" s="177" t="s">
        <v>124</v>
      </c>
      <c r="E187" s="189" t="s">
        <v>3</v>
      </c>
      <c r="F187" s="190" t="s">
        <v>170</v>
      </c>
      <c r="H187" s="191">
        <v>10045.772</v>
      </c>
      <c r="I187" s="192"/>
      <c r="L187" s="188"/>
      <c r="M187" s="193"/>
      <c r="N187" s="194"/>
      <c r="O187" s="194"/>
      <c r="P187" s="194"/>
      <c r="Q187" s="194"/>
      <c r="R187" s="194"/>
      <c r="S187" s="194"/>
      <c r="T187" s="195"/>
      <c r="AT187" s="189" t="s">
        <v>124</v>
      </c>
      <c r="AU187" s="189" t="s">
        <v>120</v>
      </c>
      <c r="AV187" s="12" t="s">
        <v>79</v>
      </c>
      <c r="AW187" s="12" t="s">
        <v>35</v>
      </c>
      <c r="AX187" s="12" t="s">
        <v>71</v>
      </c>
      <c r="AY187" s="189" t="s">
        <v>110</v>
      </c>
    </row>
    <row r="188" spans="2:51" s="13" customFormat="1" ht="22.5" customHeight="1">
      <c r="B188" s="196"/>
      <c r="D188" s="197" t="s">
        <v>124</v>
      </c>
      <c r="E188" s="198" t="s">
        <v>3</v>
      </c>
      <c r="F188" s="199" t="s">
        <v>127</v>
      </c>
      <c r="H188" s="200">
        <v>10045.772</v>
      </c>
      <c r="I188" s="201"/>
      <c r="L188" s="196"/>
      <c r="M188" s="202"/>
      <c r="N188" s="203"/>
      <c r="O188" s="203"/>
      <c r="P188" s="203"/>
      <c r="Q188" s="203"/>
      <c r="R188" s="203"/>
      <c r="S188" s="203"/>
      <c r="T188" s="204"/>
      <c r="AT188" s="205" t="s">
        <v>124</v>
      </c>
      <c r="AU188" s="205" t="s">
        <v>120</v>
      </c>
      <c r="AV188" s="13" t="s">
        <v>119</v>
      </c>
      <c r="AW188" s="13" t="s">
        <v>35</v>
      </c>
      <c r="AX188" s="13" t="s">
        <v>22</v>
      </c>
      <c r="AY188" s="205" t="s">
        <v>110</v>
      </c>
    </row>
    <row r="189" spans="2:65" s="1" customFormat="1" ht="22.5" customHeight="1">
      <c r="B189" s="164"/>
      <c r="C189" s="165" t="s">
        <v>8</v>
      </c>
      <c r="D189" s="165" t="s">
        <v>114</v>
      </c>
      <c r="E189" s="166" t="s">
        <v>246</v>
      </c>
      <c r="F189" s="167" t="s">
        <v>247</v>
      </c>
      <c r="G189" s="168" t="s">
        <v>117</v>
      </c>
      <c r="H189" s="169">
        <v>6809.392</v>
      </c>
      <c r="I189" s="170"/>
      <c r="J189" s="171">
        <f>ROUND(I189*H189,2)</f>
        <v>0</v>
      </c>
      <c r="K189" s="167" t="s">
        <v>118</v>
      </c>
      <c r="L189" s="34"/>
      <c r="M189" s="172" t="s">
        <v>3</v>
      </c>
      <c r="N189" s="173" t="s">
        <v>42</v>
      </c>
      <c r="O189" s="35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AR189" s="17" t="s">
        <v>119</v>
      </c>
      <c r="AT189" s="17" t="s">
        <v>114</v>
      </c>
      <c r="AU189" s="17" t="s">
        <v>120</v>
      </c>
      <c r="AY189" s="17" t="s">
        <v>110</v>
      </c>
      <c r="BE189" s="176">
        <f>IF(N189="základní",J189,0)</f>
        <v>0</v>
      </c>
      <c r="BF189" s="176">
        <f>IF(N189="snížená",J189,0)</f>
        <v>0</v>
      </c>
      <c r="BG189" s="176">
        <f>IF(N189="zákl. přenesená",J189,0)</f>
        <v>0</v>
      </c>
      <c r="BH189" s="176">
        <f>IF(N189="sníž. přenesená",J189,0)</f>
        <v>0</v>
      </c>
      <c r="BI189" s="176">
        <f>IF(N189="nulová",J189,0)</f>
        <v>0</v>
      </c>
      <c r="BJ189" s="17" t="s">
        <v>22</v>
      </c>
      <c r="BK189" s="176">
        <f>ROUND(I189*H189,2)</f>
        <v>0</v>
      </c>
      <c r="BL189" s="17" t="s">
        <v>119</v>
      </c>
      <c r="BM189" s="17" t="s">
        <v>248</v>
      </c>
    </row>
    <row r="190" spans="2:47" s="1" customFormat="1" ht="30" customHeight="1">
      <c r="B190" s="34"/>
      <c r="D190" s="177" t="s">
        <v>122</v>
      </c>
      <c r="F190" s="178" t="s">
        <v>249</v>
      </c>
      <c r="I190" s="179"/>
      <c r="L190" s="34"/>
      <c r="M190" s="63"/>
      <c r="N190" s="35"/>
      <c r="O190" s="35"/>
      <c r="P190" s="35"/>
      <c r="Q190" s="35"/>
      <c r="R190" s="35"/>
      <c r="S190" s="35"/>
      <c r="T190" s="64"/>
      <c r="AT190" s="17" t="s">
        <v>122</v>
      </c>
      <c r="AU190" s="17" t="s">
        <v>120</v>
      </c>
    </row>
    <row r="191" spans="2:51" s="11" customFormat="1" ht="22.5" customHeight="1">
      <c r="B191" s="180"/>
      <c r="D191" s="177" t="s">
        <v>124</v>
      </c>
      <c r="E191" s="181" t="s">
        <v>3</v>
      </c>
      <c r="F191" s="182" t="s">
        <v>125</v>
      </c>
      <c r="H191" s="183" t="s">
        <v>3</v>
      </c>
      <c r="I191" s="184"/>
      <c r="L191" s="180"/>
      <c r="M191" s="185"/>
      <c r="N191" s="186"/>
      <c r="O191" s="186"/>
      <c r="P191" s="186"/>
      <c r="Q191" s="186"/>
      <c r="R191" s="186"/>
      <c r="S191" s="186"/>
      <c r="T191" s="187"/>
      <c r="AT191" s="183" t="s">
        <v>124</v>
      </c>
      <c r="AU191" s="183" t="s">
        <v>120</v>
      </c>
      <c r="AV191" s="11" t="s">
        <v>22</v>
      </c>
      <c r="AW191" s="11" t="s">
        <v>35</v>
      </c>
      <c r="AX191" s="11" t="s">
        <v>71</v>
      </c>
      <c r="AY191" s="183" t="s">
        <v>110</v>
      </c>
    </row>
    <row r="192" spans="2:51" s="12" customFormat="1" ht="22.5" customHeight="1">
      <c r="B192" s="188"/>
      <c r="D192" s="177" t="s">
        <v>124</v>
      </c>
      <c r="E192" s="189" t="s">
        <v>3</v>
      </c>
      <c r="F192" s="190" t="s">
        <v>250</v>
      </c>
      <c r="H192" s="191">
        <v>6809.392</v>
      </c>
      <c r="I192" s="192"/>
      <c r="L192" s="188"/>
      <c r="M192" s="193"/>
      <c r="N192" s="194"/>
      <c r="O192" s="194"/>
      <c r="P192" s="194"/>
      <c r="Q192" s="194"/>
      <c r="R192" s="194"/>
      <c r="S192" s="194"/>
      <c r="T192" s="195"/>
      <c r="AT192" s="189" t="s">
        <v>124</v>
      </c>
      <c r="AU192" s="189" t="s">
        <v>120</v>
      </c>
      <c r="AV192" s="12" t="s">
        <v>79</v>
      </c>
      <c r="AW192" s="12" t="s">
        <v>35</v>
      </c>
      <c r="AX192" s="12" t="s">
        <v>71</v>
      </c>
      <c r="AY192" s="189" t="s">
        <v>110</v>
      </c>
    </row>
    <row r="193" spans="2:51" s="13" customFormat="1" ht="22.5" customHeight="1">
      <c r="B193" s="196"/>
      <c r="D193" s="197" t="s">
        <v>124</v>
      </c>
      <c r="E193" s="198" t="s">
        <v>3</v>
      </c>
      <c r="F193" s="199" t="s">
        <v>127</v>
      </c>
      <c r="H193" s="200">
        <v>6809.392</v>
      </c>
      <c r="I193" s="201"/>
      <c r="L193" s="196"/>
      <c r="M193" s="202"/>
      <c r="N193" s="203"/>
      <c r="O193" s="203"/>
      <c r="P193" s="203"/>
      <c r="Q193" s="203"/>
      <c r="R193" s="203"/>
      <c r="S193" s="203"/>
      <c r="T193" s="204"/>
      <c r="AT193" s="205" t="s">
        <v>124</v>
      </c>
      <c r="AU193" s="205" t="s">
        <v>120</v>
      </c>
      <c r="AV193" s="13" t="s">
        <v>119</v>
      </c>
      <c r="AW193" s="13" t="s">
        <v>35</v>
      </c>
      <c r="AX193" s="13" t="s">
        <v>22</v>
      </c>
      <c r="AY193" s="205" t="s">
        <v>110</v>
      </c>
    </row>
    <row r="194" spans="2:65" s="1" customFormat="1" ht="22.5" customHeight="1">
      <c r="B194" s="164"/>
      <c r="C194" s="165" t="s">
        <v>251</v>
      </c>
      <c r="D194" s="165" t="s">
        <v>114</v>
      </c>
      <c r="E194" s="166" t="s">
        <v>252</v>
      </c>
      <c r="F194" s="167" t="s">
        <v>253</v>
      </c>
      <c r="G194" s="168" t="s">
        <v>254</v>
      </c>
      <c r="H194" s="169">
        <v>1680.2</v>
      </c>
      <c r="I194" s="170"/>
      <c r="J194" s="171">
        <f>ROUND(I194*H194,2)</f>
        <v>0</v>
      </c>
      <c r="K194" s="167" t="s">
        <v>150</v>
      </c>
      <c r="L194" s="34"/>
      <c r="M194" s="172" t="s">
        <v>3</v>
      </c>
      <c r="N194" s="173" t="s">
        <v>42</v>
      </c>
      <c r="O194" s="35"/>
      <c r="P194" s="174">
        <f>O194*H194</f>
        <v>0</v>
      </c>
      <c r="Q194" s="174">
        <v>0.0036</v>
      </c>
      <c r="R194" s="174">
        <f>Q194*H194</f>
        <v>6.04872</v>
      </c>
      <c r="S194" s="174">
        <v>0</v>
      </c>
      <c r="T194" s="175">
        <f>S194*H194</f>
        <v>0</v>
      </c>
      <c r="AR194" s="17" t="s">
        <v>119</v>
      </c>
      <c r="AT194" s="17" t="s">
        <v>114</v>
      </c>
      <c r="AU194" s="17" t="s">
        <v>120</v>
      </c>
      <c r="AY194" s="17" t="s">
        <v>110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7" t="s">
        <v>22</v>
      </c>
      <c r="BK194" s="176">
        <f>ROUND(I194*H194,2)</f>
        <v>0</v>
      </c>
      <c r="BL194" s="17" t="s">
        <v>119</v>
      </c>
      <c r="BM194" s="17" t="s">
        <v>255</v>
      </c>
    </row>
    <row r="195" spans="2:47" s="1" customFormat="1" ht="22.5" customHeight="1">
      <c r="B195" s="34"/>
      <c r="D195" s="177" t="s">
        <v>122</v>
      </c>
      <c r="F195" s="178" t="s">
        <v>256</v>
      </c>
      <c r="I195" s="179"/>
      <c r="L195" s="34"/>
      <c r="M195" s="63"/>
      <c r="N195" s="35"/>
      <c r="O195" s="35"/>
      <c r="P195" s="35"/>
      <c r="Q195" s="35"/>
      <c r="R195" s="35"/>
      <c r="S195" s="35"/>
      <c r="T195" s="64"/>
      <c r="AT195" s="17" t="s">
        <v>122</v>
      </c>
      <c r="AU195" s="17" t="s">
        <v>120</v>
      </c>
    </row>
    <row r="196" spans="2:51" s="11" customFormat="1" ht="22.5" customHeight="1">
      <c r="B196" s="180"/>
      <c r="D196" s="177" t="s">
        <v>124</v>
      </c>
      <c r="E196" s="181" t="s">
        <v>3</v>
      </c>
      <c r="F196" s="182" t="s">
        <v>125</v>
      </c>
      <c r="H196" s="183" t="s">
        <v>3</v>
      </c>
      <c r="I196" s="184"/>
      <c r="L196" s="180"/>
      <c r="M196" s="185"/>
      <c r="N196" s="186"/>
      <c r="O196" s="186"/>
      <c r="P196" s="186"/>
      <c r="Q196" s="186"/>
      <c r="R196" s="186"/>
      <c r="S196" s="186"/>
      <c r="T196" s="187"/>
      <c r="AT196" s="183" t="s">
        <v>124</v>
      </c>
      <c r="AU196" s="183" t="s">
        <v>120</v>
      </c>
      <c r="AV196" s="11" t="s">
        <v>22</v>
      </c>
      <c r="AW196" s="11" t="s">
        <v>35</v>
      </c>
      <c r="AX196" s="11" t="s">
        <v>71</v>
      </c>
      <c r="AY196" s="183" t="s">
        <v>110</v>
      </c>
    </row>
    <row r="197" spans="2:51" s="12" customFormat="1" ht="22.5" customHeight="1">
      <c r="B197" s="188"/>
      <c r="D197" s="177" t="s">
        <v>124</v>
      </c>
      <c r="E197" s="189" t="s">
        <v>3</v>
      </c>
      <c r="F197" s="190" t="s">
        <v>257</v>
      </c>
      <c r="H197" s="191">
        <v>1680.2</v>
      </c>
      <c r="I197" s="192"/>
      <c r="L197" s="188"/>
      <c r="M197" s="193"/>
      <c r="N197" s="194"/>
      <c r="O197" s="194"/>
      <c r="P197" s="194"/>
      <c r="Q197" s="194"/>
      <c r="R197" s="194"/>
      <c r="S197" s="194"/>
      <c r="T197" s="195"/>
      <c r="AT197" s="189" t="s">
        <v>124</v>
      </c>
      <c r="AU197" s="189" t="s">
        <v>120</v>
      </c>
      <c r="AV197" s="12" t="s">
        <v>79</v>
      </c>
      <c r="AW197" s="12" t="s">
        <v>35</v>
      </c>
      <c r="AX197" s="12" t="s">
        <v>71</v>
      </c>
      <c r="AY197" s="189" t="s">
        <v>110</v>
      </c>
    </row>
    <row r="198" spans="2:51" s="13" customFormat="1" ht="22.5" customHeight="1">
      <c r="B198" s="196"/>
      <c r="D198" s="197" t="s">
        <v>124</v>
      </c>
      <c r="E198" s="198" t="s">
        <v>3</v>
      </c>
      <c r="F198" s="199" t="s">
        <v>127</v>
      </c>
      <c r="H198" s="200">
        <v>1680.2</v>
      </c>
      <c r="I198" s="201"/>
      <c r="L198" s="196"/>
      <c r="M198" s="202"/>
      <c r="N198" s="203"/>
      <c r="O198" s="203"/>
      <c r="P198" s="203"/>
      <c r="Q198" s="203"/>
      <c r="R198" s="203"/>
      <c r="S198" s="203"/>
      <c r="T198" s="204"/>
      <c r="AT198" s="205" t="s">
        <v>124</v>
      </c>
      <c r="AU198" s="205" t="s">
        <v>120</v>
      </c>
      <c r="AV198" s="13" t="s">
        <v>119</v>
      </c>
      <c r="AW198" s="13" t="s">
        <v>35</v>
      </c>
      <c r="AX198" s="13" t="s">
        <v>22</v>
      </c>
      <c r="AY198" s="205" t="s">
        <v>110</v>
      </c>
    </row>
    <row r="199" spans="2:65" s="1" customFormat="1" ht="22.5" customHeight="1">
      <c r="B199" s="164"/>
      <c r="C199" s="165" t="s">
        <v>258</v>
      </c>
      <c r="D199" s="165" t="s">
        <v>114</v>
      </c>
      <c r="E199" s="166" t="s">
        <v>259</v>
      </c>
      <c r="F199" s="167" t="s">
        <v>260</v>
      </c>
      <c r="G199" s="168" t="s">
        <v>254</v>
      </c>
      <c r="H199" s="169">
        <v>2761.5</v>
      </c>
      <c r="I199" s="170"/>
      <c r="J199" s="171">
        <f>ROUND(I199*H199,2)</f>
        <v>0</v>
      </c>
      <c r="K199" s="167" t="s">
        <v>118</v>
      </c>
      <c r="L199" s="34"/>
      <c r="M199" s="172" t="s">
        <v>3</v>
      </c>
      <c r="N199" s="173" t="s">
        <v>42</v>
      </c>
      <c r="O199" s="35"/>
      <c r="P199" s="174">
        <f>O199*H199</f>
        <v>0</v>
      </c>
      <c r="Q199" s="174">
        <v>8E-05</v>
      </c>
      <c r="R199" s="174">
        <f>Q199*H199</f>
        <v>0.22092</v>
      </c>
      <c r="S199" s="174">
        <v>0</v>
      </c>
      <c r="T199" s="175">
        <f>S199*H199</f>
        <v>0</v>
      </c>
      <c r="AR199" s="17" t="s">
        <v>119</v>
      </c>
      <c r="AT199" s="17" t="s">
        <v>114</v>
      </c>
      <c r="AU199" s="17" t="s">
        <v>120</v>
      </c>
      <c r="AY199" s="17" t="s">
        <v>110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7" t="s">
        <v>22</v>
      </c>
      <c r="BK199" s="176">
        <f>ROUND(I199*H199,2)</f>
        <v>0</v>
      </c>
      <c r="BL199" s="17" t="s">
        <v>119</v>
      </c>
      <c r="BM199" s="17" t="s">
        <v>261</v>
      </c>
    </row>
    <row r="200" spans="2:47" s="1" customFormat="1" ht="22.5" customHeight="1">
      <c r="B200" s="34"/>
      <c r="D200" s="177" t="s">
        <v>122</v>
      </c>
      <c r="F200" s="178" t="s">
        <v>262</v>
      </c>
      <c r="I200" s="179"/>
      <c r="L200" s="34"/>
      <c r="M200" s="63"/>
      <c r="N200" s="35"/>
      <c r="O200" s="35"/>
      <c r="P200" s="35"/>
      <c r="Q200" s="35"/>
      <c r="R200" s="35"/>
      <c r="S200" s="35"/>
      <c r="T200" s="64"/>
      <c r="AT200" s="17" t="s">
        <v>122</v>
      </c>
      <c r="AU200" s="17" t="s">
        <v>120</v>
      </c>
    </row>
    <row r="201" spans="2:51" s="11" customFormat="1" ht="22.5" customHeight="1">
      <c r="B201" s="180"/>
      <c r="D201" s="177" t="s">
        <v>124</v>
      </c>
      <c r="E201" s="181" t="s">
        <v>3</v>
      </c>
      <c r="F201" s="182" t="s">
        <v>263</v>
      </c>
      <c r="H201" s="183" t="s">
        <v>3</v>
      </c>
      <c r="I201" s="184"/>
      <c r="L201" s="180"/>
      <c r="M201" s="185"/>
      <c r="N201" s="186"/>
      <c r="O201" s="186"/>
      <c r="P201" s="186"/>
      <c r="Q201" s="186"/>
      <c r="R201" s="186"/>
      <c r="S201" s="186"/>
      <c r="T201" s="187"/>
      <c r="AT201" s="183" t="s">
        <v>124</v>
      </c>
      <c r="AU201" s="183" t="s">
        <v>120</v>
      </c>
      <c r="AV201" s="11" t="s">
        <v>22</v>
      </c>
      <c r="AW201" s="11" t="s">
        <v>35</v>
      </c>
      <c r="AX201" s="11" t="s">
        <v>71</v>
      </c>
      <c r="AY201" s="183" t="s">
        <v>110</v>
      </c>
    </row>
    <row r="202" spans="2:51" s="12" customFormat="1" ht="22.5" customHeight="1">
      <c r="B202" s="188"/>
      <c r="D202" s="177" t="s">
        <v>124</v>
      </c>
      <c r="E202" s="189" t="s">
        <v>3</v>
      </c>
      <c r="F202" s="190" t="s">
        <v>264</v>
      </c>
      <c r="H202" s="191">
        <v>2761.5</v>
      </c>
      <c r="I202" s="192"/>
      <c r="L202" s="188"/>
      <c r="M202" s="193"/>
      <c r="N202" s="194"/>
      <c r="O202" s="194"/>
      <c r="P202" s="194"/>
      <c r="Q202" s="194"/>
      <c r="R202" s="194"/>
      <c r="S202" s="194"/>
      <c r="T202" s="195"/>
      <c r="AT202" s="189" t="s">
        <v>124</v>
      </c>
      <c r="AU202" s="189" t="s">
        <v>120</v>
      </c>
      <c r="AV202" s="12" t="s">
        <v>79</v>
      </c>
      <c r="AW202" s="12" t="s">
        <v>35</v>
      </c>
      <c r="AX202" s="12" t="s">
        <v>71</v>
      </c>
      <c r="AY202" s="189" t="s">
        <v>110</v>
      </c>
    </row>
    <row r="203" spans="2:51" s="13" customFormat="1" ht="22.5" customHeight="1">
      <c r="B203" s="196"/>
      <c r="D203" s="197" t="s">
        <v>124</v>
      </c>
      <c r="E203" s="198" t="s">
        <v>3</v>
      </c>
      <c r="F203" s="199" t="s">
        <v>127</v>
      </c>
      <c r="H203" s="200">
        <v>2761.5</v>
      </c>
      <c r="I203" s="201"/>
      <c r="L203" s="196"/>
      <c r="M203" s="202"/>
      <c r="N203" s="203"/>
      <c r="O203" s="203"/>
      <c r="P203" s="203"/>
      <c r="Q203" s="203"/>
      <c r="R203" s="203"/>
      <c r="S203" s="203"/>
      <c r="T203" s="204"/>
      <c r="AT203" s="205" t="s">
        <v>124</v>
      </c>
      <c r="AU203" s="205" t="s">
        <v>120</v>
      </c>
      <c r="AV203" s="13" t="s">
        <v>119</v>
      </c>
      <c r="AW203" s="13" t="s">
        <v>35</v>
      </c>
      <c r="AX203" s="13" t="s">
        <v>22</v>
      </c>
      <c r="AY203" s="205" t="s">
        <v>110</v>
      </c>
    </row>
    <row r="204" spans="2:65" s="1" customFormat="1" ht="22.5" customHeight="1">
      <c r="B204" s="164"/>
      <c r="C204" s="165" t="s">
        <v>265</v>
      </c>
      <c r="D204" s="165" t="s">
        <v>114</v>
      </c>
      <c r="E204" s="166" t="s">
        <v>266</v>
      </c>
      <c r="F204" s="167" t="s">
        <v>267</v>
      </c>
      <c r="G204" s="168" t="s">
        <v>254</v>
      </c>
      <c r="H204" s="169">
        <v>112.5</v>
      </c>
      <c r="I204" s="170"/>
      <c r="J204" s="171">
        <f>ROUND(I204*H204,2)</f>
        <v>0</v>
      </c>
      <c r="K204" s="167" t="s">
        <v>118</v>
      </c>
      <c r="L204" s="34"/>
      <c r="M204" s="172" t="s">
        <v>3</v>
      </c>
      <c r="N204" s="173" t="s">
        <v>42</v>
      </c>
      <c r="O204" s="35"/>
      <c r="P204" s="174">
        <f>O204*H204</f>
        <v>0</v>
      </c>
      <c r="Q204" s="174">
        <v>0.00015</v>
      </c>
      <c r="R204" s="174">
        <f>Q204*H204</f>
        <v>0.016874999999999998</v>
      </c>
      <c r="S204" s="174">
        <v>0</v>
      </c>
      <c r="T204" s="175">
        <f>S204*H204</f>
        <v>0</v>
      </c>
      <c r="AR204" s="17" t="s">
        <v>119</v>
      </c>
      <c r="AT204" s="17" t="s">
        <v>114</v>
      </c>
      <c r="AU204" s="17" t="s">
        <v>120</v>
      </c>
      <c r="AY204" s="17" t="s">
        <v>110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7" t="s">
        <v>22</v>
      </c>
      <c r="BK204" s="176">
        <f>ROUND(I204*H204,2)</f>
        <v>0</v>
      </c>
      <c r="BL204" s="17" t="s">
        <v>119</v>
      </c>
      <c r="BM204" s="17" t="s">
        <v>268</v>
      </c>
    </row>
    <row r="205" spans="2:47" s="1" customFormat="1" ht="22.5" customHeight="1">
      <c r="B205" s="34"/>
      <c r="D205" s="177" t="s">
        <v>122</v>
      </c>
      <c r="F205" s="178" t="s">
        <v>269</v>
      </c>
      <c r="I205" s="179"/>
      <c r="L205" s="34"/>
      <c r="M205" s="63"/>
      <c r="N205" s="35"/>
      <c r="O205" s="35"/>
      <c r="P205" s="35"/>
      <c r="Q205" s="35"/>
      <c r="R205" s="35"/>
      <c r="S205" s="35"/>
      <c r="T205" s="64"/>
      <c r="AT205" s="17" t="s">
        <v>122</v>
      </c>
      <c r="AU205" s="17" t="s">
        <v>120</v>
      </c>
    </row>
    <row r="206" spans="2:51" s="11" customFormat="1" ht="22.5" customHeight="1">
      <c r="B206" s="180"/>
      <c r="D206" s="177" t="s">
        <v>124</v>
      </c>
      <c r="E206" s="181" t="s">
        <v>3</v>
      </c>
      <c r="F206" s="182" t="s">
        <v>270</v>
      </c>
      <c r="H206" s="183" t="s">
        <v>3</v>
      </c>
      <c r="I206" s="184"/>
      <c r="L206" s="180"/>
      <c r="M206" s="185"/>
      <c r="N206" s="186"/>
      <c r="O206" s="186"/>
      <c r="P206" s="186"/>
      <c r="Q206" s="186"/>
      <c r="R206" s="186"/>
      <c r="S206" s="186"/>
      <c r="T206" s="187"/>
      <c r="AT206" s="183" t="s">
        <v>124</v>
      </c>
      <c r="AU206" s="183" t="s">
        <v>120</v>
      </c>
      <c r="AV206" s="11" t="s">
        <v>22</v>
      </c>
      <c r="AW206" s="11" t="s">
        <v>35</v>
      </c>
      <c r="AX206" s="11" t="s">
        <v>71</v>
      </c>
      <c r="AY206" s="183" t="s">
        <v>110</v>
      </c>
    </row>
    <row r="207" spans="2:51" s="12" customFormat="1" ht="22.5" customHeight="1">
      <c r="B207" s="188"/>
      <c r="D207" s="177" t="s">
        <v>124</v>
      </c>
      <c r="E207" s="189" t="s">
        <v>3</v>
      </c>
      <c r="F207" s="190" t="s">
        <v>271</v>
      </c>
      <c r="H207" s="191">
        <v>112.5</v>
      </c>
      <c r="I207" s="192"/>
      <c r="L207" s="188"/>
      <c r="M207" s="193"/>
      <c r="N207" s="194"/>
      <c r="O207" s="194"/>
      <c r="P207" s="194"/>
      <c r="Q207" s="194"/>
      <c r="R207" s="194"/>
      <c r="S207" s="194"/>
      <c r="T207" s="195"/>
      <c r="AT207" s="189" t="s">
        <v>124</v>
      </c>
      <c r="AU207" s="189" t="s">
        <v>120</v>
      </c>
      <c r="AV207" s="12" t="s">
        <v>79</v>
      </c>
      <c r="AW207" s="12" t="s">
        <v>35</v>
      </c>
      <c r="AX207" s="12" t="s">
        <v>71</v>
      </c>
      <c r="AY207" s="189" t="s">
        <v>110</v>
      </c>
    </row>
    <row r="208" spans="2:51" s="13" customFormat="1" ht="22.5" customHeight="1">
      <c r="B208" s="196"/>
      <c r="D208" s="177" t="s">
        <v>124</v>
      </c>
      <c r="E208" s="216" t="s">
        <v>3</v>
      </c>
      <c r="F208" s="217" t="s">
        <v>127</v>
      </c>
      <c r="H208" s="218">
        <v>112.5</v>
      </c>
      <c r="I208" s="201"/>
      <c r="L208" s="196"/>
      <c r="M208" s="202"/>
      <c r="N208" s="203"/>
      <c r="O208" s="203"/>
      <c r="P208" s="203"/>
      <c r="Q208" s="203"/>
      <c r="R208" s="203"/>
      <c r="S208" s="203"/>
      <c r="T208" s="204"/>
      <c r="AT208" s="205" t="s">
        <v>124</v>
      </c>
      <c r="AU208" s="205" t="s">
        <v>120</v>
      </c>
      <c r="AV208" s="13" t="s">
        <v>119</v>
      </c>
      <c r="AW208" s="13" t="s">
        <v>35</v>
      </c>
      <c r="AX208" s="13" t="s">
        <v>22</v>
      </c>
      <c r="AY208" s="205" t="s">
        <v>110</v>
      </c>
    </row>
    <row r="209" spans="2:63" s="10" customFormat="1" ht="29.25" customHeight="1">
      <c r="B209" s="148"/>
      <c r="D209" s="161" t="s">
        <v>70</v>
      </c>
      <c r="E209" s="162" t="s">
        <v>272</v>
      </c>
      <c r="F209" s="162" t="s">
        <v>273</v>
      </c>
      <c r="I209" s="151"/>
      <c r="J209" s="163">
        <f>BK209</f>
        <v>0</v>
      </c>
      <c r="L209" s="148"/>
      <c r="M209" s="153"/>
      <c r="N209" s="154"/>
      <c r="O209" s="154"/>
      <c r="P209" s="155">
        <f>SUM(P210:P223)</f>
        <v>0</v>
      </c>
      <c r="Q209" s="154"/>
      <c r="R209" s="155">
        <f>SUM(R210:R223)</f>
        <v>0</v>
      </c>
      <c r="S209" s="154"/>
      <c r="T209" s="156">
        <f>SUM(T210:T223)</f>
        <v>0</v>
      </c>
      <c r="AR209" s="149" t="s">
        <v>22</v>
      </c>
      <c r="AT209" s="157" t="s">
        <v>70</v>
      </c>
      <c r="AU209" s="157" t="s">
        <v>22</v>
      </c>
      <c r="AY209" s="149" t="s">
        <v>110</v>
      </c>
      <c r="BK209" s="158">
        <f>SUM(BK210:BK223)</f>
        <v>0</v>
      </c>
    </row>
    <row r="210" spans="2:65" s="1" customFormat="1" ht="31.5" customHeight="1">
      <c r="B210" s="164"/>
      <c r="C210" s="165" t="s">
        <v>274</v>
      </c>
      <c r="D210" s="165" t="s">
        <v>114</v>
      </c>
      <c r="E210" s="166" t="s">
        <v>275</v>
      </c>
      <c r="F210" s="167" t="s">
        <v>276</v>
      </c>
      <c r="G210" s="168" t="s">
        <v>180</v>
      </c>
      <c r="H210" s="169">
        <v>2944.803</v>
      </c>
      <c r="I210" s="170"/>
      <c r="J210" s="171">
        <f>ROUND(I210*H210,2)</f>
        <v>0</v>
      </c>
      <c r="K210" s="167" t="s">
        <v>150</v>
      </c>
      <c r="L210" s="34"/>
      <c r="M210" s="172" t="s">
        <v>3</v>
      </c>
      <c r="N210" s="173" t="s">
        <v>42</v>
      </c>
      <c r="O210" s="35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AR210" s="17" t="s">
        <v>119</v>
      </c>
      <c r="AT210" s="17" t="s">
        <v>114</v>
      </c>
      <c r="AU210" s="17" t="s">
        <v>79</v>
      </c>
      <c r="AY210" s="17" t="s">
        <v>110</v>
      </c>
      <c r="BE210" s="176">
        <f>IF(N210="základní",J210,0)</f>
        <v>0</v>
      </c>
      <c r="BF210" s="176">
        <f>IF(N210="snížená",J210,0)</f>
        <v>0</v>
      </c>
      <c r="BG210" s="176">
        <f>IF(N210="zákl. přenesená",J210,0)</f>
        <v>0</v>
      </c>
      <c r="BH210" s="176">
        <f>IF(N210="sníž. přenesená",J210,0)</f>
        <v>0</v>
      </c>
      <c r="BI210" s="176">
        <f>IF(N210="nulová",J210,0)</f>
        <v>0</v>
      </c>
      <c r="BJ210" s="17" t="s">
        <v>22</v>
      </c>
      <c r="BK210" s="176">
        <f>ROUND(I210*H210,2)</f>
        <v>0</v>
      </c>
      <c r="BL210" s="17" t="s">
        <v>119</v>
      </c>
      <c r="BM210" s="17" t="s">
        <v>277</v>
      </c>
    </row>
    <row r="211" spans="2:47" s="1" customFormat="1" ht="30" customHeight="1">
      <c r="B211" s="34"/>
      <c r="D211" s="177" t="s">
        <v>122</v>
      </c>
      <c r="F211" s="178" t="s">
        <v>278</v>
      </c>
      <c r="I211" s="179"/>
      <c r="L211" s="34"/>
      <c r="M211" s="63"/>
      <c r="N211" s="35"/>
      <c r="O211" s="35"/>
      <c r="P211" s="35"/>
      <c r="Q211" s="35"/>
      <c r="R211" s="35"/>
      <c r="S211" s="35"/>
      <c r="T211" s="64"/>
      <c r="AT211" s="17" t="s">
        <v>122</v>
      </c>
      <c r="AU211" s="17" t="s">
        <v>79</v>
      </c>
    </row>
    <row r="212" spans="2:51" s="11" customFormat="1" ht="22.5" customHeight="1">
      <c r="B212" s="180"/>
      <c r="D212" s="177" t="s">
        <v>124</v>
      </c>
      <c r="E212" s="181" t="s">
        <v>3</v>
      </c>
      <c r="F212" s="182" t="s">
        <v>279</v>
      </c>
      <c r="H212" s="183" t="s">
        <v>3</v>
      </c>
      <c r="I212" s="184"/>
      <c r="L212" s="180"/>
      <c r="M212" s="185"/>
      <c r="N212" s="186"/>
      <c r="O212" s="186"/>
      <c r="P212" s="186"/>
      <c r="Q212" s="186"/>
      <c r="R212" s="186"/>
      <c r="S212" s="186"/>
      <c r="T212" s="187"/>
      <c r="AT212" s="183" t="s">
        <v>124</v>
      </c>
      <c r="AU212" s="183" t="s">
        <v>79</v>
      </c>
      <c r="AV212" s="11" t="s">
        <v>22</v>
      </c>
      <c r="AW212" s="11" t="s">
        <v>35</v>
      </c>
      <c r="AX212" s="11" t="s">
        <v>71</v>
      </c>
      <c r="AY212" s="183" t="s">
        <v>110</v>
      </c>
    </row>
    <row r="213" spans="2:51" s="12" customFormat="1" ht="22.5" customHeight="1">
      <c r="B213" s="188"/>
      <c r="D213" s="177" t="s">
        <v>124</v>
      </c>
      <c r="E213" s="189" t="s">
        <v>3</v>
      </c>
      <c r="F213" s="190" t="s">
        <v>280</v>
      </c>
      <c r="H213" s="191">
        <v>295.17</v>
      </c>
      <c r="I213" s="192"/>
      <c r="L213" s="188"/>
      <c r="M213" s="193"/>
      <c r="N213" s="194"/>
      <c r="O213" s="194"/>
      <c r="P213" s="194"/>
      <c r="Q213" s="194"/>
      <c r="R213" s="194"/>
      <c r="S213" s="194"/>
      <c r="T213" s="195"/>
      <c r="AT213" s="189" t="s">
        <v>124</v>
      </c>
      <c r="AU213" s="189" t="s">
        <v>79</v>
      </c>
      <c r="AV213" s="12" t="s">
        <v>79</v>
      </c>
      <c r="AW213" s="12" t="s">
        <v>35</v>
      </c>
      <c r="AX213" s="12" t="s">
        <v>71</v>
      </c>
      <c r="AY213" s="189" t="s">
        <v>110</v>
      </c>
    </row>
    <row r="214" spans="2:51" s="11" customFormat="1" ht="22.5" customHeight="1">
      <c r="B214" s="180"/>
      <c r="D214" s="177" t="s">
        <v>124</v>
      </c>
      <c r="E214" s="181" t="s">
        <v>3</v>
      </c>
      <c r="F214" s="182" t="s">
        <v>281</v>
      </c>
      <c r="H214" s="183" t="s">
        <v>3</v>
      </c>
      <c r="I214" s="184"/>
      <c r="L214" s="180"/>
      <c r="M214" s="185"/>
      <c r="N214" s="186"/>
      <c r="O214" s="186"/>
      <c r="P214" s="186"/>
      <c r="Q214" s="186"/>
      <c r="R214" s="186"/>
      <c r="S214" s="186"/>
      <c r="T214" s="187"/>
      <c r="AT214" s="183" t="s">
        <v>124</v>
      </c>
      <c r="AU214" s="183" t="s">
        <v>79</v>
      </c>
      <c r="AV214" s="11" t="s">
        <v>22</v>
      </c>
      <c r="AW214" s="11" t="s">
        <v>35</v>
      </c>
      <c r="AX214" s="11" t="s">
        <v>71</v>
      </c>
      <c r="AY214" s="183" t="s">
        <v>110</v>
      </c>
    </row>
    <row r="215" spans="2:51" s="12" customFormat="1" ht="22.5" customHeight="1">
      <c r="B215" s="188"/>
      <c r="D215" s="177" t="s">
        <v>124</v>
      </c>
      <c r="E215" s="189" t="s">
        <v>3</v>
      </c>
      <c r="F215" s="190" t="s">
        <v>282</v>
      </c>
      <c r="H215" s="191">
        <v>2649.633</v>
      </c>
      <c r="I215" s="192"/>
      <c r="L215" s="188"/>
      <c r="M215" s="193"/>
      <c r="N215" s="194"/>
      <c r="O215" s="194"/>
      <c r="P215" s="194"/>
      <c r="Q215" s="194"/>
      <c r="R215" s="194"/>
      <c r="S215" s="194"/>
      <c r="T215" s="195"/>
      <c r="AT215" s="189" t="s">
        <v>124</v>
      </c>
      <c r="AU215" s="189" t="s">
        <v>79</v>
      </c>
      <c r="AV215" s="12" t="s">
        <v>79</v>
      </c>
      <c r="AW215" s="12" t="s">
        <v>35</v>
      </c>
      <c r="AX215" s="12" t="s">
        <v>71</v>
      </c>
      <c r="AY215" s="189" t="s">
        <v>110</v>
      </c>
    </row>
    <row r="216" spans="2:51" s="13" customFormat="1" ht="22.5" customHeight="1">
      <c r="B216" s="196"/>
      <c r="D216" s="197" t="s">
        <v>124</v>
      </c>
      <c r="E216" s="198" t="s">
        <v>3</v>
      </c>
      <c r="F216" s="199" t="s">
        <v>127</v>
      </c>
      <c r="H216" s="200">
        <v>2944.803</v>
      </c>
      <c r="I216" s="201"/>
      <c r="L216" s="196"/>
      <c r="M216" s="202"/>
      <c r="N216" s="203"/>
      <c r="O216" s="203"/>
      <c r="P216" s="203"/>
      <c r="Q216" s="203"/>
      <c r="R216" s="203"/>
      <c r="S216" s="203"/>
      <c r="T216" s="204"/>
      <c r="AT216" s="205" t="s">
        <v>124</v>
      </c>
      <c r="AU216" s="205" t="s">
        <v>79</v>
      </c>
      <c r="AV216" s="13" t="s">
        <v>119</v>
      </c>
      <c r="AW216" s="13" t="s">
        <v>35</v>
      </c>
      <c r="AX216" s="13" t="s">
        <v>22</v>
      </c>
      <c r="AY216" s="205" t="s">
        <v>110</v>
      </c>
    </row>
    <row r="217" spans="2:65" s="1" customFormat="1" ht="31.5" customHeight="1">
      <c r="B217" s="164"/>
      <c r="C217" s="165" t="s">
        <v>283</v>
      </c>
      <c r="D217" s="165" t="s">
        <v>114</v>
      </c>
      <c r="E217" s="166" t="s">
        <v>284</v>
      </c>
      <c r="F217" s="167" t="s">
        <v>285</v>
      </c>
      <c r="G217" s="168" t="s">
        <v>180</v>
      </c>
      <c r="H217" s="169">
        <v>41227.242</v>
      </c>
      <c r="I217" s="170"/>
      <c r="J217" s="171">
        <f>ROUND(I217*H217,2)</f>
        <v>0</v>
      </c>
      <c r="K217" s="167" t="s">
        <v>150</v>
      </c>
      <c r="L217" s="34"/>
      <c r="M217" s="172" t="s">
        <v>3</v>
      </c>
      <c r="N217" s="173" t="s">
        <v>42</v>
      </c>
      <c r="O217" s="35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AR217" s="17" t="s">
        <v>119</v>
      </c>
      <c r="AT217" s="17" t="s">
        <v>114</v>
      </c>
      <c r="AU217" s="17" t="s">
        <v>79</v>
      </c>
      <c r="AY217" s="17" t="s">
        <v>110</v>
      </c>
      <c r="BE217" s="176">
        <f>IF(N217="základní",J217,0)</f>
        <v>0</v>
      </c>
      <c r="BF217" s="176">
        <f>IF(N217="snížená",J217,0)</f>
        <v>0</v>
      </c>
      <c r="BG217" s="176">
        <f>IF(N217="zákl. přenesená",J217,0)</f>
        <v>0</v>
      </c>
      <c r="BH217" s="176">
        <f>IF(N217="sníž. přenesená",J217,0)</f>
        <v>0</v>
      </c>
      <c r="BI217" s="176">
        <f>IF(N217="nulová",J217,0)</f>
        <v>0</v>
      </c>
      <c r="BJ217" s="17" t="s">
        <v>22</v>
      </c>
      <c r="BK217" s="176">
        <f>ROUND(I217*H217,2)</f>
        <v>0</v>
      </c>
      <c r="BL217" s="17" t="s">
        <v>119</v>
      </c>
      <c r="BM217" s="17" t="s">
        <v>286</v>
      </c>
    </row>
    <row r="218" spans="2:47" s="1" customFormat="1" ht="30" customHeight="1">
      <c r="B218" s="34"/>
      <c r="D218" s="177" t="s">
        <v>122</v>
      </c>
      <c r="F218" s="178" t="s">
        <v>287</v>
      </c>
      <c r="I218" s="179"/>
      <c r="L218" s="34"/>
      <c r="M218" s="63"/>
      <c r="N218" s="35"/>
      <c r="O218" s="35"/>
      <c r="P218" s="35"/>
      <c r="Q218" s="35"/>
      <c r="R218" s="35"/>
      <c r="S218" s="35"/>
      <c r="T218" s="64"/>
      <c r="AT218" s="17" t="s">
        <v>122</v>
      </c>
      <c r="AU218" s="17" t="s">
        <v>79</v>
      </c>
    </row>
    <row r="219" spans="2:51" s="11" customFormat="1" ht="22.5" customHeight="1">
      <c r="B219" s="180"/>
      <c r="D219" s="177" t="s">
        <v>124</v>
      </c>
      <c r="E219" s="181" t="s">
        <v>3</v>
      </c>
      <c r="F219" s="182" t="s">
        <v>279</v>
      </c>
      <c r="H219" s="183" t="s">
        <v>3</v>
      </c>
      <c r="I219" s="184"/>
      <c r="L219" s="180"/>
      <c r="M219" s="185"/>
      <c r="N219" s="186"/>
      <c r="O219" s="186"/>
      <c r="P219" s="186"/>
      <c r="Q219" s="186"/>
      <c r="R219" s="186"/>
      <c r="S219" s="186"/>
      <c r="T219" s="187"/>
      <c r="AT219" s="183" t="s">
        <v>124</v>
      </c>
      <c r="AU219" s="183" t="s">
        <v>79</v>
      </c>
      <c r="AV219" s="11" t="s">
        <v>22</v>
      </c>
      <c r="AW219" s="11" t="s">
        <v>35</v>
      </c>
      <c r="AX219" s="11" t="s">
        <v>71</v>
      </c>
      <c r="AY219" s="183" t="s">
        <v>110</v>
      </c>
    </row>
    <row r="220" spans="2:51" s="12" customFormat="1" ht="22.5" customHeight="1">
      <c r="B220" s="188"/>
      <c r="D220" s="177" t="s">
        <v>124</v>
      </c>
      <c r="E220" s="189" t="s">
        <v>3</v>
      </c>
      <c r="F220" s="190" t="s">
        <v>288</v>
      </c>
      <c r="H220" s="191">
        <v>4132.38</v>
      </c>
      <c r="I220" s="192"/>
      <c r="L220" s="188"/>
      <c r="M220" s="193"/>
      <c r="N220" s="194"/>
      <c r="O220" s="194"/>
      <c r="P220" s="194"/>
      <c r="Q220" s="194"/>
      <c r="R220" s="194"/>
      <c r="S220" s="194"/>
      <c r="T220" s="195"/>
      <c r="AT220" s="189" t="s">
        <v>124</v>
      </c>
      <c r="AU220" s="189" t="s">
        <v>79</v>
      </c>
      <c r="AV220" s="12" t="s">
        <v>79</v>
      </c>
      <c r="AW220" s="12" t="s">
        <v>35</v>
      </c>
      <c r="AX220" s="12" t="s">
        <v>71</v>
      </c>
      <c r="AY220" s="189" t="s">
        <v>110</v>
      </c>
    </row>
    <row r="221" spans="2:51" s="11" customFormat="1" ht="22.5" customHeight="1">
      <c r="B221" s="180"/>
      <c r="D221" s="177" t="s">
        <v>124</v>
      </c>
      <c r="E221" s="181" t="s">
        <v>3</v>
      </c>
      <c r="F221" s="182" t="s">
        <v>281</v>
      </c>
      <c r="H221" s="183" t="s">
        <v>3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3" t="s">
        <v>124</v>
      </c>
      <c r="AU221" s="183" t="s">
        <v>79</v>
      </c>
      <c r="AV221" s="11" t="s">
        <v>22</v>
      </c>
      <c r="AW221" s="11" t="s">
        <v>35</v>
      </c>
      <c r="AX221" s="11" t="s">
        <v>71</v>
      </c>
      <c r="AY221" s="183" t="s">
        <v>110</v>
      </c>
    </row>
    <row r="222" spans="2:51" s="12" customFormat="1" ht="22.5" customHeight="1">
      <c r="B222" s="188"/>
      <c r="D222" s="177" t="s">
        <v>124</v>
      </c>
      <c r="E222" s="189" t="s">
        <v>3</v>
      </c>
      <c r="F222" s="190" t="s">
        <v>289</v>
      </c>
      <c r="H222" s="191">
        <v>37094.862</v>
      </c>
      <c r="I222" s="192"/>
      <c r="L222" s="188"/>
      <c r="M222" s="193"/>
      <c r="N222" s="194"/>
      <c r="O222" s="194"/>
      <c r="P222" s="194"/>
      <c r="Q222" s="194"/>
      <c r="R222" s="194"/>
      <c r="S222" s="194"/>
      <c r="T222" s="195"/>
      <c r="AT222" s="189" t="s">
        <v>124</v>
      </c>
      <c r="AU222" s="189" t="s">
        <v>79</v>
      </c>
      <c r="AV222" s="12" t="s">
        <v>79</v>
      </c>
      <c r="AW222" s="12" t="s">
        <v>35</v>
      </c>
      <c r="AX222" s="12" t="s">
        <v>71</v>
      </c>
      <c r="AY222" s="189" t="s">
        <v>110</v>
      </c>
    </row>
    <row r="223" spans="2:51" s="13" customFormat="1" ht="22.5" customHeight="1">
      <c r="B223" s="196"/>
      <c r="D223" s="177" t="s">
        <v>124</v>
      </c>
      <c r="E223" s="216" t="s">
        <v>3</v>
      </c>
      <c r="F223" s="217" t="s">
        <v>127</v>
      </c>
      <c r="H223" s="218">
        <v>41227.242</v>
      </c>
      <c r="I223" s="201"/>
      <c r="L223" s="196"/>
      <c r="M223" s="219"/>
      <c r="N223" s="220"/>
      <c r="O223" s="220"/>
      <c r="P223" s="220"/>
      <c r="Q223" s="220"/>
      <c r="R223" s="220"/>
      <c r="S223" s="220"/>
      <c r="T223" s="221"/>
      <c r="AT223" s="205" t="s">
        <v>124</v>
      </c>
      <c r="AU223" s="205" t="s">
        <v>79</v>
      </c>
      <c r="AV223" s="13" t="s">
        <v>119</v>
      </c>
      <c r="AW223" s="13" t="s">
        <v>35</v>
      </c>
      <c r="AX223" s="13" t="s">
        <v>22</v>
      </c>
      <c r="AY223" s="205" t="s">
        <v>110</v>
      </c>
    </row>
    <row r="224" spans="2:12" s="1" customFormat="1" ht="6.75" customHeight="1">
      <c r="B224" s="49"/>
      <c r="C224" s="50"/>
      <c r="D224" s="50"/>
      <c r="E224" s="50"/>
      <c r="F224" s="50"/>
      <c r="G224" s="50"/>
      <c r="H224" s="50"/>
      <c r="I224" s="115"/>
      <c r="J224" s="50"/>
      <c r="K224" s="50"/>
      <c r="L224" s="34"/>
    </row>
    <row r="225" ht="13.5">
      <c r="AT225" s="222"/>
    </row>
  </sheetData>
  <sheetProtection/>
  <autoFilter ref="C76:K76"/>
  <mergeCells count="6">
    <mergeCell ref="E7:H7"/>
    <mergeCell ref="E22:H22"/>
    <mergeCell ref="E43:H43"/>
    <mergeCell ref="E69:H69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8" width="9.2812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75"/>
      <c r="C1" s="275"/>
      <c r="D1" s="274" t="s">
        <v>1</v>
      </c>
      <c r="E1" s="275"/>
      <c r="F1" s="276" t="s">
        <v>328</v>
      </c>
      <c r="G1" s="281" t="s">
        <v>329</v>
      </c>
      <c r="H1" s="281"/>
      <c r="I1" s="282"/>
      <c r="J1" s="276" t="s">
        <v>330</v>
      </c>
      <c r="K1" s="274" t="s">
        <v>80</v>
      </c>
      <c r="L1" s="276" t="s">
        <v>331</v>
      </c>
      <c r="M1" s="276"/>
      <c r="N1" s="276"/>
      <c r="O1" s="276"/>
      <c r="P1" s="276"/>
      <c r="Q1" s="276"/>
      <c r="R1" s="276"/>
      <c r="S1" s="276"/>
      <c r="T1" s="276"/>
      <c r="U1" s="272"/>
      <c r="V1" s="27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7" t="s">
        <v>78</v>
      </c>
    </row>
    <row r="3" spans="2:46" ht="6.75" customHeight="1">
      <c r="B3" s="18"/>
      <c r="C3" s="19"/>
      <c r="D3" s="19"/>
      <c r="E3" s="19"/>
      <c r="F3" s="19"/>
      <c r="G3" s="19"/>
      <c r="H3" s="19"/>
      <c r="I3" s="92"/>
      <c r="J3" s="19"/>
      <c r="K3" s="20"/>
      <c r="AT3" s="17" t="s">
        <v>79</v>
      </c>
    </row>
    <row r="4" spans="2:46" ht="36.75" customHeight="1">
      <c r="B4" s="21"/>
      <c r="C4" s="22"/>
      <c r="D4" s="23" t="s">
        <v>81</v>
      </c>
      <c r="E4" s="22"/>
      <c r="F4" s="22"/>
      <c r="G4" s="22"/>
      <c r="H4" s="22"/>
      <c r="I4" s="93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3"/>
      <c r="J5" s="22"/>
      <c r="K5" s="24"/>
    </row>
    <row r="6" spans="2:11" ht="15">
      <c r="B6" s="21"/>
      <c r="C6" s="22"/>
      <c r="D6" s="30" t="s">
        <v>17</v>
      </c>
      <c r="E6" s="22"/>
      <c r="F6" s="22"/>
      <c r="G6" s="22"/>
      <c r="H6" s="22"/>
      <c r="I6" s="93"/>
      <c r="J6" s="22"/>
      <c r="K6" s="24"/>
    </row>
    <row r="7" spans="2:11" ht="22.5" customHeight="1">
      <c r="B7" s="21"/>
      <c r="C7" s="22"/>
      <c r="D7" s="22"/>
      <c r="E7" s="270" t="str">
        <f>'Rekapitulace stavby'!K6</f>
        <v>Komunikace Zhůř</v>
      </c>
      <c r="F7" s="236"/>
      <c r="G7" s="236"/>
      <c r="H7" s="236"/>
      <c r="I7" s="93"/>
      <c r="J7" s="22"/>
      <c r="K7" s="24"/>
    </row>
    <row r="8" spans="2:11" s="1" customFormat="1" ht="15">
      <c r="B8" s="34"/>
      <c r="C8" s="35"/>
      <c r="D8" s="30" t="s">
        <v>290</v>
      </c>
      <c r="E8" s="35"/>
      <c r="F8" s="35"/>
      <c r="G8" s="35"/>
      <c r="H8" s="35"/>
      <c r="I8" s="94"/>
      <c r="J8" s="35"/>
      <c r="K8" s="38"/>
    </row>
    <row r="9" spans="2:11" s="1" customFormat="1" ht="36.75" customHeight="1">
      <c r="B9" s="34"/>
      <c r="C9" s="35"/>
      <c r="D9" s="35"/>
      <c r="E9" s="268" t="s">
        <v>291</v>
      </c>
      <c r="F9" s="243"/>
      <c r="G9" s="243"/>
      <c r="H9" s="243"/>
      <c r="I9" s="94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4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5" t="s">
        <v>21</v>
      </c>
      <c r="J11" s="28" t="s">
        <v>3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5" t="s">
        <v>25</v>
      </c>
      <c r="J12" s="96" t="str">
        <f>'Rekapitulace stavby'!AN8</f>
        <v>30.8.2016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4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5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 </v>
      </c>
      <c r="F15" s="35"/>
      <c r="G15" s="35"/>
      <c r="H15" s="35"/>
      <c r="I15" s="95" t="s">
        <v>31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4"/>
      <c r="J16" s="35"/>
      <c r="K16" s="38"/>
    </row>
    <row r="17" spans="2:11" s="1" customFormat="1" ht="14.25" customHeight="1">
      <c r="B17" s="34"/>
      <c r="C17" s="35"/>
      <c r="D17" s="30" t="s">
        <v>32</v>
      </c>
      <c r="E17" s="35"/>
      <c r="F17" s="35"/>
      <c r="G17" s="35"/>
      <c r="H17" s="35"/>
      <c r="I17" s="95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5" t="s">
        <v>31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4"/>
      <c r="J19" s="35"/>
      <c r="K19" s="38"/>
    </row>
    <row r="20" spans="2:11" s="1" customFormat="1" ht="14.25" customHeight="1">
      <c r="B20" s="34"/>
      <c r="C20" s="35"/>
      <c r="D20" s="30" t="s">
        <v>34</v>
      </c>
      <c r="E20" s="35"/>
      <c r="F20" s="35"/>
      <c r="G20" s="35"/>
      <c r="H20" s="35"/>
      <c r="I20" s="95" t="s">
        <v>30</v>
      </c>
      <c r="J20" s="28">
        <f>IF('Rekapitulace stavby'!AN16="","",'Rekapitulace stavby'!AN16)</f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 </v>
      </c>
      <c r="F21" s="35"/>
      <c r="G21" s="35"/>
      <c r="H21" s="35"/>
      <c r="I21" s="95" t="s">
        <v>31</v>
      </c>
      <c r="J21" s="28">
        <f>IF('Rekapitulace stavby'!AN17="","",'Rekapitulace stavby'!AN17)</f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4"/>
      <c r="J22" s="35"/>
      <c r="K22" s="38"/>
    </row>
    <row r="23" spans="2:11" s="1" customFormat="1" ht="14.25" customHeight="1">
      <c r="B23" s="34"/>
      <c r="C23" s="35"/>
      <c r="D23" s="30" t="s">
        <v>36</v>
      </c>
      <c r="E23" s="35"/>
      <c r="F23" s="35"/>
      <c r="G23" s="35"/>
      <c r="H23" s="35"/>
      <c r="I23" s="94"/>
      <c r="J23" s="35"/>
      <c r="K23" s="38"/>
    </row>
    <row r="24" spans="2:11" s="6" customFormat="1" ht="22.5" customHeight="1">
      <c r="B24" s="97"/>
      <c r="C24" s="98"/>
      <c r="D24" s="98"/>
      <c r="E24" s="239" t="s">
        <v>3</v>
      </c>
      <c r="F24" s="269"/>
      <c r="G24" s="269"/>
      <c r="H24" s="269"/>
      <c r="I24" s="99"/>
      <c r="J24" s="98"/>
      <c r="K24" s="100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4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4"/>
      <c r="C27" s="35"/>
      <c r="D27" s="103" t="s">
        <v>37</v>
      </c>
      <c r="E27" s="35"/>
      <c r="F27" s="35"/>
      <c r="G27" s="35"/>
      <c r="H27" s="35"/>
      <c r="I27" s="94"/>
      <c r="J27" s="104">
        <f>ROUND(J78,2)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4"/>
      <c r="C29" s="35"/>
      <c r="D29" s="35"/>
      <c r="E29" s="35"/>
      <c r="F29" s="39" t="s">
        <v>39</v>
      </c>
      <c r="G29" s="35"/>
      <c r="H29" s="35"/>
      <c r="I29" s="105" t="s">
        <v>38</v>
      </c>
      <c r="J29" s="39" t="s">
        <v>40</v>
      </c>
      <c r="K29" s="38"/>
    </row>
    <row r="30" spans="2:11" s="1" customFormat="1" ht="14.25" customHeight="1">
      <c r="B30" s="34"/>
      <c r="C30" s="35"/>
      <c r="D30" s="42" t="s">
        <v>41</v>
      </c>
      <c r="E30" s="42" t="s">
        <v>42</v>
      </c>
      <c r="F30" s="106">
        <f>ROUND(SUM(BE78:BE104),2)</f>
        <v>0</v>
      </c>
      <c r="G30" s="35"/>
      <c r="H30" s="35"/>
      <c r="I30" s="107">
        <v>0.21</v>
      </c>
      <c r="J30" s="106">
        <f>ROUND(ROUND((SUM(BE78:BE104)),2)*I30,2)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43</v>
      </c>
      <c r="F31" s="106">
        <f>ROUND(SUM(BF78:BF104),2)</f>
        <v>0</v>
      </c>
      <c r="G31" s="35"/>
      <c r="H31" s="35"/>
      <c r="I31" s="107">
        <v>0.15</v>
      </c>
      <c r="J31" s="106">
        <f>ROUND(ROUND((SUM(BF78:BF104)),2)*I31,2)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44</v>
      </c>
      <c r="F32" s="106">
        <f>ROUND(SUM(BG78:BG104),2)</f>
        <v>0</v>
      </c>
      <c r="G32" s="35"/>
      <c r="H32" s="35"/>
      <c r="I32" s="107">
        <v>0.21</v>
      </c>
      <c r="J32" s="106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45</v>
      </c>
      <c r="F33" s="106">
        <f>ROUND(SUM(BH78:BH104),2)</f>
        <v>0</v>
      </c>
      <c r="G33" s="35"/>
      <c r="H33" s="35"/>
      <c r="I33" s="107">
        <v>0.15</v>
      </c>
      <c r="J33" s="106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46</v>
      </c>
      <c r="F34" s="106">
        <f>ROUND(SUM(BI78:BI104),2)</f>
        <v>0</v>
      </c>
      <c r="G34" s="35"/>
      <c r="H34" s="35"/>
      <c r="I34" s="107">
        <v>0</v>
      </c>
      <c r="J34" s="106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4"/>
      <c r="J35" s="35"/>
      <c r="K35" s="38"/>
    </row>
    <row r="36" spans="2:11" s="1" customFormat="1" ht="24.75" customHeight="1">
      <c r="B36" s="34"/>
      <c r="C36" s="108"/>
      <c r="D36" s="109" t="s">
        <v>47</v>
      </c>
      <c r="E36" s="65"/>
      <c r="F36" s="65"/>
      <c r="G36" s="110" t="s">
        <v>48</v>
      </c>
      <c r="H36" s="111" t="s">
        <v>49</v>
      </c>
      <c r="I36" s="112"/>
      <c r="J36" s="113">
        <f>SUM(J27:J34)</f>
        <v>0</v>
      </c>
      <c r="K36" s="114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5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6"/>
      <c r="J41" s="53"/>
      <c r="K41" s="117"/>
    </row>
    <row r="42" spans="2:11" s="1" customFormat="1" ht="36.75" customHeight="1">
      <c r="B42" s="34"/>
      <c r="C42" s="23" t="s">
        <v>82</v>
      </c>
      <c r="D42" s="35"/>
      <c r="E42" s="35"/>
      <c r="F42" s="35"/>
      <c r="G42" s="35"/>
      <c r="H42" s="35"/>
      <c r="I42" s="94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4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4"/>
      <c r="J44" s="35"/>
      <c r="K44" s="38"/>
    </row>
    <row r="45" spans="2:11" s="1" customFormat="1" ht="22.5" customHeight="1">
      <c r="B45" s="34"/>
      <c r="C45" s="35"/>
      <c r="D45" s="35"/>
      <c r="E45" s="270" t="str">
        <f>E7</f>
        <v>Komunikace Zhůř</v>
      </c>
      <c r="F45" s="243"/>
      <c r="G45" s="243"/>
      <c r="H45" s="243"/>
      <c r="I45" s="94"/>
      <c r="J45" s="35"/>
      <c r="K45" s="38"/>
    </row>
    <row r="46" spans="2:11" s="1" customFormat="1" ht="14.25" customHeight="1">
      <c r="B46" s="34"/>
      <c r="C46" s="30" t="s">
        <v>290</v>
      </c>
      <c r="D46" s="35"/>
      <c r="E46" s="35"/>
      <c r="F46" s="35"/>
      <c r="G46" s="35"/>
      <c r="H46" s="35"/>
      <c r="I46" s="94"/>
      <c r="J46" s="35"/>
      <c r="K46" s="38"/>
    </row>
    <row r="47" spans="2:11" s="1" customFormat="1" ht="23.25" customHeight="1">
      <c r="B47" s="34"/>
      <c r="C47" s="35"/>
      <c r="D47" s="35"/>
      <c r="E47" s="268" t="str">
        <f>E9</f>
        <v>VRN - Vedlejší rozpočtové náklady</v>
      </c>
      <c r="F47" s="243"/>
      <c r="G47" s="243"/>
      <c r="H47" s="243"/>
      <c r="I47" s="94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4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5" t="s">
        <v>25</v>
      </c>
      <c r="J49" s="96" t="str">
        <f>IF(J12="","",J12)</f>
        <v>30.8.2016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4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 </v>
      </c>
      <c r="G51" s="35"/>
      <c r="H51" s="35"/>
      <c r="I51" s="95" t="s">
        <v>34</v>
      </c>
      <c r="J51" s="28" t="str">
        <f>E21</f>
        <v> </v>
      </c>
      <c r="K51" s="38"/>
    </row>
    <row r="52" spans="2:11" s="1" customFormat="1" ht="14.25" customHeight="1">
      <c r="B52" s="34"/>
      <c r="C52" s="30" t="s">
        <v>32</v>
      </c>
      <c r="D52" s="35"/>
      <c r="E52" s="35"/>
      <c r="F52" s="28">
        <f>IF(E18="","",E18)</f>
      </c>
      <c r="G52" s="35"/>
      <c r="H52" s="35"/>
      <c r="I52" s="94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4"/>
      <c r="J53" s="35"/>
      <c r="K53" s="38"/>
    </row>
    <row r="54" spans="2:11" s="1" customFormat="1" ht="29.25" customHeight="1">
      <c r="B54" s="34"/>
      <c r="C54" s="118" t="s">
        <v>83</v>
      </c>
      <c r="D54" s="108"/>
      <c r="E54" s="108"/>
      <c r="F54" s="108"/>
      <c r="G54" s="108"/>
      <c r="H54" s="108"/>
      <c r="I54" s="119"/>
      <c r="J54" s="120" t="s">
        <v>84</v>
      </c>
      <c r="K54" s="121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4"/>
      <c r="J55" s="35"/>
      <c r="K55" s="38"/>
    </row>
    <row r="56" spans="2:47" s="1" customFormat="1" ht="29.25" customHeight="1">
      <c r="B56" s="34"/>
      <c r="C56" s="122" t="s">
        <v>85</v>
      </c>
      <c r="D56" s="35"/>
      <c r="E56" s="35"/>
      <c r="F56" s="35"/>
      <c r="G56" s="35"/>
      <c r="H56" s="35"/>
      <c r="I56" s="94"/>
      <c r="J56" s="104">
        <f>J78</f>
        <v>0</v>
      </c>
      <c r="K56" s="38"/>
      <c r="AU56" s="17" t="s">
        <v>86</v>
      </c>
    </row>
    <row r="57" spans="2:11" s="7" customFormat="1" ht="24.75" customHeight="1">
      <c r="B57" s="123"/>
      <c r="C57" s="124"/>
      <c r="D57" s="125" t="s">
        <v>291</v>
      </c>
      <c r="E57" s="126"/>
      <c r="F57" s="126"/>
      <c r="G57" s="126"/>
      <c r="H57" s="126"/>
      <c r="I57" s="127"/>
      <c r="J57" s="128">
        <f>J79</f>
        <v>0</v>
      </c>
      <c r="K57" s="129"/>
    </row>
    <row r="58" spans="2:11" s="8" customFormat="1" ht="19.5" customHeight="1">
      <c r="B58" s="130"/>
      <c r="C58" s="131"/>
      <c r="D58" s="132" t="s">
        <v>292</v>
      </c>
      <c r="E58" s="133"/>
      <c r="F58" s="133"/>
      <c r="G58" s="133"/>
      <c r="H58" s="133"/>
      <c r="I58" s="134"/>
      <c r="J58" s="135">
        <f>J88</f>
        <v>0</v>
      </c>
      <c r="K58" s="136"/>
    </row>
    <row r="59" spans="2:11" s="1" customFormat="1" ht="21.75" customHeight="1">
      <c r="B59" s="34"/>
      <c r="C59" s="35"/>
      <c r="D59" s="35"/>
      <c r="E59" s="35"/>
      <c r="F59" s="35"/>
      <c r="G59" s="35"/>
      <c r="H59" s="35"/>
      <c r="I59" s="94"/>
      <c r="J59" s="35"/>
      <c r="K59" s="38"/>
    </row>
    <row r="60" spans="2:11" s="1" customFormat="1" ht="6.75" customHeight="1">
      <c r="B60" s="49"/>
      <c r="C60" s="50"/>
      <c r="D60" s="50"/>
      <c r="E60" s="50"/>
      <c r="F60" s="50"/>
      <c r="G60" s="50"/>
      <c r="H60" s="50"/>
      <c r="I60" s="115"/>
      <c r="J60" s="50"/>
      <c r="K60" s="51"/>
    </row>
    <row r="64" spans="2:12" s="1" customFormat="1" ht="6.75" customHeight="1">
      <c r="B64" s="52"/>
      <c r="C64" s="53"/>
      <c r="D64" s="53"/>
      <c r="E64" s="53"/>
      <c r="F64" s="53"/>
      <c r="G64" s="53"/>
      <c r="H64" s="53"/>
      <c r="I64" s="116"/>
      <c r="J64" s="53"/>
      <c r="K64" s="53"/>
      <c r="L64" s="34"/>
    </row>
    <row r="65" spans="2:12" s="1" customFormat="1" ht="36.75" customHeight="1">
      <c r="B65" s="34"/>
      <c r="C65" s="54" t="s">
        <v>94</v>
      </c>
      <c r="L65" s="34"/>
    </row>
    <row r="66" spans="2:12" s="1" customFormat="1" ht="6.75" customHeight="1">
      <c r="B66" s="34"/>
      <c r="L66" s="34"/>
    </row>
    <row r="67" spans="2:12" s="1" customFormat="1" ht="14.25" customHeight="1">
      <c r="B67" s="34"/>
      <c r="C67" s="56" t="s">
        <v>17</v>
      </c>
      <c r="L67" s="34"/>
    </row>
    <row r="68" spans="2:12" s="1" customFormat="1" ht="22.5" customHeight="1">
      <c r="B68" s="34"/>
      <c r="E68" s="271" t="str">
        <f>E7</f>
        <v>Komunikace Zhůř</v>
      </c>
      <c r="F68" s="233"/>
      <c r="G68" s="233"/>
      <c r="H68" s="233"/>
      <c r="L68" s="34"/>
    </row>
    <row r="69" spans="2:12" s="1" customFormat="1" ht="14.25" customHeight="1">
      <c r="B69" s="34"/>
      <c r="C69" s="56" t="s">
        <v>290</v>
      </c>
      <c r="L69" s="34"/>
    </row>
    <row r="70" spans="2:12" s="1" customFormat="1" ht="23.25" customHeight="1">
      <c r="B70" s="34"/>
      <c r="E70" s="251" t="str">
        <f>E9</f>
        <v>VRN - Vedlejší rozpočtové náklady</v>
      </c>
      <c r="F70" s="233"/>
      <c r="G70" s="233"/>
      <c r="H70" s="233"/>
      <c r="L70" s="34"/>
    </row>
    <row r="71" spans="2:12" s="1" customFormat="1" ht="6.75" customHeight="1">
      <c r="B71" s="34"/>
      <c r="L71" s="34"/>
    </row>
    <row r="72" spans="2:12" s="1" customFormat="1" ht="18" customHeight="1">
      <c r="B72" s="34"/>
      <c r="C72" s="56" t="s">
        <v>23</v>
      </c>
      <c r="F72" s="137" t="str">
        <f>F12</f>
        <v> </v>
      </c>
      <c r="I72" s="138" t="s">
        <v>25</v>
      </c>
      <c r="J72" s="60" t="str">
        <f>IF(J12="","",J12)</f>
        <v>30.8.2016</v>
      </c>
      <c r="L72" s="34"/>
    </row>
    <row r="73" spans="2:12" s="1" customFormat="1" ht="6.75" customHeight="1">
      <c r="B73" s="34"/>
      <c r="L73" s="34"/>
    </row>
    <row r="74" spans="2:12" s="1" customFormat="1" ht="15">
      <c r="B74" s="34"/>
      <c r="C74" s="56" t="s">
        <v>29</v>
      </c>
      <c r="F74" s="137" t="str">
        <f>E15</f>
        <v> </v>
      </c>
      <c r="I74" s="138" t="s">
        <v>34</v>
      </c>
      <c r="J74" s="137" t="str">
        <f>E21</f>
        <v> </v>
      </c>
      <c r="L74" s="34"/>
    </row>
    <row r="75" spans="2:12" s="1" customFormat="1" ht="14.25" customHeight="1">
      <c r="B75" s="34"/>
      <c r="C75" s="56" t="s">
        <v>32</v>
      </c>
      <c r="F75" s="137">
        <f>IF(E18="","",E18)</f>
      </c>
      <c r="L75" s="34"/>
    </row>
    <row r="76" spans="2:12" s="1" customFormat="1" ht="9.75" customHeight="1">
      <c r="B76" s="34"/>
      <c r="L76" s="34"/>
    </row>
    <row r="77" spans="2:20" s="9" customFormat="1" ht="29.25" customHeight="1">
      <c r="B77" s="139"/>
      <c r="C77" s="140" t="s">
        <v>95</v>
      </c>
      <c r="D77" s="141" t="s">
        <v>56</v>
      </c>
      <c r="E77" s="141" t="s">
        <v>52</v>
      </c>
      <c r="F77" s="141" t="s">
        <v>96</v>
      </c>
      <c r="G77" s="141" t="s">
        <v>97</v>
      </c>
      <c r="H77" s="141" t="s">
        <v>98</v>
      </c>
      <c r="I77" s="142" t="s">
        <v>99</v>
      </c>
      <c r="J77" s="141" t="s">
        <v>84</v>
      </c>
      <c r="K77" s="143" t="s">
        <v>100</v>
      </c>
      <c r="L77" s="139"/>
      <c r="M77" s="67" t="s">
        <v>101</v>
      </c>
      <c r="N77" s="68" t="s">
        <v>41</v>
      </c>
      <c r="O77" s="68" t="s">
        <v>102</v>
      </c>
      <c r="P77" s="68" t="s">
        <v>103</v>
      </c>
      <c r="Q77" s="68" t="s">
        <v>104</v>
      </c>
      <c r="R77" s="68" t="s">
        <v>105</v>
      </c>
      <c r="S77" s="68" t="s">
        <v>106</v>
      </c>
      <c r="T77" s="69" t="s">
        <v>107</v>
      </c>
    </row>
    <row r="78" spans="2:63" s="1" customFormat="1" ht="29.25" customHeight="1">
      <c r="B78" s="34"/>
      <c r="C78" s="71" t="s">
        <v>85</v>
      </c>
      <c r="J78" s="144">
        <f>BK78</f>
        <v>0</v>
      </c>
      <c r="L78" s="34"/>
      <c r="M78" s="70"/>
      <c r="N78" s="61"/>
      <c r="O78" s="61"/>
      <c r="P78" s="145">
        <f>P79</f>
        <v>0</v>
      </c>
      <c r="Q78" s="61"/>
      <c r="R78" s="145">
        <f>R79</f>
        <v>0</v>
      </c>
      <c r="S78" s="61"/>
      <c r="T78" s="146">
        <f>T79</f>
        <v>0</v>
      </c>
      <c r="AT78" s="17" t="s">
        <v>70</v>
      </c>
      <c r="AU78" s="17" t="s">
        <v>86</v>
      </c>
      <c r="BK78" s="147">
        <f>BK79</f>
        <v>0</v>
      </c>
    </row>
    <row r="79" spans="2:63" s="10" customFormat="1" ht="36.75" customHeight="1">
      <c r="B79" s="148"/>
      <c r="D79" s="161" t="s">
        <v>70</v>
      </c>
      <c r="E79" s="223" t="s">
        <v>76</v>
      </c>
      <c r="F79" s="223" t="s">
        <v>77</v>
      </c>
      <c r="I79" s="151"/>
      <c r="J79" s="224">
        <f>BK79</f>
        <v>0</v>
      </c>
      <c r="L79" s="148"/>
      <c r="M79" s="153"/>
      <c r="N79" s="154"/>
      <c r="O79" s="154"/>
      <c r="P79" s="155">
        <f>P80+SUM(P81:P88)</f>
        <v>0</v>
      </c>
      <c r="Q79" s="154"/>
      <c r="R79" s="155">
        <f>R80+SUM(R81:R88)</f>
        <v>0</v>
      </c>
      <c r="S79" s="154"/>
      <c r="T79" s="156">
        <f>T80+SUM(T81:T88)</f>
        <v>0</v>
      </c>
      <c r="AR79" s="149" t="s">
        <v>145</v>
      </c>
      <c r="AT79" s="157" t="s">
        <v>70</v>
      </c>
      <c r="AU79" s="157" t="s">
        <v>71</v>
      </c>
      <c r="AY79" s="149" t="s">
        <v>110</v>
      </c>
      <c r="BK79" s="158">
        <f>BK80+SUM(BK81:BK88)</f>
        <v>0</v>
      </c>
    </row>
    <row r="80" spans="2:65" s="1" customFormat="1" ht="22.5" customHeight="1">
      <c r="B80" s="164"/>
      <c r="C80" s="165" t="s">
        <v>22</v>
      </c>
      <c r="D80" s="165" t="s">
        <v>114</v>
      </c>
      <c r="E80" s="166" t="s">
        <v>293</v>
      </c>
      <c r="F80" s="167" t="s">
        <v>294</v>
      </c>
      <c r="G80" s="168" t="s">
        <v>198</v>
      </c>
      <c r="H80" s="169">
        <v>1</v>
      </c>
      <c r="I80" s="170"/>
      <c r="J80" s="171">
        <f>ROUND(I80*H80,2)</f>
        <v>0</v>
      </c>
      <c r="K80" s="167" t="s">
        <v>150</v>
      </c>
      <c r="L80" s="34"/>
      <c r="M80" s="172" t="s">
        <v>3</v>
      </c>
      <c r="N80" s="173" t="s">
        <v>42</v>
      </c>
      <c r="O80" s="35"/>
      <c r="P80" s="174">
        <f>O80*H80</f>
        <v>0</v>
      </c>
      <c r="Q80" s="174">
        <v>0</v>
      </c>
      <c r="R80" s="174">
        <f>Q80*H80</f>
        <v>0</v>
      </c>
      <c r="S80" s="174">
        <v>0</v>
      </c>
      <c r="T80" s="175">
        <f>S80*H80</f>
        <v>0</v>
      </c>
      <c r="AR80" s="17" t="s">
        <v>295</v>
      </c>
      <c r="AT80" s="17" t="s">
        <v>114</v>
      </c>
      <c r="AU80" s="17" t="s">
        <v>22</v>
      </c>
      <c r="AY80" s="17" t="s">
        <v>110</v>
      </c>
      <c r="BE80" s="176">
        <f>IF(N80="základní",J80,0)</f>
        <v>0</v>
      </c>
      <c r="BF80" s="176">
        <f>IF(N80="snížená",J80,0)</f>
        <v>0</v>
      </c>
      <c r="BG80" s="176">
        <f>IF(N80="zákl. přenesená",J80,0)</f>
        <v>0</v>
      </c>
      <c r="BH80" s="176">
        <f>IF(N80="sníž. přenesená",J80,0)</f>
        <v>0</v>
      </c>
      <c r="BI80" s="176">
        <f>IF(N80="nulová",J80,0)</f>
        <v>0</v>
      </c>
      <c r="BJ80" s="17" t="s">
        <v>22</v>
      </c>
      <c r="BK80" s="176">
        <f>ROUND(I80*H80,2)</f>
        <v>0</v>
      </c>
      <c r="BL80" s="17" t="s">
        <v>295</v>
      </c>
      <c r="BM80" s="17" t="s">
        <v>296</v>
      </c>
    </row>
    <row r="81" spans="2:47" s="1" customFormat="1" ht="22.5" customHeight="1">
      <c r="B81" s="34"/>
      <c r="D81" s="177" t="s">
        <v>122</v>
      </c>
      <c r="F81" s="178" t="s">
        <v>297</v>
      </c>
      <c r="I81" s="179"/>
      <c r="L81" s="34"/>
      <c r="M81" s="63"/>
      <c r="N81" s="35"/>
      <c r="O81" s="35"/>
      <c r="P81" s="35"/>
      <c r="Q81" s="35"/>
      <c r="R81" s="35"/>
      <c r="S81" s="35"/>
      <c r="T81" s="64"/>
      <c r="AT81" s="17" t="s">
        <v>122</v>
      </c>
      <c r="AU81" s="17" t="s">
        <v>22</v>
      </c>
    </row>
    <row r="82" spans="2:51" s="12" customFormat="1" ht="22.5" customHeight="1">
      <c r="B82" s="188"/>
      <c r="D82" s="197" t="s">
        <v>124</v>
      </c>
      <c r="E82" s="225" t="s">
        <v>3</v>
      </c>
      <c r="F82" s="226" t="s">
        <v>22</v>
      </c>
      <c r="H82" s="227">
        <v>1</v>
      </c>
      <c r="I82" s="192"/>
      <c r="L82" s="188"/>
      <c r="M82" s="193"/>
      <c r="N82" s="194"/>
      <c r="O82" s="194"/>
      <c r="P82" s="194"/>
      <c r="Q82" s="194"/>
      <c r="R82" s="194"/>
      <c r="S82" s="194"/>
      <c r="T82" s="195"/>
      <c r="AT82" s="189" t="s">
        <v>124</v>
      </c>
      <c r="AU82" s="189" t="s">
        <v>22</v>
      </c>
      <c r="AV82" s="12" t="s">
        <v>79</v>
      </c>
      <c r="AW82" s="12" t="s">
        <v>35</v>
      </c>
      <c r="AX82" s="12" t="s">
        <v>22</v>
      </c>
      <c r="AY82" s="189" t="s">
        <v>110</v>
      </c>
    </row>
    <row r="83" spans="2:65" s="1" customFormat="1" ht="22.5" customHeight="1">
      <c r="B83" s="164"/>
      <c r="C83" s="165" t="s">
        <v>161</v>
      </c>
      <c r="D83" s="165" t="s">
        <v>114</v>
      </c>
      <c r="E83" s="166" t="s">
        <v>298</v>
      </c>
      <c r="F83" s="167" t="s">
        <v>299</v>
      </c>
      <c r="G83" s="168" t="s">
        <v>198</v>
      </c>
      <c r="H83" s="169">
        <v>1</v>
      </c>
      <c r="I83" s="170"/>
      <c r="J83" s="171">
        <f>ROUND(I83*H83,2)</f>
        <v>0</v>
      </c>
      <c r="K83" s="167" t="s">
        <v>118</v>
      </c>
      <c r="L83" s="34"/>
      <c r="M83" s="172" t="s">
        <v>3</v>
      </c>
      <c r="N83" s="173" t="s">
        <v>42</v>
      </c>
      <c r="O83" s="35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AR83" s="17" t="s">
        <v>295</v>
      </c>
      <c r="AT83" s="17" t="s">
        <v>114</v>
      </c>
      <c r="AU83" s="17" t="s">
        <v>22</v>
      </c>
      <c r="AY83" s="17" t="s">
        <v>110</v>
      </c>
      <c r="BE83" s="176">
        <f>IF(N83="základní",J83,0)</f>
        <v>0</v>
      </c>
      <c r="BF83" s="176">
        <f>IF(N83="snížená",J83,0)</f>
        <v>0</v>
      </c>
      <c r="BG83" s="176">
        <f>IF(N83="zákl. přenesená",J83,0)</f>
        <v>0</v>
      </c>
      <c r="BH83" s="176">
        <f>IF(N83="sníž. přenesená",J83,0)</f>
        <v>0</v>
      </c>
      <c r="BI83" s="176">
        <f>IF(N83="nulová",J83,0)</f>
        <v>0</v>
      </c>
      <c r="BJ83" s="17" t="s">
        <v>22</v>
      </c>
      <c r="BK83" s="176">
        <f>ROUND(I83*H83,2)</f>
        <v>0</v>
      </c>
      <c r="BL83" s="17" t="s">
        <v>295</v>
      </c>
      <c r="BM83" s="17" t="s">
        <v>300</v>
      </c>
    </row>
    <row r="84" spans="2:47" s="1" customFormat="1" ht="22.5" customHeight="1">
      <c r="B84" s="34"/>
      <c r="D84" s="177" t="s">
        <v>122</v>
      </c>
      <c r="F84" s="178" t="s">
        <v>301</v>
      </c>
      <c r="I84" s="179"/>
      <c r="L84" s="34"/>
      <c r="M84" s="63"/>
      <c r="N84" s="35"/>
      <c r="O84" s="35"/>
      <c r="P84" s="35"/>
      <c r="Q84" s="35"/>
      <c r="R84" s="35"/>
      <c r="S84" s="35"/>
      <c r="T84" s="64"/>
      <c r="AT84" s="17" t="s">
        <v>122</v>
      </c>
      <c r="AU84" s="17" t="s">
        <v>22</v>
      </c>
    </row>
    <row r="85" spans="2:51" s="11" customFormat="1" ht="22.5" customHeight="1">
      <c r="B85" s="180"/>
      <c r="D85" s="177" t="s">
        <v>124</v>
      </c>
      <c r="E85" s="181" t="s">
        <v>3</v>
      </c>
      <c r="F85" s="182" t="s">
        <v>302</v>
      </c>
      <c r="H85" s="183" t="s">
        <v>3</v>
      </c>
      <c r="I85" s="184"/>
      <c r="L85" s="180"/>
      <c r="M85" s="185"/>
      <c r="N85" s="186"/>
      <c r="O85" s="186"/>
      <c r="P85" s="186"/>
      <c r="Q85" s="186"/>
      <c r="R85" s="186"/>
      <c r="S85" s="186"/>
      <c r="T85" s="187"/>
      <c r="AT85" s="183" t="s">
        <v>124</v>
      </c>
      <c r="AU85" s="183" t="s">
        <v>22</v>
      </c>
      <c r="AV85" s="11" t="s">
        <v>22</v>
      </c>
      <c r="AW85" s="11" t="s">
        <v>35</v>
      </c>
      <c r="AX85" s="11" t="s">
        <v>71</v>
      </c>
      <c r="AY85" s="183" t="s">
        <v>110</v>
      </c>
    </row>
    <row r="86" spans="2:51" s="12" customFormat="1" ht="22.5" customHeight="1">
      <c r="B86" s="188"/>
      <c r="D86" s="177" t="s">
        <v>124</v>
      </c>
      <c r="E86" s="189" t="s">
        <v>3</v>
      </c>
      <c r="F86" s="190" t="s">
        <v>22</v>
      </c>
      <c r="H86" s="191">
        <v>1</v>
      </c>
      <c r="I86" s="192"/>
      <c r="L86" s="188"/>
      <c r="M86" s="193"/>
      <c r="N86" s="194"/>
      <c r="O86" s="194"/>
      <c r="P86" s="194"/>
      <c r="Q86" s="194"/>
      <c r="R86" s="194"/>
      <c r="S86" s="194"/>
      <c r="T86" s="195"/>
      <c r="AT86" s="189" t="s">
        <v>124</v>
      </c>
      <c r="AU86" s="189" t="s">
        <v>22</v>
      </c>
      <c r="AV86" s="12" t="s">
        <v>79</v>
      </c>
      <c r="AW86" s="12" t="s">
        <v>35</v>
      </c>
      <c r="AX86" s="12" t="s">
        <v>71</v>
      </c>
      <c r="AY86" s="189" t="s">
        <v>110</v>
      </c>
    </row>
    <row r="87" spans="2:51" s="13" customFormat="1" ht="22.5" customHeight="1">
      <c r="B87" s="196"/>
      <c r="D87" s="177" t="s">
        <v>124</v>
      </c>
      <c r="E87" s="216" t="s">
        <v>3</v>
      </c>
      <c r="F87" s="217" t="s">
        <v>127</v>
      </c>
      <c r="H87" s="218">
        <v>1</v>
      </c>
      <c r="I87" s="201"/>
      <c r="L87" s="196"/>
      <c r="M87" s="202"/>
      <c r="N87" s="203"/>
      <c r="O87" s="203"/>
      <c r="P87" s="203"/>
      <c r="Q87" s="203"/>
      <c r="R87" s="203"/>
      <c r="S87" s="203"/>
      <c r="T87" s="204"/>
      <c r="AT87" s="205" t="s">
        <v>124</v>
      </c>
      <c r="AU87" s="205" t="s">
        <v>22</v>
      </c>
      <c r="AV87" s="13" t="s">
        <v>119</v>
      </c>
      <c r="AW87" s="13" t="s">
        <v>35</v>
      </c>
      <c r="AX87" s="13" t="s">
        <v>22</v>
      </c>
      <c r="AY87" s="205" t="s">
        <v>110</v>
      </c>
    </row>
    <row r="88" spans="2:63" s="10" customFormat="1" ht="29.25" customHeight="1">
      <c r="B88" s="148"/>
      <c r="D88" s="161" t="s">
        <v>70</v>
      </c>
      <c r="E88" s="162" t="s">
        <v>303</v>
      </c>
      <c r="F88" s="162" t="s">
        <v>304</v>
      </c>
      <c r="I88" s="151"/>
      <c r="J88" s="163">
        <f>BK88</f>
        <v>0</v>
      </c>
      <c r="L88" s="148"/>
      <c r="M88" s="153"/>
      <c r="N88" s="154"/>
      <c r="O88" s="154"/>
      <c r="P88" s="155">
        <f>SUM(P89:P104)</f>
        <v>0</v>
      </c>
      <c r="Q88" s="154"/>
      <c r="R88" s="155">
        <f>SUM(R89:R104)</f>
        <v>0</v>
      </c>
      <c r="S88" s="154"/>
      <c r="T88" s="156">
        <f>SUM(T89:T104)</f>
        <v>0</v>
      </c>
      <c r="AR88" s="149" t="s">
        <v>145</v>
      </c>
      <c r="AT88" s="157" t="s">
        <v>70</v>
      </c>
      <c r="AU88" s="157" t="s">
        <v>22</v>
      </c>
      <c r="AY88" s="149" t="s">
        <v>110</v>
      </c>
      <c r="BK88" s="158">
        <f>SUM(BK89:BK104)</f>
        <v>0</v>
      </c>
    </row>
    <row r="89" spans="2:65" s="1" customFormat="1" ht="22.5" customHeight="1">
      <c r="B89" s="164"/>
      <c r="C89" s="165" t="s">
        <v>79</v>
      </c>
      <c r="D89" s="165" t="s">
        <v>114</v>
      </c>
      <c r="E89" s="166" t="s">
        <v>305</v>
      </c>
      <c r="F89" s="167" t="s">
        <v>306</v>
      </c>
      <c r="G89" s="168" t="s">
        <v>198</v>
      </c>
      <c r="H89" s="169">
        <v>1</v>
      </c>
      <c r="I89" s="170"/>
      <c r="J89" s="171">
        <f>ROUND(I89*H89,2)</f>
        <v>0</v>
      </c>
      <c r="K89" s="167" t="s">
        <v>150</v>
      </c>
      <c r="L89" s="34"/>
      <c r="M89" s="172" t="s">
        <v>3</v>
      </c>
      <c r="N89" s="173" t="s">
        <v>42</v>
      </c>
      <c r="O89" s="35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AR89" s="17" t="s">
        <v>295</v>
      </c>
      <c r="AT89" s="17" t="s">
        <v>114</v>
      </c>
      <c r="AU89" s="17" t="s">
        <v>79</v>
      </c>
      <c r="AY89" s="17" t="s">
        <v>110</v>
      </c>
      <c r="BE89" s="176">
        <f>IF(N89="základní",J89,0)</f>
        <v>0</v>
      </c>
      <c r="BF89" s="176">
        <f>IF(N89="snížená",J89,0)</f>
        <v>0</v>
      </c>
      <c r="BG89" s="176">
        <f>IF(N89="zákl. přenesená",J89,0)</f>
        <v>0</v>
      </c>
      <c r="BH89" s="176">
        <f>IF(N89="sníž. přenesená",J89,0)</f>
        <v>0</v>
      </c>
      <c r="BI89" s="176">
        <f>IF(N89="nulová",J89,0)</f>
        <v>0</v>
      </c>
      <c r="BJ89" s="17" t="s">
        <v>22</v>
      </c>
      <c r="BK89" s="176">
        <f>ROUND(I89*H89,2)</f>
        <v>0</v>
      </c>
      <c r="BL89" s="17" t="s">
        <v>295</v>
      </c>
      <c r="BM89" s="17" t="s">
        <v>307</v>
      </c>
    </row>
    <row r="90" spans="2:47" s="1" customFormat="1" ht="30" customHeight="1">
      <c r="B90" s="34"/>
      <c r="D90" s="177" t="s">
        <v>122</v>
      </c>
      <c r="F90" s="178" t="s">
        <v>308</v>
      </c>
      <c r="I90" s="179"/>
      <c r="L90" s="34"/>
      <c r="M90" s="63"/>
      <c r="N90" s="35"/>
      <c r="O90" s="35"/>
      <c r="P90" s="35"/>
      <c r="Q90" s="35"/>
      <c r="R90" s="35"/>
      <c r="S90" s="35"/>
      <c r="T90" s="64"/>
      <c r="AT90" s="17" t="s">
        <v>122</v>
      </c>
      <c r="AU90" s="17" t="s">
        <v>79</v>
      </c>
    </row>
    <row r="91" spans="2:51" s="12" customFormat="1" ht="22.5" customHeight="1">
      <c r="B91" s="188"/>
      <c r="D91" s="197" t="s">
        <v>124</v>
      </c>
      <c r="E91" s="225" t="s">
        <v>3</v>
      </c>
      <c r="F91" s="226" t="s">
        <v>22</v>
      </c>
      <c r="H91" s="227">
        <v>1</v>
      </c>
      <c r="I91" s="192"/>
      <c r="L91" s="188"/>
      <c r="M91" s="193"/>
      <c r="N91" s="194"/>
      <c r="O91" s="194"/>
      <c r="P91" s="194"/>
      <c r="Q91" s="194"/>
      <c r="R91" s="194"/>
      <c r="S91" s="194"/>
      <c r="T91" s="195"/>
      <c r="AT91" s="189" t="s">
        <v>124</v>
      </c>
      <c r="AU91" s="189" t="s">
        <v>79</v>
      </c>
      <c r="AV91" s="12" t="s">
        <v>79</v>
      </c>
      <c r="AW91" s="12" t="s">
        <v>35</v>
      </c>
      <c r="AX91" s="12" t="s">
        <v>22</v>
      </c>
      <c r="AY91" s="189" t="s">
        <v>110</v>
      </c>
    </row>
    <row r="92" spans="2:65" s="1" customFormat="1" ht="22.5" customHeight="1">
      <c r="B92" s="164"/>
      <c r="C92" s="165" t="s">
        <v>120</v>
      </c>
      <c r="D92" s="165" t="s">
        <v>114</v>
      </c>
      <c r="E92" s="166" t="s">
        <v>309</v>
      </c>
      <c r="F92" s="167" t="s">
        <v>310</v>
      </c>
      <c r="G92" s="168" t="s">
        <v>198</v>
      </c>
      <c r="H92" s="169">
        <v>1</v>
      </c>
      <c r="I92" s="170"/>
      <c r="J92" s="171">
        <f>ROUND(I92*H92,2)</f>
        <v>0</v>
      </c>
      <c r="K92" s="167" t="s">
        <v>150</v>
      </c>
      <c r="L92" s="34"/>
      <c r="M92" s="172" t="s">
        <v>3</v>
      </c>
      <c r="N92" s="173" t="s">
        <v>42</v>
      </c>
      <c r="O92" s="35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AR92" s="17" t="s">
        <v>295</v>
      </c>
      <c r="AT92" s="17" t="s">
        <v>114</v>
      </c>
      <c r="AU92" s="17" t="s">
        <v>79</v>
      </c>
      <c r="AY92" s="17" t="s">
        <v>110</v>
      </c>
      <c r="BE92" s="176">
        <f>IF(N92="základní",J92,0)</f>
        <v>0</v>
      </c>
      <c r="BF92" s="176">
        <f>IF(N92="snížená",J92,0)</f>
        <v>0</v>
      </c>
      <c r="BG92" s="176">
        <f>IF(N92="zákl. přenesená",J92,0)</f>
        <v>0</v>
      </c>
      <c r="BH92" s="176">
        <f>IF(N92="sníž. přenesená",J92,0)</f>
        <v>0</v>
      </c>
      <c r="BI92" s="176">
        <f>IF(N92="nulová",J92,0)</f>
        <v>0</v>
      </c>
      <c r="BJ92" s="17" t="s">
        <v>22</v>
      </c>
      <c r="BK92" s="176">
        <f>ROUND(I92*H92,2)</f>
        <v>0</v>
      </c>
      <c r="BL92" s="17" t="s">
        <v>295</v>
      </c>
      <c r="BM92" s="17" t="s">
        <v>311</v>
      </c>
    </row>
    <row r="93" spans="2:47" s="1" customFormat="1" ht="22.5" customHeight="1">
      <c r="B93" s="34"/>
      <c r="D93" s="177" t="s">
        <v>122</v>
      </c>
      <c r="F93" s="178" t="s">
        <v>312</v>
      </c>
      <c r="I93" s="179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122</v>
      </c>
      <c r="AU93" s="17" t="s">
        <v>79</v>
      </c>
    </row>
    <row r="94" spans="2:51" s="12" customFormat="1" ht="22.5" customHeight="1">
      <c r="B94" s="188"/>
      <c r="D94" s="197" t="s">
        <v>124</v>
      </c>
      <c r="E94" s="225" t="s">
        <v>3</v>
      </c>
      <c r="F94" s="226" t="s">
        <v>22</v>
      </c>
      <c r="H94" s="227">
        <v>1</v>
      </c>
      <c r="I94" s="192"/>
      <c r="L94" s="188"/>
      <c r="M94" s="193"/>
      <c r="N94" s="194"/>
      <c r="O94" s="194"/>
      <c r="P94" s="194"/>
      <c r="Q94" s="194"/>
      <c r="R94" s="194"/>
      <c r="S94" s="194"/>
      <c r="T94" s="195"/>
      <c r="AT94" s="189" t="s">
        <v>124</v>
      </c>
      <c r="AU94" s="189" t="s">
        <v>79</v>
      </c>
      <c r="AV94" s="12" t="s">
        <v>79</v>
      </c>
      <c r="AW94" s="12" t="s">
        <v>35</v>
      </c>
      <c r="AX94" s="12" t="s">
        <v>22</v>
      </c>
      <c r="AY94" s="189" t="s">
        <v>110</v>
      </c>
    </row>
    <row r="95" spans="2:65" s="1" customFormat="1" ht="22.5" customHeight="1">
      <c r="B95" s="164"/>
      <c r="C95" s="165" t="s">
        <v>119</v>
      </c>
      <c r="D95" s="165" t="s">
        <v>114</v>
      </c>
      <c r="E95" s="166" t="s">
        <v>313</v>
      </c>
      <c r="F95" s="167" t="s">
        <v>314</v>
      </c>
      <c r="G95" s="168" t="s">
        <v>315</v>
      </c>
      <c r="H95" s="169">
        <v>6</v>
      </c>
      <c r="I95" s="170"/>
      <c r="J95" s="171">
        <f>ROUND(I95*H95,2)</f>
        <v>0</v>
      </c>
      <c r="K95" s="167" t="s">
        <v>150</v>
      </c>
      <c r="L95" s="34"/>
      <c r="M95" s="172" t="s">
        <v>3</v>
      </c>
      <c r="N95" s="173" t="s">
        <v>42</v>
      </c>
      <c r="O95" s="35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AR95" s="17" t="s">
        <v>295</v>
      </c>
      <c r="AT95" s="17" t="s">
        <v>114</v>
      </c>
      <c r="AU95" s="17" t="s">
        <v>79</v>
      </c>
      <c r="AY95" s="17" t="s">
        <v>110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7" t="s">
        <v>22</v>
      </c>
      <c r="BK95" s="176">
        <f>ROUND(I95*H95,2)</f>
        <v>0</v>
      </c>
      <c r="BL95" s="17" t="s">
        <v>295</v>
      </c>
      <c r="BM95" s="17" t="s">
        <v>316</v>
      </c>
    </row>
    <row r="96" spans="2:47" s="1" customFormat="1" ht="22.5" customHeight="1">
      <c r="B96" s="34"/>
      <c r="D96" s="177" t="s">
        <v>122</v>
      </c>
      <c r="F96" s="178" t="s">
        <v>317</v>
      </c>
      <c r="I96" s="179"/>
      <c r="L96" s="34"/>
      <c r="M96" s="63"/>
      <c r="N96" s="35"/>
      <c r="O96" s="35"/>
      <c r="P96" s="35"/>
      <c r="Q96" s="35"/>
      <c r="R96" s="35"/>
      <c r="S96" s="35"/>
      <c r="T96" s="64"/>
      <c r="AT96" s="17" t="s">
        <v>122</v>
      </c>
      <c r="AU96" s="17" t="s">
        <v>79</v>
      </c>
    </row>
    <row r="97" spans="2:51" s="12" customFormat="1" ht="22.5" customHeight="1">
      <c r="B97" s="188"/>
      <c r="D97" s="177" t="s">
        <v>124</v>
      </c>
      <c r="E97" s="189" t="s">
        <v>3</v>
      </c>
      <c r="F97" s="190" t="s">
        <v>155</v>
      </c>
      <c r="H97" s="191">
        <v>6</v>
      </c>
      <c r="I97" s="192"/>
      <c r="L97" s="188"/>
      <c r="M97" s="193"/>
      <c r="N97" s="194"/>
      <c r="O97" s="194"/>
      <c r="P97" s="194"/>
      <c r="Q97" s="194"/>
      <c r="R97" s="194"/>
      <c r="S97" s="194"/>
      <c r="T97" s="195"/>
      <c r="AT97" s="189" t="s">
        <v>124</v>
      </c>
      <c r="AU97" s="189" t="s">
        <v>79</v>
      </c>
      <c r="AV97" s="12" t="s">
        <v>79</v>
      </c>
      <c r="AW97" s="12" t="s">
        <v>35</v>
      </c>
      <c r="AX97" s="12" t="s">
        <v>71</v>
      </c>
      <c r="AY97" s="189" t="s">
        <v>110</v>
      </c>
    </row>
    <row r="98" spans="2:51" s="13" customFormat="1" ht="22.5" customHeight="1">
      <c r="B98" s="196"/>
      <c r="D98" s="197" t="s">
        <v>124</v>
      </c>
      <c r="E98" s="198" t="s">
        <v>3</v>
      </c>
      <c r="F98" s="199" t="s">
        <v>127</v>
      </c>
      <c r="H98" s="200">
        <v>6</v>
      </c>
      <c r="I98" s="201"/>
      <c r="L98" s="196"/>
      <c r="M98" s="202"/>
      <c r="N98" s="203"/>
      <c r="O98" s="203"/>
      <c r="P98" s="203"/>
      <c r="Q98" s="203"/>
      <c r="R98" s="203"/>
      <c r="S98" s="203"/>
      <c r="T98" s="204"/>
      <c r="AT98" s="205" t="s">
        <v>124</v>
      </c>
      <c r="AU98" s="205" t="s">
        <v>79</v>
      </c>
      <c r="AV98" s="13" t="s">
        <v>119</v>
      </c>
      <c r="AW98" s="13" t="s">
        <v>35</v>
      </c>
      <c r="AX98" s="13" t="s">
        <v>22</v>
      </c>
      <c r="AY98" s="205" t="s">
        <v>110</v>
      </c>
    </row>
    <row r="99" spans="2:65" s="1" customFormat="1" ht="22.5" customHeight="1">
      <c r="B99" s="164"/>
      <c r="C99" s="165" t="s">
        <v>145</v>
      </c>
      <c r="D99" s="165" t="s">
        <v>114</v>
      </c>
      <c r="E99" s="166" t="s">
        <v>318</v>
      </c>
      <c r="F99" s="167" t="s">
        <v>319</v>
      </c>
      <c r="G99" s="168" t="s">
        <v>198</v>
      </c>
      <c r="H99" s="169">
        <v>1</v>
      </c>
      <c r="I99" s="170"/>
      <c r="J99" s="171">
        <f>ROUND(I99*H99,2)</f>
        <v>0</v>
      </c>
      <c r="K99" s="167" t="s">
        <v>150</v>
      </c>
      <c r="L99" s="34"/>
      <c r="M99" s="172" t="s">
        <v>3</v>
      </c>
      <c r="N99" s="173" t="s">
        <v>42</v>
      </c>
      <c r="O99" s="35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17" t="s">
        <v>295</v>
      </c>
      <c r="AT99" s="17" t="s">
        <v>114</v>
      </c>
      <c r="AU99" s="17" t="s">
        <v>79</v>
      </c>
      <c r="AY99" s="17" t="s">
        <v>110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7" t="s">
        <v>22</v>
      </c>
      <c r="BK99" s="176">
        <f>ROUND(I99*H99,2)</f>
        <v>0</v>
      </c>
      <c r="BL99" s="17" t="s">
        <v>295</v>
      </c>
      <c r="BM99" s="17" t="s">
        <v>320</v>
      </c>
    </row>
    <row r="100" spans="2:47" s="1" customFormat="1" ht="22.5" customHeight="1">
      <c r="B100" s="34"/>
      <c r="D100" s="177" t="s">
        <v>122</v>
      </c>
      <c r="F100" s="178" t="s">
        <v>321</v>
      </c>
      <c r="I100" s="179"/>
      <c r="L100" s="34"/>
      <c r="M100" s="63"/>
      <c r="N100" s="35"/>
      <c r="O100" s="35"/>
      <c r="P100" s="35"/>
      <c r="Q100" s="35"/>
      <c r="R100" s="35"/>
      <c r="S100" s="35"/>
      <c r="T100" s="64"/>
      <c r="AT100" s="17" t="s">
        <v>122</v>
      </c>
      <c r="AU100" s="17" t="s">
        <v>79</v>
      </c>
    </row>
    <row r="101" spans="2:51" s="12" customFormat="1" ht="22.5" customHeight="1">
      <c r="B101" s="188"/>
      <c r="D101" s="197" t="s">
        <v>124</v>
      </c>
      <c r="E101" s="225" t="s">
        <v>3</v>
      </c>
      <c r="F101" s="226" t="s">
        <v>22</v>
      </c>
      <c r="H101" s="227">
        <v>1</v>
      </c>
      <c r="I101" s="192"/>
      <c r="L101" s="188"/>
      <c r="M101" s="193"/>
      <c r="N101" s="194"/>
      <c r="O101" s="194"/>
      <c r="P101" s="194"/>
      <c r="Q101" s="194"/>
      <c r="R101" s="194"/>
      <c r="S101" s="194"/>
      <c r="T101" s="195"/>
      <c r="AT101" s="189" t="s">
        <v>124</v>
      </c>
      <c r="AU101" s="189" t="s">
        <v>79</v>
      </c>
      <c r="AV101" s="12" t="s">
        <v>79</v>
      </c>
      <c r="AW101" s="12" t="s">
        <v>35</v>
      </c>
      <c r="AX101" s="12" t="s">
        <v>22</v>
      </c>
      <c r="AY101" s="189" t="s">
        <v>110</v>
      </c>
    </row>
    <row r="102" spans="2:65" s="1" customFormat="1" ht="22.5" customHeight="1">
      <c r="B102" s="164"/>
      <c r="C102" s="165" t="s">
        <v>155</v>
      </c>
      <c r="D102" s="165" t="s">
        <v>114</v>
      </c>
      <c r="E102" s="166" t="s">
        <v>322</v>
      </c>
      <c r="F102" s="167" t="s">
        <v>323</v>
      </c>
      <c r="G102" s="168" t="s">
        <v>198</v>
      </c>
      <c r="H102" s="169">
        <v>1</v>
      </c>
      <c r="I102" s="170"/>
      <c r="J102" s="171">
        <f>ROUND(I102*H102,2)</f>
        <v>0</v>
      </c>
      <c r="K102" s="167" t="s">
        <v>3</v>
      </c>
      <c r="L102" s="34"/>
      <c r="M102" s="172" t="s">
        <v>3</v>
      </c>
      <c r="N102" s="173" t="s">
        <v>42</v>
      </c>
      <c r="O102" s="35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17" t="s">
        <v>295</v>
      </c>
      <c r="AT102" s="17" t="s">
        <v>114</v>
      </c>
      <c r="AU102" s="17" t="s">
        <v>79</v>
      </c>
      <c r="AY102" s="17" t="s">
        <v>110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7" t="s">
        <v>22</v>
      </c>
      <c r="BK102" s="176">
        <f>ROUND(I102*H102,2)</f>
        <v>0</v>
      </c>
      <c r="BL102" s="17" t="s">
        <v>295</v>
      </c>
      <c r="BM102" s="17" t="s">
        <v>324</v>
      </c>
    </row>
    <row r="103" spans="2:47" s="1" customFormat="1" ht="22.5" customHeight="1">
      <c r="B103" s="34"/>
      <c r="D103" s="177" t="s">
        <v>122</v>
      </c>
      <c r="F103" s="178" t="s">
        <v>312</v>
      </c>
      <c r="I103" s="179"/>
      <c r="L103" s="34"/>
      <c r="M103" s="63"/>
      <c r="N103" s="35"/>
      <c r="O103" s="35"/>
      <c r="P103" s="35"/>
      <c r="Q103" s="35"/>
      <c r="R103" s="35"/>
      <c r="S103" s="35"/>
      <c r="T103" s="64"/>
      <c r="AT103" s="17" t="s">
        <v>122</v>
      </c>
      <c r="AU103" s="17" t="s">
        <v>79</v>
      </c>
    </row>
    <row r="104" spans="2:51" s="12" customFormat="1" ht="22.5" customHeight="1">
      <c r="B104" s="188"/>
      <c r="D104" s="177" t="s">
        <v>124</v>
      </c>
      <c r="E104" s="189" t="s">
        <v>3</v>
      </c>
      <c r="F104" s="190" t="s">
        <v>22</v>
      </c>
      <c r="H104" s="191">
        <v>1</v>
      </c>
      <c r="I104" s="192"/>
      <c r="L104" s="188"/>
      <c r="M104" s="228"/>
      <c r="N104" s="229"/>
      <c r="O104" s="229"/>
      <c r="P104" s="229"/>
      <c r="Q104" s="229"/>
      <c r="R104" s="229"/>
      <c r="S104" s="229"/>
      <c r="T104" s="230"/>
      <c r="AT104" s="189" t="s">
        <v>124</v>
      </c>
      <c r="AU104" s="189" t="s">
        <v>79</v>
      </c>
      <c r="AV104" s="12" t="s">
        <v>79</v>
      </c>
      <c r="AW104" s="12" t="s">
        <v>35</v>
      </c>
      <c r="AX104" s="12" t="s">
        <v>22</v>
      </c>
      <c r="AY104" s="189" t="s">
        <v>110</v>
      </c>
    </row>
    <row r="105" spans="2:12" s="1" customFormat="1" ht="6.75" customHeight="1">
      <c r="B105" s="49"/>
      <c r="C105" s="50"/>
      <c r="D105" s="50"/>
      <c r="E105" s="50"/>
      <c r="F105" s="50"/>
      <c r="G105" s="50"/>
      <c r="H105" s="50"/>
      <c r="I105" s="115"/>
      <c r="J105" s="50"/>
      <c r="K105" s="50"/>
      <c r="L105" s="34"/>
    </row>
    <row r="225" ht="13.5">
      <c r="AT225" s="222"/>
    </row>
  </sheetData>
  <sheetProtection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83" customWidth="1"/>
    <col min="2" max="2" width="1.421875" style="283" customWidth="1"/>
    <col min="3" max="4" width="4.28125" style="283" customWidth="1"/>
    <col min="5" max="5" width="10.00390625" style="283" customWidth="1"/>
    <col min="6" max="6" width="7.8515625" style="283" customWidth="1"/>
    <col min="7" max="7" width="4.28125" style="283" customWidth="1"/>
    <col min="8" max="8" width="66.7109375" style="283" customWidth="1"/>
    <col min="9" max="10" width="17.140625" style="283" customWidth="1"/>
    <col min="11" max="11" width="1.421875" style="283" customWidth="1"/>
    <col min="12" max="16384" width="9.140625" style="283" customWidth="1"/>
  </cols>
  <sheetData>
    <row r="1" ht="37.5" customHeight="1"/>
    <row r="2" spans="2:1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290" customFormat="1" ht="45" customHeight="1">
      <c r="B3" s="287"/>
      <c r="C3" s="288" t="s">
        <v>332</v>
      </c>
      <c r="D3" s="288"/>
      <c r="E3" s="288"/>
      <c r="F3" s="288"/>
      <c r="G3" s="288"/>
      <c r="H3" s="288"/>
      <c r="I3" s="288"/>
      <c r="J3" s="288"/>
      <c r="K3" s="289"/>
    </row>
    <row r="4" spans="2:11" ht="25.5" customHeight="1">
      <c r="B4" s="291"/>
      <c r="C4" s="292" t="s">
        <v>333</v>
      </c>
      <c r="D4" s="292"/>
      <c r="E4" s="292"/>
      <c r="F4" s="292"/>
      <c r="G4" s="292"/>
      <c r="H4" s="292"/>
      <c r="I4" s="292"/>
      <c r="J4" s="292"/>
      <c r="K4" s="293"/>
    </row>
    <row r="5" spans="2:1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ht="15" customHeight="1">
      <c r="B6" s="291"/>
      <c r="C6" s="295" t="s">
        <v>334</v>
      </c>
      <c r="D6" s="295"/>
      <c r="E6" s="295"/>
      <c r="F6" s="295"/>
      <c r="G6" s="295"/>
      <c r="H6" s="295"/>
      <c r="I6" s="295"/>
      <c r="J6" s="295"/>
      <c r="K6" s="293"/>
    </row>
    <row r="7" spans="2:11" ht="15" customHeight="1">
      <c r="B7" s="296"/>
      <c r="C7" s="295" t="s">
        <v>335</v>
      </c>
      <c r="D7" s="295"/>
      <c r="E7" s="295"/>
      <c r="F7" s="295"/>
      <c r="G7" s="295"/>
      <c r="H7" s="295"/>
      <c r="I7" s="295"/>
      <c r="J7" s="295"/>
      <c r="K7" s="293"/>
    </row>
    <row r="8" spans="2:11" ht="12.75" customHeight="1">
      <c r="B8" s="296"/>
      <c r="C8" s="297"/>
      <c r="D8" s="297"/>
      <c r="E8" s="297"/>
      <c r="F8" s="297"/>
      <c r="G8" s="297"/>
      <c r="H8" s="297"/>
      <c r="I8" s="297"/>
      <c r="J8" s="297"/>
      <c r="K8" s="293"/>
    </row>
    <row r="9" spans="2:11" ht="15" customHeight="1">
      <c r="B9" s="296"/>
      <c r="C9" s="295" t="s">
        <v>336</v>
      </c>
      <c r="D9" s="295"/>
      <c r="E9" s="295"/>
      <c r="F9" s="295"/>
      <c r="G9" s="295"/>
      <c r="H9" s="295"/>
      <c r="I9" s="295"/>
      <c r="J9" s="295"/>
      <c r="K9" s="293"/>
    </row>
    <row r="10" spans="2:11" ht="15" customHeight="1">
      <c r="B10" s="296"/>
      <c r="C10" s="297"/>
      <c r="D10" s="295" t="s">
        <v>337</v>
      </c>
      <c r="E10" s="295"/>
      <c r="F10" s="295"/>
      <c r="G10" s="295"/>
      <c r="H10" s="295"/>
      <c r="I10" s="295"/>
      <c r="J10" s="295"/>
      <c r="K10" s="293"/>
    </row>
    <row r="11" spans="2:11" ht="15" customHeight="1">
      <c r="B11" s="296"/>
      <c r="C11" s="298"/>
      <c r="D11" s="295" t="s">
        <v>338</v>
      </c>
      <c r="E11" s="295"/>
      <c r="F11" s="295"/>
      <c r="G11" s="295"/>
      <c r="H11" s="295"/>
      <c r="I11" s="295"/>
      <c r="J11" s="295"/>
      <c r="K11" s="293"/>
    </row>
    <row r="12" spans="2:11" ht="12.75" customHeight="1">
      <c r="B12" s="296"/>
      <c r="C12" s="298"/>
      <c r="D12" s="298"/>
      <c r="E12" s="298"/>
      <c r="F12" s="298"/>
      <c r="G12" s="298"/>
      <c r="H12" s="298"/>
      <c r="I12" s="298"/>
      <c r="J12" s="298"/>
      <c r="K12" s="293"/>
    </row>
    <row r="13" spans="2:11" ht="15" customHeight="1">
      <c r="B13" s="296"/>
      <c r="C13" s="298"/>
      <c r="D13" s="295" t="s">
        <v>339</v>
      </c>
      <c r="E13" s="295"/>
      <c r="F13" s="295"/>
      <c r="G13" s="295"/>
      <c r="H13" s="295"/>
      <c r="I13" s="295"/>
      <c r="J13" s="295"/>
      <c r="K13" s="293"/>
    </row>
    <row r="14" spans="2:11" ht="15" customHeight="1">
      <c r="B14" s="296"/>
      <c r="C14" s="298"/>
      <c r="D14" s="295" t="s">
        <v>340</v>
      </c>
      <c r="E14" s="295"/>
      <c r="F14" s="295"/>
      <c r="G14" s="295"/>
      <c r="H14" s="295"/>
      <c r="I14" s="295"/>
      <c r="J14" s="295"/>
      <c r="K14" s="293"/>
    </row>
    <row r="15" spans="2:11" ht="15" customHeight="1">
      <c r="B15" s="296"/>
      <c r="C15" s="298"/>
      <c r="D15" s="295" t="s">
        <v>341</v>
      </c>
      <c r="E15" s="295"/>
      <c r="F15" s="295"/>
      <c r="G15" s="295"/>
      <c r="H15" s="295"/>
      <c r="I15" s="295"/>
      <c r="J15" s="295"/>
      <c r="K15" s="293"/>
    </row>
    <row r="16" spans="2:11" ht="15" customHeight="1">
      <c r="B16" s="296"/>
      <c r="C16" s="298"/>
      <c r="D16" s="298"/>
      <c r="E16" s="299" t="s">
        <v>74</v>
      </c>
      <c r="F16" s="295" t="s">
        <v>342</v>
      </c>
      <c r="G16" s="295"/>
      <c r="H16" s="295"/>
      <c r="I16" s="295"/>
      <c r="J16" s="295"/>
      <c r="K16" s="293"/>
    </row>
    <row r="17" spans="2:11" ht="15" customHeight="1">
      <c r="B17" s="296"/>
      <c r="C17" s="298"/>
      <c r="D17" s="298"/>
      <c r="E17" s="299" t="s">
        <v>343</v>
      </c>
      <c r="F17" s="295" t="s">
        <v>344</v>
      </c>
      <c r="G17" s="295"/>
      <c r="H17" s="295"/>
      <c r="I17" s="295"/>
      <c r="J17" s="295"/>
      <c r="K17" s="293"/>
    </row>
    <row r="18" spans="2:11" ht="15" customHeight="1">
      <c r="B18" s="296"/>
      <c r="C18" s="298"/>
      <c r="D18" s="298"/>
      <c r="E18" s="299" t="s">
        <v>345</v>
      </c>
      <c r="F18" s="295" t="s">
        <v>346</v>
      </c>
      <c r="G18" s="295"/>
      <c r="H18" s="295"/>
      <c r="I18" s="295"/>
      <c r="J18" s="295"/>
      <c r="K18" s="293"/>
    </row>
    <row r="19" spans="2:11" ht="15" customHeight="1">
      <c r="B19" s="296"/>
      <c r="C19" s="298"/>
      <c r="D19" s="298"/>
      <c r="E19" s="299" t="s">
        <v>347</v>
      </c>
      <c r="F19" s="295" t="s">
        <v>348</v>
      </c>
      <c r="G19" s="295"/>
      <c r="H19" s="295"/>
      <c r="I19" s="295"/>
      <c r="J19" s="295"/>
      <c r="K19" s="293"/>
    </row>
    <row r="20" spans="2:11" ht="15" customHeight="1">
      <c r="B20" s="296"/>
      <c r="C20" s="298"/>
      <c r="D20" s="298"/>
      <c r="E20" s="299" t="s">
        <v>349</v>
      </c>
      <c r="F20" s="295" t="s">
        <v>350</v>
      </c>
      <c r="G20" s="295"/>
      <c r="H20" s="295"/>
      <c r="I20" s="295"/>
      <c r="J20" s="295"/>
      <c r="K20" s="293"/>
    </row>
    <row r="21" spans="2:11" ht="15" customHeight="1">
      <c r="B21" s="296"/>
      <c r="C21" s="298"/>
      <c r="D21" s="298"/>
      <c r="E21" s="299" t="s">
        <v>351</v>
      </c>
      <c r="F21" s="295" t="s">
        <v>352</v>
      </c>
      <c r="G21" s="295"/>
      <c r="H21" s="295"/>
      <c r="I21" s="295"/>
      <c r="J21" s="295"/>
      <c r="K21" s="293"/>
    </row>
    <row r="22" spans="2:11" ht="12.75" customHeight="1">
      <c r="B22" s="296"/>
      <c r="C22" s="298"/>
      <c r="D22" s="298"/>
      <c r="E22" s="298"/>
      <c r="F22" s="298"/>
      <c r="G22" s="298"/>
      <c r="H22" s="298"/>
      <c r="I22" s="298"/>
      <c r="J22" s="298"/>
      <c r="K22" s="293"/>
    </row>
    <row r="23" spans="2:11" ht="15" customHeight="1">
      <c r="B23" s="296"/>
      <c r="C23" s="295" t="s">
        <v>353</v>
      </c>
      <c r="D23" s="295"/>
      <c r="E23" s="295"/>
      <c r="F23" s="295"/>
      <c r="G23" s="295"/>
      <c r="H23" s="295"/>
      <c r="I23" s="295"/>
      <c r="J23" s="295"/>
      <c r="K23" s="293"/>
    </row>
    <row r="24" spans="2:11" ht="15" customHeight="1">
      <c r="B24" s="296"/>
      <c r="C24" s="295" t="s">
        <v>354</v>
      </c>
      <c r="D24" s="295"/>
      <c r="E24" s="295"/>
      <c r="F24" s="295"/>
      <c r="G24" s="295"/>
      <c r="H24" s="295"/>
      <c r="I24" s="295"/>
      <c r="J24" s="295"/>
      <c r="K24" s="293"/>
    </row>
    <row r="25" spans="2:11" ht="15" customHeight="1">
      <c r="B25" s="296"/>
      <c r="C25" s="297"/>
      <c r="D25" s="295" t="s">
        <v>355</v>
      </c>
      <c r="E25" s="295"/>
      <c r="F25" s="295"/>
      <c r="G25" s="295"/>
      <c r="H25" s="295"/>
      <c r="I25" s="295"/>
      <c r="J25" s="295"/>
      <c r="K25" s="293"/>
    </row>
    <row r="26" spans="2:11" ht="15" customHeight="1">
      <c r="B26" s="296"/>
      <c r="C26" s="298"/>
      <c r="D26" s="295" t="s">
        <v>356</v>
      </c>
      <c r="E26" s="295"/>
      <c r="F26" s="295"/>
      <c r="G26" s="295"/>
      <c r="H26" s="295"/>
      <c r="I26" s="295"/>
      <c r="J26" s="295"/>
      <c r="K26" s="293"/>
    </row>
    <row r="27" spans="2:11" ht="12.75" customHeight="1">
      <c r="B27" s="296"/>
      <c r="C27" s="298"/>
      <c r="D27" s="298"/>
      <c r="E27" s="298"/>
      <c r="F27" s="298"/>
      <c r="G27" s="298"/>
      <c r="H27" s="298"/>
      <c r="I27" s="298"/>
      <c r="J27" s="298"/>
      <c r="K27" s="293"/>
    </row>
    <row r="28" spans="2:11" ht="15" customHeight="1">
      <c r="B28" s="296"/>
      <c r="C28" s="298"/>
      <c r="D28" s="295" t="s">
        <v>357</v>
      </c>
      <c r="E28" s="295"/>
      <c r="F28" s="295"/>
      <c r="G28" s="295"/>
      <c r="H28" s="295"/>
      <c r="I28" s="295"/>
      <c r="J28" s="295"/>
      <c r="K28" s="293"/>
    </row>
    <row r="29" spans="2:11" ht="15" customHeight="1">
      <c r="B29" s="296"/>
      <c r="C29" s="298"/>
      <c r="D29" s="295" t="s">
        <v>358</v>
      </c>
      <c r="E29" s="295"/>
      <c r="F29" s="295"/>
      <c r="G29" s="295"/>
      <c r="H29" s="295"/>
      <c r="I29" s="295"/>
      <c r="J29" s="295"/>
      <c r="K29" s="293"/>
    </row>
    <row r="30" spans="2:11" ht="12.75" customHeight="1">
      <c r="B30" s="296"/>
      <c r="C30" s="298"/>
      <c r="D30" s="298"/>
      <c r="E30" s="298"/>
      <c r="F30" s="298"/>
      <c r="G30" s="298"/>
      <c r="H30" s="298"/>
      <c r="I30" s="298"/>
      <c r="J30" s="298"/>
      <c r="K30" s="293"/>
    </row>
    <row r="31" spans="2:11" ht="15" customHeight="1">
      <c r="B31" s="296"/>
      <c r="C31" s="298"/>
      <c r="D31" s="295" t="s">
        <v>359</v>
      </c>
      <c r="E31" s="295"/>
      <c r="F31" s="295"/>
      <c r="G31" s="295"/>
      <c r="H31" s="295"/>
      <c r="I31" s="295"/>
      <c r="J31" s="295"/>
      <c r="K31" s="293"/>
    </row>
    <row r="32" spans="2:11" ht="15" customHeight="1">
      <c r="B32" s="296"/>
      <c r="C32" s="298"/>
      <c r="D32" s="295" t="s">
        <v>360</v>
      </c>
      <c r="E32" s="295"/>
      <c r="F32" s="295"/>
      <c r="G32" s="295"/>
      <c r="H32" s="295"/>
      <c r="I32" s="295"/>
      <c r="J32" s="295"/>
      <c r="K32" s="293"/>
    </row>
    <row r="33" spans="2:11" ht="15" customHeight="1">
      <c r="B33" s="296"/>
      <c r="C33" s="298"/>
      <c r="D33" s="295" t="s">
        <v>361</v>
      </c>
      <c r="E33" s="295"/>
      <c r="F33" s="295"/>
      <c r="G33" s="295"/>
      <c r="H33" s="295"/>
      <c r="I33" s="295"/>
      <c r="J33" s="295"/>
      <c r="K33" s="293"/>
    </row>
    <row r="34" spans="2:11" ht="15" customHeight="1">
      <c r="B34" s="296"/>
      <c r="C34" s="298"/>
      <c r="D34" s="297"/>
      <c r="E34" s="300" t="s">
        <v>95</v>
      </c>
      <c r="F34" s="297"/>
      <c r="G34" s="295" t="s">
        <v>362</v>
      </c>
      <c r="H34" s="295"/>
      <c r="I34" s="295"/>
      <c r="J34" s="295"/>
      <c r="K34" s="293"/>
    </row>
    <row r="35" spans="2:11" ht="30.75" customHeight="1">
      <c r="B35" s="296"/>
      <c r="C35" s="298"/>
      <c r="D35" s="297"/>
      <c r="E35" s="300" t="s">
        <v>363</v>
      </c>
      <c r="F35" s="297"/>
      <c r="G35" s="295" t="s">
        <v>364</v>
      </c>
      <c r="H35" s="295"/>
      <c r="I35" s="295"/>
      <c r="J35" s="295"/>
      <c r="K35" s="293"/>
    </row>
    <row r="36" spans="2:11" ht="15" customHeight="1">
      <c r="B36" s="296"/>
      <c r="C36" s="298"/>
      <c r="D36" s="297"/>
      <c r="E36" s="300" t="s">
        <v>52</v>
      </c>
      <c r="F36" s="297"/>
      <c r="G36" s="295" t="s">
        <v>365</v>
      </c>
      <c r="H36" s="295"/>
      <c r="I36" s="295"/>
      <c r="J36" s="295"/>
      <c r="K36" s="293"/>
    </row>
    <row r="37" spans="2:11" ht="15" customHeight="1">
      <c r="B37" s="296"/>
      <c r="C37" s="298"/>
      <c r="D37" s="297"/>
      <c r="E37" s="300" t="s">
        <v>96</v>
      </c>
      <c r="F37" s="297"/>
      <c r="G37" s="295" t="s">
        <v>366</v>
      </c>
      <c r="H37" s="295"/>
      <c r="I37" s="295"/>
      <c r="J37" s="295"/>
      <c r="K37" s="293"/>
    </row>
    <row r="38" spans="2:11" ht="15" customHeight="1">
      <c r="B38" s="296"/>
      <c r="C38" s="298"/>
      <c r="D38" s="297"/>
      <c r="E38" s="300" t="s">
        <v>97</v>
      </c>
      <c r="F38" s="297"/>
      <c r="G38" s="295" t="s">
        <v>367</v>
      </c>
      <c r="H38" s="295"/>
      <c r="I38" s="295"/>
      <c r="J38" s="295"/>
      <c r="K38" s="293"/>
    </row>
    <row r="39" spans="2:11" ht="15" customHeight="1">
      <c r="B39" s="296"/>
      <c r="C39" s="298"/>
      <c r="D39" s="297"/>
      <c r="E39" s="300" t="s">
        <v>98</v>
      </c>
      <c r="F39" s="297"/>
      <c r="G39" s="295" t="s">
        <v>368</v>
      </c>
      <c r="H39" s="295"/>
      <c r="I39" s="295"/>
      <c r="J39" s="295"/>
      <c r="K39" s="293"/>
    </row>
    <row r="40" spans="2:11" ht="15" customHeight="1">
      <c r="B40" s="296"/>
      <c r="C40" s="298"/>
      <c r="D40" s="297"/>
      <c r="E40" s="300" t="s">
        <v>369</v>
      </c>
      <c r="F40" s="297"/>
      <c r="G40" s="295" t="s">
        <v>370</v>
      </c>
      <c r="H40" s="295"/>
      <c r="I40" s="295"/>
      <c r="J40" s="295"/>
      <c r="K40" s="293"/>
    </row>
    <row r="41" spans="2:11" ht="15" customHeight="1">
      <c r="B41" s="296"/>
      <c r="C41" s="298"/>
      <c r="D41" s="297"/>
      <c r="E41" s="300"/>
      <c r="F41" s="297"/>
      <c r="G41" s="295" t="s">
        <v>371</v>
      </c>
      <c r="H41" s="295"/>
      <c r="I41" s="295"/>
      <c r="J41" s="295"/>
      <c r="K41" s="293"/>
    </row>
    <row r="42" spans="2:11" ht="15" customHeight="1">
      <c r="B42" s="296"/>
      <c r="C42" s="298"/>
      <c r="D42" s="297"/>
      <c r="E42" s="300" t="s">
        <v>372</v>
      </c>
      <c r="F42" s="297"/>
      <c r="G42" s="295" t="s">
        <v>373</v>
      </c>
      <c r="H42" s="295"/>
      <c r="I42" s="295"/>
      <c r="J42" s="295"/>
      <c r="K42" s="293"/>
    </row>
    <row r="43" spans="2:11" ht="15" customHeight="1">
      <c r="B43" s="296"/>
      <c r="C43" s="298"/>
      <c r="D43" s="297"/>
      <c r="E43" s="300" t="s">
        <v>100</v>
      </c>
      <c r="F43" s="297"/>
      <c r="G43" s="295" t="s">
        <v>374</v>
      </c>
      <c r="H43" s="295"/>
      <c r="I43" s="295"/>
      <c r="J43" s="295"/>
      <c r="K43" s="293"/>
    </row>
    <row r="44" spans="2:11" ht="12.75" customHeight="1">
      <c r="B44" s="296"/>
      <c r="C44" s="298"/>
      <c r="D44" s="297"/>
      <c r="E44" s="297"/>
      <c r="F44" s="297"/>
      <c r="G44" s="297"/>
      <c r="H44" s="297"/>
      <c r="I44" s="297"/>
      <c r="J44" s="297"/>
      <c r="K44" s="293"/>
    </row>
    <row r="45" spans="2:11" ht="15" customHeight="1">
      <c r="B45" s="296"/>
      <c r="C45" s="298"/>
      <c r="D45" s="295" t="s">
        <v>375</v>
      </c>
      <c r="E45" s="295"/>
      <c r="F45" s="295"/>
      <c r="G45" s="295"/>
      <c r="H45" s="295"/>
      <c r="I45" s="295"/>
      <c r="J45" s="295"/>
      <c r="K45" s="293"/>
    </row>
    <row r="46" spans="2:11" ht="15" customHeight="1">
      <c r="B46" s="296"/>
      <c r="C46" s="298"/>
      <c r="D46" s="298"/>
      <c r="E46" s="295" t="s">
        <v>376</v>
      </c>
      <c r="F46" s="295"/>
      <c r="G46" s="295"/>
      <c r="H46" s="295"/>
      <c r="I46" s="295"/>
      <c r="J46" s="295"/>
      <c r="K46" s="293"/>
    </row>
    <row r="47" spans="2:11" ht="15" customHeight="1">
      <c r="B47" s="296"/>
      <c r="C47" s="298"/>
      <c r="D47" s="298"/>
      <c r="E47" s="295" t="s">
        <v>377</v>
      </c>
      <c r="F47" s="295"/>
      <c r="G47" s="295"/>
      <c r="H47" s="295"/>
      <c r="I47" s="295"/>
      <c r="J47" s="295"/>
      <c r="K47" s="293"/>
    </row>
    <row r="48" spans="2:11" ht="15" customHeight="1">
      <c r="B48" s="296"/>
      <c r="C48" s="298"/>
      <c r="D48" s="298"/>
      <c r="E48" s="295" t="s">
        <v>378</v>
      </c>
      <c r="F48" s="295"/>
      <c r="G48" s="295"/>
      <c r="H48" s="295"/>
      <c r="I48" s="295"/>
      <c r="J48" s="295"/>
      <c r="K48" s="293"/>
    </row>
    <row r="49" spans="2:11" ht="15" customHeight="1">
      <c r="B49" s="296"/>
      <c r="C49" s="298"/>
      <c r="D49" s="295" t="s">
        <v>379</v>
      </c>
      <c r="E49" s="295"/>
      <c r="F49" s="295"/>
      <c r="G49" s="295"/>
      <c r="H49" s="295"/>
      <c r="I49" s="295"/>
      <c r="J49" s="295"/>
      <c r="K49" s="293"/>
    </row>
    <row r="50" spans="2:11" ht="25.5" customHeight="1">
      <c r="B50" s="291"/>
      <c r="C50" s="292" t="s">
        <v>380</v>
      </c>
      <c r="D50" s="292"/>
      <c r="E50" s="292"/>
      <c r="F50" s="292"/>
      <c r="G50" s="292"/>
      <c r="H50" s="292"/>
      <c r="I50" s="292"/>
      <c r="J50" s="292"/>
      <c r="K50" s="293"/>
    </row>
    <row r="51" spans="2:11" ht="5.25" customHeight="1">
      <c r="B51" s="291"/>
      <c r="C51" s="294"/>
      <c r="D51" s="294"/>
      <c r="E51" s="294"/>
      <c r="F51" s="294"/>
      <c r="G51" s="294"/>
      <c r="H51" s="294"/>
      <c r="I51" s="294"/>
      <c r="J51" s="294"/>
      <c r="K51" s="293"/>
    </row>
    <row r="52" spans="2:11" ht="15" customHeight="1">
      <c r="B52" s="291"/>
      <c r="C52" s="295" t="s">
        <v>381</v>
      </c>
      <c r="D52" s="295"/>
      <c r="E52" s="295"/>
      <c r="F52" s="295"/>
      <c r="G52" s="295"/>
      <c r="H52" s="295"/>
      <c r="I52" s="295"/>
      <c r="J52" s="295"/>
      <c r="K52" s="293"/>
    </row>
    <row r="53" spans="2:11" ht="15" customHeight="1">
      <c r="B53" s="291"/>
      <c r="C53" s="295" t="s">
        <v>382</v>
      </c>
      <c r="D53" s="295"/>
      <c r="E53" s="295"/>
      <c r="F53" s="295"/>
      <c r="G53" s="295"/>
      <c r="H53" s="295"/>
      <c r="I53" s="295"/>
      <c r="J53" s="295"/>
      <c r="K53" s="293"/>
    </row>
    <row r="54" spans="2:11" ht="12.75" customHeight="1">
      <c r="B54" s="291"/>
      <c r="C54" s="297"/>
      <c r="D54" s="297"/>
      <c r="E54" s="297"/>
      <c r="F54" s="297"/>
      <c r="G54" s="297"/>
      <c r="H54" s="297"/>
      <c r="I54" s="297"/>
      <c r="J54" s="297"/>
      <c r="K54" s="293"/>
    </row>
    <row r="55" spans="2:11" ht="15" customHeight="1">
      <c r="B55" s="291"/>
      <c r="C55" s="295" t="s">
        <v>383</v>
      </c>
      <c r="D55" s="295"/>
      <c r="E55" s="295"/>
      <c r="F55" s="295"/>
      <c r="G55" s="295"/>
      <c r="H55" s="295"/>
      <c r="I55" s="295"/>
      <c r="J55" s="295"/>
      <c r="K55" s="293"/>
    </row>
    <row r="56" spans="2:11" ht="15" customHeight="1">
      <c r="B56" s="291"/>
      <c r="C56" s="298"/>
      <c r="D56" s="295" t="s">
        <v>384</v>
      </c>
      <c r="E56" s="295"/>
      <c r="F56" s="295"/>
      <c r="G56" s="295"/>
      <c r="H56" s="295"/>
      <c r="I56" s="295"/>
      <c r="J56" s="295"/>
      <c r="K56" s="293"/>
    </row>
    <row r="57" spans="2:11" ht="15" customHeight="1">
      <c r="B57" s="291"/>
      <c r="C57" s="298"/>
      <c r="D57" s="295" t="s">
        <v>385</v>
      </c>
      <c r="E57" s="295"/>
      <c r="F57" s="295"/>
      <c r="G57" s="295"/>
      <c r="H57" s="295"/>
      <c r="I57" s="295"/>
      <c r="J57" s="295"/>
      <c r="K57" s="293"/>
    </row>
    <row r="58" spans="2:11" ht="15" customHeight="1">
      <c r="B58" s="291"/>
      <c r="C58" s="298"/>
      <c r="D58" s="295" t="s">
        <v>386</v>
      </c>
      <c r="E58" s="295"/>
      <c r="F58" s="295"/>
      <c r="G58" s="295"/>
      <c r="H58" s="295"/>
      <c r="I58" s="295"/>
      <c r="J58" s="295"/>
      <c r="K58" s="293"/>
    </row>
    <row r="59" spans="2:11" ht="15" customHeight="1">
      <c r="B59" s="291"/>
      <c r="C59" s="298"/>
      <c r="D59" s="295" t="s">
        <v>387</v>
      </c>
      <c r="E59" s="295"/>
      <c r="F59" s="295"/>
      <c r="G59" s="295"/>
      <c r="H59" s="295"/>
      <c r="I59" s="295"/>
      <c r="J59" s="295"/>
      <c r="K59" s="293"/>
    </row>
    <row r="60" spans="2:11" ht="15" customHeight="1">
      <c r="B60" s="291"/>
      <c r="C60" s="298"/>
      <c r="D60" s="301" t="s">
        <v>388</v>
      </c>
      <c r="E60" s="301"/>
      <c r="F60" s="301"/>
      <c r="G60" s="301"/>
      <c r="H60" s="301"/>
      <c r="I60" s="301"/>
      <c r="J60" s="301"/>
      <c r="K60" s="293"/>
    </row>
    <row r="61" spans="2:11" ht="15" customHeight="1">
      <c r="B61" s="291"/>
      <c r="C61" s="298"/>
      <c r="D61" s="295" t="s">
        <v>389</v>
      </c>
      <c r="E61" s="295"/>
      <c r="F61" s="295"/>
      <c r="G61" s="295"/>
      <c r="H61" s="295"/>
      <c r="I61" s="295"/>
      <c r="J61" s="295"/>
      <c r="K61" s="293"/>
    </row>
    <row r="62" spans="2:11" ht="12.75" customHeight="1">
      <c r="B62" s="291"/>
      <c r="C62" s="298"/>
      <c r="D62" s="298"/>
      <c r="E62" s="302"/>
      <c r="F62" s="298"/>
      <c r="G62" s="298"/>
      <c r="H62" s="298"/>
      <c r="I62" s="298"/>
      <c r="J62" s="298"/>
      <c r="K62" s="293"/>
    </row>
    <row r="63" spans="2:11" ht="15" customHeight="1">
      <c r="B63" s="291"/>
      <c r="C63" s="298"/>
      <c r="D63" s="295" t="s">
        <v>390</v>
      </c>
      <c r="E63" s="295"/>
      <c r="F63" s="295"/>
      <c r="G63" s="295"/>
      <c r="H63" s="295"/>
      <c r="I63" s="295"/>
      <c r="J63" s="295"/>
      <c r="K63" s="293"/>
    </row>
    <row r="64" spans="2:11" ht="15" customHeight="1">
      <c r="B64" s="291"/>
      <c r="C64" s="298"/>
      <c r="D64" s="301" t="s">
        <v>391</v>
      </c>
      <c r="E64" s="301"/>
      <c r="F64" s="301"/>
      <c r="G64" s="301"/>
      <c r="H64" s="301"/>
      <c r="I64" s="301"/>
      <c r="J64" s="301"/>
      <c r="K64" s="293"/>
    </row>
    <row r="65" spans="2:11" ht="15" customHeight="1">
      <c r="B65" s="291"/>
      <c r="C65" s="298"/>
      <c r="D65" s="295" t="s">
        <v>392</v>
      </c>
      <c r="E65" s="295"/>
      <c r="F65" s="295"/>
      <c r="G65" s="295"/>
      <c r="H65" s="295"/>
      <c r="I65" s="295"/>
      <c r="J65" s="295"/>
      <c r="K65" s="293"/>
    </row>
    <row r="66" spans="2:11" ht="15" customHeight="1">
      <c r="B66" s="291"/>
      <c r="C66" s="298"/>
      <c r="D66" s="295" t="s">
        <v>393</v>
      </c>
      <c r="E66" s="295"/>
      <c r="F66" s="295"/>
      <c r="G66" s="295"/>
      <c r="H66" s="295"/>
      <c r="I66" s="295"/>
      <c r="J66" s="295"/>
      <c r="K66" s="293"/>
    </row>
    <row r="67" spans="2:11" ht="15" customHeight="1">
      <c r="B67" s="291"/>
      <c r="C67" s="298"/>
      <c r="D67" s="295" t="s">
        <v>394</v>
      </c>
      <c r="E67" s="295"/>
      <c r="F67" s="295"/>
      <c r="G67" s="295"/>
      <c r="H67" s="295"/>
      <c r="I67" s="295"/>
      <c r="J67" s="295"/>
      <c r="K67" s="293"/>
    </row>
    <row r="68" spans="2:11" ht="15" customHeight="1">
      <c r="B68" s="291"/>
      <c r="C68" s="298"/>
      <c r="D68" s="295" t="s">
        <v>395</v>
      </c>
      <c r="E68" s="295"/>
      <c r="F68" s="295"/>
      <c r="G68" s="295"/>
      <c r="H68" s="295"/>
      <c r="I68" s="295"/>
      <c r="J68" s="295"/>
      <c r="K68" s="293"/>
    </row>
    <row r="69" spans="2:11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>
      <c r="B73" s="311"/>
      <c r="C73" s="312" t="s">
        <v>331</v>
      </c>
      <c r="D73" s="312"/>
      <c r="E73" s="312"/>
      <c r="F73" s="312"/>
      <c r="G73" s="312"/>
      <c r="H73" s="312"/>
      <c r="I73" s="312"/>
      <c r="J73" s="312"/>
      <c r="K73" s="313"/>
    </row>
    <row r="74" spans="2:11" ht="17.25" customHeight="1">
      <c r="B74" s="311"/>
      <c r="C74" s="314" t="s">
        <v>396</v>
      </c>
      <c r="D74" s="314"/>
      <c r="E74" s="314"/>
      <c r="F74" s="314" t="s">
        <v>397</v>
      </c>
      <c r="G74" s="315"/>
      <c r="H74" s="314" t="s">
        <v>96</v>
      </c>
      <c r="I74" s="314" t="s">
        <v>56</v>
      </c>
      <c r="J74" s="314" t="s">
        <v>398</v>
      </c>
      <c r="K74" s="313"/>
    </row>
    <row r="75" spans="2:11" ht="17.25" customHeight="1">
      <c r="B75" s="311"/>
      <c r="C75" s="316" t="s">
        <v>399</v>
      </c>
      <c r="D75" s="316"/>
      <c r="E75" s="316"/>
      <c r="F75" s="317" t="s">
        <v>400</v>
      </c>
      <c r="G75" s="318"/>
      <c r="H75" s="316"/>
      <c r="I75" s="316"/>
      <c r="J75" s="316" t="s">
        <v>401</v>
      </c>
      <c r="K75" s="313"/>
    </row>
    <row r="76" spans="2:11" ht="5.25" customHeight="1">
      <c r="B76" s="311"/>
      <c r="C76" s="319"/>
      <c r="D76" s="319"/>
      <c r="E76" s="319"/>
      <c r="F76" s="319"/>
      <c r="G76" s="320"/>
      <c r="H76" s="319"/>
      <c r="I76" s="319"/>
      <c r="J76" s="319"/>
      <c r="K76" s="313"/>
    </row>
    <row r="77" spans="2:11" ht="15" customHeight="1">
      <c r="B77" s="311"/>
      <c r="C77" s="300" t="s">
        <v>52</v>
      </c>
      <c r="D77" s="319"/>
      <c r="E77" s="319"/>
      <c r="F77" s="321" t="s">
        <v>402</v>
      </c>
      <c r="G77" s="320"/>
      <c r="H77" s="300" t="s">
        <v>403</v>
      </c>
      <c r="I77" s="300" t="s">
        <v>404</v>
      </c>
      <c r="J77" s="300">
        <v>20</v>
      </c>
      <c r="K77" s="313"/>
    </row>
    <row r="78" spans="2:11" ht="15" customHeight="1">
      <c r="B78" s="311"/>
      <c r="C78" s="300" t="s">
        <v>405</v>
      </c>
      <c r="D78" s="300"/>
      <c r="E78" s="300"/>
      <c r="F78" s="321" t="s">
        <v>402</v>
      </c>
      <c r="G78" s="320"/>
      <c r="H78" s="300" t="s">
        <v>406</v>
      </c>
      <c r="I78" s="300" t="s">
        <v>404</v>
      </c>
      <c r="J78" s="300">
        <v>120</v>
      </c>
      <c r="K78" s="313"/>
    </row>
    <row r="79" spans="2:11" ht="15" customHeight="1">
      <c r="B79" s="322"/>
      <c r="C79" s="300" t="s">
        <v>407</v>
      </c>
      <c r="D79" s="300"/>
      <c r="E79" s="300"/>
      <c r="F79" s="321" t="s">
        <v>408</v>
      </c>
      <c r="G79" s="320"/>
      <c r="H79" s="300" t="s">
        <v>409</v>
      </c>
      <c r="I79" s="300" t="s">
        <v>404</v>
      </c>
      <c r="J79" s="300">
        <v>50</v>
      </c>
      <c r="K79" s="313"/>
    </row>
    <row r="80" spans="2:11" ht="15" customHeight="1">
      <c r="B80" s="322"/>
      <c r="C80" s="300" t="s">
        <v>410</v>
      </c>
      <c r="D80" s="300"/>
      <c r="E80" s="300"/>
      <c r="F80" s="321" t="s">
        <v>402</v>
      </c>
      <c r="G80" s="320"/>
      <c r="H80" s="300" t="s">
        <v>411</v>
      </c>
      <c r="I80" s="300" t="s">
        <v>412</v>
      </c>
      <c r="J80" s="300"/>
      <c r="K80" s="313"/>
    </row>
    <row r="81" spans="2:11" ht="15" customHeight="1">
      <c r="B81" s="322"/>
      <c r="C81" s="323" t="s">
        <v>413</v>
      </c>
      <c r="D81" s="323"/>
      <c r="E81" s="323"/>
      <c r="F81" s="324" t="s">
        <v>408</v>
      </c>
      <c r="G81" s="323"/>
      <c r="H81" s="323" t="s">
        <v>414</v>
      </c>
      <c r="I81" s="323" t="s">
        <v>404</v>
      </c>
      <c r="J81" s="323">
        <v>15</v>
      </c>
      <c r="K81" s="313"/>
    </row>
    <row r="82" spans="2:11" ht="15" customHeight="1">
      <c r="B82" s="322"/>
      <c r="C82" s="323" t="s">
        <v>415</v>
      </c>
      <c r="D82" s="323"/>
      <c r="E82" s="323"/>
      <c r="F82" s="324" t="s">
        <v>408</v>
      </c>
      <c r="G82" s="323"/>
      <c r="H82" s="323" t="s">
        <v>416</v>
      </c>
      <c r="I82" s="323" t="s">
        <v>404</v>
      </c>
      <c r="J82" s="323">
        <v>15</v>
      </c>
      <c r="K82" s="313"/>
    </row>
    <row r="83" spans="2:11" ht="15" customHeight="1">
      <c r="B83" s="322"/>
      <c r="C83" s="323" t="s">
        <v>417</v>
      </c>
      <c r="D83" s="323"/>
      <c r="E83" s="323"/>
      <c r="F83" s="324" t="s">
        <v>408</v>
      </c>
      <c r="G83" s="323"/>
      <c r="H83" s="323" t="s">
        <v>418</v>
      </c>
      <c r="I83" s="323" t="s">
        <v>404</v>
      </c>
      <c r="J83" s="323">
        <v>20</v>
      </c>
      <c r="K83" s="313"/>
    </row>
    <row r="84" spans="2:11" ht="15" customHeight="1">
      <c r="B84" s="322"/>
      <c r="C84" s="323" t="s">
        <v>419</v>
      </c>
      <c r="D84" s="323"/>
      <c r="E84" s="323"/>
      <c r="F84" s="324" t="s">
        <v>408</v>
      </c>
      <c r="G84" s="323"/>
      <c r="H84" s="323" t="s">
        <v>420</v>
      </c>
      <c r="I84" s="323" t="s">
        <v>404</v>
      </c>
      <c r="J84" s="323">
        <v>20</v>
      </c>
      <c r="K84" s="313"/>
    </row>
    <row r="85" spans="2:11" ht="15" customHeight="1">
      <c r="B85" s="322"/>
      <c r="C85" s="300" t="s">
        <v>421</v>
      </c>
      <c r="D85" s="300"/>
      <c r="E85" s="300"/>
      <c r="F85" s="321" t="s">
        <v>408</v>
      </c>
      <c r="G85" s="320"/>
      <c r="H85" s="300" t="s">
        <v>422</v>
      </c>
      <c r="I85" s="300" t="s">
        <v>404</v>
      </c>
      <c r="J85" s="300">
        <v>50</v>
      </c>
      <c r="K85" s="313"/>
    </row>
    <row r="86" spans="2:11" ht="15" customHeight="1">
      <c r="B86" s="322"/>
      <c r="C86" s="300" t="s">
        <v>423</v>
      </c>
      <c r="D86" s="300"/>
      <c r="E86" s="300"/>
      <c r="F86" s="321" t="s">
        <v>408</v>
      </c>
      <c r="G86" s="320"/>
      <c r="H86" s="300" t="s">
        <v>424</v>
      </c>
      <c r="I86" s="300" t="s">
        <v>404</v>
      </c>
      <c r="J86" s="300">
        <v>20</v>
      </c>
      <c r="K86" s="313"/>
    </row>
    <row r="87" spans="2:11" ht="15" customHeight="1">
      <c r="B87" s="322"/>
      <c r="C87" s="300" t="s">
        <v>425</v>
      </c>
      <c r="D87" s="300"/>
      <c r="E87" s="300"/>
      <c r="F87" s="321" t="s">
        <v>408</v>
      </c>
      <c r="G87" s="320"/>
      <c r="H87" s="300" t="s">
        <v>426</v>
      </c>
      <c r="I87" s="300" t="s">
        <v>404</v>
      </c>
      <c r="J87" s="300">
        <v>20</v>
      </c>
      <c r="K87" s="313"/>
    </row>
    <row r="88" spans="2:11" ht="15" customHeight="1">
      <c r="B88" s="322"/>
      <c r="C88" s="300" t="s">
        <v>427</v>
      </c>
      <c r="D88" s="300"/>
      <c r="E88" s="300"/>
      <c r="F88" s="321" t="s">
        <v>408</v>
      </c>
      <c r="G88" s="320"/>
      <c r="H88" s="300" t="s">
        <v>428</v>
      </c>
      <c r="I88" s="300" t="s">
        <v>404</v>
      </c>
      <c r="J88" s="300">
        <v>50</v>
      </c>
      <c r="K88" s="313"/>
    </row>
    <row r="89" spans="2:11" ht="15" customHeight="1">
      <c r="B89" s="322"/>
      <c r="C89" s="300" t="s">
        <v>429</v>
      </c>
      <c r="D89" s="300"/>
      <c r="E89" s="300"/>
      <c r="F89" s="321" t="s">
        <v>408</v>
      </c>
      <c r="G89" s="320"/>
      <c r="H89" s="300" t="s">
        <v>429</v>
      </c>
      <c r="I89" s="300" t="s">
        <v>404</v>
      </c>
      <c r="J89" s="300">
        <v>50</v>
      </c>
      <c r="K89" s="313"/>
    </row>
    <row r="90" spans="2:11" ht="15" customHeight="1">
      <c r="B90" s="322"/>
      <c r="C90" s="300" t="s">
        <v>101</v>
      </c>
      <c r="D90" s="300"/>
      <c r="E90" s="300"/>
      <c r="F90" s="321" t="s">
        <v>408</v>
      </c>
      <c r="G90" s="320"/>
      <c r="H90" s="300" t="s">
        <v>430</v>
      </c>
      <c r="I90" s="300" t="s">
        <v>404</v>
      </c>
      <c r="J90" s="300">
        <v>255</v>
      </c>
      <c r="K90" s="313"/>
    </row>
    <row r="91" spans="2:11" ht="15" customHeight="1">
      <c r="B91" s="322"/>
      <c r="C91" s="300" t="s">
        <v>431</v>
      </c>
      <c r="D91" s="300"/>
      <c r="E91" s="300"/>
      <c r="F91" s="321" t="s">
        <v>402</v>
      </c>
      <c r="G91" s="320"/>
      <c r="H91" s="300" t="s">
        <v>432</v>
      </c>
      <c r="I91" s="300" t="s">
        <v>433</v>
      </c>
      <c r="J91" s="300"/>
      <c r="K91" s="313"/>
    </row>
    <row r="92" spans="2:11" ht="15" customHeight="1">
      <c r="B92" s="322"/>
      <c r="C92" s="300" t="s">
        <v>434</v>
      </c>
      <c r="D92" s="300"/>
      <c r="E92" s="300"/>
      <c r="F92" s="321" t="s">
        <v>402</v>
      </c>
      <c r="G92" s="320"/>
      <c r="H92" s="300" t="s">
        <v>435</v>
      </c>
      <c r="I92" s="300" t="s">
        <v>436</v>
      </c>
      <c r="J92" s="300"/>
      <c r="K92" s="313"/>
    </row>
    <row r="93" spans="2:11" ht="15" customHeight="1">
      <c r="B93" s="322"/>
      <c r="C93" s="300" t="s">
        <v>437</v>
      </c>
      <c r="D93" s="300"/>
      <c r="E93" s="300"/>
      <c r="F93" s="321" t="s">
        <v>402</v>
      </c>
      <c r="G93" s="320"/>
      <c r="H93" s="300" t="s">
        <v>437</v>
      </c>
      <c r="I93" s="300" t="s">
        <v>436</v>
      </c>
      <c r="J93" s="300"/>
      <c r="K93" s="313"/>
    </row>
    <row r="94" spans="2:11" ht="15" customHeight="1">
      <c r="B94" s="322"/>
      <c r="C94" s="300" t="s">
        <v>37</v>
      </c>
      <c r="D94" s="300"/>
      <c r="E94" s="300"/>
      <c r="F94" s="321" t="s">
        <v>402</v>
      </c>
      <c r="G94" s="320"/>
      <c r="H94" s="300" t="s">
        <v>438</v>
      </c>
      <c r="I94" s="300" t="s">
        <v>436</v>
      </c>
      <c r="J94" s="300"/>
      <c r="K94" s="313"/>
    </row>
    <row r="95" spans="2:11" ht="15" customHeight="1">
      <c r="B95" s="322"/>
      <c r="C95" s="300" t="s">
        <v>47</v>
      </c>
      <c r="D95" s="300"/>
      <c r="E95" s="300"/>
      <c r="F95" s="321" t="s">
        <v>402</v>
      </c>
      <c r="G95" s="320"/>
      <c r="H95" s="300" t="s">
        <v>439</v>
      </c>
      <c r="I95" s="300" t="s">
        <v>436</v>
      </c>
      <c r="J95" s="300"/>
      <c r="K95" s="313"/>
    </row>
    <row r="96" spans="2:11" ht="15" customHeight="1">
      <c r="B96" s="325"/>
      <c r="C96" s="326"/>
      <c r="D96" s="326"/>
      <c r="E96" s="326"/>
      <c r="F96" s="326"/>
      <c r="G96" s="326"/>
      <c r="H96" s="326"/>
      <c r="I96" s="326"/>
      <c r="J96" s="326"/>
      <c r="K96" s="327"/>
    </row>
    <row r="97" spans="2:11" ht="18.75" customHeight="1">
      <c r="B97" s="328"/>
      <c r="C97" s="329"/>
      <c r="D97" s="329"/>
      <c r="E97" s="329"/>
      <c r="F97" s="329"/>
      <c r="G97" s="329"/>
      <c r="H97" s="329"/>
      <c r="I97" s="329"/>
      <c r="J97" s="329"/>
      <c r="K97" s="328"/>
    </row>
    <row r="98" spans="2:11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>
      <c r="B100" s="311"/>
      <c r="C100" s="312" t="s">
        <v>440</v>
      </c>
      <c r="D100" s="312"/>
      <c r="E100" s="312"/>
      <c r="F100" s="312"/>
      <c r="G100" s="312"/>
      <c r="H100" s="312"/>
      <c r="I100" s="312"/>
      <c r="J100" s="312"/>
      <c r="K100" s="313"/>
    </row>
    <row r="101" spans="2:11" ht="17.25" customHeight="1">
      <c r="B101" s="311"/>
      <c r="C101" s="314" t="s">
        <v>396</v>
      </c>
      <c r="D101" s="314"/>
      <c r="E101" s="314"/>
      <c r="F101" s="314" t="s">
        <v>397</v>
      </c>
      <c r="G101" s="315"/>
      <c r="H101" s="314" t="s">
        <v>96</v>
      </c>
      <c r="I101" s="314" t="s">
        <v>56</v>
      </c>
      <c r="J101" s="314" t="s">
        <v>398</v>
      </c>
      <c r="K101" s="313"/>
    </row>
    <row r="102" spans="2:11" ht="17.25" customHeight="1">
      <c r="B102" s="311"/>
      <c r="C102" s="316" t="s">
        <v>399</v>
      </c>
      <c r="D102" s="316"/>
      <c r="E102" s="316"/>
      <c r="F102" s="317" t="s">
        <v>400</v>
      </c>
      <c r="G102" s="318"/>
      <c r="H102" s="316"/>
      <c r="I102" s="316"/>
      <c r="J102" s="316" t="s">
        <v>401</v>
      </c>
      <c r="K102" s="313"/>
    </row>
    <row r="103" spans="2:11" ht="5.25" customHeight="1">
      <c r="B103" s="311"/>
      <c r="C103" s="314"/>
      <c r="D103" s="314"/>
      <c r="E103" s="314"/>
      <c r="F103" s="314"/>
      <c r="G103" s="330"/>
      <c r="H103" s="314"/>
      <c r="I103" s="314"/>
      <c r="J103" s="314"/>
      <c r="K103" s="313"/>
    </row>
    <row r="104" spans="2:11" ht="15" customHeight="1">
      <c r="B104" s="311"/>
      <c r="C104" s="300" t="s">
        <v>52</v>
      </c>
      <c r="D104" s="319"/>
      <c r="E104" s="319"/>
      <c r="F104" s="321" t="s">
        <v>402</v>
      </c>
      <c r="G104" s="330"/>
      <c r="H104" s="300" t="s">
        <v>441</v>
      </c>
      <c r="I104" s="300" t="s">
        <v>404</v>
      </c>
      <c r="J104" s="300">
        <v>20</v>
      </c>
      <c r="K104" s="313"/>
    </row>
    <row r="105" spans="2:11" ht="15" customHeight="1">
      <c r="B105" s="311"/>
      <c r="C105" s="300" t="s">
        <v>405</v>
      </c>
      <c r="D105" s="300"/>
      <c r="E105" s="300"/>
      <c r="F105" s="321" t="s">
        <v>402</v>
      </c>
      <c r="G105" s="300"/>
      <c r="H105" s="300" t="s">
        <v>441</v>
      </c>
      <c r="I105" s="300" t="s">
        <v>404</v>
      </c>
      <c r="J105" s="300">
        <v>120</v>
      </c>
      <c r="K105" s="313"/>
    </row>
    <row r="106" spans="2:11" ht="15" customHeight="1">
      <c r="B106" s="322"/>
      <c r="C106" s="300" t="s">
        <v>407</v>
      </c>
      <c r="D106" s="300"/>
      <c r="E106" s="300"/>
      <c r="F106" s="321" t="s">
        <v>408</v>
      </c>
      <c r="G106" s="300"/>
      <c r="H106" s="300" t="s">
        <v>441</v>
      </c>
      <c r="I106" s="300" t="s">
        <v>404</v>
      </c>
      <c r="J106" s="300">
        <v>50</v>
      </c>
      <c r="K106" s="313"/>
    </row>
    <row r="107" spans="2:11" ht="15" customHeight="1">
      <c r="B107" s="322"/>
      <c r="C107" s="300" t="s">
        <v>410</v>
      </c>
      <c r="D107" s="300"/>
      <c r="E107" s="300"/>
      <c r="F107" s="321" t="s">
        <v>402</v>
      </c>
      <c r="G107" s="300"/>
      <c r="H107" s="300" t="s">
        <v>441</v>
      </c>
      <c r="I107" s="300" t="s">
        <v>412</v>
      </c>
      <c r="J107" s="300"/>
      <c r="K107" s="313"/>
    </row>
    <row r="108" spans="2:11" ht="15" customHeight="1">
      <c r="B108" s="322"/>
      <c r="C108" s="300" t="s">
        <v>421</v>
      </c>
      <c r="D108" s="300"/>
      <c r="E108" s="300"/>
      <c r="F108" s="321" t="s">
        <v>408</v>
      </c>
      <c r="G108" s="300"/>
      <c r="H108" s="300" t="s">
        <v>441</v>
      </c>
      <c r="I108" s="300" t="s">
        <v>404</v>
      </c>
      <c r="J108" s="300">
        <v>50</v>
      </c>
      <c r="K108" s="313"/>
    </row>
    <row r="109" spans="2:11" ht="15" customHeight="1">
      <c r="B109" s="322"/>
      <c r="C109" s="300" t="s">
        <v>429</v>
      </c>
      <c r="D109" s="300"/>
      <c r="E109" s="300"/>
      <c r="F109" s="321" t="s">
        <v>408</v>
      </c>
      <c r="G109" s="300"/>
      <c r="H109" s="300" t="s">
        <v>441</v>
      </c>
      <c r="I109" s="300" t="s">
        <v>404</v>
      </c>
      <c r="J109" s="300">
        <v>50</v>
      </c>
      <c r="K109" s="313"/>
    </row>
    <row r="110" spans="2:11" ht="15" customHeight="1">
      <c r="B110" s="322"/>
      <c r="C110" s="300" t="s">
        <v>427</v>
      </c>
      <c r="D110" s="300"/>
      <c r="E110" s="300"/>
      <c r="F110" s="321" t="s">
        <v>408</v>
      </c>
      <c r="G110" s="300"/>
      <c r="H110" s="300" t="s">
        <v>441</v>
      </c>
      <c r="I110" s="300" t="s">
        <v>404</v>
      </c>
      <c r="J110" s="300">
        <v>50</v>
      </c>
      <c r="K110" s="313"/>
    </row>
    <row r="111" spans="2:11" ht="15" customHeight="1">
      <c r="B111" s="322"/>
      <c r="C111" s="300" t="s">
        <v>52</v>
      </c>
      <c r="D111" s="300"/>
      <c r="E111" s="300"/>
      <c r="F111" s="321" t="s">
        <v>402</v>
      </c>
      <c r="G111" s="300"/>
      <c r="H111" s="300" t="s">
        <v>442</v>
      </c>
      <c r="I111" s="300" t="s">
        <v>404</v>
      </c>
      <c r="J111" s="300">
        <v>20</v>
      </c>
      <c r="K111" s="313"/>
    </row>
    <row r="112" spans="2:11" ht="15" customHeight="1">
      <c r="B112" s="322"/>
      <c r="C112" s="300" t="s">
        <v>443</v>
      </c>
      <c r="D112" s="300"/>
      <c r="E112" s="300"/>
      <c r="F112" s="321" t="s">
        <v>402</v>
      </c>
      <c r="G112" s="300"/>
      <c r="H112" s="300" t="s">
        <v>444</v>
      </c>
      <c r="I112" s="300" t="s">
        <v>404</v>
      </c>
      <c r="J112" s="300">
        <v>120</v>
      </c>
      <c r="K112" s="313"/>
    </row>
    <row r="113" spans="2:11" ht="15" customHeight="1">
      <c r="B113" s="322"/>
      <c r="C113" s="300" t="s">
        <v>37</v>
      </c>
      <c r="D113" s="300"/>
      <c r="E113" s="300"/>
      <c r="F113" s="321" t="s">
        <v>402</v>
      </c>
      <c r="G113" s="300"/>
      <c r="H113" s="300" t="s">
        <v>445</v>
      </c>
      <c r="I113" s="300" t="s">
        <v>436</v>
      </c>
      <c r="J113" s="300"/>
      <c r="K113" s="313"/>
    </row>
    <row r="114" spans="2:11" ht="15" customHeight="1">
      <c r="B114" s="322"/>
      <c r="C114" s="300" t="s">
        <v>47</v>
      </c>
      <c r="D114" s="300"/>
      <c r="E114" s="300"/>
      <c r="F114" s="321" t="s">
        <v>402</v>
      </c>
      <c r="G114" s="300"/>
      <c r="H114" s="300" t="s">
        <v>446</v>
      </c>
      <c r="I114" s="300" t="s">
        <v>436</v>
      </c>
      <c r="J114" s="300"/>
      <c r="K114" s="313"/>
    </row>
    <row r="115" spans="2:11" ht="15" customHeight="1">
      <c r="B115" s="322"/>
      <c r="C115" s="300" t="s">
        <v>56</v>
      </c>
      <c r="D115" s="300"/>
      <c r="E115" s="300"/>
      <c r="F115" s="321" t="s">
        <v>402</v>
      </c>
      <c r="G115" s="300"/>
      <c r="H115" s="300" t="s">
        <v>447</v>
      </c>
      <c r="I115" s="300" t="s">
        <v>448</v>
      </c>
      <c r="J115" s="300"/>
      <c r="K115" s="313"/>
    </row>
    <row r="116" spans="2:11" ht="15" customHeight="1">
      <c r="B116" s="325"/>
      <c r="C116" s="331"/>
      <c r="D116" s="331"/>
      <c r="E116" s="331"/>
      <c r="F116" s="331"/>
      <c r="G116" s="331"/>
      <c r="H116" s="331"/>
      <c r="I116" s="331"/>
      <c r="J116" s="331"/>
      <c r="K116" s="327"/>
    </row>
    <row r="117" spans="2:11" ht="18.75" customHeight="1">
      <c r="B117" s="332"/>
      <c r="C117" s="297"/>
      <c r="D117" s="297"/>
      <c r="E117" s="297"/>
      <c r="F117" s="333"/>
      <c r="G117" s="297"/>
      <c r="H117" s="297"/>
      <c r="I117" s="297"/>
      <c r="J117" s="297"/>
      <c r="K117" s="332"/>
    </row>
    <row r="118" spans="2:11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>
      <c r="B119" s="334"/>
      <c r="C119" s="335"/>
      <c r="D119" s="335"/>
      <c r="E119" s="335"/>
      <c r="F119" s="335"/>
      <c r="G119" s="335"/>
      <c r="H119" s="335"/>
      <c r="I119" s="335"/>
      <c r="J119" s="335"/>
      <c r="K119" s="336"/>
    </row>
    <row r="120" spans="2:11" ht="45" customHeight="1">
      <c r="B120" s="337"/>
      <c r="C120" s="288" t="s">
        <v>449</v>
      </c>
      <c r="D120" s="288"/>
      <c r="E120" s="288"/>
      <c r="F120" s="288"/>
      <c r="G120" s="288"/>
      <c r="H120" s="288"/>
      <c r="I120" s="288"/>
      <c r="J120" s="288"/>
      <c r="K120" s="338"/>
    </row>
    <row r="121" spans="2:11" ht="17.25" customHeight="1">
      <c r="B121" s="339"/>
      <c r="C121" s="314" t="s">
        <v>396</v>
      </c>
      <c r="D121" s="314"/>
      <c r="E121" s="314"/>
      <c r="F121" s="314" t="s">
        <v>397</v>
      </c>
      <c r="G121" s="315"/>
      <c r="H121" s="314" t="s">
        <v>96</v>
      </c>
      <c r="I121" s="314" t="s">
        <v>56</v>
      </c>
      <c r="J121" s="314" t="s">
        <v>398</v>
      </c>
      <c r="K121" s="340"/>
    </row>
    <row r="122" spans="2:11" ht="17.25" customHeight="1">
      <c r="B122" s="339"/>
      <c r="C122" s="316" t="s">
        <v>399</v>
      </c>
      <c r="D122" s="316"/>
      <c r="E122" s="316"/>
      <c r="F122" s="317" t="s">
        <v>400</v>
      </c>
      <c r="G122" s="318"/>
      <c r="H122" s="316"/>
      <c r="I122" s="316"/>
      <c r="J122" s="316" t="s">
        <v>401</v>
      </c>
      <c r="K122" s="340"/>
    </row>
    <row r="123" spans="2:11" ht="5.25" customHeight="1">
      <c r="B123" s="341"/>
      <c r="C123" s="319"/>
      <c r="D123" s="319"/>
      <c r="E123" s="319"/>
      <c r="F123" s="319"/>
      <c r="G123" s="300"/>
      <c r="H123" s="319"/>
      <c r="I123" s="319"/>
      <c r="J123" s="319"/>
      <c r="K123" s="342"/>
    </row>
    <row r="124" spans="2:11" ht="15" customHeight="1">
      <c r="B124" s="341"/>
      <c r="C124" s="300" t="s">
        <v>405</v>
      </c>
      <c r="D124" s="319"/>
      <c r="E124" s="319"/>
      <c r="F124" s="321" t="s">
        <v>402</v>
      </c>
      <c r="G124" s="300"/>
      <c r="H124" s="300" t="s">
        <v>441</v>
      </c>
      <c r="I124" s="300" t="s">
        <v>404</v>
      </c>
      <c r="J124" s="300">
        <v>120</v>
      </c>
      <c r="K124" s="343"/>
    </row>
    <row r="125" spans="2:11" ht="15" customHeight="1">
      <c r="B125" s="341"/>
      <c r="C125" s="300" t="s">
        <v>450</v>
      </c>
      <c r="D125" s="300"/>
      <c r="E125" s="300"/>
      <c r="F125" s="321" t="s">
        <v>402</v>
      </c>
      <c r="G125" s="300"/>
      <c r="H125" s="300" t="s">
        <v>451</v>
      </c>
      <c r="I125" s="300" t="s">
        <v>404</v>
      </c>
      <c r="J125" s="300" t="s">
        <v>452</v>
      </c>
      <c r="K125" s="343"/>
    </row>
    <row r="126" spans="2:11" ht="15" customHeight="1">
      <c r="B126" s="341"/>
      <c r="C126" s="300" t="s">
        <v>351</v>
      </c>
      <c r="D126" s="300"/>
      <c r="E126" s="300"/>
      <c r="F126" s="321" t="s">
        <v>402</v>
      </c>
      <c r="G126" s="300"/>
      <c r="H126" s="300" t="s">
        <v>453</v>
      </c>
      <c r="I126" s="300" t="s">
        <v>404</v>
      </c>
      <c r="J126" s="300" t="s">
        <v>452</v>
      </c>
      <c r="K126" s="343"/>
    </row>
    <row r="127" spans="2:11" ht="15" customHeight="1">
      <c r="B127" s="341"/>
      <c r="C127" s="300" t="s">
        <v>413</v>
      </c>
      <c r="D127" s="300"/>
      <c r="E127" s="300"/>
      <c r="F127" s="321" t="s">
        <v>408</v>
      </c>
      <c r="G127" s="300"/>
      <c r="H127" s="300" t="s">
        <v>414</v>
      </c>
      <c r="I127" s="300" t="s">
        <v>404</v>
      </c>
      <c r="J127" s="300">
        <v>15</v>
      </c>
      <c r="K127" s="343"/>
    </row>
    <row r="128" spans="2:11" ht="15" customHeight="1">
      <c r="B128" s="341"/>
      <c r="C128" s="323" t="s">
        <v>415</v>
      </c>
      <c r="D128" s="323"/>
      <c r="E128" s="323"/>
      <c r="F128" s="324" t="s">
        <v>408</v>
      </c>
      <c r="G128" s="323"/>
      <c r="H128" s="323" t="s">
        <v>416</v>
      </c>
      <c r="I128" s="323" t="s">
        <v>404</v>
      </c>
      <c r="J128" s="323">
        <v>15</v>
      </c>
      <c r="K128" s="343"/>
    </row>
    <row r="129" spans="2:11" ht="15" customHeight="1">
      <c r="B129" s="341"/>
      <c r="C129" s="323" t="s">
        <v>417</v>
      </c>
      <c r="D129" s="323"/>
      <c r="E129" s="323"/>
      <c r="F129" s="324" t="s">
        <v>408</v>
      </c>
      <c r="G129" s="323"/>
      <c r="H129" s="323" t="s">
        <v>418</v>
      </c>
      <c r="I129" s="323" t="s">
        <v>404</v>
      </c>
      <c r="J129" s="323">
        <v>20</v>
      </c>
      <c r="K129" s="343"/>
    </row>
    <row r="130" spans="2:11" ht="15" customHeight="1">
      <c r="B130" s="341"/>
      <c r="C130" s="323" t="s">
        <v>419</v>
      </c>
      <c r="D130" s="323"/>
      <c r="E130" s="323"/>
      <c r="F130" s="324" t="s">
        <v>408</v>
      </c>
      <c r="G130" s="323"/>
      <c r="H130" s="323" t="s">
        <v>420</v>
      </c>
      <c r="I130" s="323" t="s">
        <v>404</v>
      </c>
      <c r="J130" s="323">
        <v>20</v>
      </c>
      <c r="K130" s="343"/>
    </row>
    <row r="131" spans="2:11" ht="15" customHeight="1">
      <c r="B131" s="341"/>
      <c r="C131" s="300" t="s">
        <v>407</v>
      </c>
      <c r="D131" s="300"/>
      <c r="E131" s="300"/>
      <c r="F131" s="321" t="s">
        <v>408</v>
      </c>
      <c r="G131" s="300"/>
      <c r="H131" s="300" t="s">
        <v>441</v>
      </c>
      <c r="I131" s="300" t="s">
        <v>404</v>
      </c>
      <c r="J131" s="300">
        <v>50</v>
      </c>
      <c r="K131" s="343"/>
    </row>
    <row r="132" spans="2:11" ht="15" customHeight="1">
      <c r="B132" s="341"/>
      <c r="C132" s="300" t="s">
        <v>421</v>
      </c>
      <c r="D132" s="300"/>
      <c r="E132" s="300"/>
      <c r="F132" s="321" t="s">
        <v>408</v>
      </c>
      <c r="G132" s="300"/>
      <c r="H132" s="300" t="s">
        <v>441</v>
      </c>
      <c r="I132" s="300" t="s">
        <v>404</v>
      </c>
      <c r="J132" s="300">
        <v>50</v>
      </c>
      <c r="K132" s="343"/>
    </row>
    <row r="133" spans="2:11" ht="15" customHeight="1">
      <c r="B133" s="341"/>
      <c r="C133" s="300" t="s">
        <v>427</v>
      </c>
      <c r="D133" s="300"/>
      <c r="E133" s="300"/>
      <c r="F133" s="321" t="s">
        <v>408</v>
      </c>
      <c r="G133" s="300"/>
      <c r="H133" s="300" t="s">
        <v>441</v>
      </c>
      <c r="I133" s="300" t="s">
        <v>404</v>
      </c>
      <c r="J133" s="300">
        <v>50</v>
      </c>
      <c r="K133" s="343"/>
    </row>
    <row r="134" spans="2:11" ht="15" customHeight="1">
      <c r="B134" s="341"/>
      <c r="C134" s="300" t="s">
        <v>429</v>
      </c>
      <c r="D134" s="300"/>
      <c r="E134" s="300"/>
      <c r="F134" s="321" t="s">
        <v>408</v>
      </c>
      <c r="G134" s="300"/>
      <c r="H134" s="300" t="s">
        <v>441</v>
      </c>
      <c r="I134" s="300" t="s">
        <v>404</v>
      </c>
      <c r="J134" s="300">
        <v>50</v>
      </c>
      <c r="K134" s="343"/>
    </row>
    <row r="135" spans="2:11" ht="15" customHeight="1">
      <c r="B135" s="341"/>
      <c r="C135" s="300" t="s">
        <v>101</v>
      </c>
      <c r="D135" s="300"/>
      <c r="E135" s="300"/>
      <c r="F135" s="321" t="s">
        <v>408</v>
      </c>
      <c r="G135" s="300"/>
      <c r="H135" s="300" t="s">
        <v>454</v>
      </c>
      <c r="I135" s="300" t="s">
        <v>404</v>
      </c>
      <c r="J135" s="300">
        <v>255</v>
      </c>
      <c r="K135" s="343"/>
    </row>
    <row r="136" spans="2:11" ht="15" customHeight="1">
      <c r="B136" s="341"/>
      <c r="C136" s="300" t="s">
        <v>431</v>
      </c>
      <c r="D136" s="300"/>
      <c r="E136" s="300"/>
      <c r="F136" s="321" t="s">
        <v>402</v>
      </c>
      <c r="G136" s="300"/>
      <c r="H136" s="300" t="s">
        <v>455</v>
      </c>
      <c r="I136" s="300" t="s">
        <v>433</v>
      </c>
      <c r="J136" s="300"/>
      <c r="K136" s="343"/>
    </row>
    <row r="137" spans="2:11" ht="15" customHeight="1">
      <c r="B137" s="341"/>
      <c r="C137" s="300" t="s">
        <v>434</v>
      </c>
      <c r="D137" s="300"/>
      <c r="E137" s="300"/>
      <c r="F137" s="321" t="s">
        <v>402</v>
      </c>
      <c r="G137" s="300"/>
      <c r="H137" s="300" t="s">
        <v>456</v>
      </c>
      <c r="I137" s="300" t="s">
        <v>436</v>
      </c>
      <c r="J137" s="300"/>
      <c r="K137" s="343"/>
    </row>
    <row r="138" spans="2:11" ht="15" customHeight="1">
      <c r="B138" s="341"/>
      <c r="C138" s="300" t="s">
        <v>437</v>
      </c>
      <c r="D138" s="300"/>
      <c r="E138" s="300"/>
      <c r="F138" s="321" t="s">
        <v>402</v>
      </c>
      <c r="G138" s="300"/>
      <c r="H138" s="300" t="s">
        <v>437</v>
      </c>
      <c r="I138" s="300" t="s">
        <v>436</v>
      </c>
      <c r="J138" s="300"/>
      <c r="K138" s="343"/>
    </row>
    <row r="139" spans="2:11" ht="15" customHeight="1">
      <c r="B139" s="341"/>
      <c r="C139" s="300" t="s">
        <v>37</v>
      </c>
      <c r="D139" s="300"/>
      <c r="E139" s="300"/>
      <c r="F139" s="321" t="s">
        <v>402</v>
      </c>
      <c r="G139" s="300"/>
      <c r="H139" s="300" t="s">
        <v>457</v>
      </c>
      <c r="I139" s="300" t="s">
        <v>436</v>
      </c>
      <c r="J139" s="300"/>
      <c r="K139" s="343"/>
    </row>
    <row r="140" spans="2:11" ht="15" customHeight="1">
      <c r="B140" s="341"/>
      <c r="C140" s="300" t="s">
        <v>458</v>
      </c>
      <c r="D140" s="300"/>
      <c r="E140" s="300"/>
      <c r="F140" s="321" t="s">
        <v>402</v>
      </c>
      <c r="G140" s="300"/>
      <c r="H140" s="300" t="s">
        <v>459</v>
      </c>
      <c r="I140" s="300" t="s">
        <v>436</v>
      </c>
      <c r="J140" s="300"/>
      <c r="K140" s="343"/>
    </row>
    <row r="141" spans="2:11" ht="15" customHeight="1">
      <c r="B141" s="344"/>
      <c r="C141" s="345"/>
      <c r="D141" s="345"/>
      <c r="E141" s="345"/>
      <c r="F141" s="345"/>
      <c r="G141" s="345"/>
      <c r="H141" s="345"/>
      <c r="I141" s="345"/>
      <c r="J141" s="345"/>
      <c r="K141" s="346"/>
    </row>
    <row r="142" spans="2:11" ht="18.75" customHeight="1">
      <c r="B142" s="297"/>
      <c r="C142" s="297"/>
      <c r="D142" s="297"/>
      <c r="E142" s="297"/>
      <c r="F142" s="333"/>
      <c r="G142" s="297"/>
      <c r="H142" s="297"/>
      <c r="I142" s="297"/>
      <c r="J142" s="297"/>
      <c r="K142" s="297"/>
    </row>
    <row r="143" spans="2:11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>
      <c r="B145" s="311"/>
      <c r="C145" s="312" t="s">
        <v>460</v>
      </c>
      <c r="D145" s="312"/>
      <c r="E145" s="312"/>
      <c r="F145" s="312"/>
      <c r="G145" s="312"/>
      <c r="H145" s="312"/>
      <c r="I145" s="312"/>
      <c r="J145" s="312"/>
      <c r="K145" s="313"/>
    </row>
    <row r="146" spans="2:11" ht="17.25" customHeight="1">
      <c r="B146" s="311"/>
      <c r="C146" s="314" t="s">
        <v>396</v>
      </c>
      <c r="D146" s="314"/>
      <c r="E146" s="314"/>
      <c r="F146" s="314" t="s">
        <v>397</v>
      </c>
      <c r="G146" s="315"/>
      <c r="H146" s="314" t="s">
        <v>96</v>
      </c>
      <c r="I146" s="314" t="s">
        <v>56</v>
      </c>
      <c r="J146" s="314" t="s">
        <v>398</v>
      </c>
      <c r="K146" s="313"/>
    </row>
    <row r="147" spans="2:11" ht="17.25" customHeight="1">
      <c r="B147" s="311"/>
      <c r="C147" s="316" t="s">
        <v>399</v>
      </c>
      <c r="D147" s="316"/>
      <c r="E147" s="316"/>
      <c r="F147" s="317" t="s">
        <v>400</v>
      </c>
      <c r="G147" s="318"/>
      <c r="H147" s="316"/>
      <c r="I147" s="316"/>
      <c r="J147" s="316" t="s">
        <v>401</v>
      </c>
      <c r="K147" s="313"/>
    </row>
    <row r="148" spans="2:11" ht="5.25" customHeight="1">
      <c r="B148" s="322"/>
      <c r="C148" s="319"/>
      <c r="D148" s="319"/>
      <c r="E148" s="319"/>
      <c r="F148" s="319"/>
      <c r="G148" s="320"/>
      <c r="H148" s="319"/>
      <c r="I148" s="319"/>
      <c r="J148" s="319"/>
      <c r="K148" s="343"/>
    </row>
    <row r="149" spans="2:11" ht="15" customHeight="1">
      <c r="B149" s="322"/>
      <c r="C149" s="347" t="s">
        <v>405</v>
      </c>
      <c r="D149" s="300"/>
      <c r="E149" s="300"/>
      <c r="F149" s="348" t="s">
        <v>402</v>
      </c>
      <c r="G149" s="300"/>
      <c r="H149" s="347" t="s">
        <v>441</v>
      </c>
      <c r="I149" s="347" t="s">
        <v>404</v>
      </c>
      <c r="J149" s="347">
        <v>120</v>
      </c>
      <c r="K149" s="343"/>
    </row>
    <row r="150" spans="2:11" ht="15" customHeight="1">
      <c r="B150" s="322"/>
      <c r="C150" s="347" t="s">
        <v>450</v>
      </c>
      <c r="D150" s="300"/>
      <c r="E150" s="300"/>
      <c r="F150" s="348" t="s">
        <v>402</v>
      </c>
      <c r="G150" s="300"/>
      <c r="H150" s="347" t="s">
        <v>461</v>
      </c>
      <c r="I150" s="347" t="s">
        <v>404</v>
      </c>
      <c r="J150" s="347" t="s">
        <v>452</v>
      </c>
      <c r="K150" s="343"/>
    </row>
    <row r="151" spans="2:11" ht="15" customHeight="1">
      <c r="B151" s="322"/>
      <c r="C151" s="347" t="s">
        <v>351</v>
      </c>
      <c r="D151" s="300"/>
      <c r="E151" s="300"/>
      <c r="F151" s="348" t="s">
        <v>402</v>
      </c>
      <c r="G151" s="300"/>
      <c r="H151" s="347" t="s">
        <v>462</v>
      </c>
      <c r="I151" s="347" t="s">
        <v>404</v>
      </c>
      <c r="J151" s="347" t="s">
        <v>452</v>
      </c>
      <c r="K151" s="343"/>
    </row>
    <row r="152" spans="2:11" ht="15" customHeight="1">
      <c r="B152" s="322"/>
      <c r="C152" s="347" t="s">
        <v>407</v>
      </c>
      <c r="D152" s="300"/>
      <c r="E152" s="300"/>
      <c r="F152" s="348" t="s">
        <v>408</v>
      </c>
      <c r="G152" s="300"/>
      <c r="H152" s="347" t="s">
        <v>441</v>
      </c>
      <c r="I152" s="347" t="s">
        <v>404</v>
      </c>
      <c r="J152" s="347">
        <v>50</v>
      </c>
      <c r="K152" s="343"/>
    </row>
    <row r="153" spans="2:11" ht="15" customHeight="1">
      <c r="B153" s="322"/>
      <c r="C153" s="347" t="s">
        <v>410</v>
      </c>
      <c r="D153" s="300"/>
      <c r="E153" s="300"/>
      <c r="F153" s="348" t="s">
        <v>402</v>
      </c>
      <c r="G153" s="300"/>
      <c r="H153" s="347" t="s">
        <v>441</v>
      </c>
      <c r="I153" s="347" t="s">
        <v>412</v>
      </c>
      <c r="J153" s="347"/>
      <c r="K153" s="343"/>
    </row>
    <row r="154" spans="2:11" ht="15" customHeight="1">
      <c r="B154" s="322"/>
      <c r="C154" s="347" t="s">
        <v>421</v>
      </c>
      <c r="D154" s="300"/>
      <c r="E154" s="300"/>
      <c r="F154" s="348" t="s">
        <v>408</v>
      </c>
      <c r="G154" s="300"/>
      <c r="H154" s="347" t="s">
        <v>441</v>
      </c>
      <c r="I154" s="347" t="s">
        <v>404</v>
      </c>
      <c r="J154" s="347">
        <v>50</v>
      </c>
      <c r="K154" s="343"/>
    </row>
    <row r="155" spans="2:11" ht="15" customHeight="1">
      <c r="B155" s="322"/>
      <c r="C155" s="347" t="s">
        <v>429</v>
      </c>
      <c r="D155" s="300"/>
      <c r="E155" s="300"/>
      <c r="F155" s="348" t="s">
        <v>408</v>
      </c>
      <c r="G155" s="300"/>
      <c r="H155" s="347" t="s">
        <v>441</v>
      </c>
      <c r="I155" s="347" t="s">
        <v>404</v>
      </c>
      <c r="J155" s="347">
        <v>50</v>
      </c>
      <c r="K155" s="343"/>
    </row>
    <row r="156" spans="2:11" ht="15" customHeight="1">
      <c r="B156" s="322"/>
      <c r="C156" s="347" t="s">
        <v>427</v>
      </c>
      <c r="D156" s="300"/>
      <c r="E156" s="300"/>
      <c r="F156" s="348" t="s">
        <v>408</v>
      </c>
      <c r="G156" s="300"/>
      <c r="H156" s="347" t="s">
        <v>441</v>
      </c>
      <c r="I156" s="347" t="s">
        <v>404</v>
      </c>
      <c r="J156" s="347">
        <v>50</v>
      </c>
      <c r="K156" s="343"/>
    </row>
    <row r="157" spans="2:11" ht="15" customHeight="1">
      <c r="B157" s="322"/>
      <c r="C157" s="347" t="s">
        <v>83</v>
      </c>
      <c r="D157" s="300"/>
      <c r="E157" s="300"/>
      <c r="F157" s="348" t="s">
        <v>402</v>
      </c>
      <c r="G157" s="300"/>
      <c r="H157" s="347" t="s">
        <v>463</v>
      </c>
      <c r="I157" s="347" t="s">
        <v>404</v>
      </c>
      <c r="J157" s="347" t="s">
        <v>464</v>
      </c>
      <c r="K157" s="343"/>
    </row>
    <row r="158" spans="2:11" ht="15" customHeight="1">
      <c r="B158" s="322"/>
      <c r="C158" s="347" t="s">
        <v>465</v>
      </c>
      <c r="D158" s="300"/>
      <c r="E158" s="300"/>
      <c r="F158" s="348" t="s">
        <v>402</v>
      </c>
      <c r="G158" s="300"/>
      <c r="H158" s="347" t="s">
        <v>466</v>
      </c>
      <c r="I158" s="347" t="s">
        <v>436</v>
      </c>
      <c r="J158" s="347"/>
      <c r="K158" s="343"/>
    </row>
    <row r="159" spans="2:11" ht="15" customHeight="1">
      <c r="B159" s="349"/>
      <c r="C159" s="331"/>
      <c r="D159" s="331"/>
      <c r="E159" s="331"/>
      <c r="F159" s="331"/>
      <c r="G159" s="331"/>
      <c r="H159" s="331"/>
      <c r="I159" s="331"/>
      <c r="J159" s="331"/>
      <c r="K159" s="350"/>
    </row>
    <row r="160" spans="2:11" ht="18.75" customHeight="1">
      <c r="B160" s="297"/>
      <c r="C160" s="300"/>
      <c r="D160" s="300"/>
      <c r="E160" s="300"/>
      <c r="F160" s="321"/>
      <c r="G160" s="300"/>
      <c r="H160" s="300"/>
      <c r="I160" s="300"/>
      <c r="J160" s="300"/>
      <c r="K160" s="297"/>
    </row>
    <row r="161" spans="2:1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>
      <c r="B162" s="284"/>
      <c r="C162" s="285"/>
      <c r="D162" s="285"/>
      <c r="E162" s="285"/>
      <c r="F162" s="285"/>
      <c r="G162" s="285"/>
      <c r="H162" s="285"/>
      <c r="I162" s="285"/>
      <c r="J162" s="285"/>
      <c r="K162" s="286"/>
    </row>
    <row r="163" spans="2:11" ht="45" customHeight="1">
      <c r="B163" s="287"/>
      <c r="C163" s="288" t="s">
        <v>467</v>
      </c>
      <c r="D163" s="288"/>
      <c r="E163" s="288"/>
      <c r="F163" s="288"/>
      <c r="G163" s="288"/>
      <c r="H163" s="288"/>
      <c r="I163" s="288"/>
      <c r="J163" s="288"/>
      <c r="K163" s="289"/>
    </row>
    <row r="164" spans="2:11" ht="17.25" customHeight="1">
      <c r="B164" s="287"/>
      <c r="C164" s="314" t="s">
        <v>396</v>
      </c>
      <c r="D164" s="314"/>
      <c r="E164" s="314"/>
      <c r="F164" s="314" t="s">
        <v>397</v>
      </c>
      <c r="G164" s="351"/>
      <c r="H164" s="352" t="s">
        <v>96</v>
      </c>
      <c r="I164" s="352" t="s">
        <v>56</v>
      </c>
      <c r="J164" s="314" t="s">
        <v>398</v>
      </c>
      <c r="K164" s="289"/>
    </row>
    <row r="165" spans="2:11" ht="17.25" customHeight="1">
      <c r="B165" s="291"/>
      <c r="C165" s="316" t="s">
        <v>399</v>
      </c>
      <c r="D165" s="316"/>
      <c r="E165" s="316"/>
      <c r="F165" s="317" t="s">
        <v>400</v>
      </c>
      <c r="G165" s="353"/>
      <c r="H165" s="354"/>
      <c r="I165" s="354"/>
      <c r="J165" s="316" t="s">
        <v>401</v>
      </c>
      <c r="K165" s="293"/>
    </row>
    <row r="166" spans="2:11" ht="5.25" customHeight="1">
      <c r="B166" s="322"/>
      <c r="C166" s="319"/>
      <c r="D166" s="319"/>
      <c r="E166" s="319"/>
      <c r="F166" s="319"/>
      <c r="G166" s="320"/>
      <c r="H166" s="319"/>
      <c r="I166" s="319"/>
      <c r="J166" s="319"/>
      <c r="K166" s="343"/>
    </row>
    <row r="167" spans="2:11" ht="15" customHeight="1">
      <c r="B167" s="322"/>
      <c r="C167" s="300" t="s">
        <v>405</v>
      </c>
      <c r="D167" s="300"/>
      <c r="E167" s="300"/>
      <c r="F167" s="321" t="s">
        <v>402</v>
      </c>
      <c r="G167" s="300"/>
      <c r="H167" s="300" t="s">
        <v>441</v>
      </c>
      <c r="I167" s="300" t="s">
        <v>404</v>
      </c>
      <c r="J167" s="300">
        <v>120</v>
      </c>
      <c r="K167" s="343"/>
    </row>
    <row r="168" spans="2:11" ht="15" customHeight="1">
      <c r="B168" s="322"/>
      <c r="C168" s="300" t="s">
        <v>450</v>
      </c>
      <c r="D168" s="300"/>
      <c r="E168" s="300"/>
      <c r="F168" s="321" t="s">
        <v>402</v>
      </c>
      <c r="G168" s="300"/>
      <c r="H168" s="300" t="s">
        <v>451</v>
      </c>
      <c r="I168" s="300" t="s">
        <v>404</v>
      </c>
      <c r="J168" s="300" t="s">
        <v>452</v>
      </c>
      <c r="K168" s="343"/>
    </row>
    <row r="169" spans="2:11" ht="15" customHeight="1">
      <c r="B169" s="322"/>
      <c r="C169" s="300" t="s">
        <v>351</v>
      </c>
      <c r="D169" s="300"/>
      <c r="E169" s="300"/>
      <c r="F169" s="321" t="s">
        <v>402</v>
      </c>
      <c r="G169" s="300"/>
      <c r="H169" s="300" t="s">
        <v>468</v>
      </c>
      <c r="I169" s="300" t="s">
        <v>404</v>
      </c>
      <c r="J169" s="300" t="s">
        <v>452</v>
      </c>
      <c r="K169" s="343"/>
    </row>
    <row r="170" spans="2:11" ht="15" customHeight="1">
      <c r="B170" s="322"/>
      <c r="C170" s="300" t="s">
        <v>407</v>
      </c>
      <c r="D170" s="300"/>
      <c r="E170" s="300"/>
      <c r="F170" s="321" t="s">
        <v>408</v>
      </c>
      <c r="G170" s="300"/>
      <c r="H170" s="300" t="s">
        <v>468</v>
      </c>
      <c r="I170" s="300" t="s">
        <v>404</v>
      </c>
      <c r="J170" s="300">
        <v>50</v>
      </c>
      <c r="K170" s="343"/>
    </row>
    <row r="171" spans="2:11" ht="15" customHeight="1">
      <c r="B171" s="322"/>
      <c r="C171" s="300" t="s">
        <v>410</v>
      </c>
      <c r="D171" s="300"/>
      <c r="E171" s="300"/>
      <c r="F171" s="321" t="s">
        <v>402</v>
      </c>
      <c r="G171" s="300"/>
      <c r="H171" s="300" t="s">
        <v>468</v>
      </c>
      <c r="I171" s="300" t="s">
        <v>412</v>
      </c>
      <c r="J171" s="300"/>
      <c r="K171" s="343"/>
    </row>
    <row r="172" spans="2:11" ht="15" customHeight="1">
      <c r="B172" s="322"/>
      <c r="C172" s="300" t="s">
        <v>421</v>
      </c>
      <c r="D172" s="300"/>
      <c r="E172" s="300"/>
      <c r="F172" s="321" t="s">
        <v>408</v>
      </c>
      <c r="G172" s="300"/>
      <c r="H172" s="300" t="s">
        <v>468</v>
      </c>
      <c r="I172" s="300" t="s">
        <v>404</v>
      </c>
      <c r="J172" s="300">
        <v>50</v>
      </c>
      <c r="K172" s="343"/>
    </row>
    <row r="173" spans="2:11" ht="15" customHeight="1">
      <c r="B173" s="322"/>
      <c r="C173" s="300" t="s">
        <v>429</v>
      </c>
      <c r="D173" s="300"/>
      <c r="E173" s="300"/>
      <c r="F173" s="321" t="s">
        <v>408</v>
      </c>
      <c r="G173" s="300"/>
      <c r="H173" s="300" t="s">
        <v>468</v>
      </c>
      <c r="I173" s="300" t="s">
        <v>404</v>
      </c>
      <c r="J173" s="300">
        <v>50</v>
      </c>
      <c r="K173" s="343"/>
    </row>
    <row r="174" spans="2:11" ht="15" customHeight="1">
      <c r="B174" s="322"/>
      <c r="C174" s="300" t="s">
        <v>427</v>
      </c>
      <c r="D174" s="300"/>
      <c r="E174" s="300"/>
      <c r="F174" s="321" t="s">
        <v>408</v>
      </c>
      <c r="G174" s="300"/>
      <c r="H174" s="300" t="s">
        <v>468</v>
      </c>
      <c r="I174" s="300" t="s">
        <v>404</v>
      </c>
      <c r="J174" s="300">
        <v>50</v>
      </c>
      <c r="K174" s="343"/>
    </row>
    <row r="175" spans="2:11" ht="15" customHeight="1">
      <c r="B175" s="322"/>
      <c r="C175" s="300" t="s">
        <v>95</v>
      </c>
      <c r="D175" s="300"/>
      <c r="E175" s="300"/>
      <c r="F175" s="321" t="s">
        <v>402</v>
      </c>
      <c r="G175" s="300"/>
      <c r="H175" s="300" t="s">
        <v>469</v>
      </c>
      <c r="I175" s="300" t="s">
        <v>470</v>
      </c>
      <c r="J175" s="300"/>
      <c r="K175" s="343"/>
    </row>
    <row r="176" spans="2:11" ht="15" customHeight="1">
      <c r="B176" s="322"/>
      <c r="C176" s="300" t="s">
        <v>56</v>
      </c>
      <c r="D176" s="300"/>
      <c r="E176" s="300"/>
      <c r="F176" s="321" t="s">
        <v>402</v>
      </c>
      <c r="G176" s="300"/>
      <c r="H176" s="300" t="s">
        <v>471</v>
      </c>
      <c r="I176" s="300" t="s">
        <v>472</v>
      </c>
      <c r="J176" s="300">
        <v>1</v>
      </c>
      <c r="K176" s="343"/>
    </row>
    <row r="177" spans="2:11" ht="15" customHeight="1">
      <c r="B177" s="322"/>
      <c r="C177" s="300" t="s">
        <v>52</v>
      </c>
      <c r="D177" s="300"/>
      <c r="E177" s="300"/>
      <c r="F177" s="321" t="s">
        <v>402</v>
      </c>
      <c r="G177" s="300"/>
      <c r="H177" s="300" t="s">
        <v>473</v>
      </c>
      <c r="I177" s="300" t="s">
        <v>404</v>
      </c>
      <c r="J177" s="300">
        <v>20</v>
      </c>
      <c r="K177" s="343"/>
    </row>
    <row r="178" spans="2:11" ht="15" customHeight="1">
      <c r="B178" s="322"/>
      <c r="C178" s="300" t="s">
        <v>96</v>
      </c>
      <c r="D178" s="300"/>
      <c r="E178" s="300"/>
      <c r="F178" s="321" t="s">
        <v>402</v>
      </c>
      <c r="G178" s="300"/>
      <c r="H178" s="300" t="s">
        <v>474</v>
      </c>
      <c r="I178" s="300" t="s">
        <v>404</v>
      </c>
      <c r="J178" s="300">
        <v>255</v>
      </c>
      <c r="K178" s="343"/>
    </row>
    <row r="179" spans="2:11" ht="15" customHeight="1">
      <c r="B179" s="322"/>
      <c r="C179" s="300" t="s">
        <v>97</v>
      </c>
      <c r="D179" s="300"/>
      <c r="E179" s="300"/>
      <c r="F179" s="321" t="s">
        <v>402</v>
      </c>
      <c r="G179" s="300"/>
      <c r="H179" s="300" t="s">
        <v>367</v>
      </c>
      <c r="I179" s="300" t="s">
        <v>404</v>
      </c>
      <c r="J179" s="300">
        <v>10</v>
      </c>
      <c r="K179" s="343"/>
    </row>
    <row r="180" spans="2:11" ht="15" customHeight="1">
      <c r="B180" s="322"/>
      <c r="C180" s="300" t="s">
        <v>98</v>
      </c>
      <c r="D180" s="300"/>
      <c r="E180" s="300"/>
      <c r="F180" s="321" t="s">
        <v>402</v>
      </c>
      <c r="G180" s="300"/>
      <c r="H180" s="300" t="s">
        <v>475</v>
      </c>
      <c r="I180" s="300" t="s">
        <v>436</v>
      </c>
      <c r="J180" s="300"/>
      <c r="K180" s="343"/>
    </row>
    <row r="181" spans="2:11" ht="15" customHeight="1">
      <c r="B181" s="322"/>
      <c r="C181" s="300" t="s">
        <v>476</v>
      </c>
      <c r="D181" s="300"/>
      <c r="E181" s="300"/>
      <c r="F181" s="321" t="s">
        <v>402</v>
      </c>
      <c r="G181" s="300"/>
      <c r="H181" s="300" t="s">
        <v>477</v>
      </c>
      <c r="I181" s="300" t="s">
        <v>436</v>
      </c>
      <c r="J181" s="300"/>
      <c r="K181" s="343"/>
    </row>
    <row r="182" spans="2:11" ht="15" customHeight="1">
      <c r="B182" s="322"/>
      <c r="C182" s="300" t="s">
        <v>465</v>
      </c>
      <c r="D182" s="300"/>
      <c r="E182" s="300"/>
      <c r="F182" s="321" t="s">
        <v>402</v>
      </c>
      <c r="G182" s="300"/>
      <c r="H182" s="300" t="s">
        <v>478</v>
      </c>
      <c r="I182" s="300" t="s">
        <v>436</v>
      </c>
      <c r="J182" s="300"/>
      <c r="K182" s="343"/>
    </row>
    <row r="183" spans="2:11" ht="15" customHeight="1">
      <c r="B183" s="322"/>
      <c r="C183" s="300" t="s">
        <v>100</v>
      </c>
      <c r="D183" s="300"/>
      <c r="E183" s="300"/>
      <c r="F183" s="321" t="s">
        <v>408</v>
      </c>
      <c r="G183" s="300"/>
      <c r="H183" s="300" t="s">
        <v>479</v>
      </c>
      <c r="I183" s="300" t="s">
        <v>404</v>
      </c>
      <c r="J183" s="300">
        <v>50</v>
      </c>
      <c r="K183" s="343"/>
    </row>
    <row r="184" spans="2:11" ht="15" customHeight="1">
      <c r="B184" s="322"/>
      <c r="C184" s="300" t="s">
        <v>480</v>
      </c>
      <c r="D184" s="300"/>
      <c r="E184" s="300"/>
      <c r="F184" s="321" t="s">
        <v>408</v>
      </c>
      <c r="G184" s="300"/>
      <c r="H184" s="300" t="s">
        <v>481</v>
      </c>
      <c r="I184" s="300" t="s">
        <v>482</v>
      </c>
      <c r="J184" s="300"/>
      <c r="K184" s="343"/>
    </row>
    <row r="185" spans="2:11" ht="15" customHeight="1">
      <c r="B185" s="322"/>
      <c r="C185" s="300" t="s">
        <v>483</v>
      </c>
      <c r="D185" s="300"/>
      <c r="E185" s="300"/>
      <c r="F185" s="321" t="s">
        <v>408</v>
      </c>
      <c r="G185" s="300"/>
      <c r="H185" s="300" t="s">
        <v>484</v>
      </c>
      <c r="I185" s="300" t="s">
        <v>482</v>
      </c>
      <c r="J185" s="300"/>
      <c r="K185" s="343"/>
    </row>
    <row r="186" spans="2:11" ht="15" customHeight="1">
      <c r="B186" s="322"/>
      <c r="C186" s="300" t="s">
        <v>485</v>
      </c>
      <c r="D186" s="300"/>
      <c r="E186" s="300"/>
      <c r="F186" s="321" t="s">
        <v>408</v>
      </c>
      <c r="G186" s="300"/>
      <c r="H186" s="300" t="s">
        <v>486</v>
      </c>
      <c r="I186" s="300" t="s">
        <v>482</v>
      </c>
      <c r="J186" s="300"/>
      <c r="K186" s="343"/>
    </row>
    <row r="187" spans="2:11" ht="15" customHeight="1">
      <c r="B187" s="322"/>
      <c r="C187" s="355" t="s">
        <v>487</v>
      </c>
      <c r="D187" s="300"/>
      <c r="E187" s="300"/>
      <c r="F187" s="321" t="s">
        <v>408</v>
      </c>
      <c r="G187" s="300"/>
      <c r="H187" s="300" t="s">
        <v>488</v>
      </c>
      <c r="I187" s="300" t="s">
        <v>489</v>
      </c>
      <c r="J187" s="356" t="s">
        <v>490</v>
      </c>
      <c r="K187" s="343"/>
    </row>
    <row r="188" spans="2:11" ht="15" customHeight="1">
      <c r="B188" s="349"/>
      <c r="C188" s="357"/>
      <c r="D188" s="331"/>
      <c r="E188" s="331"/>
      <c r="F188" s="331"/>
      <c r="G188" s="331"/>
      <c r="H188" s="331"/>
      <c r="I188" s="331"/>
      <c r="J188" s="331"/>
      <c r="K188" s="350"/>
    </row>
    <row r="189" spans="2:11" ht="18.75" customHeight="1">
      <c r="B189" s="358"/>
      <c r="C189" s="359"/>
      <c r="D189" s="359"/>
      <c r="E189" s="359"/>
      <c r="F189" s="360"/>
      <c r="G189" s="300"/>
      <c r="H189" s="300"/>
      <c r="I189" s="300"/>
      <c r="J189" s="300"/>
      <c r="K189" s="297"/>
    </row>
    <row r="190" spans="2:11" ht="18.75" customHeight="1">
      <c r="B190" s="297"/>
      <c r="C190" s="300"/>
      <c r="D190" s="300"/>
      <c r="E190" s="300"/>
      <c r="F190" s="321"/>
      <c r="G190" s="300"/>
      <c r="H190" s="300"/>
      <c r="I190" s="300"/>
      <c r="J190" s="300"/>
      <c r="K190" s="297"/>
    </row>
    <row r="191" spans="2:11" ht="18.75" customHeight="1">
      <c r="B191" s="307"/>
      <c r="C191" s="307"/>
      <c r="D191" s="307"/>
      <c r="E191" s="307"/>
      <c r="F191" s="307"/>
      <c r="G191" s="307"/>
      <c r="H191" s="307"/>
      <c r="I191" s="307"/>
      <c r="J191" s="307"/>
      <c r="K191" s="307"/>
    </row>
    <row r="192" spans="2:11" ht="13.5">
      <c r="B192" s="284"/>
      <c r="C192" s="285"/>
      <c r="D192" s="285"/>
      <c r="E192" s="285"/>
      <c r="F192" s="285"/>
      <c r="G192" s="285"/>
      <c r="H192" s="285"/>
      <c r="I192" s="285"/>
      <c r="J192" s="285"/>
      <c r="K192" s="286"/>
    </row>
    <row r="193" spans="2:11" ht="21">
      <c r="B193" s="287"/>
      <c r="C193" s="288" t="s">
        <v>491</v>
      </c>
      <c r="D193" s="288"/>
      <c r="E193" s="288"/>
      <c r="F193" s="288"/>
      <c r="G193" s="288"/>
      <c r="H193" s="288"/>
      <c r="I193" s="288"/>
      <c r="J193" s="288"/>
      <c r="K193" s="289"/>
    </row>
    <row r="194" spans="2:11" ht="25.5" customHeight="1">
      <c r="B194" s="287"/>
      <c r="C194" s="361" t="s">
        <v>492</v>
      </c>
      <c r="D194" s="361"/>
      <c r="E194" s="361"/>
      <c r="F194" s="361" t="s">
        <v>493</v>
      </c>
      <c r="G194" s="362"/>
      <c r="H194" s="363" t="s">
        <v>494</v>
      </c>
      <c r="I194" s="363"/>
      <c r="J194" s="363"/>
      <c r="K194" s="289"/>
    </row>
    <row r="195" spans="2:11" ht="5.25" customHeight="1">
      <c r="B195" s="322"/>
      <c r="C195" s="319"/>
      <c r="D195" s="319"/>
      <c r="E195" s="319"/>
      <c r="F195" s="319"/>
      <c r="G195" s="300"/>
      <c r="H195" s="319"/>
      <c r="I195" s="319"/>
      <c r="J195" s="319"/>
      <c r="K195" s="343"/>
    </row>
    <row r="196" spans="2:11" ht="15" customHeight="1">
      <c r="B196" s="322"/>
      <c r="C196" s="300" t="s">
        <v>495</v>
      </c>
      <c r="D196" s="300"/>
      <c r="E196" s="300"/>
      <c r="F196" s="321" t="s">
        <v>42</v>
      </c>
      <c r="G196" s="300"/>
      <c r="H196" s="364" t="s">
        <v>496</v>
      </c>
      <c r="I196" s="364"/>
      <c r="J196" s="364"/>
      <c r="K196" s="343"/>
    </row>
    <row r="197" spans="2:11" ht="15" customHeight="1">
      <c r="B197" s="322"/>
      <c r="C197" s="328"/>
      <c r="D197" s="300"/>
      <c r="E197" s="300"/>
      <c r="F197" s="321" t="s">
        <v>43</v>
      </c>
      <c r="G197" s="300"/>
      <c r="H197" s="364" t="s">
        <v>497</v>
      </c>
      <c r="I197" s="364"/>
      <c r="J197" s="364"/>
      <c r="K197" s="343"/>
    </row>
    <row r="198" spans="2:11" ht="15" customHeight="1">
      <c r="B198" s="322"/>
      <c r="C198" s="328"/>
      <c r="D198" s="300"/>
      <c r="E198" s="300"/>
      <c r="F198" s="321" t="s">
        <v>46</v>
      </c>
      <c r="G198" s="300"/>
      <c r="H198" s="364" t="s">
        <v>498</v>
      </c>
      <c r="I198" s="364"/>
      <c r="J198" s="364"/>
      <c r="K198" s="343"/>
    </row>
    <row r="199" spans="2:11" ht="15" customHeight="1">
      <c r="B199" s="322"/>
      <c r="C199" s="300"/>
      <c r="D199" s="300"/>
      <c r="E199" s="300"/>
      <c r="F199" s="321" t="s">
        <v>44</v>
      </c>
      <c r="G199" s="300"/>
      <c r="H199" s="364" t="s">
        <v>499</v>
      </c>
      <c r="I199" s="364"/>
      <c r="J199" s="364"/>
      <c r="K199" s="343"/>
    </row>
    <row r="200" spans="2:11" ht="15" customHeight="1">
      <c r="B200" s="322"/>
      <c r="C200" s="300"/>
      <c r="D200" s="300"/>
      <c r="E200" s="300"/>
      <c r="F200" s="321" t="s">
        <v>45</v>
      </c>
      <c r="G200" s="300"/>
      <c r="H200" s="364" t="s">
        <v>500</v>
      </c>
      <c r="I200" s="364"/>
      <c r="J200" s="364"/>
      <c r="K200" s="343"/>
    </row>
    <row r="201" spans="2:11" ht="15" customHeight="1">
      <c r="B201" s="322"/>
      <c r="C201" s="300"/>
      <c r="D201" s="300"/>
      <c r="E201" s="300"/>
      <c r="F201" s="321"/>
      <c r="G201" s="300"/>
      <c r="H201" s="300"/>
      <c r="I201" s="300"/>
      <c r="J201" s="300"/>
      <c r="K201" s="343"/>
    </row>
    <row r="202" spans="2:11" ht="15" customHeight="1">
      <c r="B202" s="322"/>
      <c r="C202" s="300" t="s">
        <v>448</v>
      </c>
      <c r="D202" s="300"/>
      <c r="E202" s="300"/>
      <c r="F202" s="321" t="s">
        <v>74</v>
      </c>
      <c r="G202" s="300"/>
      <c r="H202" s="364" t="s">
        <v>501</v>
      </c>
      <c r="I202" s="364"/>
      <c r="J202" s="364"/>
      <c r="K202" s="343"/>
    </row>
    <row r="203" spans="2:11" ht="15" customHeight="1">
      <c r="B203" s="322"/>
      <c r="C203" s="328"/>
      <c r="D203" s="300"/>
      <c r="E203" s="300"/>
      <c r="F203" s="321" t="s">
        <v>345</v>
      </c>
      <c r="G203" s="300"/>
      <c r="H203" s="364" t="s">
        <v>346</v>
      </c>
      <c r="I203" s="364"/>
      <c r="J203" s="364"/>
      <c r="K203" s="343"/>
    </row>
    <row r="204" spans="2:11" ht="15" customHeight="1">
      <c r="B204" s="322"/>
      <c r="C204" s="300"/>
      <c r="D204" s="300"/>
      <c r="E204" s="300"/>
      <c r="F204" s="321" t="s">
        <v>343</v>
      </c>
      <c r="G204" s="300"/>
      <c r="H204" s="364" t="s">
        <v>502</v>
      </c>
      <c r="I204" s="364"/>
      <c r="J204" s="364"/>
      <c r="K204" s="343"/>
    </row>
    <row r="205" spans="2:11" ht="15" customHeight="1">
      <c r="B205" s="365"/>
      <c r="C205" s="328"/>
      <c r="D205" s="328"/>
      <c r="E205" s="328"/>
      <c r="F205" s="321" t="s">
        <v>347</v>
      </c>
      <c r="G205" s="306"/>
      <c r="H205" s="366" t="s">
        <v>348</v>
      </c>
      <c r="I205" s="366"/>
      <c r="J205" s="366"/>
      <c r="K205" s="367"/>
    </row>
    <row r="206" spans="2:11" ht="15" customHeight="1">
      <c r="B206" s="365"/>
      <c r="C206" s="328"/>
      <c r="D206" s="328"/>
      <c r="E206" s="328"/>
      <c r="F206" s="321" t="s">
        <v>349</v>
      </c>
      <c r="G206" s="306"/>
      <c r="H206" s="366" t="s">
        <v>503</v>
      </c>
      <c r="I206" s="366"/>
      <c r="J206" s="366"/>
      <c r="K206" s="367"/>
    </row>
    <row r="207" spans="2:11" ht="15" customHeight="1">
      <c r="B207" s="365"/>
      <c r="C207" s="328"/>
      <c r="D207" s="328"/>
      <c r="E207" s="328"/>
      <c r="F207" s="368"/>
      <c r="G207" s="306"/>
      <c r="H207" s="369"/>
      <c r="I207" s="369"/>
      <c r="J207" s="369"/>
      <c r="K207" s="367"/>
    </row>
    <row r="208" spans="2:11" ht="15" customHeight="1">
      <c r="B208" s="365"/>
      <c r="C208" s="300" t="s">
        <v>472</v>
      </c>
      <c r="D208" s="328"/>
      <c r="E208" s="328"/>
      <c r="F208" s="321">
        <v>1</v>
      </c>
      <c r="G208" s="306"/>
      <c r="H208" s="366" t="s">
        <v>504</v>
      </c>
      <c r="I208" s="366"/>
      <c r="J208" s="366"/>
      <c r="K208" s="367"/>
    </row>
    <row r="209" spans="2:11" ht="15" customHeight="1">
      <c r="B209" s="365"/>
      <c r="C209" s="328"/>
      <c r="D209" s="328"/>
      <c r="E209" s="328"/>
      <c r="F209" s="321">
        <v>2</v>
      </c>
      <c r="G209" s="306"/>
      <c r="H209" s="366" t="s">
        <v>505</v>
      </c>
      <c r="I209" s="366"/>
      <c r="J209" s="366"/>
      <c r="K209" s="367"/>
    </row>
    <row r="210" spans="2:11" ht="15" customHeight="1">
      <c r="B210" s="365"/>
      <c r="C210" s="328"/>
      <c r="D210" s="328"/>
      <c r="E210" s="328"/>
      <c r="F210" s="321">
        <v>3</v>
      </c>
      <c r="G210" s="306"/>
      <c r="H210" s="366" t="s">
        <v>506</v>
      </c>
      <c r="I210" s="366"/>
      <c r="J210" s="366"/>
      <c r="K210" s="367"/>
    </row>
    <row r="211" spans="2:11" ht="15" customHeight="1">
      <c r="B211" s="365"/>
      <c r="C211" s="328"/>
      <c r="D211" s="328"/>
      <c r="E211" s="328"/>
      <c r="F211" s="321">
        <v>4</v>
      </c>
      <c r="G211" s="306"/>
      <c r="H211" s="366" t="s">
        <v>507</v>
      </c>
      <c r="I211" s="366"/>
      <c r="J211" s="366"/>
      <c r="K211" s="367"/>
    </row>
    <row r="212" spans="2:11" ht="12.75" customHeight="1">
      <c r="B212" s="370"/>
      <c r="C212" s="371"/>
      <c r="D212" s="371"/>
      <c r="E212" s="371"/>
      <c r="F212" s="371"/>
      <c r="G212" s="371"/>
      <c r="H212" s="371"/>
      <c r="I212" s="371"/>
      <c r="J212" s="371"/>
      <c r="K212" s="372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David-PC\David</dc:creator>
  <cp:keywords/>
  <dc:description/>
  <cp:lastModifiedBy>David Šprincl</cp:lastModifiedBy>
  <dcterms:created xsi:type="dcterms:W3CDTF">2016-09-06T14:52:46Z</dcterms:created>
  <dcterms:modified xsi:type="dcterms:W3CDTF">2016-09-06T14:52:58Z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