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Rekapitulace" sheetId="1" r:id="rId1"/>
    <sheet name="SO 01" sheetId="2" r:id="rId2"/>
    <sheet name="SO 02" sheetId="3" r:id="rId3"/>
  </sheets>
  <definedNames>
    <definedName name="_xlnm.Print_Area" localSheetId="0">'Rekapitulace'!$A$1:$K$27</definedName>
    <definedName name="_xlnm.Print_Titles" localSheetId="0">'Rekapitulace'!$1:$6</definedName>
    <definedName name="_xlnm.Print_Area" localSheetId="1">'SO 01'!$A$1:$K$74</definedName>
    <definedName name="_xlnm.Print_Titles" localSheetId="1">'SO 01'!$1:$6</definedName>
    <definedName name="_xlnm.Print_Area" localSheetId="2">'SO 02'!$A$1:$K$78</definedName>
    <definedName name="_xlnm.Print_Titles" localSheetId="2">'SO 02'!$1:$6</definedName>
  </definedNames>
  <calcPr fullCalcOnLoad="1"/>
</workbook>
</file>

<file path=xl/sharedStrings.xml><?xml version="1.0" encoding="utf-8"?>
<sst xmlns="http://schemas.openxmlformats.org/spreadsheetml/2006/main" count="286" uniqueCount="129">
  <si>
    <t xml:space="preserve"> REKAPITULACE</t>
  </si>
  <si>
    <r>
      <rPr>
        <b/>
        <sz val="16"/>
        <rFont val="Arial"/>
        <family val="2"/>
      </rPr>
      <t xml:space="preserve">Výkaz výměr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okres Rokycany</t>
    </r>
  </si>
  <si>
    <t>Zkušební úseky 2016 - III/23514 a III/23320 v úseku Terešov, Biskoupky, Vejvanov</t>
  </si>
  <si>
    <t>Číslo</t>
  </si>
  <si>
    <t>Číslo položky</t>
  </si>
  <si>
    <t>Popis - zkrácený název položky</t>
  </si>
  <si>
    <t>Jednotka</t>
  </si>
  <si>
    <t>Cena jednotková</t>
  </si>
  <si>
    <t>Hmotnost</t>
  </si>
  <si>
    <t>Množství</t>
  </si>
  <si>
    <t>Cena celkem</t>
  </si>
  <si>
    <t>Hmotnost celkem</t>
  </si>
  <si>
    <t>položky</t>
  </si>
  <si>
    <t>katalogu</t>
  </si>
  <si>
    <t>v Kč</t>
  </si>
  <si>
    <t>v t</t>
  </si>
  <si>
    <t>SO 01</t>
  </si>
  <si>
    <t>III/23514 Terešov - III/23320 Biskoupky</t>
  </si>
  <si>
    <t>SO 02</t>
  </si>
  <si>
    <t>III/23320 Biskoupky - Vejvanov</t>
  </si>
  <si>
    <t>CENA CELKEM bez DPH</t>
  </si>
  <si>
    <t>DPH 21 %</t>
  </si>
  <si>
    <t>CENA CELKEM včetně DPH</t>
  </si>
  <si>
    <t>Výstavba zkušebního úseku 2016</t>
  </si>
  <si>
    <r>
      <rPr>
        <b/>
        <sz val="16"/>
        <rFont val="Arial"/>
        <family val="2"/>
      </rPr>
      <t xml:space="preserve">Výkaz výměr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SO 01 uznatelné náklady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okres Rokycany</t>
    </r>
  </si>
  <si>
    <t>N01</t>
  </si>
  <si>
    <t>Všeobecné konstrukce a práce</t>
  </si>
  <si>
    <t>03440-3000</t>
  </si>
  <si>
    <t>Opatření zajišťující regulaci a ochranu dopravy - DIO</t>
  </si>
  <si>
    <t>kpl</t>
  </si>
  <si>
    <t>frézování, pokládka asfaltu - celková uzavírka</t>
  </si>
  <si>
    <t>CELKEM</t>
  </si>
  <si>
    <t>001</t>
  </si>
  <si>
    <t>Zemní práce</t>
  </si>
  <si>
    <t>93890-9612</t>
  </si>
  <si>
    <t>odstranění nánosu na krajnicích tl 150 mm</t>
  </si>
  <si>
    <t>m2</t>
  </si>
  <si>
    <t>ostranění přerostlých krajnic tl. 150mm - délka 2740x0,5x2=2 740m2</t>
  </si>
  <si>
    <t>16270-1105</t>
  </si>
  <si>
    <t>vodorovné přemístění výkopku z hor. 1. až 4. tř. přez 9000 do 10000 m</t>
  </si>
  <si>
    <t>m3</t>
  </si>
  <si>
    <t>materiál z odstranění nánosu krajnic 2740*0,15=411m3</t>
  </si>
  <si>
    <t>16270-1109</t>
  </si>
  <si>
    <t>příplatek za každých započatých 1000 m navíc</t>
  </si>
  <si>
    <t>411x(15-1)=5754m3</t>
  </si>
  <si>
    <t>poplatek</t>
  </si>
  <si>
    <t>uložení výkopku na skládku</t>
  </si>
  <si>
    <t>93890-9311</t>
  </si>
  <si>
    <t>odstranění bláta, prachu z povrchu krytu nebo podkladu bet. nebo živ.</t>
  </si>
  <si>
    <t>extravilán  plocha celé trasy 13901 + rozjezdy  500 = celkem plocha asf. kontrukcí 14 401m2</t>
  </si>
  <si>
    <t>11315-1215</t>
  </si>
  <si>
    <t>frézování krytu nad 500 m2, bez překážek, tl.5-10 cm</t>
  </si>
  <si>
    <t>frézování 50-100mm - obrusná vrstva, napojení na stávající plochy 500 = celkem plocha asf. kontrukcí 500 m2</t>
  </si>
  <si>
    <t>005</t>
  </si>
  <si>
    <t>Komunikace</t>
  </si>
  <si>
    <t>56983-1112</t>
  </si>
  <si>
    <t>zpevnění krajnic štěrkodrtí tl. 110mm</t>
  </si>
  <si>
    <t>zpevnění krajnic tl. 110mm 2765*0,5*2=2 765m2</t>
  </si>
  <si>
    <t>57275-3111</t>
  </si>
  <si>
    <t>vyrovnání povrchů dosavadních krytů asfaltovým betonem ACP 16+</t>
  </si>
  <si>
    <t>t</t>
  </si>
  <si>
    <t>vyrovnávací vrstva v prům. tl. 20mm, extravilán  plocha celé trasy 13901 m2</t>
  </si>
  <si>
    <t>57323-1111</t>
  </si>
  <si>
    <t>postřik živičný spojovací z emulze 0,5-0,7 kg/m2</t>
  </si>
  <si>
    <t>spojovací postřik - podkladní vrstva, extravilán  plocha celé trasy 13901 + rozjezdy  500 = celkem plocha asf. kontrukcí 14 401m2</t>
  </si>
  <si>
    <t>57715-5132</t>
  </si>
  <si>
    <t>beton asfalt.ACL 16S modifikovaný,nad 3 m, 6 cm dle specifikace ZD</t>
  </si>
  <si>
    <t>ložná vrstva, extravilán  plocha celé trasy 13901 + rozjezdy  500,0 = celkem plocha asf. kontrukcí 14 401m2</t>
  </si>
  <si>
    <t>spojovací postřik - ložná vrstva, extravilán  plocha celé trasy 13901 + rozjezdy  500 = celkem plocha asf. kontrukcí 14 401m2</t>
  </si>
  <si>
    <t>57713-4141</t>
  </si>
  <si>
    <t>beton asf.ACO 11+ modifikovaný,nad 3 m, tl. 4 cm dle specifikace ZD</t>
  </si>
  <si>
    <t>obrusná vrstva, extravilán  plocha celé trasy 13901 + rozjezdy 500 = celkem plocha asf. kontrukcí 14 401m2</t>
  </si>
  <si>
    <t>91972-1221</t>
  </si>
  <si>
    <t>geomříž pro vyztužení asfaltového povrchu ze skelných vláken. odhad 6150m2 z celkové plochy 20523m2 (cca 30%).</t>
  </si>
  <si>
    <t>kompozit 50x50kN/m2 včetně spojovacího postřiku plocha 13901x0,3=4170,3m2</t>
  </si>
  <si>
    <t>R</t>
  </si>
  <si>
    <t>lokální sanace - odtěžení konstr. vrstev na podloží a následné vybudování nových konstrukčních vrstev (ŠD 300, KSC 120, ACP 22+ 80mm) - odhad 615m2 z celkové plochy 20523m2 (cca 3%).</t>
  </si>
  <si>
    <t>odborný odhad plochy 13901x0,03=417,03m2</t>
  </si>
  <si>
    <t>009</t>
  </si>
  <si>
    <t>Ostatní konstrukce a práce</t>
  </si>
  <si>
    <t>91973-5112</t>
  </si>
  <si>
    <t>řezání stávajícího živičného krytu tl. 5 - 10 cm vč. dobourání</t>
  </si>
  <si>
    <t>m</t>
  </si>
  <si>
    <t>na začátku a konci úseků a v místech pracovních spar 6*2*4=48m</t>
  </si>
  <si>
    <t>91911-2114</t>
  </si>
  <si>
    <t>řezání spar vč. zalití modifikovanou zálivkou</t>
  </si>
  <si>
    <t>příčné, pracovní a spáry spáry v napojeních  48+100=148m</t>
  </si>
  <si>
    <t>dodávka</t>
  </si>
  <si>
    <t>recyklát k recyklaci za horka</t>
  </si>
  <si>
    <t>úprava recyklátu před dalším zpracováním</t>
  </si>
  <si>
    <t>915221111</t>
  </si>
  <si>
    <t>Vodorovné dopravní značení bílým plastem vodící čáry V4 šířky 125 mm</t>
  </si>
  <si>
    <t>v celé délce trasy 2740*2=5 480m</t>
  </si>
  <si>
    <t>915211112</t>
  </si>
  <si>
    <t>Vodorovné dopravní značení retroreflexním bílým plastem dělící čáry šířky 125 mm</t>
  </si>
  <si>
    <t>v celé délce trasy 2740m</t>
  </si>
  <si>
    <t>915611111</t>
  </si>
  <si>
    <t>Předznačení vodorovného liniového značení</t>
  </si>
  <si>
    <t>912211111</t>
  </si>
  <si>
    <t>Montáž směrového sloupku silničního plastového prosté uložení bez betonového základu</t>
  </si>
  <si>
    <t>kus</t>
  </si>
  <si>
    <t>v trase po 50m =147ks</t>
  </si>
  <si>
    <t>404451580</t>
  </si>
  <si>
    <t>sloupek silniční plastový s odrazovými skly směrový 1200 mm</t>
  </si>
  <si>
    <r>
      <rPr>
        <b/>
        <sz val="16"/>
        <rFont val="Arial"/>
        <family val="2"/>
      </rPr>
      <t xml:space="preserve">Výkaz výměr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SO 02 uznatelné náklady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okres Rokycany</t>
    </r>
  </si>
  <si>
    <t>ostranění přerostlých krajnic tl. 150mm - délka 1566x0,5x2=1 566m2</t>
  </si>
  <si>
    <t>93890-2103</t>
  </si>
  <si>
    <t>čištění nezpev. příkopů komunikací od nánosu s úpravou profilu a nalož. při šířce dna do 400 mm a obj. nánosu přes 0,30 do 0,50 m3/m</t>
  </si>
  <si>
    <t>odstranění nánosu v příkopech</t>
  </si>
  <si>
    <t>materiál z odstranění nánosu krajnic a příkopů 1566*0,15 + 650*0,3*0,5=332,4m3</t>
  </si>
  <si>
    <t>332,4x(15-1)=4653,6m3</t>
  </si>
  <si>
    <t>21275-5114</t>
  </si>
  <si>
    <t>trativody z drenážních trubek bez lože průměru trubky 100 mm</t>
  </si>
  <si>
    <t>extravilán  plocha celé trasy 8058 + rozjezdy 200 = celkem plocha asf. kontrukcí 8 258m2</t>
  </si>
  <si>
    <t>frézování 50-100mm - obrusná vrstva, napojení na stávající plochy 200 = celkem plocha asf. kontrukcí 200 m2</t>
  </si>
  <si>
    <t>zpevnění krajnic tl. 110mm 1566*0,5*2=1 566m2</t>
  </si>
  <si>
    <t>vyrovnávací vrstva v prům. tl. 20mm, extravilán  plocha celé trasy 8 058m2</t>
  </si>
  <si>
    <t>spojovací postřik - podkladní vrstva, extravilán  plocha celé trasy 8058 + rozjezdy 200 = celkem plocha asf. kontrukcí 8 258m2</t>
  </si>
  <si>
    <t>ložná vrstva, extravilán  plocha celé trasy 8058 + rozjezdy 200,0 = celkem plocha asf. kontrukcí 8 258m2</t>
  </si>
  <si>
    <t>spojovací postřik - ložná vrstva, extravilán  plocha celé trasy 8058 + rozjezdy 200 = celkem plocha asf. kontrukcí 8 058m2</t>
  </si>
  <si>
    <t>obrusná vrstva, extravilán  plocha celé trasy 8058 + rozjezdy 200 = celkem plocha asf. kontrukcí 8 258m2</t>
  </si>
  <si>
    <t>kompozit 50x50kN/m2 včetně spojovacího postřiku plocha 8058x0,3=2417,4m2</t>
  </si>
  <si>
    <t xml:space="preserve">lokální sanace - odtěžení konstr. vrstev na podloží a následné vybudování nových konstrukčních vrstev (ŠD 300, KSC 120, ACP 22+ 80mm) </t>
  </si>
  <si>
    <t>odborný odhad plochy 8058x0,03=241,74m2</t>
  </si>
  <si>
    <t>příčné, prac. spáry a spáry v napojeních  48+10=58m</t>
  </si>
  <si>
    <t>v celé délce trasy 1566*2=3 132m</t>
  </si>
  <si>
    <t>v celé délce trasy 1566m</t>
  </si>
  <si>
    <t>v celé délce trasy 1566x3=4698m</t>
  </si>
  <si>
    <t>v trase po 50m =65ks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</si>
</sst>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Kč&quot;"/>
    <numFmt numFmtId="167" formatCode="0.000"/>
    <numFmt numFmtId="168" formatCode="0.00%"/>
    <numFmt numFmtId="169" formatCode="0.00"/>
  </numFmts>
  <fonts count="8">
    <font>
      <sz val="10"/>
      <name val="Arial"/>
      <family val="2"/>
    </font>
    <font>
      <sz val="20"/>
      <name val="Arial Black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8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Border="1" applyAlignment="1">
      <alignment horizontal="right" wrapText="1"/>
    </xf>
    <xf numFmtId="164" fontId="5" fillId="0" borderId="0" xfId="0" applyFont="1" applyBorder="1" applyAlignment="1">
      <alignment wrapText="1"/>
    </xf>
    <xf numFmtId="164" fontId="6" fillId="0" borderId="0" xfId="0" applyFont="1" applyAlignment="1">
      <alignment/>
    </xf>
    <xf numFmtId="164" fontId="3" fillId="2" borderId="1" xfId="0" applyFont="1" applyFill="1" applyBorder="1" applyAlignment="1">
      <alignment horizontal="right" wrapText="1"/>
    </xf>
    <xf numFmtId="164" fontId="3" fillId="2" borderId="2" xfId="0" applyFont="1" applyFill="1" applyBorder="1" applyAlignment="1">
      <alignment horizontal="right" wrapText="1"/>
    </xf>
    <xf numFmtId="164" fontId="3" fillId="2" borderId="2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right" wrapText="1"/>
    </xf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right" vertical="top"/>
    </xf>
    <xf numFmtId="164" fontId="3" fillId="2" borderId="2" xfId="0" applyFont="1" applyFill="1" applyBorder="1" applyAlignment="1">
      <alignment horizontal="right" vertical="top"/>
    </xf>
    <xf numFmtId="164" fontId="3" fillId="2" borderId="2" xfId="0" applyFont="1" applyFill="1" applyBorder="1" applyAlignment="1">
      <alignment horizontal="left" vertical="top"/>
    </xf>
    <xf numFmtId="164" fontId="3" fillId="2" borderId="0" xfId="0" applyFont="1" applyFill="1" applyBorder="1" applyAlignment="1">
      <alignment horizontal="right" vertical="top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 horizontal="left"/>
    </xf>
    <xf numFmtId="164" fontId="4" fillId="0" borderId="3" xfId="0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4" fontId="4" fillId="0" borderId="4" xfId="0" applyFont="1" applyBorder="1" applyAlignment="1">
      <alignment horizontal="left"/>
    </xf>
    <xf numFmtId="166" fontId="4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4" fontId="4" fillId="0" borderId="5" xfId="0" applyFont="1" applyBorder="1" applyAlignment="1">
      <alignment horizontal="right"/>
    </xf>
    <xf numFmtId="164" fontId="3" fillId="0" borderId="3" xfId="0" applyFont="1" applyBorder="1" applyAlignment="1">
      <alignment horizontal="right"/>
    </xf>
    <xf numFmtId="164" fontId="3" fillId="0" borderId="4" xfId="0" applyFont="1" applyBorder="1" applyAlignment="1">
      <alignment horizontal="right"/>
    </xf>
    <xf numFmtId="164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4" fontId="0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4" fontId="4" fillId="0" borderId="2" xfId="0" applyFont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7" fillId="0" borderId="0" xfId="0" applyFont="1" applyFill="1" applyAlignment="1" applyProtection="1">
      <alignment horizontal="left" vertical="center" wrapText="1"/>
      <protection/>
    </xf>
    <xf numFmtId="169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7" fillId="0" borderId="0" xfId="0" applyFont="1" applyAlignment="1" applyProtection="1">
      <alignment horizontal="left" vertical="center" wrapText="1"/>
      <protection/>
    </xf>
    <xf numFmtId="164" fontId="4" fillId="0" borderId="6" xfId="0" applyFont="1" applyBorder="1" applyAlignment="1">
      <alignment horizontal="right"/>
    </xf>
    <xf numFmtId="164" fontId="4" fillId="0" borderId="7" xfId="0" applyFont="1" applyBorder="1" applyAlignment="1">
      <alignment horizontal="right"/>
    </xf>
    <xf numFmtId="164" fontId="4" fillId="0" borderId="7" xfId="0" applyFont="1" applyBorder="1" applyAlignment="1">
      <alignment horizontal="left" wrapText="1"/>
    </xf>
    <xf numFmtId="166" fontId="4" fillId="0" borderId="7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Font="1" applyBorder="1" applyAlignment="1">
      <alignment horizontal="right"/>
    </xf>
    <xf numFmtId="164" fontId="4" fillId="0" borderId="10" xfId="0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7" fillId="0" borderId="10" xfId="0" applyFont="1" applyBorder="1" applyAlignment="1" applyProtection="1">
      <alignment horizontal="left" vertical="center" wrapText="1"/>
      <protection/>
    </xf>
    <xf numFmtId="166" fontId="4" fillId="0" borderId="7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164" fontId="7" fillId="0" borderId="1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9" fontId="0" fillId="0" borderId="0" xfId="0" applyNumberFormat="1" applyAlignment="1">
      <alignment/>
    </xf>
    <xf numFmtId="166" fontId="4" fillId="0" borderId="10" xfId="0" applyNumberFormat="1" applyFont="1" applyFill="1" applyBorder="1" applyAlignment="1">
      <alignment horizontal="right"/>
    </xf>
    <xf numFmtId="164" fontId="4" fillId="0" borderId="7" xfId="0" applyFont="1" applyFill="1" applyBorder="1" applyAlignment="1">
      <alignment horizontal="left" wrapText="1"/>
    </xf>
    <xf numFmtId="164" fontId="7" fillId="0" borderId="4" xfId="0" applyFont="1" applyFill="1" applyBorder="1" applyAlignment="1" applyProtection="1">
      <alignment horizontal="left" vertical="center" wrapText="1"/>
      <protection/>
    </xf>
    <xf numFmtId="168" fontId="4" fillId="0" borderId="4" xfId="0" applyNumberFormat="1" applyFont="1" applyBorder="1" applyAlignment="1">
      <alignment horizontal="right"/>
    </xf>
    <xf numFmtId="164" fontId="4" fillId="0" borderId="6" xfId="0" applyFont="1" applyFill="1" applyBorder="1" applyAlignment="1">
      <alignment horizontal="right"/>
    </xf>
    <xf numFmtId="164" fontId="4" fillId="0" borderId="7" xfId="0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C1" sqref="C1"/>
    </sheetView>
  </sheetViews>
  <sheetFormatPr defaultColWidth="9.140625" defaultRowHeight="21.75" customHeight="1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0" style="0" hidden="1" customWidth="1"/>
    <col min="6" max="6" width="13.8515625" style="0" customWidth="1"/>
    <col min="7" max="7" width="0" style="0" hidden="1" customWidth="1"/>
    <col min="8" max="11" width="13.8515625" style="0" customWidth="1"/>
  </cols>
  <sheetData>
    <row r="1" spans="3:11" ht="45.75" customHeight="1">
      <c r="C1" s="1" t="s">
        <v>0</v>
      </c>
      <c r="H1" s="2" t="s">
        <v>1</v>
      </c>
      <c r="I1" s="2"/>
      <c r="J1" s="2"/>
      <c r="K1" s="2"/>
    </row>
    <row r="2" spans="1:11" ht="43.5" customHeight="1">
      <c r="A2" s="3" t="s">
        <v>2</v>
      </c>
      <c r="B2" s="3"/>
      <c r="C2" s="3"/>
      <c r="D2" s="3"/>
      <c r="E2" s="3"/>
      <c r="F2" s="3"/>
      <c r="G2" s="4"/>
      <c r="H2" s="2"/>
      <c r="I2" s="2"/>
      <c r="J2" s="2"/>
      <c r="K2" s="2"/>
    </row>
    <row r="4" spans="1:11" s="9" customFormat="1" ht="22.5" customHeight="1">
      <c r="A4" s="5" t="s">
        <v>3</v>
      </c>
      <c r="B4" s="6" t="s">
        <v>4</v>
      </c>
      <c r="C4" s="7" t="s">
        <v>5</v>
      </c>
      <c r="D4" s="6" t="s">
        <v>6</v>
      </c>
      <c r="E4" s="6"/>
      <c r="F4" s="6" t="s">
        <v>7</v>
      </c>
      <c r="G4" s="6"/>
      <c r="H4" s="6" t="s">
        <v>8</v>
      </c>
      <c r="I4" s="6" t="s">
        <v>9</v>
      </c>
      <c r="J4" s="6" t="s">
        <v>10</v>
      </c>
      <c r="K4" s="8" t="s">
        <v>11</v>
      </c>
    </row>
    <row r="5" spans="1:11" ht="12.75" customHeight="1">
      <c r="A5" s="10" t="s">
        <v>12</v>
      </c>
      <c r="B5" s="11" t="s">
        <v>13</v>
      </c>
      <c r="C5" s="12"/>
      <c r="D5" s="11"/>
      <c r="E5" s="11"/>
      <c r="F5" s="11" t="s">
        <v>14</v>
      </c>
      <c r="G5" s="11"/>
      <c r="H5" s="11" t="s">
        <v>15</v>
      </c>
      <c r="I5" s="11"/>
      <c r="J5" s="11" t="s">
        <v>14</v>
      </c>
      <c r="K5" s="13" t="s">
        <v>15</v>
      </c>
    </row>
    <row r="6" spans="1:11" ht="12.75" customHeight="1">
      <c r="A6" s="14"/>
      <c r="B6" s="15"/>
      <c r="C6" s="16"/>
      <c r="D6" s="15"/>
      <c r="E6" s="15"/>
      <c r="F6" s="15"/>
      <c r="G6" s="15"/>
      <c r="H6" s="15"/>
      <c r="I6" s="15"/>
      <c r="J6" s="15"/>
      <c r="K6" s="17"/>
    </row>
    <row r="7" spans="1:11" ht="12.75" customHeight="1">
      <c r="A7" s="18"/>
      <c r="B7" s="19"/>
      <c r="C7" s="20"/>
      <c r="D7" s="18"/>
      <c r="E7" s="18"/>
      <c r="F7" s="18"/>
      <c r="G7" s="18"/>
      <c r="H7" s="18"/>
      <c r="I7" s="18"/>
      <c r="J7" s="18"/>
      <c r="K7" s="18"/>
    </row>
    <row r="8" spans="1:11" ht="12.75" customHeight="1">
      <c r="A8" s="21"/>
      <c r="B8" s="22"/>
      <c r="C8" s="23"/>
      <c r="D8" s="22"/>
      <c r="E8" s="22"/>
      <c r="F8" s="24"/>
      <c r="G8" s="24"/>
      <c r="H8" s="25"/>
      <c r="I8" s="22"/>
      <c r="J8" s="24"/>
      <c r="K8" s="26"/>
    </row>
    <row r="9" spans="1:11" ht="12.75" customHeight="1">
      <c r="A9" s="27">
        <v>1</v>
      </c>
      <c r="B9" s="28" t="s">
        <v>16</v>
      </c>
      <c r="C9" s="29" t="s">
        <v>17</v>
      </c>
      <c r="D9" s="28"/>
      <c r="E9" s="28"/>
      <c r="F9" s="30"/>
      <c r="G9" s="30"/>
      <c r="H9" s="31"/>
      <c r="I9" s="28"/>
      <c r="J9" s="30">
        <f>'SO 01'!J68</f>
        <v>0</v>
      </c>
      <c r="K9" s="26"/>
    </row>
    <row r="10" spans="1:11" ht="12.75" customHeight="1">
      <c r="A10" s="27"/>
      <c r="B10" s="28"/>
      <c r="C10" s="29"/>
      <c r="D10" s="28"/>
      <c r="E10" s="28"/>
      <c r="F10" s="30"/>
      <c r="G10" s="30"/>
      <c r="H10" s="31"/>
      <c r="I10" s="28"/>
      <c r="J10" s="30"/>
      <c r="K10" s="26"/>
    </row>
    <row r="11" spans="1:11" ht="12.75" customHeight="1">
      <c r="A11" s="27">
        <v>2</v>
      </c>
      <c r="B11" s="28" t="s">
        <v>18</v>
      </c>
      <c r="C11" s="29" t="s">
        <v>19</v>
      </c>
      <c r="D11" s="28"/>
      <c r="E11" s="28"/>
      <c r="F11" s="30"/>
      <c r="G11" s="30"/>
      <c r="H11" s="31"/>
      <c r="I11" s="28"/>
      <c r="J11" s="30">
        <f>'SO 02'!J72</f>
        <v>0</v>
      </c>
      <c r="K11" s="26"/>
    </row>
    <row r="12" spans="1:11" ht="12.75" customHeight="1">
      <c r="A12" s="27"/>
      <c r="B12" s="28"/>
      <c r="C12" s="29"/>
      <c r="D12" s="28"/>
      <c r="E12" s="28"/>
      <c r="F12" s="30"/>
      <c r="G12" s="30"/>
      <c r="H12" s="31"/>
      <c r="I12" s="28"/>
      <c r="J12" s="30"/>
      <c r="K12" s="26"/>
    </row>
    <row r="13" spans="1:11" ht="12.75" customHeight="1">
      <c r="A13" s="27"/>
      <c r="B13" s="28"/>
      <c r="C13" s="29"/>
      <c r="D13" s="28"/>
      <c r="E13" s="28"/>
      <c r="F13" s="30"/>
      <c r="G13" s="30"/>
      <c r="H13" s="31"/>
      <c r="I13" s="28"/>
      <c r="J13" s="30"/>
      <c r="K13" s="26"/>
    </row>
    <row r="14" spans="1:11" ht="12.75" customHeight="1">
      <c r="A14" s="27"/>
      <c r="B14" s="28"/>
      <c r="C14" s="29" t="s">
        <v>20</v>
      </c>
      <c r="D14" s="28"/>
      <c r="E14" s="28"/>
      <c r="F14" s="30"/>
      <c r="G14" s="30"/>
      <c r="H14" s="31"/>
      <c r="I14" s="28"/>
      <c r="J14" s="30">
        <f>SUM(J9:J12)</f>
        <v>0</v>
      </c>
      <c r="K14" s="26"/>
    </row>
    <row r="15" spans="1:11" ht="12.75" customHeight="1">
      <c r="A15" s="27"/>
      <c r="B15" s="28"/>
      <c r="C15" s="29" t="s">
        <v>21</v>
      </c>
      <c r="D15" s="28"/>
      <c r="E15" s="28"/>
      <c r="F15" s="30"/>
      <c r="G15" s="30"/>
      <c r="H15" s="31"/>
      <c r="I15" s="32">
        <v>0.21</v>
      </c>
      <c r="J15" s="30">
        <f>ROUND(I15*J14,1)</f>
        <v>0</v>
      </c>
      <c r="K15" s="26"/>
    </row>
    <row r="16" spans="1:11" ht="12.75" customHeight="1">
      <c r="A16" s="27"/>
      <c r="B16" s="28"/>
      <c r="C16" s="29" t="s">
        <v>22</v>
      </c>
      <c r="D16" s="28"/>
      <c r="E16" s="28"/>
      <c r="F16" s="30"/>
      <c r="G16" s="30"/>
      <c r="H16" s="31"/>
      <c r="I16" s="28"/>
      <c r="J16" s="30">
        <f>SUM(J14:J15)</f>
        <v>0</v>
      </c>
      <c r="K16" s="26"/>
    </row>
    <row r="17" spans="1:11" ht="12.75" customHeight="1">
      <c r="A17" s="21"/>
      <c r="B17" s="22"/>
      <c r="C17" s="23"/>
      <c r="D17" s="22"/>
      <c r="E17" s="22"/>
      <c r="F17" s="22"/>
      <c r="G17" s="22"/>
      <c r="H17" s="22"/>
      <c r="I17" s="22"/>
      <c r="J17" s="22"/>
      <c r="K17" s="26"/>
    </row>
    <row r="65536" ht="12.75" customHeight="1"/>
  </sheetData>
  <sheetProtection selectLockedCells="1" selectUnlockedCells="1"/>
  <mergeCells count="2">
    <mergeCell ref="H1:K2"/>
    <mergeCell ref="A2:F2"/>
  </mergeCells>
  <printOptions/>
  <pageMargins left="0.4722222222222222" right="0.3229166666666667" top="0.39375" bottom="0.827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83">
      <selection activeCell="I151" sqref="I151"/>
    </sheetView>
  </sheetViews>
  <sheetFormatPr defaultColWidth="9.140625" defaultRowHeight="21.75" customHeight="1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0" style="0" hidden="1" customWidth="1"/>
    <col min="6" max="6" width="13.8515625" style="0" customWidth="1"/>
    <col min="7" max="7" width="0" style="0" hidden="1" customWidth="1"/>
    <col min="8" max="11" width="13.8515625" style="0" customWidth="1"/>
    <col min="13" max="13" width="9.140625" style="33" customWidth="1"/>
    <col min="14" max="14" width="11.00390625" style="0" customWidth="1"/>
  </cols>
  <sheetData>
    <row r="1" spans="1:11" ht="48" customHeight="1">
      <c r="A1" s="34" t="s">
        <v>23</v>
      </c>
      <c r="C1" s="35"/>
      <c r="H1" s="2" t="s">
        <v>24</v>
      </c>
      <c r="I1" s="2"/>
      <c r="J1" s="2"/>
      <c r="K1" s="2"/>
    </row>
    <row r="2" spans="1:11" ht="19.5" customHeight="1">
      <c r="A2" s="3" t="s">
        <v>17</v>
      </c>
      <c r="B2" s="3"/>
      <c r="C2" s="3"/>
      <c r="D2" s="3"/>
      <c r="E2" s="3"/>
      <c r="F2" s="3"/>
      <c r="G2" s="4"/>
      <c r="H2" s="2"/>
      <c r="I2" s="2"/>
      <c r="J2" s="2"/>
      <c r="K2" s="2"/>
    </row>
    <row r="4" spans="1:13" s="9" customFormat="1" ht="22.5" customHeight="1">
      <c r="A4" s="5" t="s">
        <v>3</v>
      </c>
      <c r="B4" s="6" t="s">
        <v>4</v>
      </c>
      <c r="C4" s="7" t="s">
        <v>5</v>
      </c>
      <c r="D4" s="6" t="s">
        <v>6</v>
      </c>
      <c r="E4" s="6"/>
      <c r="F4" s="6" t="s">
        <v>7</v>
      </c>
      <c r="G4" s="6"/>
      <c r="H4" s="6" t="s">
        <v>8</v>
      </c>
      <c r="I4" s="6" t="s">
        <v>9</v>
      </c>
      <c r="J4" s="6" t="s">
        <v>10</v>
      </c>
      <c r="K4" s="8" t="s">
        <v>11</v>
      </c>
      <c r="M4" s="36"/>
    </row>
    <row r="5" spans="1:11" ht="12.75" customHeight="1">
      <c r="A5" s="10" t="s">
        <v>12</v>
      </c>
      <c r="B5" s="11" t="s">
        <v>13</v>
      </c>
      <c r="C5" s="12"/>
      <c r="D5" s="11"/>
      <c r="E5" s="11"/>
      <c r="F5" s="11" t="s">
        <v>14</v>
      </c>
      <c r="G5" s="11"/>
      <c r="H5" s="11" t="s">
        <v>15</v>
      </c>
      <c r="I5" s="11"/>
      <c r="J5" s="11" t="s">
        <v>14</v>
      </c>
      <c r="K5" s="13" t="s">
        <v>15</v>
      </c>
    </row>
    <row r="6" spans="1:11" ht="12.75" customHeight="1">
      <c r="A6" s="14"/>
      <c r="B6" s="15"/>
      <c r="C6" s="16"/>
      <c r="D6" s="15"/>
      <c r="E6" s="15"/>
      <c r="F6" s="15"/>
      <c r="G6" s="15"/>
      <c r="H6" s="15"/>
      <c r="I6" s="15"/>
      <c r="J6" s="15"/>
      <c r="K6" s="17"/>
    </row>
    <row r="7" spans="1:11" ht="12.75" customHeight="1">
      <c r="A7" s="18"/>
      <c r="B7" s="19" t="s">
        <v>25</v>
      </c>
      <c r="C7" s="20" t="s">
        <v>26</v>
      </c>
      <c r="D7" s="18"/>
      <c r="E7" s="18"/>
      <c r="F7" s="18"/>
      <c r="G7" s="18"/>
      <c r="H7" s="18"/>
      <c r="I7" s="18"/>
      <c r="J7" s="18"/>
      <c r="K7" s="18"/>
    </row>
    <row r="8" spans="1:11" ht="12.75" customHeight="1">
      <c r="A8" s="14">
        <v>1</v>
      </c>
      <c r="B8" s="15" t="s">
        <v>27</v>
      </c>
      <c r="C8" s="37" t="s">
        <v>28</v>
      </c>
      <c r="D8" s="15" t="s">
        <v>29</v>
      </c>
      <c r="E8" s="15"/>
      <c r="F8" s="38"/>
      <c r="G8" s="39"/>
      <c r="H8" s="40">
        <v>0</v>
      </c>
      <c r="I8" s="41">
        <v>1</v>
      </c>
      <c r="J8" s="39">
        <f>ROUND(F8*I8,1)</f>
        <v>0</v>
      </c>
      <c r="K8" s="42">
        <f>ROUND(H8*I8,0)</f>
        <v>0</v>
      </c>
    </row>
    <row r="9" spans="1:11" ht="12.75" customHeight="1">
      <c r="A9" s="14"/>
      <c r="B9" s="15"/>
      <c r="C9" s="43" t="s">
        <v>30</v>
      </c>
      <c r="D9" s="15"/>
      <c r="E9" s="15"/>
      <c r="F9" s="38"/>
      <c r="G9" s="39"/>
      <c r="H9" s="40"/>
      <c r="I9" s="41"/>
      <c r="J9" s="39"/>
      <c r="K9" s="42"/>
    </row>
    <row r="10" spans="1:11" ht="12.75" customHeight="1">
      <c r="A10" s="21"/>
      <c r="B10" s="22"/>
      <c r="C10" s="29" t="s">
        <v>31</v>
      </c>
      <c r="D10" s="22"/>
      <c r="E10" s="22"/>
      <c r="F10" s="30"/>
      <c r="G10" s="30"/>
      <c r="H10" s="25"/>
      <c r="I10" s="44"/>
      <c r="J10" s="24"/>
      <c r="K10" s="45"/>
    </row>
    <row r="11" spans="1:11" ht="12.75" customHeight="1">
      <c r="A11" s="14"/>
      <c r="B11" s="15"/>
      <c r="C11" s="16"/>
      <c r="D11" s="15"/>
      <c r="E11" s="15"/>
      <c r="F11" s="15"/>
      <c r="G11" s="15"/>
      <c r="H11" s="15"/>
      <c r="I11" s="15"/>
      <c r="J11" s="15"/>
      <c r="K11" s="17"/>
    </row>
    <row r="12" spans="1:11" ht="12.75" customHeight="1">
      <c r="A12" s="18"/>
      <c r="B12" s="19" t="s">
        <v>32</v>
      </c>
      <c r="C12" s="20" t="s">
        <v>33</v>
      </c>
      <c r="D12" s="18"/>
      <c r="E12" s="18"/>
      <c r="F12" s="18"/>
      <c r="G12" s="18"/>
      <c r="H12" s="18"/>
      <c r="I12" s="18"/>
      <c r="J12" s="18"/>
      <c r="K12" s="18"/>
    </row>
    <row r="13" spans="1:11" ht="12.75" customHeight="1">
      <c r="A13" s="14">
        <v>2</v>
      </c>
      <c r="B13" s="15" t="s">
        <v>34</v>
      </c>
      <c r="C13" s="37" t="s">
        <v>35</v>
      </c>
      <c r="D13" s="15" t="s">
        <v>36</v>
      </c>
      <c r="E13" s="15"/>
      <c r="F13" s="39"/>
      <c r="G13" s="39"/>
      <c r="H13" s="40">
        <v>0</v>
      </c>
      <c r="I13" s="41">
        <v>2740</v>
      </c>
      <c r="J13" s="39">
        <f>ROUND(F13*I13,1)</f>
        <v>0</v>
      </c>
      <c r="K13" s="42">
        <f>ROUND(H13*I13,0)</f>
        <v>0</v>
      </c>
    </row>
    <row r="14" spans="1:11" ht="24" customHeight="1">
      <c r="A14" s="14"/>
      <c r="B14" s="15"/>
      <c r="C14" s="46" t="s">
        <v>37</v>
      </c>
      <c r="D14" s="15"/>
      <c r="E14" s="15"/>
      <c r="F14" s="39"/>
      <c r="G14" s="39"/>
      <c r="H14" s="40"/>
      <c r="I14" s="41"/>
      <c r="J14" s="39"/>
      <c r="K14" s="42"/>
    </row>
    <row r="15" spans="1:11" ht="22.5" customHeight="1">
      <c r="A15" s="47">
        <v>3</v>
      </c>
      <c r="B15" s="48" t="s">
        <v>38</v>
      </c>
      <c r="C15" s="49" t="s">
        <v>39</v>
      </c>
      <c r="D15" s="48" t="s">
        <v>40</v>
      </c>
      <c r="E15" s="48"/>
      <c r="F15" s="50"/>
      <c r="G15" s="50"/>
      <c r="H15" s="51">
        <v>0</v>
      </c>
      <c r="I15" s="52">
        <f>I19</f>
        <v>411</v>
      </c>
      <c r="J15" s="50">
        <f>ROUND(F15*I15,1)</f>
        <v>0</v>
      </c>
      <c r="K15" s="53">
        <f>ROUND(H15*I15,0)</f>
        <v>0</v>
      </c>
    </row>
    <row r="16" spans="1:11" ht="12.75" customHeight="1">
      <c r="A16" s="54"/>
      <c r="B16" s="55"/>
      <c r="C16" s="46" t="s">
        <v>41</v>
      </c>
      <c r="D16" s="55"/>
      <c r="E16" s="55"/>
      <c r="F16" s="56"/>
      <c r="G16" s="56"/>
      <c r="H16" s="57"/>
      <c r="I16" s="58"/>
      <c r="J16" s="56"/>
      <c r="K16" s="59"/>
    </row>
    <row r="17" spans="1:11" ht="12.75" customHeight="1">
      <c r="A17" s="47">
        <v>4</v>
      </c>
      <c r="B17" s="48" t="s">
        <v>42</v>
      </c>
      <c r="C17" s="49" t="s">
        <v>43</v>
      </c>
      <c r="D17" s="48" t="s">
        <v>40</v>
      </c>
      <c r="E17" s="48"/>
      <c r="F17" s="50"/>
      <c r="G17" s="50"/>
      <c r="H17" s="51">
        <v>0</v>
      </c>
      <c r="I17" s="52">
        <f>I15*14</f>
        <v>5754</v>
      </c>
      <c r="J17" s="50">
        <f>ROUND(F17*I17,1)</f>
        <v>0</v>
      </c>
      <c r="K17" s="53">
        <f>ROUND(H17*I17,0)</f>
        <v>0</v>
      </c>
    </row>
    <row r="18" spans="1:11" ht="12.75" customHeight="1">
      <c r="A18" s="54"/>
      <c r="B18" s="55"/>
      <c r="C18" s="46" t="s">
        <v>44</v>
      </c>
      <c r="D18" s="55"/>
      <c r="E18" s="55"/>
      <c r="F18" s="56"/>
      <c r="G18" s="56"/>
      <c r="H18" s="57"/>
      <c r="I18" s="58"/>
      <c r="J18" s="56"/>
      <c r="K18" s="59"/>
    </row>
    <row r="19" spans="1:11" ht="12.75" customHeight="1">
      <c r="A19" s="47">
        <v>5</v>
      </c>
      <c r="B19" s="48" t="s">
        <v>45</v>
      </c>
      <c r="C19" s="49" t="s">
        <v>46</v>
      </c>
      <c r="D19" s="48" t="s">
        <v>40</v>
      </c>
      <c r="E19" s="48"/>
      <c r="F19" s="50"/>
      <c r="G19" s="50"/>
      <c r="H19" s="51">
        <v>0</v>
      </c>
      <c r="I19" s="52">
        <f>I13*0.15</f>
        <v>411</v>
      </c>
      <c r="J19" s="50">
        <f>ROUND(F19*I19,1)</f>
        <v>0</v>
      </c>
      <c r="K19" s="53">
        <f>ROUND(H19*I19,0)</f>
        <v>0</v>
      </c>
    </row>
    <row r="20" spans="1:11" ht="12.75" customHeight="1">
      <c r="A20" s="54"/>
      <c r="B20" s="55"/>
      <c r="C20" s="60" t="s">
        <v>41</v>
      </c>
      <c r="D20" s="55"/>
      <c r="E20" s="55"/>
      <c r="F20" s="56"/>
      <c r="G20" s="56"/>
      <c r="H20" s="57"/>
      <c r="I20" s="58"/>
      <c r="J20" s="56"/>
      <c r="K20" s="59"/>
    </row>
    <row r="21" spans="1:11" ht="22.5" customHeight="1">
      <c r="A21" s="47">
        <v>6</v>
      </c>
      <c r="B21" s="48" t="s">
        <v>47</v>
      </c>
      <c r="C21" s="49" t="s">
        <v>48</v>
      </c>
      <c r="D21" s="48" t="s">
        <v>36</v>
      </c>
      <c r="E21" s="48"/>
      <c r="F21" s="61"/>
      <c r="G21" s="50"/>
      <c r="H21" s="51">
        <v>0</v>
      </c>
      <c r="I21" s="52">
        <v>14401</v>
      </c>
      <c r="J21" s="50">
        <f>ROUND(F21*I21,1)</f>
        <v>0</v>
      </c>
      <c r="K21" s="53">
        <f>ROUND(H21*I21,0)</f>
        <v>0</v>
      </c>
    </row>
    <row r="22" spans="1:11" ht="22.5" customHeight="1">
      <c r="A22" s="54"/>
      <c r="B22" s="55"/>
      <c r="C22" s="43" t="s">
        <v>49</v>
      </c>
      <c r="D22" s="55"/>
      <c r="E22" s="55"/>
      <c r="F22" s="56"/>
      <c r="G22" s="56"/>
      <c r="H22" s="57"/>
      <c r="I22" s="58"/>
      <c r="J22" s="56"/>
      <c r="K22" s="59"/>
    </row>
    <row r="23" spans="1:11" ht="12.75" customHeight="1">
      <c r="A23" s="47">
        <v>7</v>
      </c>
      <c r="B23" s="48" t="s">
        <v>50</v>
      </c>
      <c r="C23" s="49" t="s">
        <v>51</v>
      </c>
      <c r="D23" s="48" t="s">
        <v>36</v>
      </c>
      <c r="E23" s="48"/>
      <c r="F23" s="61"/>
      <c r="G23" s="50"/>
      <c r="H23" s="51">
        <v>0.154</v>
      </c>
      <c r="I23" s="52">
        <v>500</v>
      </c>
      <c r="J23" s="50">
        <f>ROUND(F23*I23,1)</f>
        <v>0</v>
      </c>
      <c r="K23" s="53">
        <f>ROUND(H23*I23,0)</f>
        <v>77</v>
      </c>
    </row>
    <row r="24" spans="1:11" ht="33.75" customHeight="1">
      <c r="A24" s="54"/>
      <c r="B24" s="55"/>
      <c r="C24" s="60" t="s">
        <v>52</v>
      </c>
      <c r="D24" s="55"/>
      <c r="E24" s="55"/>
      <c r="F24" s="56"/>
      <c r="G24" s="56"/>
      <c r="H24" s="57"/>
      <c r="I24" s="58"/>
      <c r="J24" s="56"/>
      <c r="K24" s="59"/>
    </row>
    <row r="25" spans="1:11" ht="12.75" customHeight="1">
      <c r="A25" s="21"/>
      <c r="B25" s="22"/>
      <c r="C25" s="29" t="s">
        <v>31</v>
      </c>
      <c r="D25" s="22"/>
      <c r="E25" s="22"/>
      <c r="F25" s="30"/>
      <c r="G25" s="30"/>
      <c r="H25" s="25"/>
      <c r="I25" s="44"/>
      <c r="J25" s="24"/>
      <c r="K25" s="45"/>
    </row>
    <row r="26" spans="1:11" ht="12.75" customHeight="1">
      <c r="A26" s="14"/>
      <c r="B26" s="15"/>
      <c r="C26" s="16"/>
      <c r="D26" s="15"/>
      <c r="E26" s="15"/>
      <c r="F26" s="39"/>
      <c r="G26" s="39"/>
      <c r="H26" s="40"/>
      <c r="I26" s="41"/>
      <c r="J26" s="39"/>
      <c r="K26" s="42"/>
    </row>
    <row r="27" spans="1:11" ht="12.75" customHeight="1">
      <c r="A27" s="18"/>
      <c r="B27" s="19" t="s">
        <v>53</v>
      </c>
      <c r="C27" s="20" t="s">
        <v>54</v>
      </c>
      <c r="D27" s="18"/>
      <c r="E27" s="18"/>
      <c r="F27" s="62"/>
      <c r="G27" s="62"/>
      <c r="H27" s="63"/>
      <c r="I27" s="64"/>
      <c r="J27" s="62"/>
      <c r="K27" s="65"/>
    </row>
    <row r="28" spans="1:11" ht="12.75" customHeight="1">
      <c r="A28" s="14">
        <v>8</v>
      </c>
      <c r="B28" s="15" t="s">
        <v>55</v>
      </c>
      <c r="C28" s="37" t="s">
        <v>56</v>
      </c>
      <c r="D28" s="15" t="s">
        <v>36</v>
      </c>
      <c r="E28" s="15">
        <v>48.5</v>
      </c>
      <c r="F28" s="39"/>
      <c r="G28" s="39"/>
      <c r="H28" s="40">
        <v>0.205</v>
      </c>
      <c r="I28" s="41">
        <v>2740</v>
      </c>
      <c r="J28" s="39">
        <f>ROUND(F28*I28,1)</f>
        <v>0</v>
      </c>
      <c r="K28" s="42">
        <f>ROUND(H28*I28,0)</f>
        <v>562</v>
      </c>
    </row>
    <row r="29" spans="1:11" ht="12.75" customHeight="1">
      <c r="A29" s="54"/>
      <c r="B29" s="55"/>
      <c r="C29" s="60" t="s">
        <v>57</v>
      </c>
      <c r="D29" s="55"/>
      <c r="E29" s="55"/>
      <c r="F29" s="56"/>
      <c r="G29" s="56"/>
      <c r="H29" s="57"/>
      <c r="I29" s="58"/>
      <c r="J29" s="56"/>
      <c r="K29" s="59"/>
    </row>
    <row r="30" spans="1:14" ht="22.5" customHeight="1">
      <c r="A30" s="47">
        <v>9</v>
      </c>
      <c r="B30" s="48" t="s">
        <v>58</v>
      </c>
      <c r="C30" s="49" t="s">
        <v>59</v>
      </c>
      <c r="D30" s="48" t="s">
        <v>60</v>
      </c>
      <c r="E30" s="48"/>
      <c r="F30" s="61"/>
      <c r="G30" s="50"/>
      <c r="H30" s="51">
        <v>1</v>
      </c>
      <c r="I30" s="52">
        <f>13901*0.02*2.56</f>
        <v>711.7312</v>
      </c>
      <c r="J30" s="50">
        <f>ROUND(F30*I30,1)</f>
        <v>0</v>
      </c>
      <c r="K30" s="53">
        <f>ROUND(H30*I30,0)</f>
        <v>712</v>
      </c>
      <c r="N30" s="66"/>
    </row>
    <row r="31" spans="1:11" ht="25.5" customHeight="1">
      <c r="A31" s="54"/>
      <c r="B31" s="55"/>
      <c r="C31" s="67" t="s">
        <v>61</v>
      </c>
      <c r="D31" s="55"/>
      <c r="E31" s="55"/>
      <c r="F31" s="56"/>
      <c r="G31" s="56"/>
      <c r="H31" s="57"/>
      <c r="I31" s="58"/>
      <c r="J31" s="56"/>
      <c r="K31" s="59"/>
    </row>
    <row r="32" spans="1:15" ht="12.75" customHeight="1">
      <c r="A32" s="14">
        <v>10</v>
      </c>
      <c r="B32" s="15" t="s">
        <v>62</v>
      </c>
      <c r="C32" s="37" t="s">
        <v>63</v>
      </c>
      <c r="D32" s="15" t="s">
        <v>36</v>
      </c>
      <c r="E32" s="15"/>
      <c r="F32" s="39"/>
      <c r="G32" s="39"/>
      <c r="H32" s="40">
        <v>0</v>
      </c>
      <c r="I32" s="52">
        <f>13901+500</f>
        <v>14401</v>
      </c>
      <c r="J32" s="39">
        <f>ROUND(F32*I32,1)</f>
        <v>0</v>
      </c>
      <c r="K32" s="42">
        <f>ROUND(H32*I32,0)</f>
        <v>0</v>
      </c>
      <c r="O32" s="68"/>
    </row>
    <row r="33" spans="1:11" ht="33.75" customHeight="1">
      <c r="A33" s="14"/>
      <c r="B33" s="15"/>
      <c r="C33" s="67" t="s">
        <v>64</v>
      </c>
      <c r="D33" s="15"/>
      <c r="E33" s="15"/>
      <c r="F33" s="39"/>
      <c r="G33" s="39"/>
      <c r="H33" s="40"/>
      <c r="I33" s="41"/>
      <c r="J33" s="39"/>
      <c r="K33" s="42"/>
    </row>
    <row r="34" spans="1:14" ht="22.5" customHeight="1">
      <c r="A34" s="47">
        <v>11</v>
      </c>
      <c r="B34" s="48" t="s">
        <v>65</v>
      </c>
      <c r="C34" s="49" t="s">
        <v>66</v>
      </c>
      <c r="D34" s="48" t="s">
        <v>36</v>
      </c>
      <c r="E34" s="48"/>
      <c r="F34" s="61"/>
      <c r="G34" s="50"/>
      <c r="H34" s="51">
        <v>0.154</v>
      </c>
      <c r="I34" s="52">
        <f>13901+500</f>
        <v>14401</v>
      </c>
      <c r="J34" s="50">
        <f>ROUND(F34*I34,1)</f>
        <v>0</v>
      </c>
      <c r="K34" s="53">
        <f>ROUND(H34*I34,0)</f>
        <v>2218</v>
      </c>
      <c r="N34" s="66"/>
    </row>
    <row r="35" spans="1:11" ht="25.5" customHeight="1">
      <c r="A35" s="54"/>
      <c r="B35" s="55"/>
      <c r="C35" s="67" t="s">
        <v>67</v>
      </c>
      <c r="D35" s="55"/>
      <c r="E35" s="55"/>
      <c r="F35" s="56"/>
      <c r="G35" s="56"/>
      <c r="H35" s="57"/>
      <c r="I35" s="58"/>
      <c r="J35" s="56"/>
      <c r="K35" s="59"/>
    </row>
    <row r="36" spans="1:11" ht="12.75" customHeight="1">
      <c r="A36" s="47">
        <v>12</v>
      </c>
      <c r="B36" s="48" t="s">
        <v>62</v>
      </c>
      <c r="C36" s="49" t="s">
        <v>63</v>
      </c>
      <c r="D36" s="48" t="s">
        <v>36</v>
      </c>
      <c r="E36" s="48"/>
      <c r="F36" s="50"/>
      <c r="G36" s="50"/>
      <c r="H36" s="51">
        <v>0</v>
      </c>
      <c r="I36" s="52">
        <f>13901+500</f>
        <v>14401</v>
      </c>
      <c r="J36" s="50">
        <f>ROUND(F36*I36,1)</f>
        <v>0</v>
      </c>
      <c r="K36" s="53">
        <f>ROUND(H36*I36,0)</f>
        <v>0</v>
      </c>
    </row>
    <row r="37" spans="1:11" ht="33.75" customHeight="1">
      <c r="A37" s="54"/>
      <c r="B37" s="55"/>
      <c r="C37" s="67" t="s">
        <v>68</v>
      </c>
      <c r="D37" s="55"/>
      <c r="E37" s="55"/>
      <c r="F37" s="56"/>
      <c r="G37" s="56"/>
      <c r="H37" s="57"/>
      <c r="I37" s="58"/>
      <c r="J37" s="56"/>
      <c r="K37" s="59"/>
    </row>
    <row r="38" spans="1:14" ht="22.5" customHeight="1">
      <c r="A38" s="47">
        <v>13</v>
      </c>
      <c r="B38" s="48" t="s">
        <v>69</v>
      </c>
      <c r="C38" s="49" t="s">
        <v>70</v>
      </c>
      <c r="D38" s="48" t="s">
        <v>36</v>
      </c>
      <c r="E38" s="48"/>
      <c r="F38" s="61"/>
      <c r="G38" s="50"/>
      <c r="H38" s="51">
        <v>0.103</v>
      </c>
      <c r="I38" s="52">
        <f>13901+500</f>
        <v>14401</v>
      </c>
      <c r="J38" s="50">
        <f>ROUND(F38*I38,1)</f>
        <v>0</v>
      </c>
      <c r="K38" s="53">
        <f>ROUND(H38*I38,0)</f>
        <v>1483</v>
      </c>
      <c r="N38" s="69"/>
    </row>
    <row r="39" spans="1:14" ht="25.5" customHeight="1">
      <c r="A39" s="54"/>
      <c r="B39" s="55"/>
      <c r="C39" s="43" t="s">
        <v>71</v>
      </c>
      <c r="D39" s="55"/>
      <c r="E39" s="55"/>
      <c r="F39" s="56"/>
      <c r="G39" s="56"/>
      <c r="H39" s="57"/>
      <c r="I39" s="58"/>
      <c r="J39" s="56"/>
      <c r="K39" s="59"/>
      <c r="N39" s="69"/>
    </row>
    <row r="40" spans="1:11" ht="33.75" customHeight="1">
      <c r="A40" s="47">
        <v>14</v>
      </c>
      <c r="B40" s="48" t="s">
        <v>72</v>
      </c>
      <c r="C40" s="49" t="s">
        <v>73</v>
      </c>
      <c r="D40" s="48" t="s">
        <v>36</v>
      </c>
      <c r="E40" s="48"/>
      <c r="F40" s="50"/>
      <c r="G40" s="50"/>
      <c r="H40" s="51">
        <v>0</v>
      </c>
      <c r="I40" s="52">
        <f>13901*0.3</f>
        <v>4170.3</v>
      </c>
      <c r="J40" s="50">
        <f>ROUND(F40*I40,1)</f>
        <v>0</v>
      </c>
      <c r="K40" s="53">
        <f>ROUND(H40*I40,0)</f>
        <v>0</v>
      </c>
    </row>
    <row r="41" spans="1:11" ht="22.5" customHeight="1">
      <c r="A41" s="54"/>
      <c r="B41" s="55"/>
      <c r="C41" s="43" t="s">
        <v>74</v>
      </c>
      <c r="D41" s="55"/>
      <c r="E41" s="55"/>
      <c r="F41" s="56"/>
      <c r="G41" s="56"/>
      <c r="H41" s="57"/>
      <c r="I41" s="58"/>
      <c r="J41" s="56"/>
      <c r="K41" s="59"/>
    </row>
    <row r="42" spans="1:11" ht="45" customHeight="1">
      <c r="A42" s="47">
        <v>15</v>
      </c>
      <c r="B42" s="48" t="s">
        <v>75</v>
      </c>
      <c r="C42" s="49" t="s">
        <v>76</v>
      </c>
      <c r="D42" s="48" t="s">
        <v>36</v>
      </c>
      <c r="E42" s="48"/>
      <c r="F42" s="61"/>
      <c r="G42" s="50"/>
      <c r="H42" s="51">
        <v>0</v>
      </c>
      <c r="I42" s="52">
        <f>13901*0.03</f>
        <v>417.03</v>
      </c>
      <c r="J42" s="50">
        <f>ROUND(F42*I42,1)</f>
        <v>0</v>
      </c>
      <c r="K42" s="53">
        <f>ROUND(H42*I42,0)</f>
        <v>0</v>
      </c>
    </row>
    <row r="43" spans="1:11" ht="12.75" customHeight="1">
      <c r="A43" s="54"/>
      <c r="B43" s="55"/>
      <c r="C43" s="43" t="s">
        <v>77</v>
      </c>
      <c r="D43" s="55"/>
      <c r="E43" s="55"/>
      <c r="F43" s="70"/>
      <c r="G43" s="56"/>
      <c r="H43" s="57"/>
      <c r="I43" s="58"/>
      <c r="J43" s="56"/>
      <c r="K43" s="59"/>
    </row>
    <row r="44" spans="1:11" ht="12.75" customHeight="1">
      <c r="A44" s="21"/>
      <c r="B44" s="22"/>
      <c r="C44" s="29" t="s">
        <v>31</v>
      </c>
      <c r="D44" s="22"/>
      <c r="E44" s="22"/>
      <c r="F44" s="30"/>
      <c r="G44" s="30"/>
      <c r="H44" s="25"/>
      <c r="I44" s="22"/>
      <c r="J44" s="24"/>
      <c r="K44" s="26"/>
    </row>
    <row r="45" spans="1:11" ht="12.75" customHeight="1">
      <c r="A45" s="14"/>
      <c r="B45" s="15"/>
      <c r="C45" s="16"/>
      <c r="D45" s="15"/>
      <c r="E45" s="15"/>
      <c r="F45" s="39"/>
      <c r="G45" s="39"/>
      <c r="H45" s="40"/>
      <c r="I45" s="41"/>
      <c r="J45" s="39"/>
      <c r="K45" s="42"/>
    </row>
    <row r="46" spans="1:11" ht="12.75" customHeight="1">
      <c r="A46" s="18"/>
      <c r="B46" s="19" t="s">
        <v>78</v>
      </c>
      <c r="C46" s="20" t="s">
        <v>79</v>
      </c>
      <c r="D46" s="18"/>
      <c r="E46" s="18"/>
      <c r="F46" s="62"/>
      <c r="G46" s="62"/>
      <c r="H46" s="63"/>
      <c r="I46" s="64"/>
      <c r="J46" s="62"/>
      <c r="K46" s="65"/>
    </row>
    <row r="47" spans="1:11" ht="22.5" customHeight="1">
      <c r="A47" s="14">
        <v>16</v>
      </c>
      <c r="B47" s="15" t="s">
        <v>80</v>
      </c>
      <c r="C47" s="37" t="s">
        <v>81</v>
      </c>
      <c r="D47" s="15" t="s">
        <v>82</v>
      </c>
      <c r="E47" s="15"/>
      <c r="F47" s="39"/>
      <c r="G47" s="39"/>
      <c r="H47" s="40">
        <v>0</v>
      </c>
      <c r="I47" s="41">
        <f>6*8</f>
        <v>48</v>
      </c>
      <c r="J47" s="39">
        <f>ROUND(F47*I47,1)</f>
        <v>0</v>
      </c>
      <c r="K47" s="42">
        <f>ROUND(H47*I47,0)</f>
        <v>0</v>
      </c>
    </row>
    <row r="48" spans="1:11" ht="22.5" customHeight="1">
      <c r="A48" s="54"/>
      <c r="B48" s="55"/>
      <c r="C48" s="43" t="s">
        <v>83</v>
      </c>
      <c r="D48" s="55"/>
      <c r="E48" s="55"/>
      <c r="F48" s="56"/>
      <c r="G48" s="56"/>
      <c r="H48" s="57"/>
      <c r="I48" s="58"/>
      <c r="J48" s="56"/>
      <c r="K48" s="59"/>
    </row>
    <row r="49" spans="1:15" ht="12.75" customHeight="1">
      <c r="A49" s="47">
        <v>17</v>
      </c>
      <c r="B49" s="48" t="s">
        <v>84</v>
      </c>
      <c r="C49" s="49" t="s">
        <v>85</v>
      </c>
      <c r="D49" s="48" t="s">
        <v>82</v>
      </c>
      <c r="E49" s="48"/>
      <c r="F49" s="50"/>
      <c r="G49" s="50"/>
      <c r="H49" s="51">
        <v>0</v>
      </c>
      <c r="I49" s="52">
        <v>148</v>
      </c>
      <c r="J49" s="50">
        <f>ROUND(F49*I49,1)</f>
        <v>0</v>
      </c>
      <c r="K49" s="53">
        <f>ROUND(H49*I49,0)</f>
        <v>0</v>
      </c>
      <c r="O49" s="69"/>
    </row>
    <row r="50" spans="1:11" ht="22.5" customHeight="1">
      <c r="A50" s="54"/>
      <c r="B50" s="55"/>
      <c r="C50" s="43" t="s">
        <v>86</v>
      </c>
      <c r="D50" s="55"/>
      <c r="E50" s="55"/>
      <c r="F50" s="56"/>
      <c r="G50" s="56"/>
      <c r="H50" s="57"/>
      <c r="I50" s="58"/>
      <c r="J50" s="56"/>
      <c r="K50" s="59"/>
    </row>
    <row r="51" spans="1:15" ht="12.75" customHeight="1">
      <c r="A51" s="47">
        <v>18</v>
      </c>
      <c r="B51" s="48" t="s">
        <v>87</v>
      </c>
      <c r="C51" s="71" t="s">
        <v>88</v>
      </c>
      <c r="D51" s="48" t="s">
        <v>60</v>
      </c>
      <c r="E51" s="48"/>
      <c r="F51" s="50"/>
      <c r="G51" s="50"/>
      <c r="H51" s="51">
        <v>0</v>
      </c>
      <c r="I51" s="52">
        <f>14401*0.12*2.56*0.6</f>
        <v>2654.3923199999995</v>
      </c>
      <c r="J51" s="50">
        <f>ROUND(F51*I51,1)</f>
        <v>0</v>
      </c>
      <c r="K51" s="53">
        <f>ROUND(H51*I51,0)</f>
        <v>0</v>
      </c>
      <c r="O51" s="69"/>
    </row>
    <row r="52" spans="1:11" ht="12.75" customHeight="1">
      <c r="A52" s="54"/>
      <c r="B52" s="55"/>
      <c r="C52" s="43"/>
      <c r="D52" s="55"/>
      <c r="E52" s="55"/>
      <c r="F52" s="56"/>
      <c r="G52" s="56"/>
      <c r="H52" s="57"/>
      <c r="I52" s="58"/>
      <c r="J52" s="56"/>
      <c r="K52" s="59"/>
    </row>
    <row r="53" spans="1:11" ht="12.75" customHeight="1">
      <c r="A53" s="47">
        <v>19</v>
      </c>
      <c r="B53" s="48" t="s">
        <v>75</v>
      </c>
      <c r="C53" s="49" t="s">
        <v>89</v>
      </c>
      <c r="D53" s="48" t="s">
        <v>60</v>
      </c>
      <c r="E53" s="48"/>
      <c r="F53" s="50"/>
      <c r="G53" s="50"/>
      <c r="H53" s="51">
        <v>0</v>
      </c>
      <c r="I53" s="52">
        <f>I51</f>
        <v>2654.3923199999995</v>
      </c>
      <c r="J53" s="50">
        <f>ROUND(F53*I53,1)</f>
        <v>0</v>
      </c>
      <c r="K53" s="53">
        <f>ROUND(H53*I53,0)</f>
        <v>0</v>
      </c>
    </row>
    <row r="54" spans="1:11" ht="12.75" customHeight="1">
      <c r="A54" s="14"/>
      <c r="B54" s="15"/>
      <c r="C54" s="37"/>
      <c r="D54" s="15"/>
      <c r="E54" s="15"/>
      <c r="F54" s="39"/>
      <c r="G54" s="39"/>
      <c r="H54" s="40"/>
      <c r="I54" s="41"/>
      <c r="J54" s="39"/>
      <c r="K54" s="42"/>
    </row>
    <row r="55" spans="1:11" ht="22.5" customHeight="1">
      <c r="A55" s="14">
        <v>20</v>
      </c>
      <c r="B55" s="15" t="s">
        <v>90</v>
      </c>
      <c r="C55" s="37" t="s">
        <v>91</v>
      </c>
      <c r="D55" s="15" t="s">
        <v>82</v>
      </c>
      <c r="E55" s="15">
        <v>15.3</v>
      </c>
      <c r="F55" s="39"/>
      <c r="G55" s="39"/>
      <c r="H55" s="40">
        <v>0</v>
      </c>
      <c r="I55" s="41">
        <f>I57*2</f>
        <v>5480</v>
      </c>
      <c r="J55" s="39">
        <f>ROUND(F55*I55,1)</f>
        <v>0</v>
      </c>
      <c r="K55" s="42">
        <f>ROUND(H55*I55,0)</f>
        <v>0</v>
      </c>
    </row>
    <row r="56" spans="1:11" ht="12.75" customHeight="1">
      <c r="A56" s="14"/>
      <c r="B56" s="15"/>
      <c r="C56" s="43" t="s">
        <v>92</v>
      </c>
      <c r="D56" s="15"/>
      <c r="E56" s="15"/>
      <c r="F56" s="39"/>
      <c r="G56" s="39"/>
      <c r="H56" s="40"/>
      <c r="I56" s="41"/>
      <c r="J56" s="39"/>
      <c r="K56" s="42"/>
    </row>
    <row r="57" spans="1:11" ht="22.5" customHeight="1">
      <c r="A57" s="47">
        <v>21</v>
      </c>
      <c r="B57" s="48" t="s">
        <v>93</v>
      </c>
      <c r="C57" s="49" t="s">
        <v>94</v>
      </c>
      <c r="D57" s="48" t="s">
        <v>82</v>
      </c>
      <c r="E57" s="48">
        <v>3.25</v>
      </c>
      <c r="F57" s="50"/>
      <c r="G57" s="50"/>
      <c r="H57" s="51">
        <v>0</v>
      </c>
      <c r="I57" s="52">
        <v>2740</v>
      </c>
      <c r="J57" s="50">
        <f>ROUND(F57*I57,1)</f>
        <v>0</v>
      </c>
      <c r="K57" s="53">
        <f>ROUND(H57*I57,0)</f>
        <v>0</v>
      </c>
    </row>
    <row r="58" spans="1:11" ht="12.75" customHeight="1">
      <c r="A58" s="54"/>
      <c r="B58" s="55"/>
      <c r="C58" s="43" t="s">
        <v>95</v>
      </c>
      <c r="D58" s="55"/>
      <c r="E58" s="55"/>
      <c r="F58" s="56"/>
      <c r="G58" s="56"/>
      <c r="H58" s="57"/>
      <c r="I58" s="58"/>
      <c r="J58" s="56"/>
      <c r="K58" s="59"/>
    </row>
    <row r="59" spans="1:11" ht="12.75" customHeight="1">
      <c r="A59" s="47">
        <v>22</v>
      </c>
      <c r="B59" s="48" t="s">
        <v>96</v>
      </c>
      <c r="C59" s="49" t="s">
        <v>97</v>
      </c>
      <c r="D59" s="48" t="s">
        <v>82</v>
      </c>
      <c r="E59" s="48"/>
      <c r="F59" s="50"/>
      <c r="G59" s="50"/>
      <c r="H59" s="51">
        <v>0</v>
      </c>
      <c r="I59" s="52">
        <f>2740*3</f>
        <v>8220</v>
      </c>
      <c r="J59" s="50">
        <f>ROUND(F59*I59,1)</f>
        <v>0</v>
      </c>
      <c r="K59" s="53">
        <f>ROUND(H59*I59,0)</f>
        <v>0</v>
      </c>
    </row>
    <row r="60" spans="1:11" ht="12.75" customHeight="1">
      <c r="A60" s="54"/>
      <c r="B60" s="55"/>
      <c r="C60" s="43" t="s">
        <v>92</v>
      </c>
      <c r="D60" s="55"/>
      <c r="E60" s="55"/>
      <c r="F60" s="56"/>
      <c r="G60" s="56"/>
      <c r="H60" s="57"/>
      <c r="I60" s="58"/>
      <c r="J60" s="56"/>
      <c r="K60" s="59"/>
    </row>
    <row r="61" spans="1:11" ht="22.5" customHeight="1">
      <c r="A61" s="47">
        <v>23</v>
      </c>
      <c r="B61" s="48" t="s">
        <v>98</v>
      </c>
      <c r="C61" s="49" t="s">
        <v>99</v>
      </c>
      <c r="D61" s="48" t="s">
        <v>100</v>
      </c>
      <c r="E61" s="48"/>
      <c r="F61" s="50"/>
      <c r="G61" s="50"/>
      <c r="H61" s="51">
        <v>0</v>
      </c>
      <c r="I61" s="52">
        <f>2740/50*2+35.4+2</f>
        <v>147</v>
      </c>
      <c r="J61" s="50">
        <f>ROUND(F61*I61,1)</f>
        <v>0</v>
      </c>
      <c r="K61" s="53">
        <f>ROUND(H61*I61,0)</f>
        <v>0</v>
      </c>
    </row>
    <row r="62" spans="1:11" ht="12.75" customHeight="1">
      <c r="A62" s="54"/>
      <c r="B62" s="55"/>
      <c r="C62" s="43" t="s">
        <v>101</v>
      </c>
      <c r="D62" s="55"/>
      <c r="E62" s="55"/>
      <c r="F62" s="56"/>
      <c r="G62" s="56"/>
      <c r="H62" s="57"/>
      <c r="I62" s="58"/>
      <c r="J62" s="56"/>
      <c r="K62" s="59"/>
    </row>
    <row r="63" spans="1:11" ht="22.5" customHeight="1">
      <c r="A63" s="47">
        <v>24</v>
      </c>
      <c r="B63" s="48" t="s">
        <v>102</v>
      </c>
      <c r="C63" s="49" t="s">
        <v>103</v>
      </c>
      <c r="D63" s="48" t="s">
        <v>100</v>
      </c>
      <c r="E63" s="48">
        <v>122</v>
      </c>
      <c r="F63" s="50"/>
      <c r="G63" s="50"/>
      <c r="H63" s="51">
        <v>0</v>
      </c>
      <c r="I63" s="52">
        <v>147</v>
      </c>
      <c r="J63" s="50">
        <f>ROUND(F63*I63,1)</f>
        <v>0</v>
      </c>
      <c r="K63" s="53">
        <f>ROUND(H63*I63,0)</f>
        <v>0</v>
      </c>
    </row>
    <row r="64" spans="1:11" ht="12.75" customHeight="1">
      <c r="A64" s="54"/>
      <c r="B64" s="55"/>
      <c r="C64" s="43" t="s">
        <v>101</v>
      </c>
      <c r="D64" s="55"/>
      <c r="E64" s="55"/>
      <c r="F64" s="56"/>
      <c r="G64" s="56"/>
      <c r="H64" s="57"/>
      <c r="I64" s="58"/>
      <c r="J64" s="56"/>
      <c r="K64" s="59"/>
    </row>
    <row r="65" spans="1:11" ht="12.75" customHeight="1">
      <c r="A65" s="54"/>
      <c r="B65" s="55"/>
      <c r="C65" s="72"/>
      <c r="D65" s="55"/>
      <c r="E65" s="55"/>
      <c r="F65" s="56"/>
      <c r="G65" s="56"/>
      <c r="H65" s="57"/>
      <c r="I65" s="58"/>
      <c r="J65" s="56"/>
      <c r="K65" s="59"/>
    </row>
    <row r="66" spans="1:11" ht="12.75" customHeight="1">
      <c r="A66" s="21"/>
      <c r="B66" s="22"/>
      <c r="C66" s="29" t="s">
        <v>31</v>
      </c>
      <c r="D66" s="22"/>
      <c r="E66" s="22"/>
      <c r="F66" s="30"/>
      <c r="G66" s="30"/>
      <c r="H66" s="25"/>
      <c r="I66" s="22"/>
      <c r="J66" s="24"/>
      <c r="K66" s="26"/>
    </row>
    <row r="67" spans="1:11" ht="12.75" customHeight="1">
      <c r="A67" s="21"/>
      <c r="B67" s="22"/>
      <c r="C67" s="23"/>
      <c r="D67" s="22"/>
      <c r="E67" s="22"/>
      <c r="F67" s="24"/>
      <c r="G67" s="24"/>
      <c r="H67" s="25"/>
      <c r="I67" s="22"/>
      <c r="J67" s="24"/>
      <c r="K67" s="26"/>
    </row>
    <row r="68" spans="1:11" ht="12.75" customHeight="1">
      <c r="A68" s="21"/>
      <c r="B68" s="22"/>
      <c r="C68" s="29" t="s">
        <v>20</v>
      </c>
      <c r="D68" s="22"/>
      <c r="E68" s="22"/>
      <c r="F68" s="24"/>
      <c r="G68" s="24"/>
      <c r="H68" s="25"/>
      <c r="I68" s="22"/>
      <c r="J68" s="30">
        <f>SUM(J7:J67)</f>
        <v>0</v>
      </c>
      <c r="K68" s="26"/>
    </row>
    <row r="69" spans="1:11" ht="12.75" customHeight="1">
      <c r="A69" s="21"/>
      <c r="B69" s="22"/>
      <c r="C69" s="29" t="s">
        <v>21</v>
      </c>
      <c r="D69" s="22"/>
      <c r="E69" s="22"/>
      <c r="F69" s="24"/>
      <c r="G69" s="24"/>
      <c r="H69" s="25"/>
      <c r="I69" s="73">
        <v>0.21</v>
      </c>
      <c r="J69" s="30">
        <f>ROUND(I69*J68,1)</f>
        <v>0</v>
      </c>
      <c r="K69" s="26"/>
    </row>
    <row r="70" spans="1:11" ht="12.75" customHeight="1">
      <c r="A70" s="21"/>
      <c r="B70" s="22"/>
      <c r="C70" s="29" t="s">
        <v>22</v>
      </c>
      <c r="D70" s="22"/>
      <c r="E70" s="22"/>
      <c r="F70" s="24"/>
      <c r="G70" s="24"/>
      <c r="H70" s="25"/>
      <c r="I70" s="22"/>
      <c r="J70" s="30">
        <f>SUM(J68:J69)</f>
        <v>0</v>
      </c>
      <c r="K70" s="26"/>
    </row>
    <row r="71" spans="1:11" ht="12.75" customHeight="1">
      <c r="A71" s="21"/>
      <c r="B71" s="22"/>
      <c r="C71" s="23"/>
      <c r="D71" s="22"/>
      <c r="E71" s="22"/>
      <c r="F71" s="22"/>
      <c r="G71" s="22"/>
      <c r="H71" s="22"/>
      <c r="I71" s="22"/>
      <c r="J71" s="22"/>
      <c r="K71" s="26"/>
    </row>
    <row r="65536" ht="12.75" customHeight="1"/>
  </sheetData>
  <sheetProtection selectLockedCells="1" selectUnlockedCells="1"/>
  <mergeCells count="2">
    <mergeCell ref="H1:K2"/>
    <mergeCell ref="A2:F2"/>
  </mergeCells>
  <printOptions/>
  <pageMargins left="0.4722222222222222" right="0.3229166666666667" top="0.39375" bottom="0.827083333333333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34">
      <selection activeCell="R33" sqref="R33"/>
    </sheetView>
  </sheetViews>
  <sheetFormatPr defaultColWidth="9.140625" defaultRowHeight="21.75" customHeight="1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0" style="0" hidden="1" customWidth="1"/>
    <col min="6" max="6" width="13.8515625" style="0" customWidth="1"/>
    <col min="7" max="7" width="0" style="0" hidden="1" customWidth="1"/>
    <col min="8" max="11" width="13.8515625" style="0" customWidth="1"/>
    <col min="13" max="13" width="9.140625" style="33" customWidth="1"/>
    <col min="14" max="14" width="11.00390625" style="33" customWidth="1"/>
  </cols>
  <sheetData>
    <row r="1" spans="1:11" ht="48" customHeight="1">
      <c r="A1" s="34" t="s">
        <v>23</v>
      </c>
      <c r="C1" s="35"/>
      <c r="H1" s="2" t="s">
        <v>104</v>
      </c>
      <c r="I1" s="2"/>
      <c r="J1" s="2"/>
      <c r="K1" s="2"/>
    </row>
    <row r="2" spans="1:11" ht="19.5" customHeight="1">
      <c r="A2" s="3" t="s">
        <v>19</v>
      </c>
      <c r="B2" s="3"/>
      <c r="C2" s="3"/>
      <c r="D2" s="3"/>
      <c r="E2" s="3"/>
      <c r="F2" s="3"/>
      <c r="G2" s="4"/>
      <c r="H2" s="2"/>
      <c r="I2" s="2"/>
      <c r="J2" s="2"/>
      <c r="K2" s="2"/>
    </row>
    <row r="4" spans="1:14" s="9" customFormat="1" ht="22.5" customHeight="1">
      <c r="A4" s="5" t="s">
        <v>3</v>
      </c>
      <c r="B4" s="6" t="s">
        <v>4</v>
      </c>
      <c r="C4" s="7" t="s">
        <v>5</v>
      </c>
      <c r="D4" s="6" t="s">
        <v>6</v>
      </c>
      <c r="E4" s="6"/>
      <c r="F4" s="6" t="s">
        <v>7</v>
      </c>
      <c r="G4" s="6"/>
      <c r="H4" s="6" t="s">
        <v>8</v>
      </c>
      <c r="I4" s="6" t="s">
        <v>9</v>
      </c>
      <c r="J4" s="6" t="s">
        <v>10</v>
      </c>
      <c r="K4" s="8" t="s">
        <v>11</v>
      </c>
      <c r="M4" s="36"/>
      <c r="N4" s="36"/>
    </row>
    <row r="5" spans="1:11" ht="12.75" customHeight="1">
      <c r="A5" s="10" t="s">
        <v>12</v>
      </c>
      <c r="B5" s="11" t="s">
        <v>13</v>
      </c>
      <c r="C5" s="12"/>
      <c r="D5" s="11"/>
      <c r="E5" s="11"/>
      <c r="F5" s="11" t="s">
        <v>14</v>
      </c>
      <c r="G5" s="11"/>
      <c r="H5" s="11" t="s">
        <v>15</v>
      </c>
      <c r="I5" s="11"/>
      <c r="J5" s="11" t="s">
        <v>14</v>
      </c>
      <c r="K5" s="13" t="s">
        <v>15</v>
      </c>
    </row>
    <row r="6" spans="1:11" ht="12.75" customHeight="1">
      <c r="A6" s="14"/>
      <c r="B6" s="15"/>
      <c r="C6" s="16"/>
      <c r="D6" s="15"/>
      <c r="E6" s="15"/>
      <c r="F6" s="15"/>
      <c r="G6" s="15"/>
      <c r="H6" s="15"/>
      <c r="I6" s="15"/>
      <c r="J6" s="15"/>
      <c r="K6" s="17"/>
    </row>
    <row r="7" spans="1:11" ht="12.75" customHeight="1">
      <c r="A7" s="18"/>
      <c r="B7" s="19" t="s">
        <v>25</v>
      </c>
      <c r="C7" s="20" t="s">
        <v>26</v>
      </c>
      <c r="D7" s="18"/>
      <c r="E7" s="18"/>
      <c r="F7" s="18"/>
      <c r="G7" s="18"/>
      <c r="H7" s="18"/>
      <c r="I7" s="18"/>
      <c r="J7" s="18"/>
      <c r="K7" s="18"/>
    </row>
    <row r="8" spans="1:11" ht="12.75" customHeight="1">
      <c r="A8" s="14">
        <v>1</v>
      </c>
      <c r="B8" s="15" t="s">
        <v>27</v>
      </c>
      <c r="C8" s="37" t="s">
        <v>28</v>
      </c>
      <c r="D8" s="15" t="s">
        <v>29</v>
      </c>
      <c r="E8" s="15"/>
      <c r="F8" s="38"/>
      <c r="G8" s="39"/>
      <c r="H8" s="40">
        <v>0</v>
      </c>
      <c r="I8" s="41">
        <v>1</v>
      </c>
      <c r="J8" s="39">
        <f>ROUND(F8*I8,1)</f>
        <v>0</v>
      </c>
      <c r="K8" s="42">
        <f>ROUND(H8*I8,0)</f>
        <v>0</v>
      </c>
    </row>
    <row r="9" spans="1:11" ht="12.75" customHeight="1">
      <c r="A9" s="14"/>
      <c r="B9" s="15"/>
      <c r="C9" s="43" t="s">
        <v>30</v>
      </c>
      <c r="D9" s="15"/>
      <c r="E9" s="15"/>
      <c r="F9" s="38"/>
      <c r="G9" s="39"/>
      <c r="H9" s="40"/>
      <c r="I9" s="41"/>
      <c r="J9" s="39"/>
      <c r="K9" s="42"/>
    </row>
    <row r="10" spans="1:11" ht="12.75" customHeight="1">
      <c r="A10" s="21"/>
      <c r="B10" s="22"/>
      <c r="C10" s="29" t="s">
        <v>31</v>
      </c>
      <c r="D10" s="22"/>
      <c r="E10" s="22"/>
      <c r="F10" s="30"/>
      <c r="G10" s="30"/>
      <c r="H10" s="25"/>
      <c r="I10" s="44"/>
      <c r="J10" s="24"/>
      <c r="K10" s="45"/>
    </row>
    <row r="11" spans="1:11" ht="12.75" customHeight="1">
      <c r="A11" s="14"/>
      <c r="B11" s="15"/>
      <c r="C11" s="16"/>
      <c r="D11" s="15"/>
      <c r="E11" s="15"/>
      <c r="F11" s="15"/>
      <c r="G11" s="15"/>
      <c r="H11" s="15"/>
      <c r="I11" s="15"/>
      <c r="J11" s="15"/>
      <c r="K11" s="17"/>
    </row>
    <row r="12" spans="1:11" ht="12.75" customHeight="1">
      <c r="A12" s="18"/>
      <c r="B12" s="19" t="s">
        <v>32</v>
      </c>
      <c r="C12" s="20" t="s">
        <v>33</v>
      </c>
      <c r="D12" s="18"/>
      <c r="E12" s="18"/>
      <c r="F12" s="18"/>
      <c r="G12" s="18"/>
      <c r="H12" s="18"/>
      <c r="I12" s="18"/>
      <c r="J12" s="18"/>
      <c r="K12" s="18"/>
    </row>
    <row r="13" spans="1:11" ht="12.75" customHeight="1">
      <c r="A13" s="14">
        <v>2</v>
      </c>
      <c r="B13" s="15" t="s">
        <v>34</v>
      </c>
      <c r="C13" s="37" t="s">
        <v>35</v>
      </c>
      <c r="D13" s="15" t="s">
        <v>36</v>
      </c>
      <c r="E13" s="15"/>
      <c r="F13" s="39"/>
      <c r="G13" s="39"/>
      <c r="H13" s="40">
        <v>0</v>
      </c>
      <c r="I13" s="41">
        <v>1566</v>
      </c>
      <c r="J13" s="39">
        <f>ROUND(F13*I13,1)</f>
        <v>0</v>
      </c>
      <c r="K13" s="42">
        <f>ROUND(H13*I13,0)</f>
        <v>0</v>
      </c>
    </row>
    <row r="14" spans="1:11" ht="24" customHeight="1">
      <c r="A14" s="14"/>
      <c r="B14" s="15"/>
      <c r="C14" s="46" t="s">
        <v>105</v>
      </c>
      <c r="D14" s="15"/>
      <c r="E14" s="15"/>
      <c r="F14" s="39"/>
      <c r="G14" s="39"/>
      <c r="H14" s="40"/>
      <c r="I14" s="41"/>
      <c r="J14" s="39"/>
      <c r="K14" s="42"/>
    </row>
    <row r="15" spans="1:11" ht="33.75" customHeight="1">
      <c r="A15" s="74">
        <v>3</v>
      </c>
      <c r="B15" s="75" t="s">
        <v>106</v>
      </c>
      <c r="C15" s="71" t="s">
        <v>107</v>
      </c>
      <c r="D15" s="48" t="s">
        <v>82</v>
      </c>
      <c r="E15" s="48"/>
      <c r="F15" s="50"/>
      <c r="G15" s="50"/>
      <c r="H15" s="51">
        <v>0</v>
      </c>
      <c r="I15" s="52">
        <v>650</v>
      </c>
      <c r="J15" s="50">
        <f>ROUND(F15*I15,1)</f>
        <v>0</v>
      </c>
      <c r="K15" s="53">
        <f>ROUND(H15*I15,0)</f>
        <v>0</v>
      </c>
    </row>
    <row r="16" spans="1:11" ht="12.75" customHeight="1">
      <c r="A16" s="54"/>
      <c r="B16" s="55"/>
      <c r="C16" s="46" t="s">
        <v>108</v>
      </c>
      <c r="D16" s="55"/>
      <c r="E16" s="55"/>
      <c r="F16" s="56"/>
      <c r="G16" s="56"/>
      <c r="H16" s="57"/>
      <c r="I16" s="58"/>
      <c r="J16" s="56"/>
      <c r="K16" s="59"/>
    </row>
    <row r="17" spans="1:11" ht="22.5" customHeight="1">
      <c r="A17" s="47">
        <v>4</v>
      </c>
      <c r="B17" s="48" t="s">
        <v>38</v>
      </c>
      <c r="C17" s="49" t="s">
        <v>39</v>
      </c>
      <c r="D17" s="48" t="s">
        <v>40</v>
      </c>
      <c r="E17" s="48"/>
      <c r="F17" s="50"/>
      <c r="G17" s="50"/>
      <c r="H17" s="51">
        <v>0</v>
      </c>
      <c r="I17" s="52">
        <f>I21</f>
        <v>332.4</v>
      </c>
      <c r="J17" s="50">
        <f>ROUND(F17*I17,1)</f>
        <v>0</v>
      </c>
      <c r="K17" s="53">
        <f>ROUND(H17*I17,0)</f>
        <v>0</v>
      </c>
    </row>
    <row r="18" spans="1:11" ht="22.5" customHeight="1">
      <c r="A18" s="54"/>
      <c r="B18" s="55"/>
      <c r="C18" s="46" t="s">
        <v>109</v>
      </c>
      <c r="D18" s="55"/>
      <c r="E18" s="55"/>
      <c r="F18" s="56"/>
      <c r="G18" s="56"/>
      <c r="H18" s="57"/>
      <c r="I18" s="58"/>
      <c r="J18" s="56"/>
      <c r="K18" s="59"/>
    </row>
    <row r="19" spans="1:11" ht="12.75" customHeight="1">
      <c r="A19" s="47">
        <v>5</v>
      </c>
      <c r="B19" s="48" t="s">
        <v>42</v>
      </c>
      <c r="C19" s="49" t="s">
        <v>43</v>
      </c>
      <c r="D19" s="48" t="s">
        <v>40</v>
      </c>
      <c r="E19" s="48"/>
      <c r="F19" s="50"/>
      <c r="G19" s="50"/>
      <c r="H19" s="51">
        <v>0</v>
      </c>
      <c r="I19" s="52">
        <f>I17*14</f>
        <v>4653.599999999999</v>
      </c>
      <c r="J19" s="50">
        <f>ROUND(F19*I19,1)</f>
        <v>0</v>
      </c>
      <c r="K19" s="53">
        <f>ROUND(H19*I19,0)</f>
        <v>0</v>
      </c>
    </row>
    <row r="20" spans="1:11" ht="12.75" customHeight="1">
      <c r="A20" s="54"/>
      <c r="B20" s="55"/>
      <c r="C20" s="46" t="s">
        <v>110</v>
      </c>
      <c r="D20" s="55"/>
      <c r="E20" s="55"/>
      <c r="F20" s="56"/>
      <c r="G20" s="56"/>
      <c r="H20" s="57"/>
      <c r="I20" s="58"/>
      <c r="J20" s="56"/>
      <c r="K20" s="59"/>
    </row>
    <row r="21" spans="1:11" ht="12.75" customHeight="1">
      <c r="A21" s="47">
        <v>6</v>
      </c>
      <c r="B21" s="48" t="s">
        <v>45</v>
      </c>
      <c r="C21" s="49" t="s">
        <v>46</v>
      </c>
      <c r="D21" s="48" t="s">
        <v>40</v>
      </c>
      <c r="E21" s="48"/>
      <c r="F21" s="50"/>
      <c r="G21" s="50"/>
      <c r="H21" s="51">
        <v>0</v>
      </c>
      <c r="I21" s="52">
        <f>I13*0.15+I15*0.15</f>
        <v>332.4</v>
      </c>
      <c r="J21" s="50">
        <f>ROUND(F21*I21,1)</f>
        <v>0</v>
      </c>
      <c r="K21" s="53">
        <f>ROUND(H21*I21,0)</f>
        <v>0</v>
      </c>
    </row>
    <row r="22" spans="1:11" ht="22.5" customHeight="1">
      <c r="A22" s="54"/>
      <c r="B22" s="55"/>
      <c r="C22" s="60" t="s">
        <v>109</v>
      </c>
      <c r="D22" s="55"/>
      <c r="E22" s="55"/>
      <c r="F22" s="56"/>
      <c r="G22" s="56"/>
      <c r="H22" s="57"/>
      <c r="I22" s="58"/>
      <c r="J22" s="56"/>
      <c r="K22" s="59"/>
    </row>
    <row r="23" spans="1:11" ht="22.5" customHeight="1">
      <c r="A23" s="74">
        <v>7</v>
      </c>
      <c r="B23" s="75" t="s">
        <v>111</v>
      </c>
      <c r="C23" s="71" t="s">
        <v>112</v>
      </c>
      <c r="D23" s="48" t="s">
        <v>82</v>
      </c>
      <c r="E23" s="48"/>
      <c r="F23" s="61"/>
      <c r="G23" s="50"/>
      <c r="H23" s="51">
        <v>0</v>
      </c>
      <c r="I23" s="52">
        <v>100</v>
      </c>
      <c r="J23" s="50">
        <f>ROUND(F23*I23,1)</f>
        <v>0</v>
      </c>
      <c r="K23" s="53">
        <f>ROUND(H23*I23,0)</f>
        <v>0</v>
      </c>
    </row>
    <row r="24" spans="1:11" ht="12.75" customHeight="1">
      <c r="A24" s="54"/>
      <c r="B24" s="55"/>
      <c r="C24" s="43"/>
      <c r="D24" s="55"/>
      <c r="E24" s="55"/>
      <c r="F24" s="56"/>
      <c r="G24" s="56"/>
      <c r="H24" s="57"/>
      <c r="I24" s="58"/>
      <c r="J24" s="56"/>
      <c r="K24" s="59"/>
    </row>
    <row r="25" spans="1:11" ht="22.5" customHeight="1">
      <c r="A25" s="47">
        <v>8</v>
      </c>
      <c r="B25" s="48" t="s">
        <v>47</v>
      </c>
      <c r="C25" s="49" t="s">
        <v>48</v>
      </c>
      <c r="D25" s="48" t="s">
        <v>36</v>
      </c>
      <c r="E25" s="48"/>
      <c r="F25" s="61"/>
      <c r="G25" s="50"/>
      <c r="H25" s="51">
        <v>0</v>
      </c>
      <c r="I25" s="52">
        <v>8258</v>
      </c>
      <c r="J25" s="50">
        <f>ROUND(F25*I25,1)</f>
        <v>0</v>
      </c>
      <c r="K25" s="53">
        <f>ROUND(H25*I25,0)</f>
        <v>0</v>
      </c>
    </row>
    <row r="26" spans="1:11" ht="22.5" customHeight="1">
      <c r="A26" s="54"/>
      <c r="B26" s="55"/>
      <c r="C26" s="43" t="s">
        <v>113</v>
      </c>
      <c r="D26" s="55"/>
      <c r="E26" s="55"/>
      <c r="F26" s="56"/>
      <c r="G26" s="56"/>
      <c r="H26" s="57"/>
      <c r="I26" s="58"/>
      <c r="J26" s="56"/>
      <c r="K26" s="59"/>
    </row>
    <row r="27" spans="1:11" ht="12.75" customHeight="1">
      <c r="A27" s="47"/>
      <c r="B27" s="48" t="s">
        <v>50</v>
      </c>
      <c r="C27" s="49" t="s">
        <v>51</v>
      </c>
      <c r="D27" s="48" t="s">
        <v>36</v>
      </c>
      <c r="E27" s="48"/>
      <c r="F27" s="61"/>
      <c r="G27" s="50"/>
      <c r="H27" s="51">
        <v>0.154</v>
      </c>
      <c r="I27" s="76">
        <v>200</v>
      </c>
      <c r="J27" s="50">
        <f>ROUND(F27*I27,1)</f>
        <v>0</v>
      </c>
      <c r="K27" s="53">
        <f>ROUND(H27*I27,0)</f>
        <v>31</v>
      </c>
    </row>
    <row r="28" spans="1:11" ht="33.75" customHeight="1">
      <c r="A28" s="54"/>
      <c r="B28" s="55"/>
      <c r="C28" s="43" t="s">
        <v>114</v>
      </c>
      <c r="D28" s="55"/>
      <c r="E28" s="55"/>
      <c r="F28" s="56"/>
      <c r="G28" s="56"/>
      <c r="H28" s="57"/>
      <c r="I28" s="58"/>
      <c r="J28" s="56"/>
      <c r="K28" s="59"/>
    </row>
    <row r="29" spans="1:11" ht="12.75" customHeight="1">
      <c r="A29" s="21"/>
      <c r="B29" s="22"/>
      <c r="C29" s="29" t="s">
        <v>31</v>
      </c>
      <c r="D29" s="22"/>
      <c r="E29" s="22"/>
      <c r="F29" s="30"/>
      <c r="G29" s="30"/>
      <c r="H29" s="25"/>
      <c r="I29" s="44"/>
      <c r="J29" s="24"/>
      <c r="K29" s="45"/>
    </row>
    <row r="30" spans="1:11" ht="12.75" customHeight="1">
      <c r="A30" s="14"/>
      <c r="B30" s="15"/>
      <c r="C30" s="16"/>
      <c r="D30" s="15"/>
      <c r="E30" s="15"/>
      <c r="F30" s="39"/>
      <c r="G30" s="39"/>
      <c r="H30" s="40"/>
      <c r="I30" s="41"/>
      <c r="J30" s="39"/>
      <c r="K30" s="42"/>
    </row>
    <row r="31" spans="1:11" ht="12.75" customHeight="1">
      <c r="A31" s="18"/>
      <c r="B31" s="19" t="s">
        <v>53</v>
      </c>
      <c r="C31" s="20" t="s">
        <v>54</v>
      </c>
      <c r="D31" s="18"/>
      <c r="E31" s="18"/>
      <c r="F31" s="62"/>
      <c r="G31" s="62"/>
      <c r="H31" s="63"/>
      <c r="I31" s="64"/>
      <c r="J31" s="62"/>
      <c r="K31" s="65"/>
    </row>
    <row r="32" spans="1:11" ht="12.75" customHeight="1">
      <c r="A32" s="14">
        <v>9</v>
      </c>
      <c r="B32" s="15" t="s">
        <v>55</v>
      </c>
      <c r="C32" s="37" t="s">
        <v>56</v>
      </c>
      <c r="D32" s="15" t="s">
        <v>36</v>
      </c>
      <c r="E32" s="15">
        <v>48.5</v>
      </c>
      <c r="F32" s="39"/>
      <c r="G32" s="39"/>
      <c r="H32" s="40">
        <v>0.205</v>
      </c>
      <c r="I32" s="41">
        <v>1566</v>
      </c>
      <c r="J32" s="39">
        <f>ROUND(F32*I32,1)</f>
        <v>0</v>
      </c>
      <c r="K32" s="42">
        <f>ROUND(H32*I32,0)</f>
        <v>321</v>
      </c>
    </row>
    <row r="33" spans="1:11" ht="12.75" customHeight="1">
      <c r="A33" s="54"/>
      <c r="B33" s="55"/>
      <c r="C33" s="60" t="s">
        <v>115</v>
      </c>
      <c r="D33" s="55"/>
      <c r="E33" s="55"/>
      <c r="F33" s="56"/>
      <c r="G33" s="56"/>
      <c r="H33" s="57"/>
      <c r="I33" s="58"/>
      <c r="J33" s="56"/>
      <c r="K33" s="59"/>
    </row>
    <row r="34" spans="1:14" ht="22.5" customHeight="1">
      <c r="A34" s="47">
        <v>10</v>
      </c>
      <c r="B34" s="48" t="s">
        <v>58</v>
      </c>
      <c r="C34" s="49" t="s">
        <v>59</v>
      </c>
      <c r="D34" s="48" t="s">
        <v>60</v>
      </c>
      <c r="E34" s="48"/>
      <c r="F34" s="61"/>
      <c r="G34" s="50"/>
      <c r="H34" s="51">
        <v>1</v>
      </c>
      <c r="I34" s="52">
        <f>8058*0.02*2.56</f>
        <v>412.5696</v>
      </c>
      <c r="J34" s="50">
        <f>ROUND(F34*I34,1)</f>
        <v>0</v>
      </c>
      <c r="K34" s="53">
        <f>ROUND(H34*I34,0)</f>
        <v>413</v>
      </c>
      <c r="N34" s="77"/>
    </row>
    <row r="35" spans="1:11" ht="25.5" customHeight="1">
      <c r="A35" s="54"/>
      <c r="B35" s="55"/>
      <c r="C35" s="43" t="s">
        <v>116</v>
      </c>
      <c r="D35" s="55"/>
      <c r="E35" s="55"/>
      <c r="F35" s="56"/>
      <c r="G35" s="56"/>
      <c r="H35" s="57"/>
      <c r="I35" s="58"/>
      <c r="J35" s="56"/>
      <c r="K35" s="59"/>
    </row>
    <row r="36" spans="1:15" ht="12.75" customHeight="1">
      <c r="A36" s="14">
        <v>11</v>
      </c>
      <c r="B36" s="15" t="s">
        <v>62</v>
      </c>
      <c r="C36" s="37" t="s">
        <v>63</v>
      </c>
      <c r="D36" s="15" t="s">
        <v>36</v>
      </c>
      <c r="E36" s="15"/>
      <c r="F36" s="39"/>
      <c r="G36" s="39"/>
      <c r="H36" s="40">
        <v>0</v>
      </c>
      <c r="I36" s="52">
        <v>8258</v>
      </c>
      <c r="J36" s="39">
        <f>ROUND(F36*I36,1)</f>
        <v>0</v>
      </c>
      <c r="K36" s="42">
        <f>ROUND(H36*I36,0)</f>
        <v>0</v>
      </c>
      <c r="O36" s="68"/>
    </row>
    <row r="37" spans="1:11" ht="33.75" customHeight="1">
      <c r="A37" s="14"/>
      <c r="B37" s="15"/>
      <c r="C37" s="43" t="s">
        <v>117</v>
      </c>
      <c r="D37" s="15"/>
      <c r="E37" s="15"/>
      <c r="F37" s="39"/>
      <c r="G37" s="39"/>
      <c r="H37" s="40"/>
      <c r="I37" s="41"/>
      <c r="J37" s="39"/>
      <c r="K37" s="42"/>
    </row>
    <row r="38" spans="1:14" ht="22.5" customHeight="1">
      <c r="A38" s="47">
        <v>12</v>
      </c>
      <c r="B38" s="48" t="s">
        <v>65</v>
      </c>
      <c r="C38" s="49" t="s">
        <v>66</v>
      </c>
      <c r="D38" s="48" t="s">
        <v>36</v>
      </c>
      <c r="E38" s="48"/>
      <c r="F38" s="61"/>
      <c r="G38" s="50"/>
      <c r="H38" s="51">
        <v>0.154</v>
      </c>
      <c r="I38" s="52">
        <v>8258</v>
      </c>
      <c r="J38" s="50">
        <f>ROUND(F38*I38,1)</f>
        <v>0</v>
      </c>
      <c r="K38" s="53">
        <f>ROUND(H38*I38,0)</f>
        <v>1272</v>
      </c>
      <c r="N38" s="77"/>
    </row>
    <row r="39" spans="1:11" ht="25.5" customHeight="1">
      <c r="A39" s="54"/>
      <c r="B39" s="55"/>
      <c r="C39" s="43" t="s">
        <v>118</v>
      </c>
      <c r="D39" s="55"/>
      <c r="E39" s="55"/>
      <c r="F39" s="56"/>
      <c r="G39" s="56"/>
      <c r="H39" s="57"/>
      <c r="I39" s="58"/>
      <c r="J39" s="56"/>
      <c r="K39" s="59"/>
    </row>
    <row r="40" spans="1:11" ht="12.75" customHeight="1">
      <c r="A40" s="47">
        <v>13</v>
      </c>
      <c r="B40" s="48" t="s">
        <v>62</v>
      </c>
      <c r="C40" s="49" t="s">
        <v>63</v>
      </c>
      <c r="D40" s="48" t="s">
        <v>36</v>
      </c>
      <c r="E40" s="48"/>
      <c r="F40" s="50"/>
      <c r="G40" s="50"/>
      <c r="H40" s="51">
        <v>0</v>
      </c>
      <c r="I40" s="52">
        <v>8258</v>
      </c>
      <c r="J40" s="50">
        <f>ROUND(F40*I40,1)</f>
        <v>0</v>
      </c>
      <c r="K40" s="53">
        <f>ROUND(H40*I40,0)</f>
        <v>0</v>
      </c>
    </row>
    <row r="41" spans="1:11" ht="33.75" customHeight="1">
      <c r="A41" s="54"/>
      <c r="B41" s="55"/>
      <c r="C41" s="43" t="s">
        <v>119</v>
      </c>
      <c r="D41" s="55"/>
      <c r="E41" s="55"/>
      <c r="F41" s="56"/>
      <c r="G41" s="56"/>
      <c r="H41" s="57"/>
      <c r="I41" s="58"/>
      <c r="J41" s="56"/>
      <c r="K41" s="59"/>
    </row>
    <row r="42" spans="1:14" ht="22.5" customHeight="1">
      <c r="A42" s="47">
        <v>14</v>
      </c>
      <c r="B42" s="48" t="s">
        <v>69</v>
      </c>
      <c r="C42" s="49" t="s">
        <v>70</v>
      </c>
      <c r="D42" s="48" t="s">
        <v>36</v>
      </c>
      <c r="E42" s="48"/>
      <c r="F42" s="61"/>
      <c r="G42" s="50"/>
      <c r="H42" s="51">
        <v>0.103</v>
      </c>
      <c r="I42" s="52">
        <v>8258</v>
      </c>
      <c r="J42" s="50">
        <f>ROUND(F42*I42,1)</f>
        <v>0</v>
      </c>
      <c r="K42" s="53">
        <f>ROUND(H42*I42,0)</f>
        <v>851</v>
      </c>
      <c r="N42" s="78"/>
    </row>
    <row r="43" spans="1:14" ht="25.5" customHeight="1">
      <c r="A43" s="54"/>
      <c r="B43" s="55"/>
      <c r="C43" s="43" t="s">
        <v>120</v>
      </c>
      <c r="D43" s="55"/>
      <c r="E43" s="55"/>
      <c r="F43" s="56"/>
      <c r="G43" s="56"/>
      <c r="H43" s="57"/>
      <c r="I43" s="58"/>
      <c r="J43" s="56"/>
      <c r="K43" s="59"/>
      <c r="N43" s="78"/>
    </row>
    <row r="44" spans="1:11" ht="33.75" customHeight="1">
      <c r="A44" s="47">
        <v>15</v>
      </c>
      <c r="B44" s="48" t="s">
        <v>72</v>
      </c>
      <c r="C44" s="49" t="s">
        <v>73</v>
      </c>
      <c r="D44" s="48" t="s">
        <v>36</v>
      </c>
      <c r="E44" s="48"/>
      <c r="F44" s="50"/>
      <c r="G44" s="50"/>
      <c r="H44" s="51">
        <v>0</v>
      </c>
      <c r="I44" s="52">
        <f>8058*0.3</f>
        <v>2417.4</v>
      </c>
      <c r="J44" s="50">
        <f>ROUND(F44*I44,1)</f>
        <v>0</v>
      </c>
      <c r="K44" s="53">
        <f>ROUND(H44*I44,0)</f>
        <v>0</v>
      </c>
    </row>
    <row r="45" spans="1:11" ht="22.5" customHeight="1">
      <c r="A45" s="54"/>
      <c r="B45" s="55"/>
      <c r="C45" s="43" t="s">
        <v>121</v>
      </c>
      <c r="D45" s="55"/>
      <c r="E45" s="55"/>
      <c r="F45" s="56"/>
      <c r="G45" s="56"/>
      <c r="H45" s="57"/>
      <c r="I45" s="58"/>
      <c r="J45" s="56"/>
      <c r="K45" s="59"/>
    </row>
    <row r="46" spans="1:11" ht="33.75" customHeight="1">
      <c r="A46" s="47">
        <v>16</v>
      </c>
      <c r="B46" s="48" t="s">
        <v>75</v>
      </c>
      <c r="C46" s="49" t="s">
        <v>122</v>
      </c>
      <c r="D46" s="48" t="s">
        <v>36</v>
      </c>
      <c r="E46" s="48"/>
      <c r="F46" s="61"/>
      <c r="G46" s="50"/>
      <c r="H46" s="51">
        <v>0</v>
      </c>
      <c r="I46" s="52">
        <f>8058*0.03</f>
        <v>241.73999999999998</v>
      </c>
      <c r="J46" s="50">
        <f>ROUND(F46*I46,1)</f>
        <v>0</v>
      </c>
      <c r="K46" s="53">
        <f>ROUND(H46*I46,0)</f>
        <v>0</v>
      </c>
    </row>
    <row r="47" spans="1:11" ht="12.75" customHeight="1">
      <c r="A47" s="54"/>
      <c r="B47" s="55"/>
      <c r="C47" s="43" t="s">
        <v>123</v>
      </c>
      <c r="D47" s="55"/>
      <c r="E47" s="55"/>
      <c r="F47" s="70"/>
      <c r="G47" s="56"/>
      <c r="H47" s="57"/>
      <c r="I47" s="58"/>
      <c r="J47" s="56"/>
      <c r="K47" s="59"/>
    </row>
    <row r="48" spans="1:11" ht="12.75" customHeight="1">
      <c r="A48" s="21"/>
      <c r="B48" s="22"/>
      <c r="C48" s="29" t="s">
        <v>31</v>
      </c>
      <c r="D48" s="22"/>
      <c r="E48" s="22"/>
      <c r="F48" s="30"/>
      <c r="G48" s="30"/>
      <c r="H48" s="25"/>
      <c r="I48" s="22"/>
      <c r="J48" s="24"/>
      <c r="K48" s="26"/>
    </row>
    <row r="49" spans="1:11" ht="12.75" customHeight="1">
      <c r="A49" s="14"/>
      <c r="B49" s="15"/>
      <c r="C49" s="16"/>
      <c r="D49" s="15"/>
      <c r="E49" s="15"/>
      <c r="F49" s="39"/>
      <c r="G49" s="39"/>
      <c r="H49" s="40"/>
      <c r="I49" s="41"/>
      <c r="J49" s="39"/>
      <c r="K49" s="42"/>
    </row>
    <row r="50" spans="1:11" ht="12.75" customHeight="1">
      <c r="A50" s="18"/>
      <c r="B50" s="19" t="s">
        <v>78</v>
      </c>
      <c r="C50" s="20" t="s">
        <v>79</v>
      </c>
      <c r="D50" s="18"/>
      <c r="E50" s="18"/>
      <c r="F50" s="62"/>
      <c r="G50" s="62"/>
      <c r="H50" s="63"/>
      <c r="I50" s="64"/>
      <c r="J50" s="62"/>
      <c r="K50" s="65"/>
    </row>
    <row r="51" spans="1:11" ht="22.5" customHeight="1">
      <c r="A51" s="14">
        <v>17</v>
      </c>
      <c r="B51" s="15" t="s">
        <v>80</v>
      </c>
      <c r="C51" s="37" t="s">
        <v>81</v>
      </c>
      <c r="D51" s="15" t="s">
        <v>82</v>
      </c>
      <c r="E51" s="15"/>
      <c r="F51" s="39"/>
      <c r="G51" s="39"/>
      <c r="H51" s="40">
        <v>0</v>
      </c>
      <c r="I51" s="41">
        <f>6*8</f>
        <v>48</v>
      </c>
      <c r="J51" s="39">
        <f>ROUND(F51*I51,1)</f>
        <v>0</v>
      </c>
      <c r="K51" s="42">
        <f>ROUND(H51*I51,0)</f>
        <v>0</v>
      </c>
    </row>
    <row r="52" spans="1:11" ht="22.5" customHeight="1">
      <c r="A52" s="54"/>
      <c r="B52" s="55"/>
      <c r="C52" s="43" t="s">
        <v>83</v>
      </c>
      <c r="D52" s="55"/>
      <c r="E52" s="55"/>
      <c r="F52" s="56"/>
      <c r="G52" s="56"/>
      <c r="H52" s="57"/>
      <c r="I52" s="58"/>
      <c r="J52" s="56"/>
      <c r="K52" s="59"/>
    </row>
    <row r="53" spans="1:15" ht="12.75" customHeight="1">
      <c r="A53" s="47">
        <v>18</v>
      </c>
      <c r="B53" s="48" t="s">
        <v>84</v>
      </c>
      <c r="C53" s="49" t="s">
        <v>85</v>
      </c>
      <c r="D53" s="48" t="s">
        <v>82</v>
      </c>
      <c r="E53" s="48"/>
      <c r="F53" s="50"/>
      <c r="G53" s="50"/>
      <c r="H53" s="51">
        <v>0</v>
      </c>
      <c r="I53" s="52">
        <v>58</v>
      </c>
      <c r="J53" s="50">
        <f>ROUND(F53*I53,1)</f>
        <v>0</v>
      </c>
      <c r="K53" s="53">
        <f>ROUND(H53*I53,0)</f>
        <v>0</v>
      </c>
      <c r="O53" s="69"/>
    </row>
    <row r="54" spans="1:11" ht="12.75" customHeight="1">
      <c r="A54" s="54"/>
      <c r="B54" s="55"/>
      <c r="C54" s="43" t="s">
        <v>124</v>
      </c>
      <c r="D54" s="55"/>
      <c r="E54" s="55"/>
      <c r="F54" s="56"/>
      <c r="G54" s="56"/>
      <c r="H54" s="57"/>
      <c r="I54" s="58"/>
      <c r="J54" s="56"/>
      <c r="K54" s="59"/>
    </row>
    <row r="55" spans="1:15" ht="12.75" customHeight="1">
      <c r="A55" s="47">
        <v>19</v>
      </c>
      <c r="B55" s="48" t="s">
        <v>87</v>
      </c>
      <c r="C55" s="71" t="s">
        <v>88</v>
      </c>
      <c r="D55" s="48" t="s">
        <v>60</v>
      </c>
      <c r="E55" s="48"/>
      <c r="F55" s="50"/>
      <c r="G55" s="50"/>
      <c r="H55" s="51">
        <v>0</v>
      </c>
      <c r="I55" s="52">
        <f>8258*0.12*2.56*0.6</f>
        <v>1522.1145599999998</v>
      </c>
      <c r="J55" s="50">
        <f>ROUND(F55*I55,1)</f>
        <v>0</v>
      </c>
      <c r="K55" s="53">
        <f>ROUND(H55*I55,0)</f>
        <v>0</v>
      </c>
      <c r="O55" s="69"/>
    </row>
    <row r="56" spans="1:11" ht="12.75" customHeight="1">
      <c r="A56" s="54"/>
      <c r="B56" s="55"/>
      <c r="C56" s="43"/>
      <c r="D56" s="55"/>
      <c r="E56" s="55"/>
      <c r="F56" s="56"/>
      <c r="G56" s="56"/>
      <c r="H56" s="57"/>
      <c r="I56" s="58"/>
      <c r="J56" s="56"/>
      <c r="K56" s="59"/>
    </row>
    <row r="57" spans="1:11" ht="12.75" customHeight="1">
      <c r="A57" s="47">
        <v>20</v>
      </c>
      <c r="B57" s="48" t="s">
        <v>75</v>
      </c>
      <c r="C57" s="49" t="s">
        <v>89</v>
      </c>
      <c r="D57" s="48" t="s">
        <v>60</v>
      </c>
      <c r="E57" s="48"/>
      <c r="F57" s="50"/>
      <c r="G57" s="50"/>
      <c r="H57" s="51">
        <v>0</v>
      </c>
      <c r="I57" s="52">
        <f>I55</f>
        <v>1522.1145599999998</v>
      </c>
      <c r="J57" s="50">
        <f>ROUND(F57*I57,1)</f>
        <v>0</v>
      </c>
      <c r="K57" s="53">
        <f>ROUND(H57*I57,0)</f>
        <v>0</v>
      </c>
    </row>
    <row r="58" spans="1:11" ht="12.75" customHeight="1">
      <c r="A58" s="14"/>
      <c r="B58" s="15"/>
      <c r="C58" s="37"/>
      <c r="D58" s="15"/>
      <c r="E58" s="15"/>
      <c r="F58" s="39"/>
      <c r="G58" s="39"/>
      <c r="H58" s="40"/>
      <c r="I58" s="41"/>
      <c r="J58" s="39"/>
      <c r="K58" s="42"/>
    </row>
    <row r="59" spans="1:11" ht="22.5" customHeight="1">
      <c r="A59" s="14">
        <v>21</v>
      </c>
      <c r="B59" s="15" t="s">
        <v>90</v>
      </c>
      <c r="C59" s="37" t="s">
        <v>91</v>
      </c>
      <c r="D59" s="15" t="s">
        <v>82</v>
      </c>
      <c r="E59" s="15">
        <v>15.3</v>
      </c>
      <c r="F59" s="39"/>
      <c r="G59" s="39"/>
      <c r="H59" s="40">
        <v>0</v>
      </c>
      <c r="I59" s="41">
        <f>I61*2</f>
        <v>3132</v>
      </c>
      <c r="J59" s="39">
        <f>ROUND(F59*I59,1)</f>
        <v>0</v>
      </c>
      <c r="K59" s="42">
        <f>ROUND(H59*I59,0)</f>
        <v>0</v>
      </c>
    </row>
    <row r="60" spans="1:11" ht="12.75" customHeight="1">
      <c r="A60" s="14"/>
      <c r="B60" s="15"/>
      <c r="C60" s="43" t="s">
        <v>125</v>
      </c>
      <c r="D60" s="15"/>
      <c r="E60" s="15"/>
      <c r="F60" s="39"/>
      <c r="G60" s="39"/>
      <c r="H60" s="40"/>
      <c r="I60" s="41"/>
      <c r="J60" s="39"/>
      <c r="K60" s="42"/>
    </row>
    <row r="61" spans="1:11" ht="22.5" customHeight="1">
      <c r="A61" s="47">
        <v>22</v>
      </c>
      <c r="B61" s="48" t="s">
        <v>93</v>
      </c>
      <c r="C61" s="49" t="s">
        <v>94</v>
      </c>
      <c r="D61" s="48" t="s">
        <v>82</v>
      </c>
      <c r="E61" s="48">
        <v>3.25</v>
      </c>
      <c r="F61" s="50"/>
      <c r="G61" s="50"/>
      <c r="H61" s="51">
        <v>0</v>
      </c>
      <c r="I61" s="52">
        <v>1566</v>
      </c>
      <c r="J61" s="50">
        <f>ROUND(F61*I61,1)</f>
        <v>0</v>
      </c>
      <c r="K61" s="53">
        <f>ROUND(H61*I61,0)</f>
        <v>0</v>
      </c>
    </row>
    <row r="62" spans="1:11" ht="12.75" customHeight="1">
      <c r="A62" s="54"/>
      <c r="B62" s="55"/>
      <c r="C62" s="43" t="s">
        <v>126</v>
      </c>
      <c r="D62" s="55"/>
      <c r="E62" s="55"/>
      <c r="F62" s="56"/>
      <c r="G62" s="56"/>
      <c r="H62" s="57"/>
      <c r="I62" s="58"/>
      <c r="J62" s="56"/>
      <c r="K62" s="59"/>
    </row>
    <row r="63" spans="1:11" ht="12.75" customHeight="1">
      <c r="A63" s="47">
        <v>23</v>
      </c>
      <c r="B63" s="48" t="s">
        <v>96</v>
      </c>
      <c r="C63" s="49" t="s">
        <v>97</v>
      </c>
      <c r="D63" s="48" t="s">
        <v>82</v>
      </c>
      <c r="E63" s="48"/>
      <c r="F63" s="50"/>
      <c r="G63" s="50"/>
      <c r="H63" s="51">
        <v>0</v>
      </c>
      <c r="I63" s="52">
        <f>1566*3</f>
        <v>4698</v>
      </c>
      <c r="J63" s="50">
        <f>ROUND(F63*I63,1)</f>
        <v>0</v>
      </c>
      <c r="K63" s="53">
        <f>ROUND(H63*I63,0)</f>
        <v>0</v>
      </c>
    </row>
    <row r="64" spans="1:11" ht="12.75" customHeight="1">
      <c r="A64" s="54"/>
      <c r="B64" s="55"/>
      <c r="C64" s="43" t="s">
        <v>127</v>
      </c>
      <c r="D64" s="55"/>
      <c r="E64" s="55"/>
      <c r="F64" s="56"/>
      <c r="G64" s="56"/>
      <c r="H64" s="57"/>
      <c r="I64" s="58"/>
      <c r="J64" s="56"/>
      <c r="K64" s="59"/>
    </row>
    <row r="65" spans="1:11" ht="22.5" customHeight="1">
      <c r="A65" s="47">
        <v>24</v>
      </c>
      <c r="B65" s="48" t="s">
        <v>98</v>
      </c>
      <c r="C65" s="49" t="s">
        <v>99</v>
      </c>
      <c r="D65" s="48" t="s">
        <v>100</v>
      </c>
      <c r="E65" s="48"/>
      <c r="F65" s="50"/>
      <c r="G65" s="50"/>
      <c r="H65" s="51">
        <v>0</v>
      </c>
      <c r="I65" s="52">
        <f>1566/50*2+2.36</f>
        <v>65</v>
      </c>
      <c r="J65" s="50">
        <f>ROUND(F65*I65,1)</f>
        <v>0</v>
      </c>
      <c r="K65" s="53">
        <f>ROUND(H65*I65,0)</f>
        <v>0</v>
      </c>
    </row>
    <row r="66" spans="1:11" ht="12.75" customHeight="1">
      <c r="A66" s="54"/>
      <c r="B66" s="55"/>
      <c r="C66" s="43" t="s">
        <v>128</v>
      </c>
      <c r="D66" s="55"/>
      <c r="E66" s="55"/>
      <c r="F66" s="56"/>
      <c r="G66" s="56"/>
      <c r="H66" s="57"/>
      <c r="I66" s="58"/>
      <c r="J66" s="56"/>
      <c r="K66" s="59"/>
    </row>
    <row r="67" spans="1:11" ht="22.5" customHeight="1">
      <c r="A67" s="47">
        <v>25</v>
      </c>
      <c r="B67" s="48" t="s">
        <v>102</v>
      </c>
      <c r="C67" s="49" t="s">
        <v>103</v>
      </c>
      <c r="D67" s="48" t="s">
        <v>100</v>
      </c>
      <c r="E67" s="48">
        <v>122</v>
      </c>
      <c r="F67" s="50"/>
      <c r="G67" s="50"/>
      <c r="H67" s="51">
        <v>0</v>
      </c>
      <c r="I67" s="52">
        <f>I65</f>
        <v>65</v>
      </c>
      <c r="J67" s="50">
        <f>ROUND(F67*I67,1)</f>
        <v>0</v>
      </c>
      <c r="K67" s="53">
        <f>ROUND(H67*I67,0)</f>
        <v>0</v>
      </c>
    </row>
    <row r="68" spans="1:11" ht="12.75" customHeight="1">
      <c r="A68" s="54"/>
      <c r="B68" s="55"/>
      <c r="C68" s="43" t="s">
        <v>128</v>
      </c>
      <c r="D68" s="55"/>
      <c r="E68" s="55"/>
      <c r="F68" s="56"/>
      <c r="G68" s="56"/>
      <c r="H68" s="57"/>
      <c r="I68" s="58"/>
      <c r="J68" s="56"/>
      <c r="K68" s="59"/>
    </row>
    <row r="69" spans="1:11" ht="12.75" customHeight="1">
      <c r="A69" s="54"/>
      <c r="B69" s="55"/>
      <c r="C69" s="72"/>
      <c r="D69" s="55"/>
      <c r="E69" s="55"/>
      <c r="F69" s="56"/>
      <c r="G69" s="56"/>
      <c r="H69" s="57"/>
      <c r="I69" s="58"/>
      <c r="J69" s="56"/>
      <c r="K69" s="59"/>
    </row>
    <row r="70" spans="1:11" ht="12.75" customHeight="1">
      <c r="A70" s="21"/>
      <c r="B70" s="22"/>
      <c r="C70" s="29" t="s">
        <v>31</v>
      </c>
      <c r="D70" s="22"/>
      <c r="E70" s="22"/>
      <c r="F70" s="30"/>
      <c r="G70" s="30"/>
      <c r="H70" s="25"/>
      <c r="I70" s="22"/>
      <c r="J70" s="24"/>
      <c r="K70" s="26"/>
    </row>
    <row r="71" spans="1:11" ht="12.75" customHeight="1">
      <c r="A71" s="21"/>
      <c r="B71" s="22"/>
      <c r="C71" s="23"/>
      <c r="D71" s="22"/>
      <c r="E71" s="22"/>
      <c r="F71" s="24"/>
      <c r="G71" s="24"/>
      <c r="H71" s="25"/>
      <c r="I71" s="22"/>
      <c r="J71" s="24"/>
      <c r="K71" s="26"/>
    </row>
    <row r="72" spans="1:11" ht="12.75" customHeight="1">
      <c r="A72" s="21"/>
      <c r="B72" s="22"/>
      <c r="C72" s="29" t="s">
        <v>20</v>
      </c>
      <c r="D72" s="22"/>
      <c r="E72" s="22"/>
      <c r="F72" s="24"/>
      <c r="G72" s="24"/>
      <c r="H72" s="25"/>
      <c r="I72" s="22"/>
      <c r="J72" s="30">
        <f>SUM(J7:J71)</f>
        <v>0</v>
      </c>
      <c r="K72" s="26"/>
    </row>
    <row r="73" spans="1:11" ht="12.75" customHeight="1">
      <c r="A73" s="21"/>
      <c r="B73" s="22"/>
      <c r="C73" s="29" t="s">
        <v>21</v>
      </c>
      <c r="D73" s="22"/>
      <c r="E73" s="22"/>
      <c r="F73" s="24"/>
      <c r="G73" s="24"/>
      <c r="H73" s="25"/>
      <c r="I73" s="73">
        <v>0.21</v>
      </c>
      <c r="J73" s="30">
        <f>ROUND(I73*J72,1)</f>
        <v>0</v>
      </c>
      <c r="K73" s="26"/>
    </row>
    <row r="74" spans="1:11" ht="12.75" customHeight="1">
      <c r="A74" s="21"/>
      <c r="B74" s="22"/>
      <c r="C74" s="29" t="s">
        <v>22</v>
      </c>
      <c r="D74" s="22"/>
      <c r="E74" s="22"/>
      <c r="F74" s="24"/>
      <c r="G74" s="24"/>
      <c r="H74" s="25"/>
      <c r="I74" s="22"/>
      <c r="J74" s="30">
        <f>SUM(J72:J73)</f>
        <v>0</v>
      </c>
      <c r="K74" s="26"/>
    </row>
    <row r="75" spans="1:11" ht="12.75" customHeight="1">
      <c r="A75" s="21"/>
      <c r="B75" s="22"/>
      <c r="C75" s="23"/>
      <c r="D75" s="22"/>
      <c r="E75" s="22"/>
      <c r="F75" s="22"/>
      <c r="G75" s="22"/>
      <c r="H75" s="22"/>
      <c r="I75" s="22"/>
      <c r="J75" s="22"/>
      <c r="K75" s="26"/>
    </row>
    <row r="65536" ht="12.75" customHeight="1"/>
  </sheetData>
  <sheetProtection selectLockedCells="1" selectUnlockedCells="1"/>
  <mergeCells count="2">
    <mergeCell ref="H1:K2"/>
    <mergeCell ref="A2:F2"/>
  </mergeCells>
  <printOptions/>
  <pageMargins left="0.4722222222222222" right="0.34930555555555554" top="0.39375" bottom="0.82708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/>
  <cp:lastPrinted>2016-07-26T13:57:45Z</cp:lastPrinted>
  <dcterms:created xsi:type="dcterms:W3CDTF">2008-02-14T12:44:57Z</dcterms:created>
  <dcterms:modified xsi:type="dcterms:W3CDTF">2016-07-26T14:04:24Z</dcterms:modified>
  <cp:category/>
  <cp:version/>
  <cp:contentType/>
  <cp:contentStatus/>
  <cp:revision>5</cp:revision>
</cp:coreProperties>
</file>