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0050" activeTab="4"/>
  </bookViews>
  <sheets>
    <sheet name="Rekapitulace" sheetId="1" r:id="rId1"/>
    <sheet name="1" sheetId="2" state="hidden" r:id="rId2"/>
    <sheet name="2" sheetId="3" state="hidden" r:id="rId3"/>
    <sheet name="3" sheetId="4" r:id="rId4"/>
    <sheet name="4" sheetId="5" r:id="rId5"/>
  </sheets>
  <definedNames>
    <definedName name="_xlnm.Print_Titles" localSheetId="1">'1'!$1:$6</definedName>
    <definedName name="_xlnm.Print_Titles" localSheetId="2">'2'!$1:$6</definedName>
    <definedName name="_xlnm.Print_Titles" localSheetId="3">'3'!$1:$6</definedName>
    <definedName name="_xlnm.Print_Titles" localSheetId="4">'4'!$1:$6</definedName>
    <definedName name="_xlnm.Print_Titles" localSheetId="0">'Rekapitulace'!$1:$6</definedName>
    <definedName name="_xlnm.Print_Area" localSheetId="1">'1'!$A$1:$J$14</definedName>
    <definedName name="_xlnm.Print_Area" localSheetId="2">'2'!$A$1:$J$14</definedName>
    <definedName name="_xlnm.Print_Area" localSheetId="3">'3'!$A$1:$J$30</definedName>
    <definedName name="_xlnm.Print_Area" localSheetId="4">'4'!$A$1:$J$184</definedName>
  </definedNames>
  <calcPr fullCalcOnLoad="1"/>
</workbook>
</file>

<file path=xl/sharedStrings.xml><?xml version="1.0" encoding="utf-8"?>
<sst xmlns="http://schemas.openxmlformats.org/spreadsheetml/2006/main" count="1186" uniqueCount="386">
  <si>
    <t>REKAPITULACE</t>
  </si>
  <si>
    <t>Sazby DPH</t>
  </si>
  <si>
    <t>Rekapitulace cen stavebních objektů</t>
  </si>
  <si>
    <t>nízká</t>
  </si>
  <si>
    <t>vysoká</t>
  </si>
  <si>
    <t>P.č.</t>
  </si>
  <si>
    <t>Typ</t>
  </si>
  <si>
    <t>Kód objektu</t>
  </si>
  <si>
    <t>Název objektu</t>
  </si>
  <si>
    <t>JKSO</t>
  </si>
  <si>
    <t>Cena celkem v Kč</t>
  </si>
  <si>
    <t>DPH nízká</t>
  </si>
  <si>
    <t>DPH vysoká</t>
  </si>
  <si>
    <t>Celkem s DPH v Kč</t>
  </si>
  <si>
    <t>Stavba:</t>
  </si>
  <si>
    <t>5328</t>
  </si>
  <si>
    <t xml:space="preserve">Rokycany Stavební úpravy - Lůžková část 4. patro </t>
  </si>
  <si>
    <t>Objekt:</t>
  </si>
  <si>
    <t>Část:</t>
  </si>
  <si>
    <t>JKSO:</t>
  </si>
  <si>
    <t>Jednotková cena - základ DPH</t>
  </si>
  <si>
    <t>Hodnota DPH</t>
  </si>
  <si>
    <t>TYP</t>
  </si>
  <si>
    <t>Zařazení</t>
  </si>
  <si>
    <t>KCN</t>
  </si>
  <si>
    <t>Kód položky</t>
  </si>
  <si>
    <t>Název</t>
  </si>
  <si>
    <t>MJ</t>
  </si>
  <si>
    <t>Množství</t>
  </si>
  <si>
    <t>J. hmotnost</t>
  </si>
  <si>
    <t>J. suť</t>
  </si>
  <si>
    <t>Poznámka</t>
  </si>
  <si>
    <t>Celkem bez DPH v Kč</t>
  </si>
  <si>
    <t>DPH nízké</t>
  </si>
  <si>
    <t>DPH vysoké</t>
  </si>
  <si>
    <t>1.</t>
  </si>
  <si>
    <t>S</t>
  </si>
  <si>
    <t>Rokycany
Stavební úpravy - Lůžková část 4. patro</t>
  </si>
  <si>
    <t>1</t>
  </si>
  <si>
    <t xml:space="preserve">1 - Stavební úpravy - Lůžková část 4. patro      </t>
  </si>
  <si>
    <t xml:space="preserve">            </t>
  </si>
  <si>
    <t>NV</t>
  </si>
  <si>
    <t>2.</t>
  </si>
  <si>
    <t>O</t>
  </si>
  <si>
    <t xml:space="preserve">  1 - Stavební úpravy - Lůžková část 4. patro     </t>
  </si>
  <si>
    <t>1.3</t>
  </si>
  <si>
    <t>1.1.3 - Stavební úpravy - Lůžková část 4. patro</t>
  </si>
  <si>
    <t>Sazba DPH</t>
  </si>
  <si>
    <t/>
  </si>
  <si>
    <t>Č. oddílu</t>
  </si>
  <si>
    <t>D</t>
  </si>
  <si>
    <t>0300</t>
  </si>
  <si>
    <t xml:space="preserve">Stav. díl 3 - svislé konstrukce                                         </t>
  </si>
  <si>
    <t>K</t>
  </si>
  <si>
    <t>HSV</t>
  </si>
  <si>
    <t>011</t>
  </si>
  <si>
    <t>342272323</t>
  </si>
  <si>
    <t>Příčky tl 100 mm z pórobetonových přesných
příčkovek objemové hmotnosti 500 kg/m3</t>
  </si>
  <si>
    <t xml:space="preserve">m2  </t>
  </si>
  <si>
    <t>346272112</t>
  </si>
  <si>
    <t>Přizdívky ochranné tl 75 mm z pórobetonových
přesných příčkovek Ytong objemové - Sokl u topení
hmotnosti 500 kg/m3</t>
  </si>
  <si>
    <t>317142221</t>
  </si>
  <si>
    <t>Překlady nenosné přímé z pórobetonu Ytong v
příčkách tl 100 mm pro světlost otvoru do 1010 mm</t>
  </si>
  <si>
    <t xml:space="preserve">kus </t>
  </si>
  <si>
    <t>317141214</t>
  </si>
  <si>
    <t>Překlady ploché z pórobetonu Ytong š 125 mm pro
světlost otvoru do 1250 mm</t>
  </si>
  <si>
    <t>014</t>
  </si>
  <si>
    <t>340238233</t>
  </si>
  <si>
    <t>Zazdívka otvorů pl do 1 m2 v příčkách nebo stěnách
z příčkovek Ytong tl 100 mm</t>
  </si>
  <si>
    <t>0600</t>
  </si>
  <si>
    <t xml:space="preserve">Stav. díl 6 - úpravy povrchů                                         </t>
  </si>
  <si>
    <t>642944121</t>
  </si>
  <si>
    <t>Osazování ocelových zárubní dodatečné pl do 2,5 m2</t>
  </si>
  <si>
    <t>M</t>
  </si>
  <si>
    <t>MAT</t>
  </si>
  <si>
    <t>5533111500</t>
  </si>
  <si>
    <t>zárubeň ocelová pro běžné zdění H 110 700 L/P</t>
  </si>
  <si>
    <t>5533115600</t>
  </si>
  <si>
    <t>zárubeň ocelová pro běžné zdění H 160 800 L/P</t>
  </si>
  <si>
    <t>5533116000</t>
  </si>
  <si>
    <t>zárubeň ocelová pro běžné zdění H 160 1100 L/P</t>
  </si>
  <si>
    <t>631312131</t>
  </si>
  <si>
    <t>Doplnění dosavadních mazanin betonem prostým pl
do 4 m2 tl přes 80 mm</t>
  </si>
  <si>
    <t xml:space="preserve">m3  </t>
  </si>
  <si>
    <t>631319012</t>
  </si>
  <si>
    <t>Příplatek k mazanině tl do 120 mm za přehlazení
povrchu</t>
  </si>
  <si>
    <t>631319173</t>
  </si>
  <si>
    <t>Příplatek k mazanině tl do 120 mm za stržení
povrchu spodní vrstvy před vložením výztuže</t>
  </si>
  <si>
    <t>631362021</t>
  </si>
  <si>
    <t>Výztuž mazanin svařovanými sítěmi Kari</t>
  </si>
  <si>
    <t xml:space="preserve">t   </t>
  </si>
  <si>
    <t xml:space="preserve">61247    </t>
  </si>
  <si>
    <t>Příprava stávajícího povrchu - očištění pod nové
omítky</t>
  </si>
  <si>
    <t>612473182</t>
  </si>
  <si>
    <t>Vnitřní omítka zdiva vápenocementová ze suchých
směsí štuková</t>
  </si>
  <si>
    <t>612409991</t>
  </si>
  <si>
    <t>Začištění omítek kolem oken, dveří, podlah nebo
obkladů</t>
  </si>
  <si>
    <t xml:space="preserve">m   </t>
  </si>
  <si>
    <t>612401391</t>
  </si>
  <si>
    <t>Omítka malých ploch vnitřních stěn do 1m2</t>
  </si>
  <si>
    <t>612471413</t>
  </si>
  <si>
    <t>Tenkovrstvá úprava vnitřních stěn tl do 3 mm
aktivovaným štukem s disperzní přilnavou přísadou</t>
  </si>
  <si>
    <t>611471413</t>
  </si>
  <si>
    <t>Tenkovrstvá úprava stropů aktivovaným štukem s
disperzní přilnavou přísadou tl do 3 mm</t>
  </si>
  <si>
    <t xml:space="preserve">6322          </t>
  </si>
  <si>
    <t>Očištění stávajícího podlahového podkladu od
nečistot, mastnoty, vydrolených částí, zbytků bet.</t>
  </si>
  <si>
    <t>0900</t>
  </si>
  <si>
    <t xml:space="preserve">Stav. díl 9 - ostatní konstrukce a práce                                         </t>
  </si>
  <si>
    <t>013</t>
  </si>
  <si>
    <t>978059541</t>
  </si>
  <si>
    <t>Odsekání a odebrání obkladů stěn z vnitřních
obkládaček pl přes 1 m2</t>
  </si>
  <si>
    <t>965081213</t>
  </si>
  <si>
    <t>Bourání podlah z dlaždic keramických nebo
xylolitových tl do 10 mm pl přes 1 m2</t>
  </si>
  <si>
    <t>978013191</t>
  </si>
  <si>
    <t>Otlučení vnitřních omítek stěn MV nebo MVC stěn o
rozsahu do 100 %</t>
  </si>
  <si>
    <t>221</t>
  </si>
  <si>
    <t>919735122</t>
  </si>
  <si>
    <t>Řezání stávajícího betonového krytu hl do 100 mm</t>
  </si>
  <si>
    <t>965042231</t>
  </si>
  <si>
    <t>Bourání podkladů pod dlažby nebo mazanin
betonových nebo z litého asfaltu tl přes 100 mm pl
do 4 m2</t>
  </si>
  <si>
    <t>968062245</t>
  </si>
  <si>
    <t>Vybourání dřevěných rámů oken jednoduchých pl
do 2 m2</t>
  </si>
  <si>
    <t>968062455</t>
  </si>
  <si>
    <t>Vybourání dřevěných dveřních zárubní pl do 2 m2</t>
  </si>
  <si>
    <t>968072455</t>
  </si>
  <si>
    <t>Vybourání kovových dveřních zárubní pl do 2 m2</t>
  </si>
  <si>
    <t>968072456</t>
  </si>
  <si>
    <t>Vybourání kovových dveřních zárubní pl přes 2 m2</t>
  </si>
  <si>
    <t>971033631</t>
  </si>
  <si>
    <t>Vybourání otvorů ve zdivu cihelném pl do 4 m2 na
MVC nebo MV tl do 150 mm</t>
  </si>
  <si>
    <t>964011211</t>
  </si>
  <si>
    <t>Vybourání ŽB překladů prefabrikovaných dl do 3 m
hmotnosti do 50 kg/m</t>
  </si>
  <si>
    <t>962031133</t>
  </si>
  <si>
    <t>Bourání příček z cihel pálených na MVC tl
do 150 mm</t>
  </si>
  <si>
    <t>971035541</t>
  </si>
  <si>
    <t>Vybourání otvorů ve zdivu cihelném pl do 1 m2 na
MC tl do 300 mm</t>
  </si>
  <si>
    <t>979082111</t>
  </si>
  <si>
    <t>Vnitrostaveništní vodorovná doprava suti a
vybouraných hmot do 10 m (aut.vým.)</t>
  </si>
  <si>
    <t>979082121</t>
  </si>
  <si>
    <t>Vnitrostaveništní vodorovná doprava suti a
vybouraných hmot ZKD 5 m přes 10 m (aut.vým.)</t>
  </si>
  <si>
    <t>979011111</t>
  </si>
  <si>
    <t>Svislá doprava suti a vybouraných hmot za prvé
podlaží (aut.vým.)</t>
  </si>
  <si>
    <t>979011121</t>
  </si>
  <si>
    <t>Svislá doprava suti a vybouraných hmot ZKD podlaží
(aut.vým.)</t>
  </si>
  <si>
    <t>979081111</t>
  </si>
  <si>
    <t>Odvoz suti a vybouraných hmot na skládku do 1 km
(aut.vým.)</t>
  </si>
  <si>
    <t>979081121</t>
  </si>
  <si>
    <t>Odvoz suti a vybouraných hmot na skládku ZKD 1 km
přes 1 km (aut.vým.)</t>
  </si>
  <si>
    <t>006</t>
  </si>
  <si>
    <t>979093111</t>
  </si>
  <si>
    <t>Uložení suti na skládku s hrubým urovnáním bez
zhutnění (aut.vým.)</t>
  </si>
  <si>
    <t>979098203</t>
  </si>
  <si>
    <t>Poplatek za uložení stavebního odpadu z
keramických materiálů na skládce (skládkovné)</t>
  </si>
  <si>
    <t>003</t>
  </si>
  <si>
    <t>949111111</t>
  </si>
  <si>
    <t>Lešení lehké pomocné kozové trubkové o výšce
lešeňové podlahy do 1,2 m</t>
  </si>
  <si>
    <t xml:space="preserve">              </t>
  </si>
  <si>
    <t>Montáž a demontáž stavebního výtahu, vč. pronájmu
2 měsíce</t>
  </si>
  <si>
    <t>komp</t>
  </si>
  <si>
    <t>999281111</t>
  </si>
  <si>
    <t>Přesun hmot pro opravy a údržbu budov v do 25 m</t>
  </si>
  <si>
    <t>7110</t>
  </si>
  <si>
    <t xml:space="preserve">Izolace proti vodě                                         </t>
  </si>
  <si>
    <t>PSV</t>
  </si>
  <si>
    <t>711</t>
  </si>
  <si>
    <t>711493112</t>
  </si>
  <si>
    <t>Izolace proti podpovrchové a tlakové vodě
vodorovná SCHOMBURG těsnicí stěrkou AQUAFIN-1K</t>
  </si>
  <si>
    <t>711493122</t>
  </si>
  <si>
    <t>Izolace proti podpovrchové a tlakové vodě svislá
SCHOMBURG těsnicí stěrkou AQUAFIN-1K</t>
  </si>
  <si>
    <t>998711102</t>
  </si>
  <si>
    <t>Přesun hmot pro izolace proti vodě, vlhkosti a
plynům v objektech výšky do 12 m (aut.vým.)</t>
  </si>
  <si>
    <t>7210</t>
  </si>
  <si>
    <t xml:space="preserve">ZTI - Kanalizace                                         </t>
  </si>
  <si>
    <t>721</t>
  </si>
  <si>
    <t>721170001</t>
  </si>
  <si>
    <t>Potrubí HT + fitinky</t>
  </si>
  <si>
    <t>7220</t>
  </si>
  <si>
    <t xml:space="preserve">ZTI - Vnitřní vodovod                                         </t>
  </si>
  <si>
    <t>722170001</t>
  </si>
  <si>
    <t>Potrubí PPR + fitinky</t>
  </si>
  <si>
    <t>7250</t>
  </si>
  <si>
    <t xml:space="preserve">ZTI - Zařizovací předměty ZTI                                         </t>
  </si>
  <si>
    <t>725210821</t>
  </si>
  <si>
    <t>Demontáž zařizovacích předmětů</t>
  </si>
  <si>
    <t>soub</t>
  </si>
  <si>
    <t>725590813</t>
  </si>
  <si>
    <t>Přemístění vnitrostaveništní demontovaných pro
zařizovací předměty v objektech výšky do 24 m</t>
  </si>
  <si>
    <t>725210001</t>
  </si>
  <si>
    <t>Umyvadlo keramické 55 cm</t>
  </si>
  <si>
    <t>725210002</t>
  </si>
  <si>
    <t>Výlevka keramická s mřížkou</t>
  </si>
  <si>
    <t>725210003</t>
  </si>
  <si>
    <t>Splachovací nádržka k výlevce</t>
  </si>
  <si>
    <t>725210004</t>
  </si>
  <si>
    <t>WC kombifix komplet</t>
  </si>
  <si>
    <t>725210005</t>
  </si>
  <si>
    <t>Pisoár bezdotykový</t>
  </si>
  <si>
    <t>725210006</t>
  </si>
  <si>
    <t>Baterie umyvadlová 15 cm</t>
  </si>
  <si>
    <t>725210007</t>
  </si>
  <si>
    <t>Baterie umyvadlová stojánková</t>
  </si>
  <si>
    <t>725210008</t>
  </si>
  <si>
    <t>Baterie sprchová</t>
  </si>
  <si>
    <t>725210009</t>
  </si>
  <si>
    <t>Sedátko sklopné do sprchy</t>
  </si>
  <si>
    <t>725210010</t>
  </si>
  <si>
    <t>Madlo k WC</t>
  </si>
  <si>
    <t>725210011</t>
  </si>
  <si>
    <t>Madlo k umyvadlu</t>
  </si>
  <si>
    <t>725210012</t>
  </si>
  <si>
    <t>Madlo pod sprchovou baterii</t>
  </si>
  <si>
    <t>725210013</t>
  </si>
  <si>
    <t>Sifon umyvadlový</t>
  </si>
  <si>
    <t>725210014</t>
  </si>
  <si>
    <t>Uchycení umyvadla</t>
  </si>
  <si>
    <t>725210015</t>
  </si>
  <si>
    <t>Gula nerez</t>
  </si>
  <si>
    <t>725210016</t>
  </si>
  <si>
    <t>Sprchová vanička</t>
  </si>
  <si>
    <t>725210017</t>
  </si>
  <si>
    <t>Sprchový sifon</t>
  </si>
  <si>
    <t>725210018</t>
  </si>
  <si>
    <t>Sprchová zástěna 90 cm</t>
  </si>
  <si>
    <t>725210019</t>
  </si>
  <si>
    <t>Sprchový kout</t>
  </si>
  <si>
    <t>7330</t>
  </si>
  <si>
    <t xml:space="preserve">ÚT - Rozvody potrubí ústředního vytápění                                         </t>
  </si>
  <si>
    <t>731</t>
  </si>
  <si>
    <t>733220001</t>
  </si>
  <si>
    <t>Trubka CU, D 15 mm</t>
  </si>
  <si>
    <t>733220002</t>
  </si>
  <si>
    <t>Fitinky pro CU potrubí</t>
  </si>
  <si>
    <t>733220003</t>
  </si>
  <si>
    <t>Prodloužení mosazného potrubí</t>
  </si>
  <si>
    <t>733220004</t>
  </si>
  <si>
    <t>Rohový ventil</t>
  </si>
  <si>
    <t>7350</t>
  </si>
  <si>
    <t xml:space="preserve">ÚT - Otopná tělesa                                         </t>
  </si>
  <si>
    <t>735150001</t>
  </si>
  <si>
    <t>Radiátor klasik 21-600/600</t>
  </si>
  <si>
    <t>735150002</t>
  </si>
  <si>
    <t>Termostatický ventil 1/2"</t>
  </si>
  <si>
    <t>735150003</t>
  </si>
  <si>
    <t>Termostatická hlavice</t>
  </si>
  <si>
    <t>735150004</t>
  </si>
  <si>
    <t>Uzavíratelné šroubení 1/2"</t>
  </si>
  <si>
    <t>998735103</t>
  </si>
  <si>
    <t>Přesun hmot pro otopná tělesa v objektech v
do 24 m</t>
  </si>
  <si>
    <t>7660</t>
  </si>
  <si>
    <t xml:space="preserve">Konstrukce truhlářské                                         </t>
  </si>
  <si>
    <t>766</t>
  </si>
  <si>
    <t>766691914</t>
  </si>
  <si>
    <t>Vyvěšení nebo zavěšení dřevěných křídel dveří pl
do 2 m2</t>
  </si>
  <si>
    <t>766660001</t>
  </si>
  <si>
    <t>Montáž dveřních křídel otvíravých 1křídlových š
do 0,8 m do ocelové zárubně</t>
  </si>
  <si>
    <t>766660002</t>
  </si>
  <si>
    <t>Montáž dveřních křídel otvíravých 1křídlových š
přes 0,8 m do ocelové zárubně</t>
  </si>
  <si>
    <t>dveře vnitřní hladké, plná DTD, model 10 - plné,
folie bílá, 70 x 197 cm</t>
  </si>
  <si>
    <t>dveře vnitřní hladké, plná DTD, model 10 - plné,
folie bílá, 70 x 197 cm - WC</t>
  </si>
  <si>
    <t>dveře vnitřní hladké, plná DTD, model 10 - plné,
folie bílá, 80 x 197 cm</t>
  </si>
  <si>
    <t>dveře vnitřní hladké, plná DTD, model 10 - plné,
CPL bílá barva, okop plech 110 x 197 cm</t>
  </si>
  <si>
    <t>Kování dveří, zámky, vložky, kliky</t>
  </si>
  <si>
    <t>D+M plast. stěna s dveřmi, 2400 x 2800 mm,
dveře 2kř., nadsvětlík</t>
  </si>
  <si>
    <t>D+M okno plastové pevné 1700 x 1200 mm</t>
  </si>
  <si>
    <t>D+M AL stěna s dveřmi, 2400 x 2800 mm, dveře 2kř.
nadsvětlík sklo, pož. odolnost 45 min., samozav.</t>
  </si>
  <si>
    <t>998766102</t>
  </si>
  <si>
    <t>Přesun hmot pro konstrukce truhlářské v objektech
v do 12 m (aut.vým.)</t>
  </si>
  <si>
    <t>7670</t>
  </si>
  <si>
    <t xml:space="preserve">Kovové stavební doplňkové konstrukce                                         </t>
  </si>
  <si>
    <t>767</t>
  </si>
  <si>
    <t>767995103</t>
  </si>
  <si>
    <t>Montáž atypických zámečnických konstrukcí
hmotnosti do 20 kg - Madlo</t>
  </si>
  <si>
    <t xml:space="preserve">kg  </t>
  </si>
  <si>
    <t>5539118100</t>
  </si>
  <si>
    <t>madlo ocelové trubkové D 50 mm, barva</t>
  </si>
  <si>
    <t>998767102</t>
  </si>
  <si>
    <t>Přesun hmot pro zámečnické konstrukce v objektech
v do 12 m</t>
  </si>
  <si>
    <t>7710</t>
  </si>
  <si>
    <t xml:space="preserve">Podlahy z dlaždic                                         </t>
  </si>
  <si>
    <t>771</t>
  </si>
  <si>
    <t>771574116</t>
  </si>
  <si>
    <t>Montáž podlah keramických režných hladkých
lepených flexibilním lepidlem do 25 ks/m2</t>
  </si>
  <si>
    <t>5976115500</t>
  </si>
  <si>
    <t>771591111</t>
  </si>
  <si>
    <t>Podlahy penetrace podkladu</t>
  </si>
  <si>
    <t>771579191</t>
  </si>
  <si>
    <t>Příplatek k montáž podlah keramických za plochu
do 5 m2</t>
  </si>
  <si>
    <t>771591115</t>
  </si>
  <si>
    <t>Podlahy spárování silikonem</t>
  </si>
  <si>
    <t>771591169</t>
  </si>
  <si>
    <t>Lišta koutová z PVC profilu</t>
  </si>
  <si>
    <t>Lišta rohová z PVC profilu</t>
  </si>
  <si>
    <t>998771103</t>
  </si>
  <si>
    <t>Přesun hmot pro podlahy z dlaždic v objektech v
do 24 m (aut.vým.)</t>
  </si>
  <si>
    <t>7760</t>
  </si>
  <si>
    <t xml:space="preserve">Podlahy povlakové                                         </t>
  </si>
  <si>
    <t>776</t>
  </si>
  <si>
    <t>776401800</t>
  </si>
  <si>
    <t>Odstranění soklíků a lišt pryžových nebo
plastových</t>
  </si>
  <si>
    <t>776511810</t>
  </si>
  <si>
    <t>Demontáž povlakových podlah lepených bez podložky</t>
  </si>
  <si>
    <t>776590150</t>
  </si>
  <si>
    <t>Úprava podkladu nášlapných ploch penetrací</t>
  </si>
  <si>
    <t>776990111</t>
  </si>
  <si>
    <t>Vyrovnání podkladu samonivelační stěrkou tl 3 mm
pevnosti 15 Mpa</t>
  </si>
  <si>
    <t>776990191</t>
  </si>
  <si>
    <t>Příplatek k vyrovnání podkladu podlahy
samonivelační stěrkou pevnosti 15 Mpa ZKD 1 mm
tloušťky</t>
  </si>
  <si>
    <t>776521100</t>
  </si>
  <si>
    <t>Lepení pásů povlakových podlah plastových</t>
  </si>
  <si>
    <t>podlahovina PVC (min. kvalita např. Novoflor
Extra)</t>
  </si>
  <si>
    <t>776421100</t>
  </si>
  <si>
    <t>Lepení obvodových soklíků nebo lišt z měkčených
plastů - požlábek</t>
  </si>
  <si>
    <t>998776103</t>
  </si>
  <si>
    <t>Přesun hmot pro podlahy povlakové v objektech v
do 24 m (aut.vým.)</t>
  </si>
  <si>
    <t>7810</t>
  </si>
  <si>
    <t xml:space="preserve">Obklady keramické                                         </t>
  </si>
  <si>
    <t>781</t>
  </si>
  <si>
    <t>781474115</t>
  </si>
  <si>
    <t>Montáž obkladů vnitřních keramických hladkých
do 25 ks/m2 lepených flexibilním lepidlem</t>
  </si>
  <si>
    <t>5976104500</t>
  </si>
  <si>
    <t>781419191</t>
  </si>
  <si>
    <t>Příplatek k montáži obkladů vnitřních pórovinových
za plochu do 10 m2</t>
  </si>
  <si>
    <t>781495111</t>
  </si>
  <si>
    <t>Penetrace podkladu vnitřních obkladů</t>
  </si>
  <si>
    <t>781495115</t>
  </si>
  <si>
    <t>Spárování vnitřních obkladů silikonem</t>
  </si>
  <si>
    <t>998781103</t>
  </si>
  <si>
    <t>Přesun hmot pro obklady keramické v objektech v
do 24 m (aut.vým.)</t>
  </si>
  <si>
    <t>7830</t>
  </si>
  <si>
    <t xml:space="preserve">Nátěry                                         </t>
  </si>
  <si>
    <t>783</t>
  </si>
  <si>
    <t>783624200</t>
  </si>
  <si>
    <t>Nátěry syntetické truhlářských konstrukcí barva
standardní dvojnásobné, 2x email a 1x tmel</t>
  </si>
  <si>
    <t>7840</t>
  </si>
  <si>
    <t xml:space="preserve">Malby a tapetování                                         </t>
  </si>
  <si>
    <t>784</t>
  </si>
  <si>
    <t>784402801</t>
  </si>
  <si>
    <t>Odstranění maleb oškrabáním v místnostech v
do 3,8 m</t>
  </si>
  <si>
    <t>784453631</t>
  </si>
  <si>
    <t>Malby směsi PRIMALEX tekuté disperzní bílé
otěruvzdorné dvojnásobné s penetrací místnost v
do 3,8 m</t>
  </si>
  <si>
    <t>784453661</t>
  </si>
  <si>
    <t>Malby směsi PRIMALEX tekuté disperzní tónované
otěruvzdorné dvojnásobné s penetrací místnost v
do 3,</t>
  </si>
  <si>
    <t>784453651</t>
  </si>
  <si>
    <t>Malby směsi PRIMALEX tekuté disperzní tónované
omyvatelné dvojnásobné s penetrací místnost v
do 3,8</t>
  </si>
  <si>
    <t>9210</t>
  </si>
  <si>
    <t xml:space="preserve">Elektromontáže                                         </t>
  </si>
  <si>
    <t xml:space="preserve">   </t>
  </si>
  <si>
    <t xml:space="preserve">21/M     </t>
  </si>
  <si>
    <t>relé časové multifunkční SMR-T</t>
  </si>
  <si>
    <t>vodič CY 6 (H07V-U)</t>
  </si>
  <si>
    <t>kabel CYKY 2 x 1,5</t>
  </si>
  <si>
    <t>kabel CYKY 3A x 1,5</t>
  </si>
  <si>
    <t>kabel CYKY 3C x 1,5</t>
  </si>
  <si>
    <t>kabel CYKY 3C x 2,5</t>
  </si>
  <si>
    <t>svorka zemnící Bernard / ZSA16</t>
  </si>
  <si>
    <t>Pásek Cu ke svorce Bernard</t>
  </si>
  <si>
    <t>krabice univerzální / přístrojová KU68-1901</t>
  </si>
  <si>
    <t>krabice univerzální / rozvodka KU68-1903
vč. KO68 + S66</t>
  </si>
  <si>
    <t>ukončení v rozvaděči vč. zap. vodiče do 2,5 mm2</t>
  </si>
  <si>
    <t>lišta vkládací LH 60 x 40</t>
  </si>
  <si>
    <t>spínač / strojek 10A/250Vstř 3558-A01340
řaz. 1,1So, vč. krytu a rámečku</t>
  </si>
  <si>
    <t>spínač automatic+snímač pohybu Tango 3299A-A12180
vč. rámečku</t>
  </si>
  <si>
    <t>přepínač / strojek 10A/250Vstř 3558-A05340
řazení 5, vč. krytu a rámečku</t>
  </si>
  <si>
    <t>přepínač / strojek 10A/250Vstř 3558-A06340
řazení 6,6 So, vč. krytu a rámečku</t>
  </si>
  <si>
    <t>ventilátor</t>
  </si>
  <si>
    <t>záruvka 16A/250Vstř. Tango 5518A-A2349
vč. rámečku</t>
  </si>
  <si>
    <t>2-zásuvka 16A/250Vstř Tango 5512A-2349</t>
  </si>
  <si>
    <t>jistič PL7 1 pól/ 10-16A</t>
  </si>
  <si>
    <t>svítidlo žarovkové bytové stropní / 1 zdroj
vč. žárovky E27 220V/do 100W</t>
  </si>
  <si>
    <t>svítidlo halogenové vestavné / 2 zdroje
vč. žárovky halogen. pr. 35 mm 12V/20-35W</t>
  </si>
  <si>
    <t>svítidlo zářivkové řadové stropní / 2 zdroje</t>
  </si>
  <si>
    <t>svítidlo zářivkové průmyslové stropní / 3 zdroje</t>
  </si>
  <si>
    <t>zářivka lineární T8 pr. 26mm/L1200/G13 36W
vč. startéru zářivkového</t>
  </si>
  <si>
    <t>poplatek za recyklaci</t>
  </si>
  <si>
    <t>demontáže a ostatní pomocné práce</t>
  </si>
  <si>
    <t xml:space="preserve">hod </t>
  </si>
  <si>
    <t>prořez a podružný materiál</t>
  </si>
  <si>
    <t>Doprava a přesun hmot</t>
  </si>
  <si>
    <t>Kompletační činnost</t>
  </si>
  <si>
    <t>Revize</t>
  </si>
  <si>
    <t>4.</t>
  </si>
  <si>
    <t>Č</t>
  </si>
  <si>
    <t xml:space="preserve">    1.3 - Stavební úpravy - Lůžková část 4. patro     </t>
  </si>
  <si>
    <t>CELKEM v Kč</t>
  </si>
  <si>
    <t>obkládačky keramické 20 x 25 x 0,68 cm I. j.
bílé i barevné (např. RAKO - koupelny LUCIE)</t>
  </si>
  <si>
    <t xml:space="preserve">dlaždice keramické barevné 20 x 20 x 0,75 cm I. j.
(např. RAKO - koupelny LUCIE)
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</si>
</sst>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"/>
    <numFmt numFmtId="166" formatCode="###\ ###\ ###\ ##0.00"/>
  </numFmts>
  <fonts count="35">
    <font>
      <sz val="11"/>
      <color indexed="8"/>
      <name val="Calibri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6"/>
      <color indexed="10"/>
      <name val="Arial CE"/>
      <family val="2"/>
    </font>
    <font>
      <sz val="10"/>
      <name val="Arial CE"/>
      <family val="2"/>
    </font>
    <font>
      <b/>
      <sz val="10"/>
      <color indexed="9"/>
      <name val="Arial CE"/>
      <family val="2"/>
    </font>
    <font>
      <b/>
      <sz val="10"/>
      <color indexed="13"/>
      <name val="Arial CE"/>
      <family val="2"/>
    </font>
    <font>
      <b/>
      <sz val="10"/>
      <color indexed="18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8"/>
      <name val="Arial CE"/>
      <family val="2"/>
    </font>
    <font>
      <sz val="10"/>
      <color indexed="18"/>
      <name val="Arial"/>
      <family val="2"/>
    </font>
    <font>
      <sz val="10"/>
      <color indexed="10"/>
      <name val="Arial CE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E"/>
      <family val="2"/>
    </font>
    <font>
      <u val="single"/>
      <sz val="11"/>
      <color indexed="1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9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>
        <color indexed="9"/>
      </left>
      <right>
        <color indexed="63"/>
      </right>
      <top style="hair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hair"/>
      <bottom>
        <color indexed="63"/>
      </bottom>
    </border>
    <border>
      <left style="hair">
        <color indexed="9"/>
      </left>
      <right>
        <color indexed="63"/>
      </right>
      <top style="hair"/>
      <bottom>
        <color indexed="63"/>
      </bottom>
    </border>
    <border>
      <left style="thin">
        <color indexed="9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8" applyNumberFormat="0" applyAlignment="0" applyProtection="0"/>
    <xf numFmtId="0" fontId="26" fillId="19" borderId="8" applyNumberFormat="0" applyAlignment="0" applyProtection="0"/>
    <xf numFmtId="0" fontId="25" fillId="19" borderId="9" applyNumberFormat="0" applyAlignment="0" applyProtection="0"/>
    <xf numFmtId="0" fontId="3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3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5" fillId="24" borderId="10" xfId="0" applyNumberFormat="1" applyFont="1" applyFill="1" applyBorder="1" applyAlignment="1" applyProtection="1">
      <alignment horizontal="centerContinuous" vertical="center"/>
      <protection/>
    </xf>
    <xf numFmtId="49" fontId="4" fillId="24" borderId="11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9" fontId="4" fillId="17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9" fontId="4" fillId="17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5" fillId="25" borderId="15" xfId="0" applyNumberFormat="1" applyFont="1" applyFill="1" applyBorder="1" applyAlignment="1" applyProtection="1">
      <alignment horizontal="centerContinuous" vertical="center"/>
      <protection/>
    </xf>
    <xf numFmtId="0" fontId="1" fillId="25" borderId="16" xfId="0" applyNumberFormat="1" applyFont="1" applyFill="1" applyBorder="1" applyAlignment="1" applyProtection="1">
      <alignment horizontal="centerContinuous" vertical="center"/>
      <protection/>
    </xf>
    <xf numFmtId="0" fontId="5" fillId="25" borderId="17" xfId="0" applyNumberFormat="1" applyFont="1" applyFill="1" applyBorder="1" applyAlignment="1" applyProtection="1">
      <alignment horizontal="centerContinuous" vertical="center"/>
      <protection/>
    </xf>
    <xf numFmtId="0" fontId="8" fillId="25" borderId="16" xfId="0" applyNumberFormat="1" applyFont="1" applyFill="1" applyBorder="1" applyAlignment="1" applyProtection="1">
      <alignment horizontal="centerContinuous" vertical="center"/>
      <protection/>
    </xf>
    <xf numFmtId="49" fontId="9" fillId="26" borderId="18" xfId="0" applyNumberFormat="1" applyFont="1" applyFill="1" applyBorder="1" applyAlignment="1" applyProtection="1">
      <alignment horizontal="center" vertical="center"/>
      <protection/>
    </xf>
    <xf numFmtId="49" fontId="4" fillId="27" borderId="19" xfId="0" applyNumberFormat="1" applyFont="1" applyFill="1" applyBorder="1" applyAlignment="1" applyProtection="1">
      <alignment horizontal="center" vertical="center"/>
      <protection/>
    </xf>
    <xf numFmtId="49" fontId="4" fillId="27" borderId="20" xfId="0" applyNumberFormat="1" applyFont="1" applyFill="1" applyBorder="1" applyAlignment="1" applyProtection="1">
      <alignment horizontal="center" vertical="center"/>
      <protection/>
    </xf>
    <xf numFmtId="49" fontId="4" fillId="27" borderId="19" xfId="0" applyNumberFormat="1" applyFont="1" applyFill="1" applyBorder="1" applyAlignment="1" applyProtection="1">
      <alignment vertical="center"/>
      <protection/>
    </xf>
    <xf numFmtId="49" fontId="4" fillId="27" borderId="20" xfId="0" applyNumberFormat="1" applyFont="1" applyFill="1" applyBorder="1" applyAlignment="1" applyProtection="1">
      <alignment vertical="center"/>
      <protection/>
    </xf>
    <xf numFmtId="49" fontId="1" fillId="27" borderId="20" xfId="0" applyNumberFormat="1" applyFont="1" applyFill="1" applyBorder="1" applyAlignment="1" applyProtection="1">
      <alignment vertical="center"/>
      <protection/>
    </xf>
    <xf numFmtId="164" fontId="9" fillId="26" borderId="18" xfId="0" applyNumberFormat="1" applyFont="1" applyFill="1" applyBorder="1" applyAlignment="1" applyProtection="1">
      <alignment horizontal="center" vertical="center"/>
      <protection/>
    </xf>
    <xf numFmtId="164" fontId="4" fillId="27" borderId="19" xfId="0" applyNumberFormat="1" applyFont="1" applyFill="1" applyBorder="1" applyAlignment="1" applyProtection="1">
      <alignment vertical="center"/>
      <protection/>
    </xf>
    <xf numFmtId="164" fontId="4" fillId="27" borderId="20" xfId="0" applyNumberFormat="1" applyFont="1" applyFill="1" applyBorder="1" applyAlignment="1" applyProtection="1">
      <alignment vertical="center"/>
      <protection/>
    </xf>
    <xf numFmtId="9" fontId="9" fillId="26" borderId="21" xfId="0" applyNumberFormat="1" applyFont="1" applyFill="1" applyBorder="1" applyAlignment="1" applyProtection="1">
      <alignment horizontal="center" vertical="center"/>
      <protection/>
    </xf>
    <xf numFmtId="4" fontId="4" fillId="27" borderId="19" xfId="0" applyNumberFormat="1" applyFont="1" applyFill="1" applyBorder="1" applyAlignment="1" applyProtection="1">
      <alignment vertical="center"/>
      <protection/>
    </xf>
    <xf numFmtId="4" fontId="4" fillId="27" borderId="20" xfId="0" applyNumberFormat="1" applyFont="1" applyFill="1" applyBorder="1" applyAlignment="1" applyProtection="1">
      <alignment vertical="center"/>
      <protection/>
    </xf>
    <xf numFmtId="4" fontId="10" fillId="26" borderId="18" xfId="0" applyNumberFormat="1" applyFont="1" applyFill="1" applyBorder="1" applyAlignment="1" applyProtection="1">
      <alignment horizontal="center" vertical="center"/>
      <protection/>
    </xf>
    <xf numFmtId="4" fontId="12" fillId="27" borderId="19" xfId="0" applyNumberFormat="1" applyFont="1" applyFill="1" applyBorder="1" applyAlignment="1" applyProtection="1">
      <alignment vertical="center"/>
      <protection/>
    </xf>
    <xf numFmtId="165" fontId="9" fillId="26" borderId="18" xfId="0" applyNumberFormat="1" applyFont="1" applyFill="1" applyBorder="1" applyAlignment="1" applyProtection="1">
      <alignment horizontal="center" vertical="center"/>
      <protection/>
    </xf>
    <xf numFmtId="165" fontId="4" fillId="27" borderId="19" xfId="0" applyNumberFormat="1" applyFont="1" applyFill="1" applyBorder="1" applyAlignment="1" applyProtection="1">
      <alignment vertical="center"/>
      <protection/>
    </xf>
    <xf numFmtId="165" fontId="4" fillId="27" borderId="20" xfId="0" applyNumberFormat="1" applyFont="1" applyFill="1" applyBorder="1" applyAlignment="1" applyProtection="1">
      <alignment vertical="center"/>
      <protection/>
    </xf>
    <xf numFmtId="49" fontId="9" fillId="26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/>
      <protection/>
    </xf>
    <xf numFmtId="166" fontId="13" fillId="0" borderId="0" xfId="0" applyNumberFormat="1" applyFont="1" applyAlignment="1" applyProtection="1">
      <alignment/>
      <protection/>
    </xf>
    <xf numFmtId="49" fontId="5" fillId="25" borderId="15" xfId="0" applyNumberFormat="1" applyFont="1" applyFill="1" applyBorder="1" applyAlignment="1" applyProtection="1">
      <alignment horizontal="center" vertical="center"/>
      <protection/>
    </xf>
    <xf numFmtId="49" fontId="5" fillId="25" borderId="23" xfId="0" applyNumberFormat="1" applyFont="1" applyFill="1" applyBorder="1" applyAlignment="1" applyProtection="1">
      <alignment horizontal="center" vertical="center"/>
      <protection/>
    </xf>
    <xf numFmtId="49" fontId="5" fillId="25" borderId="18" xfId="0" applyNumberFormat="1" applyFont="1" applyFill="1" applyBorder="1" applyAlignment="1" applyProtection="1">
      <alignment horizontal="center" vertical="center"/>
      <protection/>
    </xf>
    <xf numFmtId="49" fontId="6" fillId="25" borderId="18" xfId="0" applyNumberFormat="1" applyFont="1" applyFill="1" applyBorder="1" applyAlignment="1" applyProtection="1">
      <alignment horizontal="center" vertical="center"/>
      <protection/>
    </xf>
    <xf numFmtId="9" fontId="5" fillId="25" borderId="18" xfId="0" applyNumberFormat="1" applyFont="1" applyFill="1" applyBorder="1" applyAlignment="1" applyProtection="1">
      <alignment horizontal="center" vertical="center"/>
      <protection/>
    </xf>
    <xf numFmtId="49" fontId="6" fillId="25" borderId="24" xfId="0" applyNumberFormat="1" applyFont="1" applyFill="1" applyBorder="1" applyAlignment="1" applyProtection="1">
      <alignment horizontal="center" vertical="center"/>
      <protection/>
    </xf>
    <xf numFmtId="165" fontId="4" fillId="27" borderId="25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Border="1" applyAlignment="1" applyProtection="1">
      <alignment horizontal="right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vertical="center"/>
      <protection/>
    </xf>
    <xf numFmtId="49" fontId="1" fillId="0" borderId="15" xfId="0" applyNumberFormat="1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/>
      <protection/>
    </xf>
    <xf numFmtId="4" fontId="11" fillId="0" borderId="15" xfId="0" applyNumberFormat="1" applyFont="1" applyBorder="1" applyAlignment="1" applyProtection="1">
      <alignment vertical="center"/>
      <protection/>
    </xf>
    <xf numFmtId="4" fontId="11" fillId="0" borderId="26" xfId="0" applyNumberFormat="1" applyFont="1" applyBorder="1" applyAlignment="1" applyProtection="1">
      <alignment vertical="center"/>
      <protection/>
    </xf>
    <xf numFmtId="0" fontId="0" fillId="28" borderId="0" xfId="0" applyFill="1" applyAlignment="1">
      <alignment/>
    </xf>
    <xf numFmtId="49" fontId="4" fillId="27" borderId="27" xfId="0" applyNumberFormat="1" applyFont="1" applyFill="1" applyBorder="1" applyAlignment="1" applyProtection="1">
      <alignment horizontal="center" vertical="center"/>
      <protection/>
    </xf>
    <xf numFmtId="49" fontId="4" fillId="27" borderId="27" xfId="0" applyNumberFormat="1" applyFont="1" applyFill="1" applyBorder="1" applyAlignment="1" applyProtection="1">
      <alignment vertical="center"/>
      <protection/>
    </xf>
    <xf numFmtId="49" fontId="1" fillId="27" borderId="27" xfId="0" applyNumberFormat="1" applyFont="1" applyFill="1" applyBorder="1" applyAlignment="1" applyProtection="1">
      <alignment vertical="center"/>
      <protection/>
    </xf>
    <xf numFmtId="164" fontId="4" fillId="27" borderId="27" xfId="0" applyNumberFormat="1" applyFont="1" applyFill="1" applyBorder="1" applyAlignment="1" applyProtection="1">
      <alignment vertical="center"/>
      <protection/>
    </xf>
    <xf numFmtId="4" fontId="4" fillId="27" borderId="27" xfId="0" applyNumberFormat="1" applyFont="1" applyFill="1" applyBorder="1" applyAlignment="1" applyProtection="1">
      <alignment vertical="center"/>
      <protection/>
    </xf>
    <xf numFmtId="4" fontId="12" fillId="27" borderId="28" xfId="0" applyNumberFormat="1" applyFont="1" applyFill="1" applyBorder="1" applyAlignment="1" applyProtection="1">
      <alignment vertical="center"/>
      <protection/>
    </xf>
    <xf numFmtId="165" fontId="4" fillId="27" borderId="29" xfId="0" applyNumberFormat="1" applyFont="1" applyFill="1" applyBorder="1" applyAlignment="1" applyProtection="1">
      <alignment vertical="center"/>
      <protection/>
    </xf>
    <xf numFmtId="165" fontId="4" fillId="27" borderId="27" xfId="0" applyNumberFormat="1" applyFont="1" applyFill="1" applyBorder="1" applyAlignment="1" applyProtection="1">
      <alignment vertical="center"/>
      <protection/>
    </xf>
    <xf numFmtId="49" fontId="4" fillId="27" borderId="28" xfId="0" applyNumberFormat="1" applyFont="1" applyFill="1" applyBorder="1" applyAlignment="1" applyProtection="1">
      <alignment vertical="center"/>
      <protection/>
    </xf>
    <xf numFmtId="49" fontId="14" fillId="28" borderId="20" xfId="0" applyNumberFormat="1" applyFont="1" applyFill="1" applyBorder="1" applyAlignment="1" applyProtection="1">
      <alignment horizontal="center" vertical="center"/>
      <protection/>
    </xf>
    <xf numFmtId="49" fontId="14" fillId="28" borderId="20" xfId="0" applyNumberFormat="1" applyFont="1" applyFill="1" applyBorder="1" applyAlignment="1" applyProtection="1">
      <alignment vertical="center"/>
      <protection/>
    </xf>
    <xf numFmtId="164" fontId="14" fillId="28" borderId="20" xfId="0" applyNumberFormat="1" applyFont="1" applyFill="1" applyBorder="1" applyAlignment="1" applyProtection="1">
      <alignment vertical="center"/>
      <protection/>
    </xf>
    <xf numFmtId="4" fontId="14" fillId="17" borderId="20" xfId="0" applyNumberFormat="1" applyFont="1" applyFill="1" applyBorder="1" applyAlignment="1" applyProtection="1">
      <alignment vertical="center"/>
      <protection locked="0"/>
    </xf>
    <xf numFmtId="4" fontId="15" fillId="28" borderId="19" xfId="0" applyNumberFormat="1" applyFont="1" applyFill="1" applyBorder="1" applyAlignment="1" applyProtection="1">
      <alignment vertical="center"/>
      <protection/>
    </xf>
    <xf numFmtId="165" fontId="14" fillId="27" borderId="20" xfId="0" applyNumberFormat="1" applyFont="1" applyFill="1" applyBorder="1" applyAlignment="1" applyProtection="1">
      <alignment vertical="center"/>
      <protection/>
    </xf>
    <xf numFmtId="4" fontId="14" fillId="28" borderId="20" xfId="0" applyNumberFormat="1" applyFont="1" applyFill="1" applyBorder="1" applyAlignment="1" applyProtection="1">
      <alignment vertical="center"/>
      <protection/>
    </xf>
    <xf numFmtId="49" fontId="14" fillId="17" borderId="19" xfId="0" applyNumberFormat="1" applyFont="1" applyFill="1" applyBorder="1" applyAlignment="1" applyProtection="1">
      <alignment vertical="center"/>
      <protection locked="0"/>
    </xf>
    <xf numFmtId="49" fontId="14" fillId="27" borderId="19" xfId="0" applyNumberFormat="1" applyFont="1" applyFill="1" applyBorder="1" applyAlignment="1" applyProtection="1">
      <alignment horizontal="center" vertical="center"/>
      <protection/>
    </xf>
    <xf numFmtId="49" fontId="14" fillId="27" borderId="19" xfId="0" applyNumberFormat="1" applyFont="1" applyFill="1" applyBorder="1" applyAlignment="1" applyProtection="1">
      <alignment vertical="center"/>
      <protection/>
    </xf>
    <xf numFmtId="49" fontId="14" fillId="27" borderId="19" xfId="0" applyNumberFormat="1" applyFont="1" applyFill="1" applyBorder="1" applyAlignment="1" applyProtection="1">
      <alignment vertical="center" wrapText="1"/>
      <protection/>
    </xf>
    <xf numFmtId="164" fontId="14" fillId="27" borderId="19" xfId="0" applyNumberFormat="1" applyFont="1" applyFill="1" applyBorder="1" applyAlignment="1" applyProtection="1">
      <alignment vertical="center"/>
      <protection/>
    </xf>
    <xf numFmtId="4" fontId="14" fillId="27" borderId="19" xfId="0" applyNumberFormat="1" applyFont="1" applyFill="1" applyBorder="1" applyAlignment="1" applyProtection="1">
      <alignment vertical="center"/>
      <protection/>
    </xf>
    <xf numFmtId="4" fontId="16" fillId="27" borderId="19" xfId="0" applyNumberFormat="1" applyFont="1" applyFill="1" applyBorder="1" applyAlignment="1" applyProtection="1">
      <alignment vertical="center"/>
      <protection/>
    </xf>
    <xf numFmtId="165" fontId="14" fillId="27" borderId="19" xfId="0" applyNumberFormat="1" applyFont="1" applyFill="1" applyBorder="1" applyAlignment="1" applyProtection="1">
      <alignment vertical="center"/>
      <protection/>
    </xf>
    <xf numFmtId="49" fontId="1" fillId="27" borderId="19" xfId="0" applyNumberFormat="1" applyFont="1" applyFill="1" applyBorder="1" applyAlignment="1" applyProtection="1">
      <alignment vertical="center" wrapText="1"/>
      <protection/>
    </xf>
    <xf numFmtId="4" fontId="2" fillId="27" borderId="19" xfId="0" applyNumberFormat="1" applyFont="1" applyFill="1" applyBorder="1" applyAlignment="1" applyProtection="1">
      <alignment vertical="center"/>
      <protection/>
    </xf>
    <xf numFmtId="49" fontId="14" fillId="28" borderId="20" xfId="0" applyNumberFormat="1" applyFont="1" applyFill="1" applyBorder="1" applyAlignment="1" applyProtection="1">
      <alignment horizontal="center" vertical="top"/>
      <protection/>
    </xf>
    <xf numFmtId="49" fontId="14" fillId="28" borderId="20" xfId="0" applyNumberFormat="1" applyFont="1" applyFill="1" applyBorder="1" applyAlignment="1" applyProtection="1">
      <alignment vertical="top"/>
      <protection/>
    </xf>
    <xf numFmtId="49" fontId="14" fillId="28" borderId="20" xfId="0" applyNumberFormat="1" applyFont="1" applyFill="1" applyBorder="1" applyAlignment="1" applyProtection="1">
      <alignment vertical="top" wrapText="1"/>
      <protection/>
    </xf>
    <xf numFmtId="164" fontId="14" fillId="28" borderId="20" xfId="0" applyNumberFormat="1" applyFont="1" applyFill="1" applyBorder="1" applyAlignment="1" applyProtection="1">
      <alignment vertical="top"/>
      <protection/>
    </xf>
    <xf numFmtId="4" fontId="14" fillId="17" borderId="20" xfId="0" applyNumberFormat="1" applyFont="1" applyFill="1" applyBorder="1" applyAlignment="1" applyProtection="1">
      <alignment vertical="top"/>
      <protection locked="0"/>
    </xf>
    <xf numFmtId="165" fontId="14" fillId="27" borderId="20" xfId="0" applyNumberFormat="1" applyFont="1" applyFill="1" applyBorder="1" applyAlignment="1" applyProtection="1">
      <alignment vertical="top"/>
      <protection/>
    </xf>
    <xf numFmtId="4" fontId="14" fillId="28" borderId="20" xfId="0" applyNumberFormat="1" applyFont="1" applyFill="1" applyBorder="1" applyAlignment="1" applyProtection="1">
      <alignment vertical="top"/>
      <protection/>
    </xf>
    <xf numFmtId="49" fontId="14" fillId="17" borderId="19" xfId="0" applyNumberFormat="1" applyFont="1" applyFill="1" applyBorder="1" applyAlignment="1" applyProtection="1">
      <alignment vertical="top"/>
      <protection locked="0"/>
    </xf>
    <xf numFmtId="0" fontId="0" fillId="28" borderId="0" xfId="0" applyFill="1" applyAlignment="1">
      <alignment vertical="top"/>
    </xf>
    <xf numFmtId="49" fontId="14" fillId="27" borderId="19" xfId="0" applyNumberFormat="1" applyFont="1" applyFill="1" applyBorder="1" applyAlignment="1" applyProtection="1">
      <alignment horizontal="center" vertical="top"/>
      <protection/>
    </xf>
    <xf numFmtId="49" fontId="14" fillId="27" borderId="19" xfId="0" applyNumberFormat="1" applyFont="1" applyFill="1" applyBorder="1" applyAlignment="1" applyProtection="1">
      <alignment vertical="top"/>
      <protection/>
    </xf>
    <xf numFmtId="4" fontId="15" fillId="28" borderId="19" xfId="0" applyNumberFormat="1" applyFont="1" applyFill="1" applyBorder="1" applyAlignment="1" applyProtection="1">
      <alignment vertical="top"/>
      <protection/>
    </xf>
    <xf numFmtId="4" fontId="14" fillId="27" borderId="20" xfId="0" applyNumberFormat="1" applyFont="1" applyFill="1" applyBorder="1" applyAlignment="1" applyProtection="1">
      <alignment vertical="center"/>
      <protection/>
    </xf>
    <xf numFmtId="165" fontId="14" fillId="27" borderId="30" xfId="0" applyNumberFormat="1" applyFont="1" applyFill="1" applyBorder="1" applyAlignment="1" applyProtection="1">
      <alignment vertical="center"/>
      <protection/>
    </xf>
    <xf numFmtId="165" fontId="14" fillId="27" borderId="25" xfId="0" applyNumberFormat="1" applyFont="1" applyFill="1" applyBorder="1" applyAlignment="1" applyProtection="1">
      <alignment vertical="top"/>
      <protection/>
    </xf>
    <xf numFmtId="165" fontId="14" fillId="27" borderId="25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 applyProtection="1">
      <alignment/>
      <protection/>
    </xf>
    <xf numFmtId="4" fontId="13" fillId="0" borderId="15" xfId="0" applyNumberFormat="1" applyFont="1" applyBorder="1" applyAlignment="1" applyProtection="1">
      <alignment vertical="center"/>
      <protection/>
    </xf>
    <xf numFmtId="4" fontId="13" fillId="0" borderId="26" xfId="0" applyNumberFormat="1" applyFont="1" applyBorder="1" applyAlignment="1" applyProtection="1">
      <alignment vertical="center"/>
      <protection/>
    </xf>
    <xf numFmtId="49" fontId="2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9" fontId="34" fillId="0" borderId="15" xfId="36" applyNumberFormat="1" applyBorder="1" applyAlignment="1" applyProtection="1">
      <alignment horizontal="righ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Zeros="0" zoomScalePageLayoutView="0" workbookViewId="0" topLeftCell="A1">
      <selection activeCell="D14" sqref="D14"/>
    </sheetView>
  </sheetViews>
  <sheetFormatPr defaultColWidth="9.140625" defaultRowHeight="15"/>
  <cols>
    <col min="1" max="1" width="4.8515625" style="1" customWidth="1"/>
    <col min="2" max="2" width="4.7109375" style="1" customWidth="1"/>
    <col min="3" max="3" width="16.28125" style="1" customWidth="1"/>
    <col min="4" max="4" width="55.7109375" style="1" customWidth="1"/>
    <col min="5" max="5" width="14.28125" style="1" customWidth="1"/>
    <col min="6" max="6" width="20.7109375" style="1" customWidth="1"/>
    <col min="7" max="8" width="15.7109375" style="1" customWidth="1"/>
    <col min="9" max="9" width="20.7109375" style="1" customWidth="1"/>
  </cols>
  <sheetData>
    <row r="1" spans="1:9" ht="20.25" customHeight="1">
      <c r="A1" s="3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4"/>
      <c r="B2" s="4"/>
      <c r="C2" s="4"/>
      <c r="D2" s="4"/>
      <c r="E2" s="4"/>
      <c r="F2" s="4"/>
      <c r="G2" s="7" t="s">
        <v>1</v>
      </c>
      <c r="H2" s="8"/>
      <c r="I2" s="4"/>
    </row>
    <row r="3" spans="1:9" ht="15">
      <c r="A3" s="6" t="s">
        <v>2</v>
      </c>
      <c r="B3" s="4"/>
      <c r="C3" s="4"/>
      <c r="D3" s="4"/>
      <c r="E3" s="4"/>
      <c r="F3" s="4"/>
      <c r="G3" s="9" t="s">
        <v>3</v>
      </c>
      <c r="H3" s="11" t="s">
        <v>4</v>
      </c>
      <c r="I3" s="4"/>
    </row>
    <row r="4" spans="1:9" ht="15">
      <c r="A4" s="4"/>
      <c r="B4" s="4"/>
      <c r="C4" s="4"/>
      <c r="D4" s="4"/>
      <c r="E4" s="4"/>
      <c r="F4" s="4"/>
      <c r="G4" s="10">
        <v>0.15</v>
      </c>
      <c r="H4" s="12">
        <v>0.21</v>
      </c>
      <c r="I4" s="4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9" ht="19.5" customHeight="1">
      <c r="A6" s="44" t="s">
        <v>5</v>
      </c>
      <c r="B6" s="45" t="s">
        <v>6</v>
      </c>
      <c r="C6" s="46" t="s">
        <v>7</v>
      </c>
      <c r="D6" s="46" t="s">
        <v>8</v>
      </c>
      <c r="E6" s="46" t="s">
        <v>9</v>
      </c>
      <c r="F6" s="47" t="s">
        <v>10</v>
      </c>
      <c r="G6" s="48" t="s">
        <v>11</v>
      </c>
      <c r="H6" s="48" t="s">
        <v>12</v>
      </c>
      <c r="I6" s="49" t="s">
        <v>13</v>
      </c>
    </row>
    <row r="7" spans="1:9" ht="25.5" customHeight="1">
      <c r="A7" s="51" t="s">
        <v>35</v>
      </c>
      <c r="B7" s="52" t="s">
        <v>36</v>
      </c>
      <c r="C7" s="53"/>
      <c r="D7" s="54" t="s">
        <v>37</v>
      </c>
      <c r="E7" s="55"/>
      <c r="F7" s="56"/>
      <c r="G7" s="56"/>
      <c r="H7" s="56"/>
      <c r="I7" s="57"/>
    </row>
    <row r="8" spans="1:9" ht="12.75" customHeight="1">
      <c r="A8" s="51" t="s">
        <v>42</v>
      </c>
      <c r="B8" s="52" t="s">
        <v>43</v>
      </c>
      <c r="C8" s="53" t="s">
        <v>38</v>
      </c>
      <c r="D8" s="101" t="s">
        <v>44</v>
      </c>
      <c r="E8" s="102" t="s">
        <v>40</v>
      </c>
      <c r="F8" s="103">
        <f>SUBTOTAL(9,2!J7:2!J7)</f>
        <v>0</v>
      </c>
      <c r="G8" s="103">
        <f>SUBTOTAL(9,2!M7:2!M7)</f>
        <v>0</v>
      </c>
      <c r="H8" s="103">
        <f>SUBTOTAL(9,2!N7:2!N7)</f>
        <v>0</v>
      </c>
      <c r="I8" s="104">
        <f>SUBTOTAL(9,2!J14:2!J14)</f>
        <v>0</v>
      </c>
    </row>
    <row r="9" spans="1:9" ht="12.75" customHeight="1">
      <c r="A9" s="110" t="s">
        <v>380</v>
      </c>
      <c r="B9" s="52" t="s">
        <v>381</v>
      </c>
      <c r="C9" s="53" t="s">
        <v>45</v>
      </c>
      <c r="D9" s="53" t="s">
        <v>382</v>
      </c>
      <c r="E9" s="55"/>
      <c r="F9" s="56">
        <f>4!J179</f>
        <v>0</v>
      </c>
      <c r="G9" s="56">
        <f>4!J181</f>
        <v>0</v>
      </c>
      <c r="H9" s="56">
        <f>4!J182</f>
        <v>0</v>
      </c>
      <c r="I9" s="57">
        <f>4!J184</f>
        <v>0</v>
      </c>
    </row>
    <row r="10" spans="1:9" ht="15">
      <c r="A10" s="105"/>
      <c r="B10" s="106"/>
      <c r="C10" s="107"/>
      <c r="D10" s="107" t="s">
        <v>383</v>
      </c>
      <c r="E10" s="107"/>
      <c r="F10" s="108">
        <f>SUBTOTAL(9,F7:F9)</f>
        <v>0</v>
      </c>
      <c r="G10" s="108">
        <f>SUBTOTAL(9,G7:G9)</f>
        <v>0</v>
      </c>
      <c r="H10" s="108">
        <f>SUBTOTAL(9,H7:H9)</f>
        <v>0</v>
      </c>
      <c r="I10" s="109">
        <f>SUBTOTAL(9,I7:I9)</f>
        <v>0</v>
      </c>
    </row>
  </sheetData>
  <sheetProtection/>
  <hyperlinks>
    <hyperlink ref="A9" location="'4'!A1" tooltip="List 4." display="4."/>
  </hyperlinks>
  <printOptions/>
  <pageMargins left="0.65" right="0.65" top="1" bottom="1" header="0.5" footer="0.5"/>
  <pageSetup horizontalDpi="600" verticalDpi="600" orientation="portrait" paperSize="9" scale="52" r:id="rId1"/>
  <headerFooter alignWithMargins="0">
    <oddHeader>&amp;C&amp;A&amp;RStrana: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showGridLines="0" showZeros="0" zoomScalePageLayoutView="0" workbookViewId="0" topLeftCell="A1">
      <selection activeCell="J7" sqref="J7"/>
    </sheetView>
  </sheetViews>
  <sheetFormatPr defaultColWidth="9.140625" defaultRowHeight="15"/>
  <cols>
    <col min="1" max="1" width="8.28125" style="1" customWidth="1"/>
    <col min="2" max="2" width="10.421875" style="1" customWidth="1"/>
    <col min="3" max="3" width="6.140625" style="1" customWidth="1"/>
    <col min="4" max="4" width="13.57421875" style="1" customWidth="1"/>
    <col min="5" max="5" width="55.7109375" style="1" customWidth="1"/>
    <col min="6" max="6" width="5.8515625" style="1" customWidth="1"/>
    <col min="7" max="7" width="14.140625" style="1" customWidth="1"/>
    <col min="8" max="9" width="15.7109375" style="1" customWidth="1"/>
    <col min="10" max="10" width="17.7109375" style="1" customWidth="1"/>
    <col min="11" max="12" width="14.00390625" style="1" customWidth="1"/>
    <col min="13" max="14" width="15.7109375" style="1" customWidth="1"/>
    <col min="15" max="15" width="17.57421875" style="1" customWidth="1"/>
  </cols>
  <sheetData>
    <row r="1" spans="1:15" ht="15">
      <c r="A1" s="13" t="s">
        <v>14</v>
      </c>
      <c r="B1" s="15" t="s">
        <v>15</v>
      </c>
      <c r="C1" s="4"/>
      <c r="D1" s="16" t="s">
        <v>16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>
      <c r="A2" s="13" t="s">
        <v>17</v>
      </c>
      <c r="B2" s="15"/>
      <c r="C2" s="4"/>
      <c r="D2" s="16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13" t="s">
        <v>18</v>
      </c>
      <c r="B3" s="15"/>
      <c r="C3" s="4"/>
      <c r="D3" s="16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" customHeight="1">
      <c r="A4" s="13" t="s">
        <v>19</v>
      </c>
      <c r="B4" s="1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8" customHeight="1">
      <c r="A5" s="5" t="s">
        <v>41</v>
      </c>
      <c r="B5" s="5"/>
      <c r="C5" s="5"/>
      <c r="D5" s="5"/>
      <c r="E5" s="5"/>
      <c r="F5" s="5"/>
      <c r="G5" s="5"/>
      <c r="H5" s="17" t="s">
        <v>20</v>
      </c>
      <c r="I5" s="18"/>
      <c r="J5" s="5"/>
      <c r="K5" s="5"/>
      <c r="L5" s="5"/>
      <c r="M5" s="19" t="s">
        <v>21</v>
      </c>
      <c r="N5" s="20"/>
      <c r="O5" s="5"/>
    </row>
    <row r="6" spans="1:15" ht="19.5" customHeight="1">
      <c r="A6" s="21" t="s">
        <v>22</v>
      </c>
      <c r="B6" s="21" t="s">
        <v>23</v>
      </c>
      <c r="C6" s="21" t="s">
        <v>24</v>
      </c>
      <c r="D6" s="21" t="s">
        <v>25</v>
      </c>
      <c r="E6" s="21" t="s">
        <v>26</v>
      </c>
      <c r="F6" s="21" t="s">
        <v>27</v>
      </c>
      <c r="G6" s="27" t="s">
        <v>28</v>
      </c>
      <c r="H6" s="30">
        <f>Rekapitulace!G4</f>
        <v>0.15</v>
      </c>
      <c r="I6" s="30">
        <f>Rekapitulace!H4</f>
        <v>0.21</v>
      </c>
      <c r="J6" s="33" t="s">
        <v>10</v>
      </c>
      <c r="K6" s="35" t="s">
        <v>29</v>
      </c>
      <c r="L6" s="35" t="s">
        <v>30</v>
      </c>
      <c r="M6" s="30">
        <f>Rekapitulace!G4</f>
        <v>0.15</v>
      </c>
      <c r="N6" s="30">
        <f>Rekapitulace!H4</f>
        <v>0.21</v>
      </c>
      <c r="O6" s="38" t="s">
        <v>31</v>
      </c>
    </row>
    <row r="7" spans="1:15" ht="15">
      <c r="A7" s="23"/>
      <c r="B7" s="23"/>
      <c r="C7" s="23"/>
      <c r="D7" s="25"/>
      <c r="E7" s="26"/>
      <c r="F7" s="25"/>
      <c r="G7" s="29"/>
      <c r="H7" s="32"/>
      <c r="I7" s="32"/>
      <c r="J7" s="34">
        <f>Rekapitulace!F10</f>
        <v>0</v>
      </c>
      <c r="K7" s="50"/>
      <c r="L7" s="37"/>
      <c r="M7" s="32">
        <f>Rekapitulace!$G$4*G7*H7</f>
        <v>0</v>
      </c>
      <c r="N7" s="32">
        <f>Rekapitulace!$H$4*G7*I7</f>
        <v>0</v>
      </c>
      <c r="O7" s="24"/>
    </row>
    <row r="8" spans="1:15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">
      <c r="A9" s="4"/>
      <c r="B9" s="4"/>
      <c r="C9" s="4"/>
      <c r="D9" s="4"/>
      <c r="E9" s="4"/>
      <c r="F9" s="39" t="s">
        <v>32</v>
      </c>
      <c r="G9" s="2"/>
      <c r="H9" s="2"/>
      <c r="I9" s="2"/>
      <c r="J9" s="40">
        <f>SUBTOTAL(9,J7:J7)</f>
        <v>0</v>
      </c>
      <c r="K9" s="4"/>
      <c r="L9" s="4"/>
      <c r="M9" s="4"/>
      <c r="N9" s="4"/>
      <c r="O9" s="4"/>
    </row>
    <row r="10" spans="1:15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">
      <c r="A11" s="4"/>
      <c r="B11" s="4"/>
      <c r="C11" s="4"/>
      <c r="D11" s="4"/>
      <c r="E11" s="4"/>
      <c r="F11" s="41" t="s">
        <v>33</v>
      </c>
      <c r="G11" s="4"/>
      <c r="H11" s="42">
        <f>H6</f>
        <v>0.15</v>
      </c>
      <c r="I11" s="4"/>
      <c r="J11" s="43">
        <f>Rekapitulace!G10</f>
        <v>0</v>
      </c>
      <c r="K11" s="4"/>
      <c r="L11" s="4"/>
      <c r="M11" s="4"/>
      <c r="N11" s="4"/>
      <c r="O11" s="4"/>
    </row>
    <row r="12" spans="1:15" ht="15">
      <c r="A12" s="4"/>
      <c r="B12" s="4"/>
      <c r="C12" s="4"/>
      <c r="D12" s="4"/>
      <c r="E12" s="4"/>
      <c r="F12" s="41" t="s">
        <v>34</v>
      </c>
      <c r="G12" s="4"/>
      <c r="H12" s="42">
        <f>I6</f>
        <v>0.21</v>
      </c>
      <c r="I12" s="4"/>
      <c r="J12" s="43">
        <f>Rekapitulace!H10</f>
        <v>0</v>
      </c>
      <c r="K12" s="4"/>
      <c r="L12" s="4"/>
      <c r="M12" s="4"/>
      <c r="N12" s="4"/>
      <c r="O12" s="4"/>
    </row>
    <row r="13" spans="1:15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">
      <c r="A14" s="4"/>
      <c r="B14" s="4"/>
      <c r="C14" s="4"/>
      <c r="D14" s="4"/>
      <c r="E14" s="4"/>
      <c r="F14" s="39" t="s">
        <v>13</v>
      </c>
      <c r="G14" s="2"/>
      <c r="H14" s="2"/>
      <c r="I14" s="2"/>
      <c r="J14" s="40">
        <f>ROUND(J9+J11+J12,1)</f>
        <v>0</v>
      </c>
      <c r="K14" s="4"/>
      <c r="L14" s="4"/>
      <c r="M14" s="4"/>
      <c r="N14" s="4"/>
      <c r="O14" s="4"/>
    </row>
  </sheetData>
  <sheetProtection/>
  <printOptions/>
  <pageMargins left="0.7" right="0.7" top="1" bottom="1" header="0.5" footer="0.5"/>
  <pageSetup horizontalDpi="600" verticalDpi="600" orientation="portrait" paperSize="9" scale="53" r:id="rId1"/>
  <headerFooter alignWithMargins="0">
    <oddHeader>&amp;C&amp;A&amp;RStrana: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showGridLines="0" showZeros="0" zoomScalePageLayoutView="0" workbookViewId="0" topLeftCell="A1">
      <selection activeCell="J7" sqref="J7"/>
    </sheetView>
  </sheetViews>
  <sheetFormatPr defaultColWidth="9.140625" defaultRowHeight="15"/>
  <cols>
    <col min="1" max="1" width="8.28125" style="1" customWidth="1"/>
    <col min="2" max="2" width="10.421875" style="1" customWidth="1"/>
    <col min="3" max="3" width="6.140625" style="1" customWidth="1"/>
    <col min="4" max="4" width="13.57421875" style="1" customWidth="1"/>
    <col min="5" max="5" width="55.7109375" style="1" customWidth="1"/>
    <col min="6" max="6" width="5.8515625" style="1" customWidth="1"/>
    <col min="7" max="7" width="14.140625" style="1" customWidth="1"/>
    <col min="8" max="9" width="15.7109375" style="1" customWidth="1"/>
    <col min="10" max="10" width="17.7109375" style="1" customWidth="1"/>
    <col min="11" max="12" width="14.00390625" style="1" customWidth="1"/>
    <col min="13" max="14" width="15.7109375" style="1" customWidth="1"/>
    <col min="15" max="15" width="17.57421875" style="1" customWidth="1"/>
  </cols>
  <sheetData>
    <row r="1" spans="1:15" ht="15">
      <c r="A1" s="13" t="s">
        <v>14</v>
      </c>
      <c r="B1" s="15" t="s">
        <v>15</v>
      </c>
      <c r="C1" s="4"/>
      <c r="D1" s="16" t="s">
        <v>16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>
      <c r="A2" s="13" t="s">
        <v>17</v>
      </c>
      <c r="B2" s="15" t="s">
        <v>38</v>
      </c>
      <c r="C2" s="4"/>
      <c r="D2" s="16" t="s">
        <v>39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13" t="s">
        <v>18</v>
      </c>
      <c r="B3" s="15"/>
      <c r="C3" s="4"/>
      <c r="D3" s="16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" customHeight="1">
      <c r="A4" s="13" t="s">
        <v>19</v>
      </c>
      <c r="B4" s="14" t="s">
        <v>40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8" customHeight="1">
      <c r="A5" s="5" t="s">
        <v>41</v>
      </c>
      <c r="B5" s="5"/>
      <c r="C5" s="5"/>
      <c r="D5" s="5"/>
      <c r="E5" s="5"/>
      <c r="F5" s="5"/>
      <c r="G5" s="5"/>
      <c r="H5" s="17" t="s">
        <v>20</v>
      </c>
      <c r="I5" s="18"/>
      <c r="J5" s="5"/>
      <c r="K5" s="5"/>
      <c r="L5" s="5"/>
      <c r="M5" s="19" t="s">
        <v>21</v>
      </c>
      <c r="N5" s="20"/>
      <c r="O5" s="5"/>
    </row>
    <row r="6" spans="1:15" ht="19.5" customHeight="1">
      <c r="A6" s="21" t="s">
        <v>22</v>
      </c>
      <c r="B6" s="21" t="s">
        <v>23</v>
      </c>
      <c r="C6" s="21" t="s">
        <v>24</v>
      </c>
      <c r="D6" s="21" t="s">
        <v>25</v>
      </c>
      <c r="E6" s="21" t="s">
        <v>26</v>
      </c>
      <c r="F6" s="21" t="s">
        <v>27</v>
      </c>
      <c r="G6" s="27" t="s">
        <v>28</v>
      </c>
      <c r="H6" s="30">
        <f>Rekapitulace!G4</f>
        <v>0.15</v>
      </c>
      <c r="I6" s="30">
        <f>Rekapitulace!H4</f>
        <v>0.21</v>
      </c>
      <c r="J6" s="33" t="s">
        <v>10</v>
      </c>
      <c r="K6" s="35" t="s">
        <v>29</v>
      </c>
      <c r="L6" s="35" t="s">
        <v>30</v>
      </c>
      <c r="M6" s="30">
        <f>Rekapitulace!G4</f>
        <v>0.15</v>
      </c>
      <c r="N6" s="30">
        <f>Rekapitulace!H4</f>
        <v>0.21</v>
      </c>
      <c r="O6" s="38" t="s">
        <v>31</v>
      </c>
    </row>
    <row r="7" spans="1:15" ht="15">
      <c r="A7" s="23"/>
      <c r="B7" s="23"/>
      <c r="C7" s="23"/>
      <c r="D7" s="25"/>
      <c r="E7" s="26"/>
      <c r="F7" s="25"/>
      <c r="G7" s="29"/>
      <c r="H7" s="32"/>
      <c r="I7" s="32"/>
      <c r="J7" s="34">
        <f>SUM(Rekapitulace!F9:Rekapitulace!F9)</f>
        <v>0</v>
      </c>
      <c r="K7" s="50"/>
      <c r="L7" s="37"/>
      <c r="M7" s="32">
        <f>SUM(Rekapitulace!G9:Rekapitulace!G9)</f>
        <v>0</v>
      </c>
      <c r="N7" s="32">
        <f>SUM(Rekapitulace!H9:Rekapitulace!H9)</f>
        <v>0</v>
      </c>
      <c r="O7" s="24"/>
    </row>
    <row r="8" spans="1:15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">
      <c r="A9" s="4"/>
      <c r="B9" s="4"/>
      <c r="C9" s="4"/>
      <c r="D9" s="4"/>
      <c r="E9" s="4"/>
      <c r="F9" s="39" t="s">
        <v>32</v>
      </c>
      <c r="G9" s="2"/>
      <c r="H9" s="2"/>
      <c r="I9" s="2"/>
      <c r="J9" s="40">
        <f>SUBTOTAL(9,J7:J7)</f>
        <v>0</v>
      </c>
      <c r="K9" s="4"/>
      <c r="L9" s="4"/>
      <c r="M9" s="4"/>
      <c r="N9" s="4"/>
      <c r="O9" s="4"/>
    </row>
    <row r="10" spans="1:15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">
      <c r="A11" s="4"/>
      <c r="B11" s="4"/>
      <c r="C11" s="4"/>
      <c r="D11" s="4"/>
      <c r="E11" s="4"/>
      <c r="F11" s="41" t="s">
        <v>33</v>
      </c>
      <c r="G11" s="4"/>
      <c r="H11" s="42">
        <f>H6</f>
        <v>0.15</v>
      </c>
      <c r="I11" s="4"/>
      <c r="J11" s="43">
        <f>ROUND(SUBTOTAL(9,M7:M7)+0,1)</f>
        <v>0</v>
      </c>
      <c r="K11" s="4"/>
      <c r="L11" s="4"/>
      <c r="M11" s="4"/>
      <c r="N11" s="4"/>
      <c r="O11" s="4"/>
    </row>
    <row r="12" spans="1:15" ht="15">
      <c r="A12" s="4"/>
      <c r="B12" s="4"/>
      <c r="C12" s="4"/>
      <c r="D12" s="4"/>
      <c r="E12" s="4"/>
      <c r="F12" s="41" t="s">
        <v>34</v>
      </c>
      <c r="G12" s="4"/>
      <c r="H12" s="42">
        <f>I6</f>
        <v>0.21</v>
      </c>
      <c r="I12" s="4"/>
      <c r="J12" s="43">
        <f>ROUND(SUBTOTAL(9,N7:N7)+0,1)</f>
        <v>0</v>
      </c>
      <c r="K12" s="4"/>
      <c r="L12" s="4"/>
      <c r="M12" s="4"/>
      <c r="N12" s="4"/>
      <c r="O12" s="4"/>
    </row>
    <row r="13" spans="1:15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">
      <c r="A14" s="4"/>
      <c r="B14" s="4"/>
      <c r="C14" s="4"/>
      <c r="D14" s="4"/>
      <c r="E14" s="4"/>
      <c r="F14" s="39" t="s">
        <v>13</v>
      </c>
      <c r="G14" s="2"/>
      <c r="H14" s="2"/>
      <c r="I14" s="2"/>
      <c r="J14" s="40">
        <f>ROUND(J9+J11+J12,1)</f>
        <v>0</v>
      </c>
      <c r="K14" s="4"/>
      <c r="L14" s="4"/>
      <c r="M14" s="4"/>
      <c r="N14" s="4"/>
      <c r="O14" s="4"/>
    </row>
  </sheetData>
  <sheetProtection/>
  <printOptions/>
  <pageMargins left="0.7" right="0.7" top="1" bottom="1" header="0.5" footer="0.5"/>
  <pageSetup horizontalDpi="600" verticalDpi="600" orientation="portrait" paperSize="9" scale="53" r:id="rId1"/>
  <headerFooter alignWithMargins="0">
    <oddHeader>&amp;C&amp;A&amp;RStrana: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zoomScalePageLayoutView="0" workbookViewId="0" topLeftCell="A1">
      <selection activeCell="B1" sqref="B1"/>
    </sheetView>
  </sheetViews>
  <sheetFormatPr defaultColWidth="9.140625" defaultRowHeight="15"/>
  <cols>
    <col min="1" max="1" width="8.28125" style="1" customWidth="1"/>
    <col min="2" max="2" width="10.421875" style="1" customWidth="1"/>
    <col min="3" max="3" width="6.140625" style="1" hidden="1" customWidth="1"/>
    <col min="4" max="4" width="13.57421875" style="1" customWidth="1"/>
    <col min="5" max="5" width="55.7109375" style="1" customWidth="1"/>
    <col min="6" max="6" width="5.8515625" style="1" hidden="1" customWidth="1"/>
    <col min="7" max="7" width="14.140625" style="1" hidden="1" customWidth="1"/>
    <col min="8" max="8" width="15.7109375" style="1" customWidth="1"/>
    <col min="9" max="9" width="15.7109375" style="1" hidden="1" customWidth="1"/>
    <col min="10" max="10" width="17.7109375" style="1" customWidth="1"/>
    <col min="11" max="12" width="14.00390625" style="1" hidden="1" customWidth="1"/>
    <col min="13" max="14" width="15.7109375" style="1" hidden="1" customWidth="1"/>
    <col min="15" max="15" width="17.57421875" style="1" hidden="1" customWidth="1"/>
  </cols>
  <sheetData>
    <row r="1" spans="1:15" ht="15">
      <c r="A1" s="13" t="s">
        <v>14</v>
      </c>
      <c r="B1" s="15"/>
      <c r="C1" s="4"/>
      <c r="D1" s="16" t="s">
        <v>16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>
      <c r="A2" s="13" t="s">
        <v>17</v>
      </c>
      <c r="B2" s="15" t="s">
        <v>38</v>
      </c>
      <c r="C2" s="4"/>
      <c r="D2" s="16" t="s">
        <v>39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13" t="s">
        <v>18</v>
      </c>
      <c r="B3" s="15" t="s">
        <v>45</v>
      </c>
      <c r="C3" s="4"/>
      <c r="D3" s="16" t="s">
        <v>46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" customHeight="1">
      <c r="A4" s="13" t="s">
        <v>19</v>
      </c>
      <c r="B4" s="14" t="s">
        <v>40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8" customHeight="1">
      <c r="A5" s="5"/>
      <c r="B5" s="5"/>
      <c r="C5" s="5"/>
      <c r="D5" s="5"/>
      <c r="E5" s="5"/>
      <c r="F5" s="5"/>
      <c r="G5" s="5"/>
      <c r="H5" s="5"/>
      <c r="I5" s="18"/>
      <c r="J5" s="5"/>
      <c r="K5" s="5"/>
      <c r="L5" s="5"/>
      <c r="M5" s="19" t="s">
        <v>21</v>
      </c>
      <c r="N5" s="20"/>
      <c r="O5" s="5"/>
    </row>
    <row r="6" spans="1:15" ht="19.5" customHeight="1">
      <c r="A6" s="21" t="s">
        <v>22</v>
      </c>
      <c r="B6" s="21" t="s">
        <v>48</v>
      </c>
      <c r="C6" s="21" t="s">
        <v>24</v>
      </c>
      <c r="D6" s="21" t="s">
        <v>49</v>
      </c>
      <c r="E6" s="21" t="s">
        <v>26</v>
      </c>
      <c r="F6" s="21" t="s">
        <v>27</v>
      </c>
      <c r="G6" s="27" t="s">
        <v>28</v>
      </c>
      <c r="H6" s="21" t="s">
        <v>47</v>
      </c>
      <c r="I6" s="30">
        <f>Rekapitulace!H4</f>
        <v>0.21</v>
      </c>
      <c r="J6" s="33" t="s">
        <v>10</v>
      </c>
      <c r="K6" s="35" t="s">
        <v>29</v>
      </c>
      <c r="L6" s="35" t="s">
        <v>30</v>
      </c>
      <c r="M6" s="30">
        <f>Rekapitulace!G4</f>
        <v>0.15</v>
      </c>
      <c r="N6" s="30">
        <f>Rekapitulace!H4</f>
        <v>0.21</v>
      </c>
      <c r="O6" s="38" t="s">
        <v>31</v>
      </c>
    </row>
    <row r="7" spans="1:15" s="58" customFormat="1" ht="15">
      <c r="A7" s="22" t="s">
        <v>50</v>
      </c>
      <c r="B7" s="22" t="s">
        <v>48</v>
      </c>
      <c r="C7" s="22"/>
      <c r="D7" s="24" t="s">
        <v>51</v>
      </c>
      <c r="E7" s="83" t="s">
        <v>52</v>
      </c>
      <c r="F7" s="24"/>
      <c r="G7" s="28">
        <v>0</v>
      </c>
      <c r="H7" s="31"/>
      <c r="I7" s="31"/>
      <c r="J7" s="81">
        <f>4!J7</f>
        <v>0</v>
      </c>
      <c r="K7" s="36">
        <v>0</v>
      </c>
      <c r="L7" s="36">
        <v>0</v>
      </c>
      <c r="M7" s="84">
        <f>4!M7</f>
        <v>0</v>
      </c>
      <c r="N7" s="84">
        <f>4!N7</f>
        <v>0</v>
      </c>
      <c r="O7" s="24"/>
    </row>
    <row r="8" spans="1:15" s="58" customFormat="1" ht="15">
      <c r="A8" s="22" t="s">
        <v>50</v>
      </c>
      <c r="B8" s="22" t="s">
        <v>48</v>
      </c>
      <c r="C8" s="22"/>
      <c r="D8" s="24" t="s">
        <v>69</v>
      </c>
      <c r="E8" s="83" t="s">
        <v>70</v>
      </c>
      <c r="F8" s="24"/>
      <c r="G8" s="28">
        <v>0</v>
      </c>
      <c r="H8" s="31"/>
      <c r="I8" s="31"/>
      <c r="J8" s="81">
        <f>4!J13</f>
        <v>0</v>
      </c>
      <c r="K8" s="36">
        <v>0</v>
      </c>
      <c r="L8" s="36">
        <v>0</v>
      </c>
      <c r="M8" s="84">
        <f>4!M13</f>
        <v>0</v>
      </c>
      <c r="N8" s="84">
        <f>4!N13</f>
        <v>0</v>
      </c>
      <c r="O8" s="24"/>
    </row>
    <row r="9" spans="1:15" s="58" customFormat="1" ht="15">
      <c r="A9" s="22" t="s">
        <v>50</v>
      </c>
      <c r="B9" s="22" t="s">
        <v>48</v>
      </c>
      <c r="C9" s="22"/>
      <c r="D9" s="24" t="s">
        <v>106</v>
      </c>
      <c r="E9" s="83" t="s">
        <v>107</v>
      </c>
      <c r="F9" s="24"/>
      <c r="G9" s="28">
        <v>0</v>
      </c>
      <c r="H9" s="31"/>
      <c r="I9" s="31"/>
      <c r="J9" s="81">
        <f>4!J29</f>
        <v>0</v>
      </c>
      <c r="K9" s="36">
        <v>0</v>
      </c>
      <c r="L9" s="36">
        <v>0</v>
      </c>
      <c r="M9" s="84">
        <f>4!M29</f>
        <v>0</v>
      </c>
      <c r="N9" s="84">
        <f>4!N29</f>
        <v>0</v>
      </c>
      <c r="O9" s="24"/>
    </row>
    <row r="10" spans="1:15" s="58" customFormat="1" ht="15">
      <c r="A10" s="22" t="s">
        <v>50</v>
      </c>
      <c r="B10" s="22" t="s">
        <v>48</v>
      </c>
      <c r="C10" s="22"/>
      <c r="D10" s="24" t="s">
        <v>161</v>
      </c>
      <c r="E10" s="83" t="s">
        <v>162</v>
      </c>
      <c r="F10" s="24"/>
      <c r="G10" s="28">
        <v>0</v>
      </c>
      <c r="H10" s="31"/>
      <c r="I10" s="31"/>
      <c r="J10" s="81">
        <f>4!J54</f>
        <v>0</v>
      </c>
      <c r="K10" s="36">
        <v>0</v>
      </c>
      <c r="L10" s="36">
        <v>0</v>
      </c>
      <c r="M10" s="84">
        <f>4!M54</f>
        <v>0</v>
      </c>
      <c r="N10" s="84">
        <f>4!N54</f>
        <v>0</v>
      </c>
      <c r="O10" s="24"/>
    </row>
    <row r="11" spans="1:15" s="58" customFormat="1" ht="15">
      <c r="A11" s="22" t="s">
        <v>50</v>
      </c>
      <c r="B11" s="22" t="s">
        <v>48</v>
      </c>
      <c r="C11" s="22"/>
      <c r="D11" s="24" t="s">
        <v>171</v>
      </c>
      <c r="E11" s="83" t="s">
        <v>172</v>
      </c>
      <c r="F11" s="24"/>
      <c r="G11" s="28">
        <v>0</v>
      </c>
      <c r="H11" s="31"/>
      <c r="I11" s="31"/>
      <c r="J11" s="81">
        <f>4!J58</f>
        <v>0</v>
      </c>
      <c r="K11" s="36">
        <v>0</v>
      </c>
      <c r="L11" s="36">
        <v>0</v>
      </c>
      <c r="M11" s="84">
        <f>4!M58</f>
        <v>0</v>
      </c>
      <c r="N11" s="84">
        <f>4!N58</f>
        <v>0</v>
      </c>
      <c r="O11" s="24"/>
    </row>
    <row r="12" spans="1:15" s="58" customFormat="1" ht="15">
      <c r="A12" s="22" t="s">
        <v>50</v>
      </c>
      <c r="B12" s="22" t="s">
        <v>48</v>
      </c>
      <c r="C12" s="22"/>
      <c r="D12" s="24" t="s">
        <v>176</v>
      </c>
      <c r="E12" s="83" t="s">
        <v>177</v>
      </c>
      <c r="F12" s="24"/>
      <c r="G12" s="28">
        <v>0</v>
      </c>
      <c r="H12" s="31"/>
      <c r="I12" s="31"/>
      <c r="J12" s="81">
        <f>4!J60</f>
        <v>0</v>
      </c>
      <c r="K12" s="36">
        <v>0</v>
      </c>
      <c r="L12" s="36">
        <v>0</v>
      </c>
      <c r="M12" s="84">
        <f>4!M60</f>
        <v>0</v>
      </c>
      <c r="N12" s="84">
        <f>4!N60</f>
        <v>0</v>
      </c>
      <c r="O12" s="24"/>
    </row>
    <row r="13" spans="1:15" s="58" customFormat="1" ht="15">
      <c r="A13" s="22" t="s">
        <v>50</v>
      </c>
      <c r="B13" s="22" t="s">
        <v>48</v>
      </c>
      <c r="C13" s="22"/>
      <c r="D13" s="24" t="s">
        <v>180</v>
      </c>
      <c r="E13" s="83" t="s">
        <v>181</v>
      </c>
      <c r="F13" s="24"/>
      <c r="G13" s="28">
        <v>0</v>
      </c>
      <c r="H13" s="31"/>
      <c r="I13" s="31"/>
      <c r="J13" s="81">
        <f>4!J62</f>
        <v>0</v>
      </c>
      <c r="K13" s="36">
        <v>0</v>
      </c>
      <c r="L13" s="36">
        <v>0</v>
      </c>
      <c r="M13" s="84">
        <f>4!M62</f>
        <v>0</v>
      </c>
      <c r="N13" s="84">
        <f>4!N62</f>
        <v>0</v>
      </c>
      <c r="O13" s="24"/>
    </row>
    <row r="14" spans="1:15" s="58" customFormat="1" ht="15">
      <c r="A14" s="22" t="s">
        <v>50</v>
      </c>
      <c r="B14" s="22" t="s">
        <v>48</v>
      </c>
      <c r="C14" s="22"/>
      <c r="D14" s="24" t="s">
        <v>225</v>
      </c>
      <c r="E14" s="83" t="s">
        <v>226</v>
      </c>
      <c r="F14" s="24"/>
      <c r="G14" s="28">
        <v>0</v>
      </c>
      <c r="H14" s="31"/>
      <c r="I14" s="31"/>
      <c r="J14" s="81">
        <f>4!J84</f>
        <v>0</v>
      </c>
      <c r="K14" s="36">
        <v>0</v>
      </c>
      <c r="L14" s="36">
        <v>0</v>
      </c>
      <c r="M14" s="84">
        <f>4!M84</f>
        <v>0</v>
      </c>
      <c r="N14" s="84">
        <f>4!N84</f>
        <v>0</v>
      </c>
      <c r="O14" s="24"/>
    </row>
    <row r="15" spans="1:15" s="58" customFormat="1" ht="15">
      <c r="A15" s="22" t="s">
        <v>50</v>
      </c>
      <c r="B15" s="22" t="s">
        <v>48</v>
      </c>
      <c r="C15" s="22"/>
      <c r="D15" s="24" t="s">
        <v>236</v>
      </c>
      <c r="E15" s="83" t="s">
        <v>237</v>
      </c>
      <c r="F15" s="24"/>
      <c r="G15" s="28">
        <v>0</v>
      </c>
      <c r="H15" s="31"/>
      <c r="I15" s="31"/>
      <c r="J15" s="81">
        <f>4!J89</f>
        <v>0</v>
      </c>
      <c r="K15" s="36">
        <v>0</v>
      </c>
      <c r="L15" s="36">
        <v>0</v>
      </c>
      <c r="M15" s="84">
        <f>4!M89</f>
        <v>0</v>
      </c>
      <c r="N15" s="84">
        <f>4!N89</f>
        <v>0</v>
      </c>
      <c r="O15" s="24"/>
    </row>
    <row r="16" spans="1:15" s="58" customFormat="1" ht="15">
      <c r="A16" s="22" t="s">
        <v>50</v>
      </c>
      <c r="B16" s="22" t="s">
        <v>48</v>
      </c>
      <c r="C16" s="22"/>
      <c r="D16" s="24" t="s">
        <v>248</v>
      </c>
      <c r="E16" s="83" t="s">
        <v>249</v>
      </c>
      <c r="F16" s="24"/>
      <c r="G16" s="28">
        <v>0</v>
      </c>
      <c r="H16" s="31"/>
      <c r="I16" s="31"/>
      <c r="J16" s="81">
        <f>4!J95</f>
        <v>0</v>
      </c>
      <c r="K16" s="36">
        <v>0</v>
      </c>
      <c r="L16" s="36">
        <v>0</v>
      </c>
      <c r="M16" s="84">
        <f>4!M95</f>
        <v>0</v>
      </c>
      <c r="N16" s="84">
        <f>4!N95</f>
        <v>0</v>
      </c>
      <c r="O16" s="24"/>
    </row>
    <row r="17" spans="1:15" s="58" customFormat="1" ht="15">
      <c r="A17" s="22" t="s">
        <v>50</v>
      </c>
      <c r="B17" s="22" t="s">
        <v>48</v>
      </c>
      <c r="C17" s="22"/>
      <c r="D17" s="24" t="s">
        <v>267</v>
      </c>
      <c r="E17" s="83" t="s">
        <v>268</v>
      </c>
      <c r="F17" s="24"/>
      <c r="G17" s="28">
        <v>0</v>
      </c>
      <c r="H17" s="31"/>
      <c r="I17" s="31"/>
      <c r="J17" s="81">
        <f>4!J108</f>
        <v>0</v>
      </c>
      <c r="K17" s="36">
        <v>0</v>
      </c>
      <c r="L17" s="36">
        <v>0</v>
      </c>
      <c r="M17" s="84">
        <f>4!M108</f>
        <v>0</v>
      </c>
      <c r="N17" s="84">
        <f>4!N108</f>
        <v>0</v>
      </c>
      <c r="O17" s="24"/>
    </row>
    <row r="18" spans="1:15" s="58" customFormat="1" ht="15">
      <c r="A18" s="22" t="s">
        <v>50</v>
      </c>
      <c r="B18" s="22" t="s">
        <v>48</v>
      </c>
      <c r="C18" s="22"/>
      <c r="D18" s="24" t="s">
        <v>277</v>
      </c>
      <c r="E18" s="83" t="s">
        <v>278</v>
      </c>
      <c r="F18" s="24"/>
      <c r="G18" s="28">
        <v>0</v>
      </c>
      <c r="H18" s="31"/>
      <c r="I18" s="31"/>
      <c r="J18" s="81">
        <f>4!J112</f>
        <v>0</v>
      </c>
      <c r="K18" s="36">
        <v>0</v>
      </c>
      <c r="L18" s="36">
        <v>0</v>
      </c>
      <c r="M18" s="84">
        <f>4!M112</f>
        <v>0</v>
      </c>
      <c r="N18" s="84">
        <f>4!N112</f>
        <v>0</v>
      </c>
      <c r="O18" s="24"/>
    </row>
    <row r="19" spans="1:15" s="58" customFormat="1" ht="15">
      <c r="A19" s="22" t="s">
        <v>50</v>
      </c>
      <c r="B19" s="22" t="s">
        <v>48</v>
      </c>
      <c r="C19" s="22"/>
      <c r="D19" s="24" t="s">
        <v>294</v>
      </c>
      <c r="E19" s="83" t="s">
        <v>295</v>
      </c>
      <c r="F19" s="24"/>
      <c r="G19" s="28">
        <v>0</v>
      </c>
      <c r="H19" s="31"/>
      <c r="I19" s="31"/>
      <c r="J19" s="81">
        <f>4!J121</f>
        <v>0</v>
      </c>
      <c r="K19" s="36">
        <v>0</v>
      </c>
      <c r="L19" s="36">
        <v>0</v>
      </c>
      <c r="M19" s="84">
        <f>4!M121</f>
        <v>0</v>
      </c>
      <c r="N19" s="84">
        <f>4!N121</f>
        <v>0</v>
      </c>
      <c r="O19" s="24"/>
    </row>
    <row r="20" spans="1:15" s="58" customFormat="1" ht="15">
      <c r="A20" s="22" t="s">
        <v>50</v>
      </c>
      <c r="B20" s="22" t="s">
        <v>48</v>
      </c>
      <c r="C20" s="22"/>
      <c r="D20" s="24" t="s">
        <v>314</v>
      </c>
      <c r="E20" s="83" t="s">
        <v>315</v>
      </c>
      <c r="F20" s="24"/>
      <c r="G20" s="28">
        <v>0</v>
      </c>
      <c r="H20" s="31"/>
      <c r="I20" s="31"/>
      <c r="J20" s="81">
        <f>4!J131</f>
        <v>0</v>
      </c>
      <c r="K20" s="36">
        <v>0</v>
      </c>
      <c r="L20" s="36">
        <v>0</v>
      </c>
      <c r="M20" s="84">
        <f>4!M131</f>
        <v>0</v>
      </c>
      <c r="N20" s="84">
        <f>4!N131</f>
        <v>0</v>
      </c>
      <c r="O20" s="24"/>
    </row>
    <row r="21" spans="1:15" s="58" customFormat="1" ht="15">
      <c r="A21" s="22" t="s">
        <v>50</v>
      </c>
      <c r="B21" s="22" t="s">
        <v>48</v>
      </c>
      <c r="C21" s="22"/>
      <c r="D21" s="24" t="s">
        <v>328</v>
      </c>
      <c r="E21" s="83" t="s">
        <v>329</v>
      </c>
      <c r="F21" s="24"/>
      <c r="G21" s="28">
        <v>0</v>
      </c>
      <c r="H21" s="31"/>
      <c r="I21" s="31"/>
      <c r="J21" s="81">
        <f>4!J138</f>
        <v>0</v>
      </c>
      <c r="K21" s="36">
        <v>0</v>
      </c>
      <c r="L21" s="36">
        <v>0</v>
      </c>
      <c r="M21" s="84">
        <f>4!M138</f>
        <v>0</v>
      </c>
      <c r="N21" s="84">
        <f>4!N138</f>
        <v>0</v>
      </c>
      <c r="O21" s="24"/>
    </row>
    <row r="22" spans="1:15" s="58" customFormat="1" ht="15">
      <c r="A22" s="22" t="s">
        <v>50</v>
      </c>
      <c r="B22" s="22" t="s">
        <v>48</v>
      </c>
      <c r="C22" s="22"/>
      <c r="D22" s="24" t="s">
        <v>333</v>
      </c>
      <c r="E22" s="83" t="s">
        <v>334</v>
      </c>
      <c r="F22" s="24"/>
      <c r="G22" s="28">
        <v>0</v>
      </c>
      <c r="H22" s="31"/>
      <c r="I22" s="31"/>
      <c r="J22" s="81">
        <f>4!J140</f>
        <v>0</v>
      </c>
      <c r="K22" s="36">
        <v>0</v>
      </c>
      <c r="L22" s="36">
        <v>0</v>
      </c>
      <c r="M22" s="84">
        <f>4!M140</f>
        <v>0</v>
      </c>
      <c r="N22" s="84">
        <f>4!N140</f>
        <v>0</v>
      </c>
      <c r="O22" s="24"/>
    </row>
    <row r="23" spans="1:15" s="58" customFormat="1" ht="15">
      <c r="A23" s="22" t="s">
        <v>50</v>
      </c>
      <c r="B23" s="22" t="s">
        <v>48</v>
      </c>
      <c r="C23" s="22"/>
      <c r="D23" s="24" t="s">
        <v>344</v>
      </c>
      <c r="E23" s="83" t="s">
        <v>345</v>
      </c>
      <c r="F23" s="24"/>
      <c r="G23" s="28">
        <v>0</v>
      </c>
      <c r="H23" s="31"/>
      <c r="I23" s="31"/>
      <c r="J23" s="81">
        <f>4!J145</f>
        <v>0</v>
      </c>
      <c r="K23" s="36">
        <v>0</v>
      </c>
      <c r="L23" s="36">
        <v>0</v>
      </c>
      <c r="M23" s="84">
        <f>4!M145</f>
        <v>0</v>
      </c>
      <c r="N23" s="84">
        <f>4!N145</f>
        <v>0</v>
      </c>
      <c r="O23" s="24"/>
    </row>
    <row r="24" spans="1:15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5">
      <c r="A25" s="4"/>
      <c r="B25" s="4"/>
      <c r="C25" s="4"/>
      <c r="D25" s="4"/>
      <c r="E25" s="39" t="s">
        <v>32</v>
      </c>
      <c r="G25" s="2"/>
      <c r="H25" s="2"/>
      <c r="I25" s="2"/>
      <c r="J25" s="40">
        <f>SUBTOTAL(9,J7:J23)</f>
        <v>0</v>
      </c>
      <c r="K25" s="4"/>
      <c r="L25" s="4"/>
      <c r="M25" s="4"/>
      <c r="N25" s="4"/>
      <c r="O25" s="4"/>
    </row>
    <row r="26" spans="1:15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4"/>
      <c r="B27" s="4"/>
      <c r="C27" s="4"/>
      <c r="D27" s="4"/>
      <c r="E27" s="41" t="s">
        <v>33</v>
      </c>
      <c r="G27" s="4"/>
      <c r="H27" s="42">
        <f>Rekapitulace!G4</f>
        <v>0.15</v>
      </c>
      <c r="I27" s="4"/>
      <c r="J27" s="43">
        <f>SUBTOTAL(9,M7:M23)</f>
        <v>0</v>
      </c>
      <c r="K27" s="4"/>
      <c r="L27" s="4"/>
      <c r="M27" s="4"/>
      <c r="N27" s="4"/>
      <c r="O27" s="4"/>
    </row>
    <row r="28" spans="1:15" ht="15">
      <c r="A28" s="4"/>
      <c r="B28" s="4"/>
      <c r="C28" s="4"/>
      <c r="D28" s="4"/>
      <c r="E28" s="41" t="s">
        <v>34</v>
      </c>
      <c r="G28" s="4"/>
      <c r="H28" s="42">
        <f>Rekapitulace!H4</f>
        <v>0.21</v>
      </c>
      <c r="I28" s="4"/>
      <c r="J28" s="43">
        <f>SUBTOTAL(9,N7:N23)</f>
        <v>0</v>
      </c>
      <c r="K28" s="4"/>
      <c r="L28" s="4"/>
      <c r="M28" s="4"/>
      <c r="N28" s="4"/>
      <c r="O28" s="4"/>
    </row>
    <row r="29" spans="1:15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4"/>
      <c r="B30" s="4"/>
      <c r="C30" s="4"/>
      <c r="D30" s="4"/>
      <c r="E30" s="39" t="s">
        <v>13</v>
      </c>
      <c r="G30" s="2"/>
      <c r="H30" s="2"/>
      <c r="I30" s="2"/>
      <c r="J30" s="40">
        <f>ROUND(J25+J27+J28,1)</f>
        <v>0</v>
      </c>
      <c r="K30" s="4"/>
      <c r="L30" s="4"/>
      <c r="M30" s="4"/>
      <c r="N30" s="4"/>
      <c r="O30" s="4"/>
    </row>
  </sheetData>
  <sheetProtection/>
  <printOptions/>
  <pageMargins left="0.65" right="0.65" top="1" bottom="1" header="0.5" footer="0.5"/>
  <pageSetup horizontalDpi="600" verticalDpi="600" orientation="portrait" paperSize="9" scale="70" r:id="rId1"/>
  <headerFooter alignWithMargins="0">
    <oddHeader>&amp;C&amp;A&amp;RStrana: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84"/>
  <sheetViews>
    <sheetView showGridLines="0" showZeros="0" tabSelected="1" zoomScalePageLayoutView="0" workbookViewId="0" topLeftCell="A103">
      <selection activeCell="E111" sqref="E111"/>
    </sheetView>
  </sheetViews>
  <sheetFormatPr defaultColWidth="9.140625" defaultRowHeight="15"/>
  <cols>
    <col min="1" max="1" width="8.28125" style="1" customWidth="1"/>
    <col min="2" max="2" width="10.421875" style="1" customWidth="1"/>
    <col min="3" max="3" width="6.140625" style="1" customWidth="1"/>
    <col min="4" max="4" width="13.57421875" style="1" customWidth="1"/>
    <col min="5" max="5" width="55.7109375" style="1" customWidth="1"/>
    <col min="6" max="6" width="5.8515625" style="1" customWidth="1"/>
    <col min="7" max="7" width="14.140625" style="1" customWidth="1"/>
    <col min="8" max="9" width="15.7109375" style="1" customWidth="1"/>
    <col min="10" max="10" width="17.7109375" style="1" customWidth="1"/>
    <col min="11" max="12" width="14.00390625" style="1" customWidth="1"/>
    <col min="13" max="14" width="15.7109375" style="1" customWidth="1"/>
    <col min="15" max="15" width="17.57421875" style="1" customWidth="1"/>
  </cols>
  <sheetData>
    <row r="1" spans="1:15" ht="15">
      <c r="A1" s="13" t="s">
        <v>14</v>
      </c>
      <c r="B1" s="15"/>
      <c r="C1" s="4"/>
      <c r="D1" s="16" t="s">
        <v>16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>
      <c r="A2" s="13" t="s">
        <v>17</v>
      </c>
      <c r="B2" s="15" t="s">
        <v>38</v>
      </c>
      <c r="C2" s="4"/>
      <c r="D2" s="16" t="s">
        <v>39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13" t="s">
        <v>18</v>
      </c>
      <c r="B3" s="15" t="s">
        <v>45</v>
      </c>
      <c r="C3" s="4"/>
      <c r="D3" s="16" t="s">
        <v>46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" customHeight="1">
      <c r="A4" s="13" t="s">
        <v>19</v>
      </c>
      <c r="B4" s="14" t="s">
        <v>40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8" customHeight="1">
      <c r="A5" s="5"/>
      <c r="B5" s="5"/>
      <c r="C5" s="5"/>
      <c r="D5" s="5"/>
      <c r="E5" s="5"/>
      <c r="F5" s="5"/>
      <c r="G5" s="5"/>
      <c r="H5" s="17" t="s">
        <v>20</v>
      </c>
      <c r="I5" s="18"/>
      <c r="J5" s="5"/>
      <c r="K5" s="5"/>
      <c r="L5" s="5"/>
      <c r="M5" s="19" t="s">
        <v>21</v>
      </c>
      <c r="N5" s="20"/>
      <c r="O5" s="5"/>
    </row>
    <row r="6" spans="1:15" ht="19.5" customHeight="1">
      <c r="A6" s="21" t="s">
        <v>22</v>
      </c>
      <c r="B6" s="21" t="s">
        <v>23</v>
      </c>
      <c r="C6" s="21" t="s">
        <v>24</v>
      </c>
      <c r="D6" s="21" t="s">
        <v>25</v>
      </c>
      <c r="E6" s="21" t="s">
        <v>26</v>
      </c>
      <c r="F6" s="21" t="s">
        <v>27</v>
      </c>
      <c r="G6" s="27" t="s">
        <v>28</v>
      </c>
      <c r="H6" s="30">
        <f>Rekapitulace!G4</f>
        <v>0.15</v>
      </c>
      <c r="I6" s="30">
        <f>Rekapitulace!H4</f>
        <v>0.21</v>
      </c>
      <c r="J6" s="33" t="s">
        <v>10</v>
      </c>
      <c r="K6" s="35" t="s">
        <v>29</v>
      </c>
      <c r="L6" s="35" t="s">
        <v>30</v>
      </c>
      <c r="M6" s="30">
        <f>Rekapitulace!G4</f>
        <v>0.15</v>
      </c>
      <c r="N6" s="30">
        <f>Rekapitulace!H4</f>
        <v>0.21</v>
      </c>
      <c r="O6" s="38" t="s">
        <v>31</v>
      </c>
    </row>
    <row r="7" spans="1:15" s="58" customFormat="1" ht="15">
      <c r="A7" s="76" t="s">
        <v>50</v>
      </c>
      <c r="B7" s="76" t="s">
        <v>48</v>
      </c>
      <c r="C7" s="76"/>
      <c r="D7" s="77" t="s">
        <v>51</v>
      </c>
      <c r="E7" s="78" t="s">
        <v>52</v>
      </c>
      <c r="F7" s="77"/>
      <c r="G7" s="79">
        <v>0</v>
      </c>
      <c r="H7" s="80"/>
      <c r="I7" s="97"/>
      <c r="J7" s="81">
        <f>SUBTOTAL(9,J8:J12)</f>
        <v>0</v>
      </c>
      <c r="K7" s="98">
        <v>0</v>
      </c>
      <c r="L7" s="82">
        <v>0</v>
      </c>
      <c r="M7" s="81">
        <f>SUBTOTAL(9,M8:M12)</f>
        <v>0</v>
      </c>
      <c r="N7" s="81">
        <f>SUBTOTAL(9,N8:N12)</f>
        <v>0</v>
      </c>
      <c r="O7" s="77"/>
    </row>
    <row r="8" spans="1:15" s="93" customFormat="1" ht="39" customHeight="1">
      <c r="A8" s="85" t="s">
        <v>53</v>
      </c>
      <c r="B8" s="85" t="s">
        <v>54</v>
      </c>
      <c r="C8" s="85" t="s">
        <v>55</v>
      </c>
      <c r="D8" s="86" t="s">
        <v>56</v>
      </c>
      <c r="E8" s="87" t="s">
        <v>57</v>
      </c>
      <c r="F8" s="86" t="s">
        <v>58</v>
      </c>
      <c r="G8" s="88">
        <v>85.565</v>
      </c>
      <c r="H8" s="89">
        <v>0</v>
      </c>
      <c r="I8" s="89">
        <v>0</v>
      </c>
      <c r="J8" s="96">
        <f>ROUND(G8*(H8+I8),0)</f>
        <v>0</v>
      </c>
      <c r="K8" s="99">
        <v>0.0706268</v>
      </c>
      <c r="L8" s="90">
        <v>0</v>
      </c>
      <c r="M8" s="91">
        <f>Rekapitulace!$G$4*G8*H8</f>
        <v>0</v>
      </c>
      <c r="N8" s="91">
        <f>Rekapitulace!$H$4*G8*I8</f>
        <v>0</v>
      </c>
      <c r="O8" s="92"/>
    </row>
    <row r="9" spans="1:15" s="93" customFormat="1" ht="58.5" customHeight="1">
      <c r="A9" s="85" t="s">
        <v>53</v>
      </c>
      <c r="B9" s="85" t="s">
        <v>54</v>
      </c>
      <c r="C9" s="85" t="s">
        <v>55</v>
      </c>
      <c r="D9" s="86" t="s">
        <v>59</v>
      </c>
      <c r="E9" s="87" t="s">
        <v>60</v>
      </c>
      <c r="F9" s="86" t="s">
        <v>58</v>
      </c>
      <c r="G9" s="88">
        <v>13.828</v>
      </c>
      <c r="H9" s="89">
        <v>0</v>
      </c>
      <c r="I9" s="89">
        <v>0</v>
      </c>
      <c r="J9" s="96">
        <f>ROUND(G9*(H9+I9),0)</f>
        <v>0</v>
      </c>
      <c r="K9" s="99">
        <v>0.054265</v>
      </c>
      <c r="L9" s="90">
        <v>0</v>
      </c>
      <c r="M9" s="91">
        <f>Rekapitulace!$G$4*G9*H9</f>
        <v>0</v>
      </c>
      <c r="N9" s="91">
        <f>Rekapitulace!$H$4*G9*I9</f>
        <v>0</v>
      </c>
      <c r="O9" s="92"/>
    </row>
    <row r="10" spans="1:15" s="93" customFormat="1" ht="39" customHeight="1">
      <c r="A10" s="85" t="s">
        <v>53</v>
      </c>
      <c r="B10" s="85" t="s">
        <v>54</v>
      </c>
      <c r="C10" s="85" t="s">
        <v>55</v>
      </c>
      <c r="D10" s="86" t="s">
        <v>61</v>
      </c>
      <c r="E10" s="87" t="s">
        <v>62</v>
      </c>
      <c r="F10" s="86" t="s">
        <v>63</v>
      </c>
      <c r="G10" s="88">
        <v>14</v>
      </c>
      <c r="H10" s="89">
        <v>0</v>
      </c>
      <c r="I10" s="89">
        <v>0</v>
      </c>
      <c r="J10" s="96">
        <f>ROUND(G10*(H10+I10),0)</f>
        <v>0</v>
      </c>
      <c r="K10" s="99">
        <v>0.026840000000000003</v>
      </c>
      <c r="L10" s="90">
        <v>0</v>
      </c>
      <c r="M10" s="91">
        <f>Rekapitulace!$G$4*G10*H10</f>
        <v>0</v>
      </c>
      <c r="N10" s="91">
        <f>Rekapitulace!$H$4*G10*I10</f>
        <v>0</v>
      </c>
      <c r="O10" s="92"/>
    </row>
    <row r="11" spans="1:15" s="93" customFormat="1" ht="39" customHeight="1">
      <c r="A11" s="85" t="s">
        <v>53</v>
      </c>
      <c r="B11" s="85" t="s">
        <v>54</v>
      </c>
      <c r="C11" s="85" t="s">
        <v>55</v>
      </c>
      <c r="D11" s="86" t="s">
        <v>64</v>
      </c>
      <c r="E11" s="87" t="s">
        <v>65</v>
      </c>
      <c r="F11" s="86" t="s">
        <v>63</v>
      </c>
      <c r="G11" s="88">
        <v>12</v>
      </c>
      <c r="H11" s="89">
        <v>0</v>
      </c>
      <c r="I11" s="89">
        <v>0</v>
      </c>
      <c r="J11" s="96">
        <f>ROUND(G11*(H11+I11),0)</f>
        <v>0</v>
      </c>
      <c r="K11" s="99">
        <v>0.02443</v>
      </c>
      <c r="L11" s="90">
        <v>0</v>
      </c>
      <c r="M11" s="91">
        <f>Rekapitulace!$G$4*G11*H11</f>
        <v>0</v>
      </c>
      <c r="N11" s="91">
        <f>Rekapitulace!$H$4*G11*I11</f>
        <v>0</v>
      </c>
      <c r="O11" s="92"/>
    </row>
    <row r="12" spans="1:15" s="93" customFormat="1" ht="39" customHeight="1">
      <c r="A12" s="85" t="s">
        <v>53</v>
      </c>
      <c r="B12" s="85" t="s">
        <v>54</v>
      </c>
      <c r="C12" s="85" t="s">
        <v>66</v>
      </c>
      <c r="D12" s="86" t="s">
        <v>67</v>
      </c>
      <c r="E12" s="87" t="s">
        <v>68</v>
      </c>
      <c r="F12" s="86" t="s">
        <v>58</v>
      </c>
      <c r="G12" s="88">
        <v>0.97</v>
      </c>
      <c r="H12" s="89">
        <v>0</v>
      </c>
      <c r="I12" s="89">
        <v>0</v>
      </c>
      <c r="J12" s="96">
        <f>ROUND(G12*(H12+I12),0)</f>
        <v>0</v>
      </c>
      <c r="K12" s="99">
        <v>0.06922679999999999</v>
      </c>
      <c r="L12" s="90">
        <v>0</v>
      </c>
      <c r="M12" s="91">
        <f>Rekapitulace!$G$4*G12*H12</f>
        <v>0</v>
      </c>
      <c r="N12" s="91">
        <f>Rekapitulace!$H$4*G12*I12</f>
        <v>0</v>
      </c>
      <c r="O12" s="92"/>
    </row>
    <row r="13" spans="1:15" s="93" customFormat="1" ht="15">
      <c r="A13" s="76" t="s">
        <v>50</v>
      </c>
      <c r="B13" s="76" t="s">
        <v>48</v>
      </c>
      <c r="C13" s="94"/>
      <c r="D13" s="77" t="s">
        <v>69</v>
      </c>
      <c r="E13" s="78" t="s">
        <v>70</v>
      </c>
      <c r="F13" s="95"/>
      <c r="G13" s="79">
        <v>0</v>
      </c>
      <c r="H13" s="80"/>
      <c r="I13" s="97"/>
      <c r="J13" s="81">
        <f>SUBTOTAL(9,J14:J28)</f>
        <v>0</v>
      </c>
      <c r="K13" s="98">
        <v>0</v>
      </c>
      <c r="L13" s="82">
        <v>0</v>
      </c>
      <c r="M13" s="81">
        <f>SUBTOTAL(9,M14:M28)</f>
        <v>0</v>
      </c>
      <c r="N13" s="81">
        <f>SUBTOTAL(9,N14:N28)</f>
        <v>0</v>
      </c>
      <c r="O13" s="95"/>
    </row>
    <row r="14" spans="1:15" s="58" customFormat="1" ht="19.5" customHeight="1">
      <c r="A14" s="68" t="s">
        <v>53</v>
      </c>
      <c r="B14" s="68" t="s">
        <v>54</v>
      </c>
      <c r="C14" s="68" t="s">
        <v>66</v>
      </c>
      <c r="D14" s="69" t="s">
        <v>71</v>
      </c>
      <c r="E14" s="69" t="s">
        <v>72</v>
      </c>
      <c r="F14" s="69" t="s">
        <v>63</v>
      </c>
      <c r="G14" s="70">
        <v>31</v>
      </c>
      <c r="H14" s="71">
        <v>0</v>
      </c>
      <c r="I14" s="71">
        <v>0</v>
      </c>
      <c r="J14" s="72">
        <f aca="true" t="shared" si="0" ref="J14:J28">ROUND(G14*(H14+I14),0)</f>
        <v>0</v>
      </c>
      <c r="K14" s="100">
        <v>0.051399</v>
      </c>
      <c r="L14" s="73">
        <v>0</v>
      </c>
      <c r="M14" s="74">
        <f>Rekapitulace!$G$4*G14*H14</f>
        <v>0</v>
      </c>
      <c r="N14" s="74">
        <f>Rekapitulace!$H$4*G14*I14</f>
        <v>0</v>
      </c>
      <c r="O14" s="75"/>
    </row>
    <row r="15" spans="1:15" s="58" customFormat="1" ht="19.5" customHeight="1">
      <c r="A15" s="68" t="s">
        <v>73</v>
      </c>
      <c r="B15" s="68" t="s">
        <v>54</v>
      </c>
      <c r="C15" s="68" t="s">
        <v>74</v>
      </c>
      <c r="D15" s="69" t="s">
        <v>75</v>
      </c>
      <c r="E15" s="69" t="s">
        <v>76</v>
      </c>
      <c r="F15" s="69" t="s">
        <v>63</v>
      </c>
      <c r="G15" s="70">
        <v>9</v>
      </c>
      <c r="H15" s="71">
        <v>0</v>
      </c>
      <c r="I15" s="71">
        <v>0</v>
      </c>
      <c r="J15" s="72">
        <f t="shared" si="0"/>
        <v>0</v>
      </c>
      <c r="K15" s="100">
        <v>0.011000000000000001</v>
      </c>
      <c r="L15" s="73">
        <v>0</v>
      </c>
      <c r="M15" s="74">
        <f>Rekapitulace!$G$4*G15*H15</f>
        <v>0</v>
      </c>
      <c r="N15" s="74">
        <f>Rekapitulace!$H$4*G15*I15</f>
        <v>0</v>
      </c>
      <c r="O15" s="75"/>
    </row>
    <row r="16" spans="1:15" s="58" customFormat="1" ht="19.5" customHeight="1">
      <c r="A16" s="68" t="s">
        <v>73</v>
      </c>
      <c r="B16" s="68" t="s">
        <v>54</v>
      </c>
      <c r="C16" s="68" t="s">
        <v>74</v>
      </c>
      <c r="D16" s="69" t="s">
        <v>77</v>
      </c>
      <c r="E16" s="69" t="s">
        <v>78</v>
      </c>
      <c r="F16" s="69" t="s">
        <v>63</v>
      </c>
      <c r="G16" s="70">
        <v>12</v>
      </c>
      <c r="H16" s="71">
        <v>0</v>
      </c>
      <c r="I16" s="71">
        <v>0</v>
      </c>
      <c r="J16" s="72">
        <f t="shared" si="0"/>
        <v>0</v>
      </c>
      <c r="K16" s="100">
        <v>0.0137</v>
      </c>
      <c r="L16" s="73">
        <v>0</v>
      </c>
      <c r="M16" s="74">
        <f>Rekapitulace!$G$4*G16*H16</f>
        <v>0</v>
      </c>
      <c r="N16" s="74">
        <f>Rekapitulace!$H$4*G16*I16</f>
        <v>0</v>
      </c>
      <c r="O16" s="75"/>
    </row>
    <row r="17" spans="1:15" s="58" customFormat="1" ht="19.5" customHeight="1">
      <c r="A17" s="68" t="s">
        <v>73</v>
      </c>
      <c r="B17" s="68" t="s">
        <v>54</v>
      </c>
      <c r="C17" s="68" t="s">
        <v>74</v>
      </c>
      <c r="D17" s="69" t="s">
        <v>79</v>
      </c>
      <c r="E17" s="69" t="s">
        <v>80</v>
      </c>
      <c r="F17" s="69" t="s">
        <v>63</v>
      </c>
      <c r="G17" s="70">
        <v>10</v>
      </c>
      <c r="H17" s="71">
        <v>0</v>
      </c>
      <c r="I17" s="71">
        <v>0</v>
      </c>
      <c r="J17" s="72">
        <f t="shared" si="0"/>
        <v>0</v>
      </c>
      <c r="K17" s="100">
        <v>0.014499999999999999</v>
      </c>
      <c r="L17" s="73">
        <v>0</v>
      </c>
      <c r="M17" s="74">
        <f>Rekapitulace!$G$4*G17*H17</f>
        <v>0</v>
      </c>
      <c r="N17" s="74">
        <f>Rekapitulace!$H$4*G17*I17</f>
        <v>0</v>
      </c>
      <c r="O17" s="75"/>
    </row>
    <row r="18" spans="1:15" s="93" customFormat="1" ht="39" customHeight="1">
      <c r="A18" s="85" t="s">
        <v>53</v>
      </c>
      <c r="B18" s="85" t="s">
        <v>54</v>
      </c>
      <c r="C18" s="85" t="s">
        <v>66</v>
      </c>
      <c r="D18" s="86" t="s">
        <v>81</v>
      </c>
      <c r="E18" s="87" t="s">
        <v>82</v>
      </c>
      <c r="F18" s="86" t="s">
        <v>83</v>
      </c>
      <c r="G18" s="88">
        <v>1.532</v>
      </c>
      <c r="H18" s="89">
        <v>0</v>
      </c>
      <c r="I18" s="89">
        <v>0</v>
      </c>
      <c r="J18" s="96">
        <f t="shared" si="0"/>
        <v>0</v>
      </c>
      <c r="K18" s="99">
        <v>2.234</v>
      </c>
      <c r="L18" s="90">
        <v>0</v>
      </c>
      <c r="M18" s="91">
        <f>Rekapitulace!$G$4*G18*H18</f>
        <v>0</v>
      </c>
      <c r="N18" s="91">
        <f>Rekapitulace!$H$4*G18*I18</f>
        <v>0</v>
      </c>
      <c r="O18" s="92"/>
    </row>
    <row r="19" spans="1:15" s="93" customFormat="1" ht="39" customHeight="1">
      <c r="A19" s="85" t="s">
        <v>53</v>
      </c>
      <c r="B19" s="85" t="s">
        <v>54</v>
      </c>
      <c r="C19" s="85" t="s">
        <v>55</v>
      </c>
      <c r="D19" s="86" t="s">
        <v>84</v>
      </c>
      <c r="E19" s="87" t="s">
        <v>85</v>
      </c>
      <c r="F19" s="86" t="s">
        <v>83</v>
      </c>
      <c r="G19" s="88">
        <v>1.532</v>
      </c>
      <c r="H19" s="89">
        <v>0</v>
      </c>
      <c r="I19" s="89">
        <v>0</v>
      </c>
      <c r="J19" s="96">
        <f t="shared" si="0"/>
        <v>0</v>
      </c>
      <c r="K19" s="99">
        <v>0</v>
      </c>
      <c r="L19" s="90">
        <v>0</v>
      </c>
      <c r="M19" s="91">
        <f>Rekapitulace!$G$4*G19*H19</f>
        <v>0</v>
      </c>
      <c r="N19" s="91">
        <f>Rekapitulace!$H$4*G19*I19</f>
        <v>0</v>
      </c>
      <c r="O19" s="92"/>
    </row>
    <row r="20" spans="1:15" s="93" customFormat="1" ht="39" customHeight="1">
      <c r="A20" s="85" t="s">
        <v>53</v>
      </c>
      <c r="B20" s="85" t="s">
        <v>54</v>
      </c>
      <c r="C20" s="85" t="s">
        <v>55</v>
      </c>
      <c r="D20" s="86" t="s">
        <v>86</v>
      </c>
      <c r="E20" s="87" t="s">
        <v>87</v>
      </c>
      <c r="F20" s="86" t="s">
        <v>83</v>
      </c>
      <c r="G20" s="88">
        <v>1.532</v>
      </c>
      <c r="H20" s="89">
        <v>0</v>
      </c>
      <c r="I20" s="89">
        <v>0</v>
      </c>
      <c r="J20" s="96">
        <f t="shared" si="0"/>
        <v>0</v>
      </c>
      <c r="K20" s="99">
        <v>0</v>
      </c>
      <c r="L20" s="90">
        <v>0</v>
      </c>
      <c r="M20" s="91">
        <f>Rekapitulace!$G$4*G20*H20</f>
        <v>0</v>
      </c>
      <c r="N20" s="91">
        <f>Rekapitulace!$H$4*G20*I20</f>
        <v>0</v>
      </c>
      <c r="O20" s="92"/>
    </row>
    <row r="21" spans="1:15" s="58" customFormat="1" ht="19.5" customHeight="1">
      <c r="A21" s="68" t="s">
        <v>53</v>
      </c>
      <c r="B21" s="68" t="s">
        <v>54</v>
      </c>
      <c r="C21" s="68" t="s">
        <v>55</v>
      </c>
      <c r="D21" s="69" t="s">
        <v>88</v>
      </c>
      <c r="E21" s="69" t="s">
        <v>89</v>
      </c>
      <c r="F21" s="69" t="s">
        <v>90</v>
      </c>
      <c r="G21" s="70">
        <v>0.077</v>
      </c>
      <c r="H21" s="71">
        <v>0</v>
      </c>
      <c r="I21" s="71">
        <v>0</v>
      </c>
      <c r="J21" s="72">
        <f t="shared" si="0"/>
        <v>0</v>
      </c>
      <c r="K21" s="100">
        <v>1.0530556</v>
      </c>
      <c r="L21" s="73">
        <v>0</v>
      </c>
      <c r="M21" s="74">
        <f>Rekapitulace!$G$4*G21*H21</f>
        <v>0</v>
      </c>
      <c r="N21" s="74">
        <f>Rekapitulace!$H$4*G21*I21</f>
        <v>0</v>
      </c>
      <c r="O21" s="75"/>
    </row>
    <row r="22" spans="1:15" s="93" customFormat="1" ht="39" customHeight="1">
      <c r="A22" s="85" t="s">
        <v>53</v>
      </c>
      <c r="B22" s="85" t="s">
        <v>54</v>
      </c>
      <c r="C22" s="85" t="s">
        <v>55</v>
      </c>
      <c r="D22" s="86" t="s">
        <v>91</v>
      </c>
      <c r="E22" s="87" t="s">
        <v>92</v>
      </c>
      <c r="F22" s="86" t="s">
        <v>58</v>
      </c>
      <c r="G22" s="88">
        <v>541.668</v>
      </c>
      <c r="H22" s="89">
        <v>0</v>
      </c>
      <c r="I22" s="89">
        <v>0</v>
      </c>
      <c r="J22" s="96">
        <f t="shared" si="0"/>
        <v>0</v>
      </c>
      <c r="K22" s="99">
        <v>0.0045000000000000005</v>
      </c>
      <c r="L22" s="90">
        <v>0</v>
      </c>
      <c r="M22" s="91">
        <f>Rekapitulace!$G$4*G22*H22</f>
        <v>0</v>
      </c>
      <c r="N22" s="91">
        <f>Rekapitulace!$H$4*G22*I22</f>
        <v>0</v>
      </c>
      <c r="O22" s="92"/>
    </row>
    <row r="23" spans="1:15" s="93" customFormat="1" ht="39" customHeight="1">
      <c r="A23" s="85" t="s">
        <v>53</v>
      </c>
      <c r="B23" s="85" t="s">
        <v>54</v>
      </c>
      <c r="C23" s="85" t="s">
        <v>55</v>
      </c>
      <c r="D23" s="86" t="s">
        <v>93</v>
      </c>
      <c r="E23" s="87" t="s">
        <v>94</v>
      </c>
      <c r="F23" s="86" t="s">
        <v>58</v>
      </c>
      <c r="G23" s="88">
        <v>538.859</v>
      </c>
      <c r="H23" s="89">
        <v>0</v>
      </c>
      <c r="I23" s="89">
        <v>0</v>
      </c>
      <c r="J23" s="96">
        <f t="shared" si="0"/>
        <v>0</v>
      </c>
      <c r="K23" s="99">
        <v>0.03497</v>
      </c>
      <c r="L23" s="90">
        <v>0</v>
      </c>
      <c r="M23" s="91">
        <f>Rekapitulace!$G$4*G23*H23</f>
        <v>0</v>
      </c>
      <c r="N23" s="91">
        <f>Rekapitulace!$H$4*G23*I23</f>
        <v>0</v>
      </c>
      <c r="O23" s="92"/>
    </row>
    <row r="24" spans="1:15" s="93" customFormat="1" ht="39" customHeight="1">
      <c r="A24" s="85" t="s">
        <v>53</v>
      </c>
      <c r="B24" s="85" t="s">
        <v>54</v>
      </c>
      <c r="C24" s="85" t="s">
        <v>66</v>
      </c>
      <c r="D24" s="86" t="s">
        <v>95</v>
      </c>
      <c r="E24" s="87" t="s">
        <v>96</v>
      </c>
      <c r="F24" s="86" t="s">
        <v>97</v>
      </c>
      <c r="G24" s="88">
        <v>425.75</v>
      </c>
      <c r="H24" s="89">
        <v>0</v>
      </c>
      <c r="I24" s="89">
        <v>0</v>
      </c>
      <c r="J24" s="96">
        <f t="shared" si="0"/>
        <v>0</v>
      </c>
      <c r="K24" s="99">
        <v>0.004313</v>
      </c>
      <c r="L24" s="90">
        <v>0</v>
      </c>
      <c r="M24" s="91">
        <f>Rekapitulace!$G$4*G24*H24</f>
        <v>0</v>
      </c>
      <c r="N24" s="91">
        <f>Rekapitulace!$H$4*G24*I24</f>
        <v>0</v>
      </c>
      <c r="O24" s="92"/>
    </row>
    <row r="25" spans="1:15" s="58" customFormat="1" ht="19.5" customHeight="1">
      <c r="A25" s="68" t="s">
        <v>53</v>
      </c>
      <c r="B25" s="68" t="s">
        <v>54</v>
      </c>
      <c r="C25" s="68" t="s">
        <v>66</v>
      </c>
      <c r="D25" s="69" t="s">
        <v>98</v>
      </c>
      <c r="E25" s="69" t="s">
        <v>99</v>
      </c>
      <c r="F25" s="69" t="s">
        <v>63</v>
      </c>
      <c r="G25" s="70">
        <v>18</v>
      </c>
      <c r="H25" s="71">
        <v>0</v>
      </c>
      <c r="I25" s="71">
        <v>0</v>
      </c>
      <c r="J25" s="72">
        <f t="shared" si="0"/>
        <v>0</v>
      </c>
      <c r="K25" s="100">
        <v>0.045464000000000004</v>
      </c>
      <c r="L25" s="73">
        <v>0</v>
      </c>
      <c r="M25" s="74">
        <f>Rekapitulace!$G$4*G25*H25</f>
        <v>0</v>
      </c>
      <c r="N25" s="74">
        <f>Rekapitulace!$H$4*G25*I25</f>
        <v>0</v>
      </c>
      <c r="O25" s="75"/>
    </row>
    <row r="26" spans="1:15" s="93" customFormat="1" ht="39" customHeight="1">
      <c r="A26" s="85" t="s">
        <v>53</v>
      </c>
      <c r="B26" s="85" t="s">
        <v>54</v>
      </c>
      <c r="C26" s="85" t="s">
        <v>55</v>
      </c>
      <c r="D26" s="86" t="s">
        <v>100</v>
      </c>
      <c r="E26" s="87" t="s">
        <v>101</v>
      </c>
      <c r="F26" s="86" t="s">
        <v>58</v>
      </c>
      <c r="G26" s="88">
        <v>777.763</v>
      </c>
      <c r="H26" s="89">
        <v>0</v>
      </c>
      <c r="I26" s="89">
        <v>0</v>
      </c>
      <c r="J26" s="96">
        <f t="shared" si="0"/>
        <v>0</v>
      </c>
      <c r="K26" s="99">
        <v>0.0047355</v>
      </c>
      <c r="L26" s="90">
        <v>0</v>
      </c>
      <c r="M26" s="91">
        <f>Rekapitulace!$G$4*G26*H26</f>
        <v>0</v>
      </c>
      <c r="N26" s="91">
        <f>Rekapitulace!$H$4*G26*I26</f>
        <v>0</v>
      </c>
      <c r="O26" s="92"/>
    </row>
    <row r="27" spans="1:15" s="93" customFormat="1" ht="39" customHeight="1">
      <c r="A27" s="85" t="s">
        <v>53</v>
      </c>
      <c r="B27" s="85" t="s">
        <v>54</v>
      </c>
      <c r="C27" s="85" t="s">
        <v>55</v>
      </c>
      <c r="D27" s="86" t="s">
        <v>102</v>
      </c>
      <c r="E27" s="87" t="s">
        <v>103</v>
      </c>
      <c r="F27" s="86" t="s">
        <v>58</v>
      </c>
      <c r="G27" s="88">
        <v>435.564</v>
      </c>
      <c r="H27" s="89">
        <v>0</v>
      </c>
      <c r="I27" s="89">
        <v>0</v>
      </c>
      <c r="J27" s="96">
        <f t="shared" si="0"/>
        <v>0</v>
      </c>
      <c r="K27" s="99">
        <v>0.006101499999999999</v>
      </c>
      <c r="L27" s="90">
        <v>0</v>
      </c>
      <c r="M27" s="91">
        <f>Rekapitulace!$G$4*G27*H27</f>
        <v>0</v>
      </c>
      <c r="N27" s="91">
        <f>Rekapitulace!$H$4*G27*I27</f>
        <v>0</v>
      </c>
      <c r="O27" s="92"/>
    </row>
    <row r="28" spans="1:15" s="93" customFormat="1" ht="39" customHeight="1">
      <c r="A28" s="85" t="s">
        <v>53</v>
      </c>
      <c r="B28" s="85" t="s">
        <v>54</v>
      </c>
      <c r="C28" s="85" t="s">
        <v>55</v>
      </c>
      <c r="D28" s="86" t="s">
        <v>104</v>
      </c>
      <c r="E28" s="87" t="s">
        <v>105</v>
      </c>
      <c r="F28" s="86" t="s">
        <v>58</v>
      </c>
      <c r="G28" s="88">
        <v>174.539</v>
      </c>
      <c r="H28" s="89">
        <v>0</v>
      </c>
      <c r="I28" s="89">
        <v>0</v>
      </c>
      <c r="J28" s="96">
        <f t="shared" si="0"/>
        <v>0</v>
      </c>
      <c r="K28" s="99">
        <v>0</v>
      </c>
      <c r="L28" s="90">
        <v>0</v>
      </c>
      <c r="M28" s="91">
        <f>Rekapitulace!$G$4*G28*H28</f>
        <v>0</v>
      </c>
      <c r="N28" s="91">
        <f>Rekapitulace!$H$4*G28*I28</f>
        <v>0</v>
      </c>
      <c r="O28" s="92"/>
    </row>
    <row r="29" spans="1:15" s="93" customFormat="1" ht="15">
      <c r="A29" s="76" t="s">
        <v>50</v>
      </c>
      <c r="B29" s="76" t="s">
        <v>48</v>
      </c>
      <c r="C29" s="94"/>
      <c r="D29" s="77" t="s">
        <v>106</v>
      </c>
      <c r="E29" s="78" t="s">
        <v>107</v>
      </c>
      <c r="F29" s="95"/>
      <c r="G29" s="79">
        <v>0</v>
      </c>
      <c r="H29" s="80"/>
      <c r="I29" s="97"/>
      <c r="J29" s="81">
        <f>SUBTOTAL(9,J30:J53)</f>
        <v>0</v>
      </c>
      <c r="K29" s="98">
        <v>0</v>
      </c>
      <c r="L29" s="82">
        <v>0</v>
      </c>
      <c r="M29" s="81">
        <f>SUBTOTAL(9,M30:M53)</f>
        <v>0</v>
      </c>
      <c r="N29" s="81">
        <f>SUBTOTAL(9,N30:N53)</f>
        <v>0</v>
      </c>
      <c r="O29" s="95"/>
    </row>
    <row r="30" spans="1:15" s="93" customFormat="1" ht="39" customHeight="1">
      <c r="A30" s="85" t="s">
        <v>53</v>
      </c>
      <c r="B30" s="85" t="s">
        <v>54</v>
      </c>
      <c r="C30" s="85" t="s">
        <v>108</v>
      </c>
      <c r="D30" s="86" t="s">
        <v>109</v>
      </c>
      <c r="E30" s="87" t="s">
        <v>110</v>
      </c>
      <c r="F30" s="86" t="s">
        <v>58</v>
      </c>
      <c r="G30" s="88">
        <v>236.658</v>
      </c>
      <c r="H30" s="89">
        <v>0</v>
      </c>
      <c r="I30" s="89">
        <v>0</v>
      </c>
      <c r="J30" s="96">
        <f aca="true" t="shared" si="1" ref="J30:J53">ROUND(G30*(H30+I30),0)</f>
        <v>0</v>
      </c>
      <c r="K30" s="99">
        <v>0</v>
      </c>
      <c r="L30" s="90">
        <v>0.068</v>
      </c>
      <c r="M30" s="91">
        <f>Rekapitulace!$G$4*G30*H30</f>
        <v>0</v>
      </c>
      <c r="N30" s="91">
        <f>Rekapitulace!$H$4*G30*I30</f>
        <v>0</v>
      </c>
      <c r="O30" s="92"/>
    </row>
    <row r="31" spans="1:15" s="93" customFormat="1" ht="39" customHeight="1">
      <c r="A31" s="85" t="s">
        <v>53</v>
      </c>
      <c r="B31" s="85" t="s">
        <v>54</v>
      </c>
      <c r="C31" s="85" t="s">
        <v>108</v>
      </c>
      <c r="D31" s="86" t="s">
        <v>111</v>
      </c>
      <c r="E31" s="87" t="s">
        <v>112</v>
      </c>
      <c r="F31" s="86" t="s">
        <v>58</v>
      </c>
      <c r="G31" s="88">
        <v>174.539</v>
      </c>
      <c r="H31" s="89">
        <v>0</v>
      </c>
      <c r="I31" s="89">
        <v>0</v>
      </c>
      <c r="J31" s="96">
        <f t="shared" si="1"/>
        <v>0</v>
      </c>
      <c r="K31" s="99">
        <v>0</v>
      </c>
      <c r="L31" s="90">
        <v>0.035</v>
      </c>
      <c r="M31" s="91">
        <f>Rekapitulace!$G$4*G31*H31</f>
        <v>0</v>
      </c>
      <c r="N31" s="91">
        <f>Rekapitulace!$H$4*G31*I31</f>
        <v>0</v>
      </c>
      <c r="O31" s="92"/>
    </row>
    <row r="32" spans="1:15" s="93" customFormat="1" ht="39" customHeight="1">
      <c r="A32" s="85" t="s">
        <v>53</v>
      </c>
      <c r="B32" s="85" t="s">
        <v>54</v>
      </c>
      <c r="C32" s="85" t="s">
        <v>108</v>
      </c>
      <c r="D32" s="86" t="s">
        <v>113</v>
      </c>
      <c r="E32" s="87" t="s">
        <v>114</v>
      </c>
      <c r="F32" s="86" t="s">
        <v>58</v>
      </c>
      <c r="G32" s="88">
        <v>415.059</v>
      </c>
      <c r="H32" s="89">
        <v>0</v>
      </c>
      <c r="I32" s="89">
        <v>0</v>
      </c>
      <c r="J32" s="96">
        <f t="shared" si="1"/>
        <v>0</v>
      </c>
      <c r="K32" s="99">
        <v>0</v>
      </c>
      <c r="L32" s="90">
        <v>0.046</v>
      </c>
      <c r="M32" s="91">
        <f>Rekapitulace!$G$4*G32*H32</f>
        <v>0</v>
      </c>
      <c r="N32" s="91">
        <f>Rekapitulace!$H$4*G32*I32</f>
        <v>0</v>
      </c>
      <c r="O32" s="92"/>
    </row>
    <row r="33" spans="1:15" s="58" customFormat="1" ht="19.5" customHeight="1">
      <c r="A33" s="68" t="s">
        <v>53</v>
      </c>
      <c r="B33" s="68" t="s">
        <v>54</v>
      </c>
      <c r="C33" s="68" t="s">
        <v>115</v>
      </c>
      <c r="D33" s="69" t="s">
        <v>116</v>
      </c>
      <c r="E33" s="69" t="s">
        <v>117</v>
      </c>
      <c r="F33" s="69" t="s">
        <v>97</v>
      </c>
      <c r="G33" s="70">
        <v>5</v>
      </c>
      <c r="H33" s="71">
        <v>0</v>
      </c>
      <c r="I33" s="71">
        <v>0</v>
      </c>
      <c r="J33" s="72">
        <f t="shared" si="1"/>
        <v>0</v>
      </c>
      <c r="K33" s="100">
        <v>2.31E-05</v>
      </c>
      <c r="L33" s="73">
        <v>0</v>
      </c>
      <c r="M33" s="74">
        <f>Rekapitulace!$G$4*G33*H33</f>
        <v>0</v>
      </c>
      <c r="N33" s="74">
        <f>Rekapitulace!$H$4*G33*I33</f>
        <v>0</v>
      </c>
      <c r="O33" s="75"/>
    </row>
    <row r="34" spans="1:15" s="93" customFormat="1" ht="58.5" customHeight="1">
      <c r="A34" s="85" t="s">
        <v>53</v>
      </c>
      <c r="B34" s="85" t="s">
        <v>54</v>
      </c>
      <c r="C34" s="85" t="s">
        <v>108</v>
      </c>
      <c r="D34" s="86" t="s">
        <v>118</v>
      </c>
      <c r="E34" s="87" t="s">
        <v>119</v>
      </c>
      <c r="F34" s="86" t="s">
        <v>83</v>
      </c>
      <c r="G34" s="88">
        <v>1.532</v>
      </c>
      <c r="H34" s="89">
        <v>0</v>
      </c>
      <c r="I34" s="89">
        <v>0</v>
      </c>
      <c r="J34" s="96">
        <f t="shared" si="1"/>
        <v>0</v>
      </c>
      <c r="K34" s="99">
        <v>0</v>
      </c>
      <c r="L34" s="90">
        <v>2.2</v>
      </c>
      <c r="M34" s="91">
        <f>Rekapitulace!$G$4*G34*H34</f>
        <v>0</v>
      </c>
      <c r="N34" s="91">
        <f>Rekapitulace!$H$4*G34*I34</f>
        <v>0</v>
      </c>
      <c r="O34" s="92"/>
    </row>
    <row r="35" spans="1:15" s="93" customFormat="1" ht="39" customHeight="1">
      <c r="A35" s="85" t="s">
        <v>53</v>
      </c>
      <c r="B35" s="85" t="s">
        <v>54</v>
      </c>
      <c r="C35" s="85" t="s">
        <v>108</v>
      </c>
      <c r="D35" s="86" t="s">
        <v>120</v>
      </c>
      <c r="E35" s="87" t="s">
        <v>121</v>
      </c>
      <c r="F35" s="86" t="s">
        <v>58</v>
      </c>
      <c r="G35" s="88">
        <v>7.5</v>
      </c>
      <c r="H35" s="89">
        <v>0</v>
      </c>
      <c r="I35" s="89">
        <v>0</v>
      </c>
      <c r="J35" s="96">
        <f t="shared" si="1"/>
        <v>0</v>
      </c>
      <c r="K35" s="99">
        <v>0.0010268</v>
      </c>
      <c r="L35" s="90">
        <v>0.031</v>
      </c>
      <c r="M35" s="91">
        <f>Rekapitulace!$G$4*G35*H35</f>
        <v>0</v>
      </c>
      <c r="N35" s="91">
        <f>Rekapitulace!$H$4*G35*I35</f>
        <v>0</v>
      </c>
      <c r="O35" s="92"/>
    </row>
    <row r="36" spans="1:15" s="58" customFormat="1" ht="19.5" customHeight="1">
      <c r="A36" s="68" t="s">
        <v>53</v>
      </c>
      <c r="B36" s="68" t="s">
        <v>54</v>
      </c>
      <c r="C36" s="68" t="s">
        <v>108</v>
      </c>
      <c r="D36" s="69" t="s">
        <v>122</v>
      </c>
      <c r="E36" s="69" t="s">
        <v>123</v>
      </c>
      <c r="F36" s="69" t="s">
        <v>58</v>
      </c>
      <c r="G36" s="70">
        <v>3.8</v>
      </c>
      <c r="H36" s="71">
        <v>0</v>
      </c>
      <c r="I36" s="71">
        <v>0</v>
      </c>
      <c r="J36" s="72">
        <f t="shared" si="1"/>
        <v>0</v>
      </c>
      <c r="K36" s="100">
        <v>0.001201</v>
      </c>
      <c r="L36" s="73">
        <v>0.08800000000000001</v>
      </c>
      <c r="M36" s="74">
        <f>Rekapitulace!$G$4*G36*H36</f>
        <v>0</v>
      </c>
      <c r="N36" s="74">
        <f>Rekapitulace!$H$4*G36*I36</f>
        <v>0</v>
      </c>
      <c r="O36" s="75"/>
    </row>
    <row r="37" spans="1:15" s="58" customFormat="1" ht="19.5" customHeight="1">
      <c r="A37" s="68" t="s">
        <v>53</v>
      </c>
      <c r="B37" s="68" t="s">
        <v>54</v>
      </c>
      <c r="C37" s="68" t="s">
        <v>108</v>
      </c>
      <c r="D37" s="69" t="s">
        <v>124</v>
      </c>
      <c r="E37" s="69" t="s">
        <v>125</v>
      </c>
      <c r="F37" s="69" t="s">
        <v>58</v>
      </c>
      <c r="G37" s="70">
        <v>20.3</v>
      </c>
      <c r="H37" s="71">
        <v>0</v>
      </c>
      <c r="I37" s="71">
        <v>0</v>
      </c>
      <c r="J37" s="72">
        <f t="shared" si="1"/>
        <v>0</v>
      </c>
      <c r="K37" s="100">
        <v>0.001201</v>
      </c>
      <c r="L37" s="73">
        <v>0.076</v>
      </c>
      <c r="M37" s="74">
        <f>Rekapitulace!$G$4*G37*H37</f>
        <v>0</v>
      </c>
      <c r="N37" s="74">
        <f>Rekapitulace!$H$4*G37*I37</f>
        <v>0</v>
      </c>
      <c r="O37" s="75"/>
    </row>
    <row r="38" spans="1:15" s="58" customFormat="1" ht="19.5" customHeight="1">
      <c r="A38" s="68" t="s">
        <v>53</v>
      </c>
      <c r="B38" s="68" t="s">
        <v>54</v>
      </c>
      <c r="C38" s="68" t="s">
        <v>108</v>
      </c>
      <c r="D38" s="69" t="s">
        <v>126</v>
      </c>
      <c r="E38" s="69" t="s">
        <v>127</v>
      </c>
      <c r="F38" s="69" t="s">
        <v>58</v>
      </c>
      <c r="G38" s="70">
        <v>13.2</v>
      </c>
      <c r="H38" s="71">
        <v>0</v>
      </c>
      <c r="I38" s="71">
        <v>0</v>
      </c>
      <c r="J38" s="72">
        <f t="shared" si="1"/>
        <v>0</v>
      </c>
      <c r="K38" s="100">
        <v>0.0010268</v>
      </c>
      <c r="L38" s="73">
        <v>0.063</v>
      </c>
      <c r="M38" s="74">
        <f>Rekapitulace!$G$4*G38*H38</f>
        <v>0</v>
      </c>
      <c r="N38" s="74">
        <f>Rekapitulace!$H$4*G38*I38</f>
        <v>0</v>
      </c>
      <c r="O38" s="75"/>
    </row>
    <row r="39" spans="1:15" s="93" customFormat="1" ht="39" customHeight="1">
      <c r="A39" s="85" t="s">
        <v>53</v>
      </c>
      <c r="B39" s="85" t="s">
        <v>54</v>
      </c>
      <c r="C39" s="85" t="s">
        <v>108</v>
      </c>
      <c r="D39" s="86" t="s">
        <v>128</v>
      </c>
      <c r="E39" s="87" t="s">
        <v>129</v>
      </c>
      <c r="F39" s="86" t="s">
        <v>58</v>
      </c>
      <c r="G39" s="88">
        <v>7.9</v>
      </c>
      <c r="H39" s="89">
        <v>0</v>
      </c>
      <c r="I39" s="89">
        <v>0</v>
      </c>
      <c r="J39" s="96">
        <f t="shared" si="1"/>
        <v>0</v>
      </c>
      <c r="K39" s="99">
        <v>0.0005547</v>
      </c>
      <c r="L39" s="90">
        <v>0.27</v>
      </c>
      <c r="M39" s="91">
        <f>Rekapitulace!$G$4*G39*H39</f>
        <v>0</v>
      </c>
      <c r="N39" s="91">
        <f>Rekapitulace!$H$4*G39*I39</f>
        <v>0</v>
      </c>
      <c r="O39" s="92"/>
    </row>
    <row r="40" spans="1:15" s="93" customFormat="1" ht="39" customHeight="1">
      <c r="A40" s="85" t="s">
        <v>53</v>
      </c>
      <c r="B40" s="85" t="s">
        <v>54</v>
      </c>
      <c r="C40" s="85" t="s">
        <v>108</v>
      </c>
      <c r="D40" s="86" t="s">
        <v>130</v>
      </c>
      <c r="E40" s="87" t="s">
        <v>131</v>
      </c>
      <c r="F40" s="86" t="s">
        <v>83</v>
      </c>
      <c r="G40" s="88">
        <v>0.45</v>
      </c>
      <c r="H40" s="89">
        <v>0</v>
      </c>
      <c r="I40" s="89">
        <v>0</v>
      </c>
      <c r="J40" s="96">
        <f t="shared" si="1"/>
        <v>0</v>
      </c>
      <c r="K40" s="99">
        <v>0.018446</v>
      </c>
      <c r="L40" s="90">
        <v>2.4</v>
      </c>
      <c r="M40" s="91">
        <f>Rekapitulace!$G$4*G40*H40</f>
        <v>0</v>
      </c>
      <c r="N40" s="91">
        <f>Rekapitulace!$H$4*G40*I40</f>
        <v>0</v>
      </c>
      <c r="O40" s="92"/>
    </row>
    <row r="41" spans="1:15" s="93" customFormat="1" ht="39" customHeight="1">
      <c r="A41" s="85" t="s">
        <v>53</v>
      </c>
      <c r="B41" s="85" t="s">
        <v>54</v>
      </c>
      <c r="C41" s="85" t="s">
        <v>108</v>
      </c>
      <c r="D41" s="86" t="s">
        <v>132</v>
      </c>
      <c r="E41" s="87" t="s">
        <v>133</v>
      </c>
      <c r="F41" s="86" t="s">
        <v>58</v>
      </c>
      <c r="G41" s="88">
        <v>11.16</v>
      </c>
      <c r="H41" s="89">
        <v>0</v>
      </c>
      <c r="I41" s="89">
        <v>0</v>
      </c>
      <c r="J41" s="96">
        <f t="shared" si="1"/>
        <v>0</v>
      </c>
      <c r="K41" s="99">
        <v>0.000683</v>
      </c>
      <c r="L41" s="90">
        <v>0.261</v>
      </c>
      <c r="M41" s="91">
        <f>Rekapitulace!$G$4*G41*H41</f>
        <v>0</v>
      </c>
      <c r="N41" s="91">
        <f>Rekapitulace!$H$4*G41*I41</f>
        <v>0</v>
      </c>
      <c r="O41" s="92"/>
    </row>
    <row r="42" spans="1:15" s="93" customFormat="1" ht="39" customHeight="1">
      <c r="A42" s="85" t="s">
        <v>53</v>
      </c>
      <c r="B42" s="85" t="s">
        <v>54</v>
      </c>
      <c r="C42" s="85" t="s">
        <v>108</v>
      </c>
      <c r="D42" s="86" t="s">
        <v>134</v>
      </c>
      <c r="E42" s="87" t="s">
        <v>135</v>
      </c>
      <c r="F42" s="86" t="s">
        <v>83</v>
      </c>
      <c r="G42" s="88">
        <v>0.265</v>
      </c>
      <c r="H42" s="89">
        <v>0</v>
      </c>
      <c r="I42" s="89">
        <v>0</v>
      </c>
      <c r="J42" s="96">
        <f t="shared" si="1"/>
        <v>0</v>
      </c>
      <c r="K42" s="99">
        <v>0.0018703</v>
      </c>
      <c r="L42" s="90">
        <v>1.95</v>
      </c>
      <c r="M42" s="91">
        <f>Rekapitulace!$G$4*G42*H42</f>
        <v>0</v>
      </c>
      <c r="N42" s="91">
        <f>Rekapitulace!$H$4*G42*I42</f>
        <v>0</v>
      </c>
      <c r="O42" s="92"/>
    </row>
    <row r="43" spans="1:15" s="93" customFormat="1" ht="39" customHeight="1">
      <c r="A43" s="85" t="s">
        <v>53</v>
      </c>
      <c r="B43" s="85" t="s">
        <v>54</v>
      </c>
      <c r="C43" s="85" t="s">
        <v>108</v>
      </c>
      <c r="D43" s="86" t="s">
        <v>136</v>
      </c>
      <c r="E43" s="87" t="s">
        <v>137</v>
      </c>
      <c r="F43" s="86" t="s">
        <v>90</v>
      </c>
      <c r="G43" s="88">
        <v>55.053</v>
      </c>
      <c r="H43" s="89">
        <v>0</v>
      </c>
      <c r="I43" s="89">
        <v>0</v>
      </c>
      <c r="J43" s="96">
        <f t="shared" si="1"/>
        <v>0</v>
      </c>
      <c r="K43" s="99">
        <v>0</v>
      </c>
      <c r="L43" s="90">
        <v>0</v>
      </c>
      <c r="M43" s="91">
        <f>Rekapitulace!$G$4*G43*H43</f>
        <v>0</v>
      </c>
      <c r="N43" s="91">
        <f>Rekapitulace!$H$4*G43*I43</f>
        <v>0</v>
      </c>
      <c r="O43" s="92"/>
    </row>
    <row r="44" spans="1:15" s="93" customFormat="1" ht="39" customHeight="1">
      <c r="A44" s="85" t="s">
        <v>53</v>
      </c>
      <c r="B44" s="85" t="s">
        <v>54</v>
      </c>
      <c r="C44" s="85" t="s">
        <v>108</v>
      </c>
      <c r="D44" s="86" t="s">
        <v>138</v>
      </c>
      <c r="E44" s="87" t="s">
        <v>139</v>
      </c>
      <c r="F44" s="86" t="s">
        <v>90</v>
      </c>
      <c r="G44" s="88">
        <v>220.212</v>
      </c>
      <c r="H44" s="89">
        <v>0</v>
      </c>
      <c r="I44" s="89">
        <v>0</v>
      </c>
      <c r="J44" s="96">
        <f t="shared" si="1"/>
        <v>0</v>
      </c>
      <c r="K44" s="99">
        <v>0</v>
      </c>
      <c r="L44" s="90">
        <v>0</v>
      </c>
      <c r="M44" s="91">
        <f>Rekapitulace!$G$4*G44*H44</f>
        <v>0</v>
      </c>
      <c r="N44" s="91">
        <f>Rekapitulace!$H$4*G44*I44</f>
        <v>0</v>
      </c>
      <c r="O44" s="92"/>
    </row>
    <row r="45" spans="1:15" s="93" customFormat="1" ht="39" customHeight="1">
      <c r="A45" s="85" t="s">
        <v>53</v>
      </c>
      <c r="B45" s="85" t="s">
        <v>54</v>
      </c>
      <c r="C45" s="85" t="s">
        <v>108</v>
      </c>
      <c r="D45" s="86" t="s">
        <v>140</v>
      </c>
      <c r="E45" s="87" t="s">
        <v>141</v>
      </c>
      <c r="F45" s="86" t="s">
        <v>90</v>
      </c>
      <c r="G45" s="88">
        <v>55.053</v>
      </c>
      <c r="H45" s="89">
        <v>0</v>
      </c>
      <c r="I45" s="89">
        <v>0</v>
      </c>
      <c r="J45" s="96">
        <f t="shared" si="1"/>
        <v>0</v>
      </c>
      <c r="K45" s="99">
        <v>0</v>
      </c>
      <c r="L45" s="90">
        <v>0</v>
      </c>
      <c r="M45" s="91">
        <f>Rekapitulace!$G$4*G45*H45</f>
        <v>0</v>
      </c>
      <c r="N45" s="91">
        <f>Rekapitulace!$H$4*G45*I45</f>
        <v>0</v>
      </c>
      <c r="O45" s="92"/>
    </row>
    <row r="46" spans="1:15" s="93" customFormat="1" ht="39" customHeight="1">
      <c r="A46" s="85" t="s">
        <v>53</v>
      </c>
      <c r="B46" s="85" t="s">
        <v>54</v>
      </c>
      <c r="C46" s="85" t="s">
        <v>108</v>
      </c>
      <c r="D46" s="86" t="s">
        <v>142</v>
      </c>
      <c r="E46" s="87" t="s">
        <v>143</v>
      </c>
      <c r="F46" s="86" t="s">
        <v>90</v>
      </c>
      <c r="G46" s="88">
        <v>55.053</v>
      </c>
      <c r="H46" s="89">
        <v>0</v>
      </c>
      <c r="I46" s="89">
        <v>0</v>
      </c>
      <c r="J46" s="96">
        <f t="shared" si="1"/>
        <v>0</v>
      </c>
      <c r="K46" s="99">
        <v>0</v>
      </c>
      <c r="L46" s="90">
        <v>0</v>
      </c>
      <c r="M46" s="91">
        <f>Rekapitulace!$G$4*G46*H46</f>
        <v>0</v>
      </c>
      <c r="N46" s="91">
        <f>Rekapitulace!$H$4*G46*I46</f>
        <v>0</v>
      </c>
      <c r="O46" s="92"/>
    </row>
    <row r="47" spans="1:15" s="93" customFormat="1" ht="39" customHeight="1">
      <c r="A47" s="85" t="s">
        <v>53</v>
      </c>
      <c r="B47" s="85" t="s">
        <v>54</v>
      </c>
      <c r="C47" s="85" t="s">
        <v>108</v>
      </c>
      <c r="D47" s="86" t="s">
        <v>144</v>
      </c>
      <c r="E47" s="87" t="s">
        <v>145</v>
      </c>
      <c r="F47" s="86" t="s">
        <v>90</v>
      </c>
      <c r="G47" s="88">
        <v>55.053</v>
      </c>
      <c r="H47" s="89">
        <v>0</v>
      </c>
      <c r="I47" s="89">
        <v>0</v>
      </c>
      <c r="J47" s="96">
        <f t="shared" si="1"/>
        <v>0</v>
      </c>
      <c r="K47" s="99">
        <v>0</v>
      </c>
      <c r="L47" s="90">
        <v>0</v>
      </c>
      <c r="M47" s="91">
        <f>Rekapitulace!$G$4*G47*H47</f>
        <v>0</v>
      </c>
      <c r="N47" s="91">
        <f>Rekapitulace!$H$4*G47*I47</f>
        <v>0</v>
      </c>
      <c r="O47" s="92"/>
    </row>
    <row r="48" spans="1:15" s="93" customFormat="1" ht="39" customHeight="1">
      <c r="A48" s="85" t="s">
        <v>53</v>
      </c>
      <c r="B48" s="85" t="s">
        <v>54</v>
      </c>
      <c r="C48" s="85" t="s">
        <v>108</v>
      </c>
      <c r="D48" s="86" t="s">
        <v>146</v>
      </c>
      <c r="E48" s="87" t="s">
        <v>147</v>
      </c>
      <c r="F48" s="86" t="s">
        <v>90</v>
      </c>
      <c r="G48" s="88">
        <v>220.212</v>
      </c>
      <c r="H48" s="89">
        <v>0</v>
      </c>
      <c r="I48" s="89">
        <v>0</v>
      </c>
      <c r="J48" s="96">
        <f t="shared" si="1"/>
        <v>0</v>
      </c>
      <c r="K48" s="99">
        <v>0</v>
      </c>
      <c r="L48" s="90">
        <v>0</v>
      </c>
      <c r="M48" s="91">
        <f>Rekapitulace!$G$4*G48*H48</f>
        <v>0</v>
      </c>
      <c r="N48" s="91">
        <f>Rekapitulace!$H$4*G48*I48</f>
        <v>0</v>
      </c>
      <c r="O48" s="92"/>
    </row>
    <row r="49" spans="1:15" s="93" customFormat="1" ht="39" customHeight="1">
      <c r="A49" s="85" t="s">
        <v>53</v>
      </c>
      <c r="B49" s="85" t="s">
        <v>54</v>
      </c>
      <c r="C49" s="85" t="s">
        <v>148</v>
      </c>
      <c r="D49" s="86" t="s">
        <v>149</v>
      </c>
      <c r="E49" s="87" t="s">
        <v>150</v>
      </c>
      <c r="F49" s="86" t="s">
        <v>90</v>
      </c>
      <c r="G49" s="88">
        <v>55.053</v>
      </c>
      <c r="H49" s="89">
        <v>0</v>
      </c>
      <c r="I49" s="89">
        <v>0</v>
      </c>
      <c r="J49" s="96">
        <f t="shared" si="1"/>
        <v>0</v>
      </c>
      <c r="K49" s="99">
        <v>0</v>
      </c>
      <c r="L49" s="90">
        <v>0</v>
      </c>
      <c r="M49" s="91">
        <f>Rekapitulace!$G$4*G49*H49</f>
        <v>0</v>
      </c>
      <c r="N49" s="91">
        <f>Rekapitulace!$H$4*G49*I49</f>
        <v>0</v>
      </c>
      <c r="O49" s="92"/>
    </row>
    <row r="50" spans="1:15" s="93" customFormat="1" ht="39" customHeight="1">
      <c r="A50" s="85" t="s">
        <v>53</v>
      </c>
      <c r="B50" s="85" t="s">
        <v>54</v>
      </c>
      <c r="C50" s="85" t="s">
        <v>108</v>
      </c>
      <c r="D50" s="86" t="s">
        <v>151</v>
      </c>
      <c r="E50" s="87" t="s">
        <v>152</v>
      </c>
      <c r="F50" s="86" t="s">
        <v>90</v>
      </c>
      <c r="G50" s="88">
        <v>61.262</v>
      </c>
      <c r="H50" s="89">
        <v>0</v>
      </c>
      <c r="I50" s="89">
        <v>0</v>
      </c>
      <c r="J50" s="96">
        <f t="shared" si="1"/>
        <v>0</v>
      </c>
      <c r="K50" s="99">
        <v>0</v>
      </c>
      <c r="L50" s="90">
        <v>0</v>
      </c>
      <c r="M50" s="91">
        <f>Rekapitulace!$G$4*G50*H50</f>
        <v>0</v>
      </c>
      <c r="N50" s="91">
        <f>Rekapitulace!$H$4*G50*I50</f>
        <v>0</v>
      </c>
      <c r="O50" s="92"/>
    </row>
    <row r="51" spans="1:15" s="93" customFormat="1" ht="39" customHeight="1">
      <c r="A51" s="85" t="s">
        <v>53</v>
      </c>
      <c r="B51" s="85" t="s">
        <v>54</v>
      </c>
      <c r="C51" s="85" t="s">
        <v>153</v>
      </c>
      <c r="D51" s="86" t="s">
        <v>154</v>
      </c>
      <c r="E51" s="87" t="s">
        <v>155</v>
      </c>
      <c r="F51" s="86" t="s">
        <v>58</v>
      </c>
      <c r="G51" s="88">
        <v>289.54</v>
      </c>
      <c r="H51" s="89">
        <v>0</v>
      </c>
      <c r="I51" s="89">
        <v>0</v>
      </c>
      <c r="J51" s="96">
        <f t="shared" si="1"/>
        <v>0</v>
      </c>
      <c r="K51" s="99">
        <v>0</v>
      </c>
      <c r="L51" s="90">
        <v>0</v>
      </c>
      <c r="M51" s="91">
        <f>Rekapitulace!$G$4*G51*H51</f>
        <v>0</v>
      </c>
      <c r="N51" s="91">
        <f>Rekapitulace!$H$4*G51*I51</f>
        <v>0</v>
      </c>
      <c r="O51" s="92"/>
    </row>
    <row r="52" spans="1:15" s="93" customFormat="1" ht="39" customHeight="1">
      <c r="A52" s="85" t="s">
        <v>53</v>
      </c>
      <c r="B52" s="85" t="s">
        <v>54</v>
      </c>
      <c r="C52" s="85" t="s">
        <v>153</v>
      </c>
      <c r="D52" s="86" t="s">
        <v>156</v>
      </c>
      <c r="E52" s="87" t="s">
        <v>157</v>
      </c>
      <c r="F52" s="86" t="s">
        <v>158</v>
      </c>
      <c r="G52" s="88">
        <v>1</v>
      </c>
      <c r="H52" s="89">
        <v>0</v>
      </c>
      <c r="I52" s="89">
        <v>0</v>
      </c>
      <c r="J52" s="96">
        <f t="shared" si="1"/>
        <v>0</v>
      </c>
      <c r="K52" s="99">
        <v>0</v>
      </c>
      <c r="L52" s="90">
        <v>0</v>
      </c>
      <c r="M52" s="91">
        <f>Rekapitulace!$G$4*G52*H52</f>
        <v>0</v>
      </c>
      <c r="N52" s="91">
        <f>Rekapitulace!$H$4*G52*I52</f>
        <v>0</v>
      </c>
      <c r="O52" s="92"/>
    </row>
    <row r="53" spans="1:15" s="58" customFormat="1" ht="19.5" customHeight="1">
      <c r="A53" s="68" t="s">
        <v>53</v>
      </c>
      <c r="B53" s="68" t="s">
        <v>54</v>
      </c>
      <c r="C53" s="68" t="s">
        <v>66</v>
      </c>
      <c r="D53" s="69" t="s">
        <v>159</v>
      </c>
      <c r="E53" s="69" t="s">
        <v>160</v>
      </c>
      <c r="F53" s="69" t="s">
        <v>90</v>
      </c>
      <c r="G53" s="70">
        <v>57.174</v>
      </c>
      <c r="H53" s="71">
        <v>0</v>
      </c>
      <c r="I53" s="71">
        <v>0</v>
      </c>
      <c r="J53" s="72">
        <f t="shared" si="1"/>
        <v>0</v>
      </c>
      <c r="K53" s="100">
        <v>0</v>
      </c>
      <c r="L53" s="73">
        <v>0</v>
      </c>
      <c r="M53" s="74">
        <f>Rekapitulace!$G$4*G53*H53</f>
        <v>0</v>
      </c>
      <c r="N53" s="74">
        <f>Rekapitulace!$H$4*G53*I53</f>
        <v>0</v>
      </c>
      <c r="O53" s="75"/>
    </row>
    <row r="54" spans="1:15" s="58" customFormat="1" ht="15">
      <c r="A54" s="76" t="s">
        <v>50</v>
      </c>
      <c r="B54" s="76" t="s">
        <v>48</v>
      </c>
      <c r="C54" s="76"/>
      <c r="D54" s="77" t="s">
        <v>161</v>
      </c>
      <c r="E54" s="78" t="s">
        <v>162</v>
      </c>
      <c r="F54" s="77"/>
      <c r="G54" s="79">
        <v>0</v>
      </c>
      <c r="H54" s="80"/>
      <c r="I54" s="97"/>
      <c r="J54" s="81">
        <f>SUBTOTAL(9,J55:J57)</f>
        <v>0</v>
      </c>
      <c r="K54" s="98">
        <v>0</v>
      </c>
      <c r="L54" s="82">
        <v>0</v>
      </c>
      <c r="M54" s="81">
        <f>SUBTOTAL(9,M55:M57)</f>
        <v>0</v>
      </c>
      <c r="N54" s="81">
        <f>SUBTOTAL(9,N55:N57)</f>
        <v>0</v>
      </c>
      <c r="O54" s="77"/>
    </row>
    <row r="55" spans="1:15" s="93" customFormat="1" ht="39" customHeight="1">
      <c r="A55" s="85" t="s">
        <v>53</v>
      </c>
      <c r="B55" s="85" t="s">
        <v>163</v>
      </c>
      <c r="C55" s="85" t="s">
        <v>164</v>
      </c>
      <c r="D55" s="86" t="s">
        <v>165</v>
      </c>
      <c r="E55" s="87" t="s">
        <v>166</v>
      </c>
      <c r="F55" s="86" t="s">
        <v>58</v>
      </c>
      <c r="G55" s="88">
        <v>48.88</v>
      </c>
      <c r="H55" s="89">
        <v>0</v>
      </c>
      <c r="I55" s="89">
        <v>0</v>
      </c>
      <c r="J55" s="96">
        <f>ROUND(G55*(H55+I55),0)</f>
        <v>0</v>
      </c>
      <c r="K55" s="99">
        <v>0.0045000000000000005</v>
      </c>
      <c r="L55" s="90">
        <v>0</v>
      </c>
      <c r="M55" s="91">
        <f>Rekapitulace!$G$4*G55*H55</f>
        <v>0</v>
      </c>
      <c r="N55" s="91">
        <f>Rekapitulace!$H$4*G55*I55</f>
        <v>0</v>
      </c>
      <c r="O55" s="92"/>
    </row>
    <row r="56" spans="1:15" s="93" customFormat="1" ht="39" customHeight="1">
      <c r="A56" s="85" t="s">
        <v>53</v>
      </c>
      <c r="B56" s="85" t="s">
        <v>163</v>
      </c>
      <c r="C56" s="85" t="s">
        <v>164</v>
      </c>
      <c r="D56" s="86" t="s">
        <v>167</v>
      </c>
      <c r="E56" s="87" t="s">
        <v>168</v>
      </c>
      <c r="F56" s="86" t="s">
        <v>58</v>
      </c>
      <c r="G56" s="88">
        <v>35.645</v>
      </c>
      <c r="H56" s="89">
        <v>0</v>
      </c>
      <c r="I56" s="89">
        <v>0</v>
      </c>
      <c r="J56" s="96">
        <f>ROUND(G56*(H56+I56),0)</f>
        <v>0</v>
      </c>
      <c r="K56" s="99">
        <v>0.0049584</v>
      </c>
      <c r="L56" s="90">
        <v>0</v>
      </c>
      <c r="M56" s="91">
        <f>Rekapitulace!$G$4*G56*H56</f>
        <v>0</v>
      </c>
      <c r="N56" s="91">
        <f>Rekapitulace!$H$4*G56*I56</f>
        <v>0</v>
      </c>
      <c r="O56" s="92"/>
    </row>
    <row r="57" spans="1:15" s="93" customFormat="1" ht="39" customHeight="1">
      <c r="A57" s="85" t="s">
        <v>53</v>
      </c>
      <c r="B57" s="85" t="s">
        <v>163</v>
      </c>
      <c r="C57" s="85" t="s">
        <v>164</v>
      </c>
      <c r="D57" s="86" t="s">
        <v>169</v>
      </c>
      <c r="E57" s="87" t="s">
        <v>170</v>
      </c>
      <c r="F57" s="86" t="s">
        <v>90</v>
      </c>
      <c r="G57" s="88">
        <v>0.397</v>
      </c>
      <c r="H57" s="89">
        <v>0</v>
      </c>
      <c r="I57" s="89">
        <v>0</v>
      </c>
      <c r="J57" s="96">
        <f>ROUND(G57*(H57+I57),0)</f>
        <v>0</v>
      </c>
      <c r="K57" s="99">
        <v>0</v>
      </c>
      <c r="L57" s="90">
        <v>0</v>
      </c>
      <c r="M57" s="91">
        <f>Rekapitulace!$G$4*G57*H57</f>
        <v>0</v>
      </c>
      <c r="N57" s="91">
        <f>Rekapitulace!$H$4*G57*I57</f>
        <v>0</v>
      </c>
      <c r="O57" s="92"/>
    </row>
    <row r="58" spans="1:15" s="93" customFormat="1" ht="15">
      <c r="A58" s="76" t="s">
        <v>50</v>
      </c>
      <c r="B58" s="76" t="s">
        <v>48</v>
      </c>
      <c r="C58" s="94"/>
      <c r="D58" s="77" t="s">
        <v>171</v>
      </c>
      <c r="E58" s="78" t="s">
        <v>172</v>
      </c>
      <c r="F58" s="95"/>
      <c r="G58" s="79">
        <v>0</v>
      </c>
      <c r="H58" s="80"/>
      <c r="I58" s="97"/>
      <c r="J58" s="81">
        <f>SUBTOTAL(9,J59:J59)</f>
        <v>0</v>
      </c>
      <c r="K58" s="98">
        <v>0</v>
      </c>
      <c r="L58" s="82">
        <v>0</v>
      </c>
      <c r="M58" s="81">
        <f>SUBTOTAL(9,M59:M59)</f>
        <v>0</v>
      </c>
      <c r="N58" s="81">
        <f>SUBTOTAL(9,N59:N59)</f>
        <v>0</v>
      </c>
      <c r="O58" s="95"/>
    </row>
    <row r="59" spans="1:15" s="58" customFormat="1" ht="19.5" customHeight="1">
      <c r="A59" s="68" t="s">
        <v>53</v>
      </c>
      <c r="B59" s="68" t="s">
        <v>163</v>
      </c>
      <c r="C59" s="68" t="s">
        <v>173</v>
      </c>
      <c r="D59" s="69" t="s">
        <v>174</v>
      </c>
      <c r="E59" s="69" t="s">
        <v>175</v>
      </c>
      <c r="F59" s="69" t="s">
        <v>158</v>
      </c>
      <c r="G59" s="70">
        <v>1</v>
      </c>
      <c r="H59" s="71">
        <v>0</v>
      </c>
      <c r="I59" s="71">
        <v>0</v>
      </c>
      <c r="J59" s="72">
        <f>ROUND(G59*(H59+I59),0)</f>
        <v>0</v>
      </c>
      <c r="K59" s="100">
        <v>0.001</v>
      </c>
      <c r="L59" s="73">
        <v>0</v>
      </c>
      <c r="M59" s="74">
        <f>Rekapitulace!$G$4*G59*H59</f>
        <v>0</v>
      </c>
      <c r="N59" s="74">
        <f>Rekapitulace!$H$4*G59*I59</f>
        <v>0</v>
      </c>
      <c r="O59" s="75"/>
    </row>
    <row r="60" spans="1:15" s="58" customFormat="1" ht="15">
      <c r="A60" s="76" t="s">
        <v>50</v>
      </c>
      <c r="B60" s="76" t="s">
        <v>48</v>
      </c>
      <c r="C60" s="76"/>
      <c r="D60" s="77" t="s">
        <v>176</v>
      </c>
      <c r="E60" s="78" t="s">
        <v>177</v>
      </c>
      <c r="F60" s="77"/>
      <c r="G60" s="79">
        <v>0</v>
      </c>
      <c r="H60" s="80"/>
      <c r="I60" s="97"/>
      <c r="J60" s="81">
        <f>SUBTOTAL(9,J61:J61)</f>
        <v>0</v>
      </c>
      <c r="K60" s="98">
        <v>0</v>
      </c>
      <c r="L60" s="82">
        <v>0</v>
      </c>
      <c r="M60" s="81">
        <f>SUBTOTAL(9,M61:M61)</f>
        <v>0</v>
      </c>
      <c r="N60" s="81">
        <f>SUBTOTAL(9,N61:N61)</f>
        <v>0</v>
      </c>
      <c r="O60" s="77"/>
    </row>
    <row r="61" spans="1:15" s="58" customFormat="1" ht="19.5" customHeight="1">
      <c r="A61" s="68" t="s">
        <v>53</v>
      </c>
      <c r="B61" s="68" t="s">
        <v>163</v>
      </c>
      <c r="C61" s="68" t="s">
        <v>173</v>
      </c>
      <c r="D61" s="69" t="s">
        <v>178</v>
      </c>
      <c r="E61" s="69" t="s">
        <v>179</v>
      </c>
      <c r="F61" s="69" t="s">
        <v>158</v>
      </c>
      <c r="G61" s="70">
        <v>1</v>
      </c>
      <c r="H61" s="71">
        <v>0</v>
      </c>
      <c r="I61" s="71">
        <v>0</v>
      </c>
      <c r="J61" s="72">
        <f>ROUND(G61*(H61+I61),0)</f>
        <v>0</v>
      </c>
      <c r="K61" s="100">
        <v>0.00067</v>
      </c>
      <c r="L61" s="73">
        <v>0</v>
      </c>
      <c r="M61" s="74">
        <f>Rekapitulace!$G$4*G61*H61</f>
        <v>0</v>
      </c>
      <c r="N61" s="74">
        <f>Rekapitulace!$H$4*G61*I61</f>
        <v>0</v>
      </c>
      <c r="O61" s="75"/>
    </row>
    <row r="62" spans="1:15" s="58" customFormat="1" ht="15">
      <c r="A62" s="76" t="s">
        <v>50</v>
      </c>
      <c r="B62" s="76" t="s">
        <v>48</v>
      </c>
      <c r="C62" s="76"/>
      <c r="D62" s="77" t="s">
        <v>180</v>
      </c>
      <c r="E62" s="78" t="s">
        <v>181</v>
      </c>
      <c r="F62" s="77"/>
      <c r="G62" s="79">
        <v>0</v>
      </c>
      <c r="H62" s="80"/>
      <c r="I62" s="97"/>
      <c r="J62" s="81">
        <f>SUBTOTAL(9,J63:J83)</f>
        <v>0</v>
      </c>
      <c r="K62" s="98">
        <v>0</v>
      </c>
      <c r="L62" s="82">
        <v>0</v>
      </c>
      <c r="M62" s="81">
        <f>SUBTOTAL(9,M63:M83)</f>
        <v>0</v>
      </c>
      <c r="N62" s="81">
        <f>SUBTOTAL(9,N63:N83)</f>
        <v>0</v>
      </c>
      <c r="O62" s="77"/>
    </row>
    <row r="63" spans="1:15" s="58" customFormat="1" ht="19.5" customHeight="1">
      <c r="A63" s="68" t="s">
        <v>53</v>
      </c>
      <c r="B63" s="68" t="s">
        <v>163</v>
      </c>
      <c r="C63" s="68" t="s">
        <v>173</v>
      </c>
      <c r="D63" s="69" t="s">
        <v>182</v>
      </c>
      <c r="E63" s="69" t="s">
        <v>183</v>
      </c>
      <c r="F63" s="69" t="s">
        <v>184</v>
      </c>
      <c r="G63" s="70">
        <v>1</v>
      </c>
      <c r="H63" s="71">
        <v>0</v>
      </c>
      <c r="I63" s="71">
        <v>0</v>
      </c>
      <c r="J63" s="72">
        <f aca="true" t="shared" si="2" ref="J63:J83">ROUND(G63*(H63+I63),0)</f>
        <v>0</v>
      </c>
      <c r="K63" s="100">
        <v>0</v>
      </c>
      <c r="L63" s="73">
        <v>0.019459999999999998</v>
      </c>
      <c r="M63" s="74">
        <f>Rekapitulace!$G$4*G63*H63</f>
        <v>0</v>
      </c>
      <c r="N63" s="74">
        <f>Rekapitulace!$H$4*G63*I63</f>
        <v>0</v>
      </c>
      <c r="O63" s="75"/>
    </row>
    <row r="64" spans="1:15" s="93" customFormat="1" ht="39" customHeight="1">
      <c r="A64" s="85" t="s">
        <v>53</v>
      </c>
      <c r="B64" s="85" t="s">
        <v>163</v>
      </c>
      <c r="C64" s="85" t="s">
        <v>173</v>
      </c>
      <c r="D64" s="86" t="s">
        <v>185</v>
      </c>
      <c r="E64" s="87" t="s">
        <v>186</v>
      </c>
      <c r="F64" s="86" t="s">
        <v>90</v>
      </c>
      <c r="G64" s="88">
        <v>0.75</v>
      </c>
      <c r="H64" s="89">
        <v>0</v>
      </c>
      <c r="I64" s="89">
        <v>0</v>
      </c>
      <c r="J64" s="96">
        <f t="shared" si="2"/>
        <v>0</v>
      </c>
      <c r="K64" s="99">
        <v>0</v>
      </c>
      <c r="L64" s="90">
        <v>0</v>
      </c>
      <c r="M64" s="91">
        <f>Rekapitulace!$G$4*G64*H64</f>
        <v>0</v>
      </c>
      <c r="N64" s="91">
        <f>Rekapitulace!$H$4*G64*I64</f>
        <v>0</v>
      </c>
      <c r="O64" s="92"/>
    </row>
    <row r="65" spans="1:15" s="58" customFormat="1" ht="19.5" customHeight="1">
      <c r="A65" s="68" t="s">
        <v>53</v>
      </c>
      <c r="B65" s="68" t="s">
        <v>163</v>
      </c>
      <c r="C65" s="68" t="s">
        <v>173</v>
      </c>
      <c r="D65" s="69" t="s">
        <v>187</v>
      </c>
      <c r="E65" s="69" t="s">
        <v>188</v>
      </c>
      <c r="F65" s="69" t="s">
        <v>63</v>
      </c>
      <c r="G65" s="70">
        <v>15</v>
      </c>
      <c r="H65" s="71">
        <v>0</v>
      </c>
      <c r="I65" s="71">
        <v>0</v>
      </c>
      <c r="J65" s="72">
        <f t="shared" si="2"/>
        <v>0</v>
      </c>
      <c r="K65" s="100">
        <v>0.01352</v>
      </c>
      <c r="L65" s="73">
        <v>0</v>
      </c>
      <c r="M65" s="74">
        <f>Rekapitulace!$G$4*G65*H65</f>
        <v>0</v>
      </c>
      <c r="N65" s="74">
        <f>Rekapitulace!$H$4*G65*I65</f>
        <v>0</v>
      </c>
      <c r="O65" s="75"/>
    </row>
    <row r="66" spans="1:15" s="58" customFormat="1" ht="19.5" customHeight="1">
      <c r="A66" s="68" t="s">
        <v>53</v>
      </c>
      <c r="B66" s="68" t="s">
        <v>163</v>
      </c>
      <c r="C66" s="68" t="s">
        <v>173</v>
      </c>
      <c r="D66" s="69" t="s">
        <v>189</v>
      </c>
      <c r="E66" s="69" t="s">
        <v>190</v>
      </c>
      <c r="F66" s="69" t="s">
        <v>63</v>
      </c>
      <c r="G66" s="70">
        <v>4</v>
      </c>
      <c r="H66" s="71">
        <v>0</v>
      </c>
      <c r="I66" s="71">
        <v>0</v>
      </c>
      <c r="J66" s="72">
        <f t="shared" si="2"/>
        <v>0</v>
      </c>
      <c r="K66" s="100">
        <v>0.01352</v>
      </c>
      <c r="L66" s="73">
        <v>0</v>
      </c>
      <c r="M66" s="74">
        <f>Rekapitulace!$G$4*G66*H66</f>
        <v>0</v>
      </c>
      <c r="N66" s="74">
        <f>Rekapitulace!$H$4*G66*I66</f>
        <v>0</v>
      </c>
      <c r="O66" s="75"/>
    </row>
    <row r="67" spans="1:15" s="58" customFormat="1" ht="19.5" customHeight="1">
      <c r="A67" s="68" t="s">
        <v>53</v>
      </c>
      <c r="B67" s="68" t="s">
        <v>163</v>
      </c>
      <c r="C67" s="68" t="s">
        <v>173</v>
      </c>
      <c r="D67" s="69" t="s">
        <v>191</v>
      </c>
      <c r="E67" s="69" t="s">
        <v>192</v>
      </c>
      <c r="F67" s="69" t="s">
        <v>63</v>
      </c>
      <c r="G67" s="70">
        <v>4</v>
      </c>
      <c r="H67" s="71">
        <v>0</v>
      </c>
      <c r="I67" s="71">
        <v>0</v>
      </c>
      <c r="J67" s="72">
        <f t="shared" si="2"/>
        <v>0</v>
      </c>
      <c r="K67" s="100">
        <v>0.01352</v>
      </c>
      <c r="L67" s="73">
        <v>0</v>
      </c>
      <c r="M67" s="74">
        <f>Rekapitulace!$G$4*G67*H67</f>
        <v>0</v>
      </c>
      <c r="N67" s="74">
        <f>Rekapitulace!$H$4*G67*I67</f>
        <v>0</v>
      </c>
      <c r="O67" s="75"/>
    </row>
    <row r="68" spans="1:15" s="58" customFormat="1" ht="19.5" customHeight="1">
      <c r="A68" s="68" t="s">
        <v>53</v>
      </c>
      <c r="B68" s="68" t="s">
        <v>163</v>
      </c>
      <c r="C68" s="68" t="s">
        <v>173</v>
      </c>
      <c r="D68" s="69" t="s">
        <v>193</v>
      </c>
      <c r="E68" s="69" t="s">
        <v>194</v>
      </c>
      <c r="F68" s="69" t="s">
        <v>63</v>
      </c>
      <c r="G68" s="70">
        <v>6</v>
      </c>
      <c r="H68" s="71">
        <v>0</v>
      </c>
      <c r="I68" s="71">
        <v>0</v>
      </c>
      <c r="J68" s="72">
        <f t="shared" si="2"/>
        <v>0</v>
      </c>
      <c r="K68" s="100">
        <v>0.01352</v>
      </c>
      <c r="L68" s="73">
        <v>0</v>
      </c>
      <c r="M68" s="74">
        <f>Rekapitulace!$G$4*G68*H68</f>
        <v>0</v>
      </c>
      <c r="N68" s="74">
        <f>Rekapitulace!$H$4*G68*I68</f>
        <v>0</v>
      </c>
      <c r="O68" s="75"/>
    </row>
    <row r="69" spans="1:15" s="58" customFormat="1" ht="19.5" customHeight="1">
      <c r="A69" s="68" t="s">
        <v>53</v>
      </c>
      <c r="B69" s="68" t="s">
        <v>163</v>
      </c>
      <c r="C69" s="68" t="s">
        <v>173</v>
      </c>
      <c r="D69" s="69" t="s">
        <v>195</v>
      </c>
      <c r="E69" s="69" t="s">
        <v>196</v>
      </c>
      <c r="F69" s="69" t="s">
        <v>63</v>
      </c>
      <c r="G69" s="70">
        <v>1</v>
      </c>
      <c r="H69" s="71">
        <v>0</v>
      </c>
      <c r="I69" s="71">
        <v>0</v>
      </c>
      <c r="J69" s="72">
        <f t="shared" si="2"/>
        <v>0</v>
      </c>
      <c r="K69" s="100">
        <v>0.01352</v>
      </c>
      <c r="L69" s="73">
        <v>0</v>
      </c>
      <c r="M69" s="74">
        <f>Rekapitulace!$G$4*G69*H69</f>
        <v>0</v>
      </c>
      <c r="N69" s="74">
        <f>Rekapitulace!$H$4*G69*I69</f>
        <v>0</v>
      </c>
      <c r="O69" s="75"/>
    </row>
    <row r="70" spans="1:15" s="58" customFormat="1" ht="19.5" customHeight="1">
      <c r="A70" s="68" t="s">
        <v>53</v>
      </c>
      <c r="B70" s="68" t="s">
        <v>163</v>
      </c>
      <c r="C70" s="68" t="s">
        <v>173</v>
      </c>
      <c r="D70" s="69" t="s">
        <v>197</v>
      </c>
      <c r="E70" s="69" t="s">
        <v>198</v>
      </c>
      <c r="F70" s="69" t="s">
        <v>63</v>
      </c>
      <c r="G70" s="70">
        <v>15</v>
      </c>
      <c r="H70" s="71">
        <v>0</v>
      </c>
      <c r="I70" s="71">
        <v>0</v>
      </c>
      <c r="J70" s="72">
        <f t="shared" si="2"/>
        <v>0</v>
      </c>
      <c r="K70" s="100">
        <v>0.01352</v>
      </c>
      <c r="L70" s="73">
        <v>0</v>
      </c>
      <c r="M70" s="74">
        <f>Rekapitulace!$G$4*G70*H70</f>
        <v>0</v>
      </c>
      <c r="N70" s="74">
        <f>Rekapitulace!$H$4*G70*I70</f>
        <v>0</v>
      </c>
      <c r="O70" s="75"/>
    </row>
    <row r="71" spans="1:15" s="58" customFormat="1" ht="19.5" customHeight="1">
      <c r="A71" s="68" t="s">
        <v>53</v>
      </c>
      <c r="B71" s="68" t="s">
        <v>163</v>
      </c>
      <c r="C71" s="68" t="s">
        <v>173</v>
      </c>
      <c r="D71" s="69" t="s">
        <v>199</v>
      </c>
      <c r="E71" s="69" t="s">
        <v>200</v>
      </c>
      <c r="F71" s="69" t="s">
        <v>63</v>
      </c>
      <c r="G71" s="70">
        <v>4</v>
      </c>
      <c r="H71" s="71">
        <v>0</v>
      </c>
      <c r="I71" s="71">
        <v>0</v>
      </c>
      <c r="J71" s="72">
        <f t="shared" si="2"/>
        <v>0</v>
      </c>
      <c r="K71" s="100">
        <v>0.01352</v>
      </c>
      <c r="L71" s="73">
        <v>0</v>
      </c>
      <c r="M71" s="74">
        <f>Rekapitulace!$G$4*G71*H71</f>
        <v>0</v>
      </c>
      <c r="N71" s="74">
        <f>Rekapitulace!$H$4*G71*I71</f>
        <v>0</v>
      </c>
      <c r="O71" s="75"/>
    </row>
    <row r="72" spans="1:15" s="58" customFormat="1" ht="19.5" customHeight="1">
      <c r="A72" s="68" t="s">
        <v>53</v>
      </c>
      <c r="B72" s="68" t="s">
        <v>163</v>
      </c>
      <c r="C72" s="68" t="s">
        <v>173</v>
      </c>
      <c r="D72" s="69" t="s">
        <v>201</v>
      </c>
      <c r="E72" s="69" t="s">
        <v>202</v>
      </c>
      <c r="F72" s="69" t="s">
        <v>63</v>
      </c>
      <c r="G72" s="70">
        <v>4</v>
      </c>
      <c r="H72" s="71">
        <v>0</v>
      </c>
      <c r="I72" s="71">
        <v>0</v>
      </c>
      <c r="J72" s="72">
        <f t="shared" si="2"/>
        <v>0</v>
      </c>
      <c r="K72" s="100">
        <v>0.01352</v>
      </c>
      <c r="L72" s="73">
        <v>0</v>
      </c>
      <c r="M72" s="74">
        <f>Rekapitulace!$G$4*G72*H72</f>
        <v>0</v>
      </c>
      <c r="N72" s="74">
        <f>Rekapitulace!$H$4*G72*I72</f>
        <v>0</v>
      </c>
      <c r="O72" s="75"/>
    </row>
    <row r="73" spans="1:15" s="58" customFormat="1" ht="19.5" customHeight="1">
      <c r="A73" s="68" t="s">
        <v>53</v>
      </c>
      <c r="B73" s="68" t="s">
        <v>163</v>
      </c>
      <c r="C73" s="68" t="s">
        <v>173</v>
      </c>
      <c r="D73" s="69" t="s">
        <v>203</v>
      </c>
      <c r="E73" s="69" t="s">
        <v>204</v>
      </c>
      <c r="F73" s="69" t="s">
        <v>63</v>
      </c>
      <c r="G73" s="70">
        <v>1</v>
      </c>
      <c r="H73" s="71">
        <v>0</v>
      </c>
      <c r="I73" s="71">
        <v>0</v>
      </c>
      <c r="J73" s="72">
        <f t="shared" si="2"/>
        <v>0</v>
      </c>
      <c r="K73" s="100">
        <v>0.01352</v>
      </c>
      <c r="L73" s="73">
        <v>0</v>
      </c>
      <c r="M73" s="74">
        <f>Rekapitulace!$G$4*G73*H73</f>
        <v>0</v>
      </c>
      <c r="N73" s="74">
        <f>Rekapitulace!$H$4*G73*I73</f>
        <v>0</v>
      </c>
      <c r="O73" s="75"/>
    </row>
    <row r="74" spans="1:15" s="58" customFormat="1" ht="19.5" customHeight="1">
      <c r="A74" s="68" t="s">
        <v>53</v>
      </c>
      <c r="B74" s="68" t="s">
        <v>163</v>
      </c>
      <c r="C74" s="68" t="s">
        <v>173</v>
      </c>
      <c r="D74" s="69" t="s">
        <v>205</v>
      </c>
      <c r="E74" s="69" t="s">
        <v>206</v>
      </c>
      <c r="F74" s="69" t="s">
        <v>63</v>
      </c>
      <c r="G74" s="70">
        <v>2</v>
      </c>
      <c r="H74" s="71">
        <v>0</v>
      </c>
      <c r="I74" s="71">
        <v>0</v>
      </c>
      <c r="J74" s="72">
        <f t="shared" si="2"/>
        <v>0</v>
      </c>
      <c r="K74" s="100">
        <v>0.01352</v>
      </c>
      <c r="L74" s="73">
        <v>0</v>
      </c>
      <c r="M74" s="74">
        <f>Rekapitulace!$G$4*G74*H74</f>
        <v>0</v>
      </c>
      <c r="N74" s="74">
        <f>Rekapitulace!$H$4*G74*I74</f>
        <v>0</v>
      </c>
      <c r="O74" s="75"/>
    </row>
    <row r="75" spans="1:15" s="58" customFormat="1" ht="19.5" customHeight="1">
      <c r="A75" s="68" t="s">
        <v>53</v>
      </c>
      <c r="B75" s="68" t="s">
        <v>163</v>
      </c>
      <c r="C75" s="68" t="s">
        <v>173</v>
      </c>
      <c r="D75" s="69" t="s">
        <v>207</v>
      </c>
      <c r="E75" s="69" t="s">
        <v>208</v>
      </c>
      <c r="F75" s="69" t="s">
        <v>63</v>
      </c>
      <c r="G75" s="70">
        <v>1</v>
      </c>
      <c r="H75" s="71">
        <v>0</v>
      </c>
      <c r="I75" s="71">
        <v>0</v>
      </c>
      <c r="J75" s="72">
        <f t="shared" si="2"/>
        <v>0</v>
      </c>
      <c r="K75" s="100">
        <v>0.01352</v>
      </c>
      <c r="L75" s="73">
        <v>0</v>
      </c>
      <c r="M75" s="74">
        <f>Rekapitulace!$G$4*G75*H75</f>
        <v>0</v>
      </c>
      <c r="N75" s="74">
        <f>Rekapitulace!$H$4*G75*I75</f>
        <v>0</v>
      </c>
      <c r="O75" s="75"/>
    </row>
    <row r="76" spans="1:15" s="58" customFormat="1" ht="19.5" customHeight="1">
      <c r="A76" s="68" t="s">
        <v>53</v>
      </c>
      <c r="B76" s="68" t="s">
        <v>163</v>
      </c>
      <c r="C76" s="68" t="s">
        <v>173</v>
      </c>
      <c r="D76" s="69" t="s">
        <v>209</v>
      </c>
      <c r="E76" s="69" t="s">
        <v>210</v>
      </c>
      <c r="F76" s="69" t="s">
        <v>63</v>
      </c>
      <c r="G76" s="70">
        <v>1</v>
      </c>
      <c r="H76" s="71">
        <v>0</v>
      </c>
      <c r="I76" s="71">
        <v>0</v>
      </c>
      <c r="J76" s="72">
        <f t="shared" si="2"/>
        <v>0</v>
      </c>
      <c r="K76" s="100">
        <v>0.01352</v>
      </c>
      <c r="L76" s="73">
        <v>0</v>
      </c>
      <c r="M76" s="74">
        <f>Rekapitulace!$G$4*G76*H76</f>
        <v>0</v>
      </c>
      <c r="N76" s="74">
        <f>Rekapitulace!$H$4*G76*I76</f>
        <v>0</v>
      </c>
      <c r="O76" s="75"/>
    </row>
    <row r="77" spans="1:15" s="58" customFormat="1" ht="19.5" customHeight="1">
      <c r="A77" s="68" t="s">
        <v>53</v>
      </c>
      <c r="B77" s="68" t="s">
        <v>163</v>
      </c>
      <c r="C77" s="68" t="s">
        <v>173</v>
      </c>
      <c r="D77" s="69" t="s">
        <v>211</v>
      </c>
      <c r="E77" s="69" t="s">
        <v>212</v>
      </c>
      <c r="F77" s="69" t="s">
        <v>63</v>
      </c>
      <c r="G77" s="70">
        <v>15</v>
      </c>
      <c r="H77" s="71">
        <v>0</v>
      </c>
      <c r="I77" s="71">
        <v>0</v>
      </c>
      <c r="J77" s="72">
        <f t="shared" si="2"/>
        <v>0</v>
      </c>
      <c r="K77" s="100">
        <v>0.01352</v>
      </c>
      <c r="L77" s="73">
        <v>0</v>
      </c>
      <c r="M77" s="74">
        <f>Rekapitulace!$G$4*G77*H77</f>
        <v>0</v>
      </c>
      <c r="N77" s="74">
        <f>Rekapitulace!$H$4*G77*I77</f>
        <v>0</v>
      </c>
      <c r="O77" s="75"/>
    </row>
    <row r="78" spans="1:15" s="58" customFormat="1" ht="19.5" customHeight="1">
      <c r="A78" s="68" t="s">
        <v>53</v>
      </c>
      <c r="B78" s="68" t="s">
        <v>163</v>
      </c>
      <c r="C78" s="68" t="s">
        <v>173</v>
      </c>
      <c r="D78" s="69" t="s">
        <v>213</v>
      </c>
      <c r="E78" s="69" t="s">
        <v>214</v>
      </c>
      <c r="F78" s="69" t="s">
        <v>63</v>
      </c>
      <c r="G78" s="70">
        <v>15</v>
      </c>
      <c r="H78" s="71">
        <v>0</v>
      </c>
      <c r="I78" s="71">
        <v>0</v>
      </c>
      <c r="J78" s="72">
        <f t="shared" si="2"/>
        <v>0</v>
      </c>
      <c r="K78" s="100">
        <v>0.01352</v>
      </c>
      <c r="L78" s="73">
        <v>0</v>
      </c>
      <c r="M78" s="74">
        <f>Rekapitulace!$G$4*G78*H78</f>
        <v>0</v>
      </c>
      <c r="N78" s="74">
        <f>Rekapitulace!$H$4*G78*I78</f>
        <v>0</v>
      </c>
      <c r="O78" s="75"/>
    </row>
    <row r="79" spans="1:15" s="58" customFormat="1" ht="19.5" customHeight="1">
      <c r="A79" s="68" t="s">
        <v>53</v>
      </c>
      <c r="B79" s="68" t="s">
        <v>163</v>
      </c>
      <c r="C79" s="68" t="s">
        <v>173</v>
      </c>
      <c r="D79" s="69" t="s">
        <v>215</v>
      </c>
      <c r="E79" s="69" t="s">
        <v>216</v>
      </c>
      <c r="F79" s="69" t="s">
        <v>63</v>
      </c>
      <c r="G79" s="70">
        <v>2</v>
      </c>
      <c r="H79" s="71">
        <v>0</v>
      </c>
      <c r="I79" s="71">
        <v>0</v>
      </c>
      <c r="J79" s="72">
        <f t="shared" si="2"/>
        <v>0</v>
      </c>
      <c r="K79" s="100">
        <v>0.01352</v>
      </c>
      <c r="L79" s="73">
        <v>0</v>
      </c>
      <c r="M79" s="74">
        <f>Rekapitulace!$G$4*G79*H79</f>
        <v>0</v>
      </c>
      <c r="N79" s="74">
        <f>Rekapitulace!$H$4*G79*I79</f>
        <v>0</v>
      </c>
      <c r="O79" s="75"/>
    </row>
    <row r="80" spans="1:15" s="58" customFormat="1" ht="19.5" customHeight="1">
      <c r="A80" s="68" t="s">
        <v>53</v>
      </c>
      <c r="B80" s="68" t="s">
        <v>163</v>
      </c>
      <c r="C80" s="68" t="s">
        <v>173</v>
      </c>
      <c r="D80" s="69" t="s">
        <v>217</v>
      </c>
      <c r="E80" s="69" t="s">
        <v>218</v>
      </c>
      <c r="F80" s="69" t="s">
        <v>63</v>
      </c>
      <c r="G80" s="70">
        <v>1</v>
      </c>
      <c r="H80" s="71">
        <v>0</v>
      </c>
      <c r="I80" s="71">
        <v>0</v>
      </c>
      <c r="J80" s="72">
        <f t="shared" si="2"/>
        <v>0</v>
      </c>
      <c r="K80" s="100">
        <v>0.01352</v>
      </c>
      <c r="L80" s="73">
        <v>0</v>
      </c>
      <c r="M80" s="74">
        <f>Rekapitulace!$G$4*G80*H80</f>
        <v>0</v>
      </c>
      <c r="N80" s="74">
        <f>Rekapitulace!$H$4*G80*I80</f>
        <v>0</v>
      </c>
      <c r="O80" s="75"/>
    </row>
    <row r="81" spans="1:15" s="58" customFormat="1" ht="19.5" customHeight="1">
      <c r="A81" s="68" t="s">
        <v>53</v>
      </c>
      <c r="B81" s="68" t="s">
        <v>163</v>
      </c>
      <c r="C81" s="68" t="s">
        <v>173</v>
      </c>
      <c r="D81" s="69" t="s">
        <v>219</v>
      </c>
      <c r="E81" s="69" t="s">
        <v>220</v>
      </c>
      <c r="F81" s="69" t="s">
        <v>63</v>
      </c>
      <c r="G81" s="70">
        <v>1</v>
      </c>
      <c r="H81" s="71">
        <v>0</v>
      </c>
      <c r="I81" s="71">
        <v>0</v>
      </c>
      <c r="J81" s="72">
        <f t="shared" si="2"/>
        <v>0</v>
      </c>
      <c r="K81" s="100">
        <v>0.01352</v>
      </c>
      <c r="L81" s="73">
        <v>0</v>
      </c>
      <c r="M81" s="74">
        <f>Rekapitulace!$G$4*G81*H81</f>
        <v>0</v>
      </c>
      <c r="N81" s="74">
        <f>Rekapitulace!$H$4*G81*I81</f>
        <v>0</v>
      </c>
      <c r="O81" s="75"/>
    </row>
    <row r="82" spans="1:15" s="58" customFormat="1" ht="19.5" customHeight="1">
      <c r="A82" s="68" t="s">
        <v>53</v>
      </c>
      <c r="B82" s="68" t="s">
        <v>163</v>
      </c>
      <c r="C82" s="68" t="s">
        <v>173</v>
      </c>
      <c r="D82" s="69" t="s">
        <v>221</v>
      </c>
      <c r="E82" s="69" t="s">
        <v>222</v>
      </c>
      <c r="F82" s="69" t="s">
        <v>63</v>
      </c>
      <c r="G82" s="70">
        <v>1</v>
      </c>
      <c r="H82" s="71">
        <v>0</v>
      </c>
      <c r="I82" s="71">
        <v>0</v>
      </c>
      <c r="J82" s="72">
        <f t="shared" si="2"/>
        <v>0</v>
      </c>
      <c r="K82" s="100">
        <v>0.01352</v>
      </c>
      <c r="L82" s="73">
        <v>0</v>
      </c>
      <c r="M82" s="74">
        <f>Rekapitulace!$G$4*G82*H82</f>
        <v>0</v>
      </c>
      <c r="N82" s="74">
        <f>Rekapitulace!$H$4*G82*I82</f>
        <v>0</v>
      </c>
      <c r="O82" s="75"/>
    </row>
    <row r="83" spans="1:15" s="58" customFormat="1" ht="19.5" customHeight="1">
      <c r="A83" s="68" t="s">
        <v>53</v>
      </c>
      <c r="B83" s="68" t="s">
        <v>163</v>
      </c>
      <c r="C83" s="68" t="s">
        <v>173</v>
      </c>
      <c r="D83" s="69" t="s">
        <v>223</v>
      </c>
      <c r="E83" s="69" t="s">
        <v>224</v>
      </c>
      <c r="F83" s="69" t="s">
        <v>63</v>
      </c>
      <c r="G83" s="70">
        <v>1</v>
      </c>
      <c r="H83" s="71">
        <v>0</v>
      </c>
      <c r="I83" s="71">
        <v>0</v>
      </c>
      <c r="J83" s="72">
        <f t="shared" si="2"/>
        <v>0</v>
      </c>
      <c r="K83" s="100">
        <v>0.01352</v>
      </c>
      <c r="L83" s="73">
        <v>0</v>
      </c>
      <c r="M83" s="74">
        <f>Rekapitulace!$G$4*G83*H83</f>
        <v>0</v>
      </c>
      <c r="N83" s="74">
        <f>Rekapitulace!$H$4*G83*I83</f>
        <v>0</v>
      </c>
      <c r="O83" s="75"/>
    </row>
    <row r="84" spans="1:15" s="58" customFormat="1" ht="15">
      <c r="A84" s="76" t="s">
        <v>50</v>
      </c>
      <c r="B84" s="76" t="s">
        <v>48</v>
      </c>
      <c r="C84" s="76"/>
      <c r="D84" s="77" t="s">
        <v>225</v>
      </c>
      <c r="E84" s="78" t="s">
        <v>226</v>
      </c>
      <c r="F84" s="77"/>
      <c r="G84" s="79">
        <v>0</v>
      </c>
      <c r="H84" s="80"/>
      <c r="I84" s="97"/>
      <c r="J84" s="81">
        <f>SUBTOTAL(9,J85:J88)</f>
        <v>0</v>
      </c>
      <c r="K84" s="98">
        <v>0</v>
      </c>
      <c r="L84" s="82">
        <v>0</v>
      </c>
      <c r="M84" s="81">
        <f>SUBTOTAL(9,M85:M88)</f>
        <v>0</v>
      </c>
      <c r="N84" s="81">
        <f>SUBTOTAL(9,N85:N88)</f>
        <v>0</v>
      </c>
      <c r="O84" s="77"/>
    </row>
    <row r="85" spans="1:15" s="58" customFormat="1" ht="19.5" customHeight="1">
      <c r="A85" s="68" t="s">
        <v>53</v>
      </c>
      <c r="B85" s="68" t="s">
        <v>163</v>
      </c>
      <c r="C85" s="68" t="s">
        <v>227</v>
      </c>
      <c r="D85" s="69" t="s">
        <v>228</v>
      </c>
      <c r="E85" s="69" t="s">
        <v>229</v>
      </c>
      <c r="F85" s="69" t="s">
        <v>97</v>
      </c>
      <c r="G85" s="70">
        <v>5</v>
      </c>
      <c r="H85" s="71">
        <v>0</v>
      </c>
      <c r="I85" s="71">
        <v>0</v>
      </c>
      <c r="J85" s="72">
        <f>ROUND(G85*(H85+I85),0)</f>
        <v>0</v>
      </c>
      <c r="K85" s="100">
        <v>0.00058</v>
      </c>
      <c r="L85" s="73">
        <v>0</v>
      </c>
      <c r="M85" s="74">
        <f>Rekapitulace!$G$4*G85*H85</f>
        <v>0</v>
      </c>
      <c r="N85" s="74">
        <f>Rekapitulace!$H$4*G85*I85</f>
        <v>0</v>
      </c>
      <c r="O85" s="75"/>
    </row>
    <row r="86" spans="1:15" s="58" customFormat="1" ht="19.5" customHeight="1">
      <c r="A86" s="68" t="s">
        <v>53</v>
      </c>
      <c r="B86" s="68" t="s">
        <v>163</v>
      </c>
      <c r="C86" s="68" t="s">
        <v>227</v>
      </c>
      <c r="D86" s="69" t="s">
        <v>230</v>
      </c>
      <c r="E86" s="69" t="s">
        <v>231</v>
      </c>
      <c r="F86" s="69" t="s">
        <v>158</v>
      </c>
      <c r="G86" s="70">
        <v>1</v>
      </c>
      <c r="H86" s="71">
        <v>0</v>
      </c>
      <c r="I86" s="71">
        <v>0</v>
      </c>
      <c r="J86" s="72">
        <f>ROUND(G86*(H86+I86),0)</f>
        <v>0</v>
      </c>
      <c r="K86" s="100">
        <v>0.00058</v>
      </c>
      <c r="L86" s="73">
        <v>0</v>
      </c>
      <c r="M86" s="74">
        <f>Rekapitulace!$G$4*G86*H86</f>
        <v>0</v>
      </c>
      <c r="N86" s="74">
        <f>Rekapitulace!$H$4*G86*I86</f>
        <v>0</v>
      </c>
      <c r="O86" s="75"/>
    </row>
    <row r="87" spans="1:15" s="58" customFormat="1" ht="19.5" customHeight="1">
      <c r="A87" s="68" t="s">
        <v>53</v>
      </c>
      <c r="B87" s="68" t="s">
        <v>163</v>
      </c>
      <c r="C87" s="68" t="s">
        <v>227</v>
      </c>
      <c r="D87" s="69" t="s">
        <v>232</v>
      </c>
      <c r="E87" s="69" t="s">
        <v>233</v>
      </c>
      <c r="F87" s="69" t="s">
        <v>158</v>
      </c>
      <c r="G87" s="70">
        <v>1</v>
      </c>
      <c r="H87" s="71">
        <v>0</v>
      </c>
      <c r="I87" s="71">
        <v>0</v>
      </c>
      <c r="J87" s="72">
        <f>ROUND(G87*(H87+I87),0)</f>
        <v>0</v>
      </c>
      <c r="K87" s="100">
        <v>0.00058</v>
      </c>
      <c r="L87" s="73">
        <v>0</v>
      </c>
      <c r="M87" s="74">
        <f>Rekapitulace!$G$4*G87*H87</f>
        <v>0</v>
      </c>
      <c r="N87" s="74">
        <f>Rekapitulace!$H$4*G87*I87</f>
        <v>0</v>
      </c>
      <c r="O87" s="75"/>
    </row>
    <row r="88" spans="1:15" s="58" customFormat="1" ht="19.5" customHeight="1">
      <c r="A88" s="68" t="s">
        <v>53</v>
      </c>
      <c r="B88" s="68" t="s">
        <v>163</v>
      </c>
      <c r="C88" s="68" t="s">
        <v>227</v>
      </c>
      <c r="D88" s="69" t="s">
        <v>234</v>
      </c>
      <c r="E88" s="69" t="s">
        <v>235</v>
      </c>
      <c r="F88" s="69" t="s">
        <v>63</v>
      </c>
      <c r="G88" s="70">
        <v>16</v>
      </c>
      <c r="H88" s="71">
        <v>0</v>
      </c>
      <c r="I88" s="71">
        <v>0</v>
      </c>
      <c r="J88" s="72">
        <f>ROUND(G88*(H88+I88),0)</f>
        <v>0</v>
      </c>
      <c r="K88" s="100">
        <v>0.00058</v>
      </c>
      <c r="L88" s="73">
        <v>0</v>
      </c>
      <c r="M88" s="74">
        <f>Rekapitulace!$G$4*G88*H88</f>
        <v>0</v>
      </c>
      <c r="N88" s="74">
        <f>Rekapitulace!$H$4*G88*I88</f>
        <v>0</v>
      </c>
      <c r="O88" s="75"/>
    </row>
    <row r="89" spans="1:15" s="58" customFormat="1" ht="15">
      <c r="A89" s="76" t="s">
        <v>50</v>
      </c>
      <c r="B89" s="76" t="s">
        <v>48</v>
      </c>
      <c r="C89" s="76"/>
      <c r="D89" s="77" t="s">
        <v>236</v>
      </c>
      <c r="E89" s="78" t="s">
        <v>237</v>
      </c>
      <c r="F89" s="77"/>
      <c r="G89" s="79">
        <v>0</v>
      </c>
      <c r="H89" s="80"/>
      <c r="I89" s="97"/>
      <c r="J89" s="81">
        <f>SUBTOTAL(9,J90:J94)</f>
        <v>0</v>
      </c>
      <c r="K89" s="98">
        <v>0</v>
      </c>
      <c r="L89" s="82">
        <v>0</v>
      </c>
      <c r="M89" s="81">
        <f>SUBTOTAL(9,M90:M94)</f>
        <v>0</v>
      </c>
      <c r="N89" s="81">
        <f>SUBTOTAL(9,N90:N94)</f>
        <v>0</v>
      </c>
      <c r="O89" s="77"/>
    </row>
    <row r="90" spans="1:15" s="58" customFormat="1" ht="19.5" customHeight="1">
      <c r="A90" s="68" t="s">
        <v>53</v>
      </c>
      <c r="B90" s="68" t="s">
        <v>163</v>
      </c>
      <c r="C90" s="68" t="s">
        <v>227</v>
      </c>
      <c r="D90" s="69" t="s">
        <v>238</v>
      </c>
      <c r="E90" s="69" t="s">
        <v>239</v>
      </c>
      <c r="F90" s="69" t="s">
        <v>63</v>
      </c>
      <c r="G90" s="70">
        <v>2</v>
      </c>
      <c r="H90" s="71">
        <v>0</v>
      </c>
      <c r="I90" s="71">
        <v>0</v>
      </c>
      <c r="J90" s="72">
        <f>ROUND(G90*(H90+I90),0)</f>
        <v>0</v>
      </c>
      <c r="K90" s="100">
        <v>0.00964</v>
      </c>
      <c r="L90" s="73">
        <v>0</v>
      </c>
      <c r="M90" s="74">
        <f>Rekapitulace!$G$4*G90*H90</f>
        <v>0</v>
      </c>
      <c r="N90" s="74">
        <f>Rekapitulace!$H$4*G90*I90</f>
        <v>0</v>
      </c>
      <c r="O90" s="75"/>
    </row>
    <row r="91" spans="1:15" s="58" customFormat="1" ht="19.5" customHeight="1">
      <c r="A91" s="68" t="s">
        <v>53</v>
      </c>
      <c r="B91" s="68" t="s">
        <v>163</v>
      </c>
      <c r="C91" s="68" t="s">
        <v>227</v>
      </c>
      <c r="D91" s="69" t="s">
        <v>240</v>
      </c>
      <c r="E91" s="69" t="s">
        <v>241</v>
      </c>
      <c r="F91" s="69" t="s">
        <v>63</v>
      </c>
      <c r="G91" s="70">
        <v>2</v>
      </c>
      <c r="H91" s="71">
        <v>0</v>
      </c>
      <c r="I91" s="71">
        <v>0</v>
      </c>
      <c r="J91" s="72">
        <f>ROUND(G91*(H91+I91),0)</f>
        <v>0</v>
      </c>
      <c r="K91" s="100">
        <v>0.00964</v>
      </c>
      <c r="L91" s="73">
        <v>0</v>
      </c>
      <c r="M91" s="74">
        <f>Rekapitulace!$G$4*G91*H91</f>
        <v>0</v>
      </c>
      <c r="N91" s="74">
        <f>Rekapitulace!$H$4*G91*I91</f>
        <v>0</v>
      </c>
      <c r="O91" s="75"/>
    </row>
    <row r="92" spans="1:15" s="58" customFormat="1" ht="19.5" customHeight="1">
      <c r="A92" s="68" t="s">
        <v>53</v>
      </c>
      <c r="B92" s="68" t="s">
        <v>163</v>
      </c>
      <c r="C92" s="68" t="s">
        <v>227</v>
      </c>
      <c r="D92" s="69" t="s">
        <v>242</v>
      </c>
      <c r="E92" s="69" t="s">
        <v>243</v>
      </c>
      <c r="F92" s="69" t="s">
        <v>63</v>
      </c>
      <c r="G92" s="70">
        <v>2</v>
      </c>
      <c r="H92" s="71">
        <v>0</v>
      </c>
      <c r="I92" s="71">
        <v>0</v>
      </c>
      <c r="J92" s="72">
        <f>ROUND(G92*(H92+I92),0)</f>
        <v>0</v>
      </c>
      <c r="K92" s="100">
        <v>0.00964</v>
      </c>
      <c r="L92" s="73">
        <v>0</v>
      </c>
      <c r="M92" s="74">
        <f>Rekapitulace!$G$4*G92*H92</f>
        <v>0</v>
      </c>
      <c r="N92" s="74">
        <f>Rekapitulace!$H$4*G92*I92</f>
        <v>0</v>
      </c>
      <c r="O92" s="75"/>
    </row>
    <row r="93" spans="1:15" s="58" customFormat="1" ht="19.5" customHeight="1">
      <c r="A93" s="68" t="s">
        <v>53</v>
      </c>
      <c r="B93" s="68" t="s">
        <v>163</v>
      </c>
      <c r="C93" s="68" t="s">
        <v>227</v>
      </c>
      <c r="D93" s="69" t="s">
        <v>244</v>
      </c>
      <c r="E93" s="69" t="s">
        <v>245</v>
      </c>
      <c r="F93" s="69" t="s">
        <v>63</v>
      </c>
      <c r="G93" s="70">
        <v>2</v>
      </c>
      <c r="H93" s="71">
        <v>0</v>
      </c>
      <c r="I93" s="71">
        <v>0</v>
      </c>
      <c r="J93" s="72">
        <f>ROUND(G93*(H93+I93),0)</f>
        <v>0</v>
      </c>
      <c r="K93" s="100">
        <v>0.00964</v>
      </c>
      <c r="L93" s="73">
        <v>0</v>
      </c>
      <c r="M93" s="74">
        <f>Rekapitulace!$G$4*G93*H93</f>
        <v>0</v>
      </c>
      <c r="N93" s="74">
        <f>Rekapitulace!$H$4*G93*I93</f>
        <v>0</v>
      </c>
      <c r="O93" s="75"/>
    </row>
    <row r="94" spans="1:15" s="93" customFormat="1" ht="39" customHeight="1">
      <c r="A94" s="85" t="s">
        <v>53</v>
      </c>
      <c r="B94" s="85" t="s">
        <v>163</v>
      </c>
      <c r="C94" s="85" t="s">
        <v>227</v>
      </c>
      <c r="D94" s="86" t="s">
        <v>246</v>
      </c>
      <c r="E94" s="87" t="s">
        <v>247</v>
      </c>
      <c r="F94" s="86" t="s">
        <v>158</v>
      </c>
      <c r="G94" s="88">
        <v>1</v>
      </c>
      <c r="H94" s="89">
        <v>0</v>
      </c>
      <c r="I94" s="89">
        <v>0</v>
      </c>
      <c r="J94" s="96">
        <f>ROUND(G94*(H94+I94),0)</f>
        <v>0</v>
      </c>
      <c r="K94" s="99">
        <v>0</v>
      </c>
      <c r="L94" s="90">
        <v>0</v>
      </c>
      <c r="M94" s="91">
        <f>Rekapitulace!$G$4*G94*H94</f>
        <v>0</v>
      </c>
      <c r="N94" s="91">
        <f>Rekapitulace!$H$4*G94*I94</f>
        <v>0</v>
      </c>
      <c r="O94" s="92"/>
    </row>
    <row r="95" spans="1:15" s="93" customFormat="1" ht="15">
      <c r="A95" s="76" t="s">
        <v>50</v>
      </c>
      <c r="B95" s="76" t="s">
        <v>48</v>
      </c>
      <c r="C95" s="94"/>
      <c r="D95" s="77" t="s">
        <v>248</v>
      </c>
      <c r="E95" s="78" t="s">
        <v>249</v>
      </c>
      <c r="F95" s="95"/>
      <c r="G95" s="79">
        <v>0</v>
      </c>
      <c r="H95" s="80"/>
      <c r="I95" s="97"/>
      <c r="J95" s="81">
        <f>SUBTOTAL(9,J96:J107)</f>
        <v>0</v>
      </c>
      <c r="K95" s="98">
        <v>0</v>
      </c>
      <c r="L95" s="82">
        <v>0</v>
      </c>
      <c r="M95" s="81">
        <f>SUBTOTAL(9,M96:M107)</f>
        <v>0</v>
      </c>
      <c r="N95" s="81">
        <f>SUBTOTAL(9,N96:N107)</f>
        <v>0</v>
      </c>
      <c r="O95" s="95"/>
    </row>
    <row r="96" spans="1:15" s="93" customFormat="1" ht="39" customHeight="1">
      <c r="A96" s="85" t="s">
        <v>53</v>
      </c>
      <c r="B96" s="85" t="s">
        <v>163</v>
      </c>
      <c r="C96" s="85" t="s">
        <v>250</v>
      </c>
      <c r="D96" s="86" t="s">
        <v>251</v>
      </c>
      <c r="E96" s="87" t="s">
        <v>252</v>
      </c>
      <c r="F96" s="86" t="s">
        <v>63</v>
      </c>
      <c r="G96" s="88">
        <v>23</v>
      </c>
      <c r="H96" s="89">
        <v>0</v>
      </c>
      <c r="I96" s="89">
        <v>0</v>
      </c>
      <c r="J96" s="96">
        <f aca="true" t="shared" si="3" ref="J96:J107">ROUND(G96*(H96+I96),0)</f>
        <v>0</v>
      </c>
      <c r="K96" s="99">
        <v>0</v>
      </c>
      <c r="L96" s="90">
        <v>0.024</v>
      </c>
      <c r="M96" s="91">
        <f>Rekapitulace!$G$4*G96*H96</f>
        <v>0</v>
      </c>
      <c r="N96" s="91">
        <f>Rekapitulace!$H$4*G96*I96</f>
        <v>0</v>
      </c>
      <c r="O96" s="92"/>
    </row>
    <row r="97" spans="1:15" s="93" customFormat="1" ht="39" customHeight="1">
      <c r="A97" s="85" t="s">
        <v>53</v>
      </c>
      <c r="B97" s="85" t="s">
        <v>163</v>
      </c>
      <c r="C97" s="85" t="s">
        <v>250</v>
      </c>
      <c r="D97" s="86" t="s">
        <v>253</v>
      </c>
      <c r="E97" s="87" t="s">
        <v>254</v>
      </c>
      <c r="F97" s="86" t="s">
        <v>63</v>
      </c>
      <c r="G97" s="88">
        <v>21</v>
      </c>
      <c r="H97" s="89">
        <v>0</v>
      </c>
      <c r="I97" s="89">
        <v>0</v>
      </c>
      <c r="J97" s="96">
        <f t="shared" si="3"/>
        <v>0</v>
      </c>
      <c r="K97" s="99">
        <v>0</v>
      </c>
      <c r="L97" s="90">
        <v>0</v>
      </c>
      <c r="M97" s="91">
        <f>Rekapitulace!$G$4*G97*H97</f>
        <v>0</v>
      </c>
      <c r="N97" s="91">
        <f>Rekapitulace!$H$4*G97*I97</f>
        <v>0</v>
      </c>
      <c r="O97" s="92"/>
    </row>
    <row r="98" spans="1:15" s="93" customFormat="1" ht="39" customHeight="1">
      <c r="A98" s="85" t="s">
        <v>53</v>
      </c>
      <c r="B98" s="85" t="s">
        <v>163</v>
      </c>
      <c r="C98" s="85" t="s">
        <v>250</v>
      </c>
      <c r="D98" s="86" t="s">
        <v>255</v>
      </c>
      <c r="E98" s="87" t="s">
        <v>256</v>
      </c>
      <c r="F98" s="86" t="s">
        <v>63</v>
      </c>
      <c r="G98" s="88">
        <v>10</v>
      </c>
      <c r="H98" s="89">
        <v>0</v>
      </c>
      <c r="I98" s="89">
        <v>0</v>
      </c>
      <c r="J98" s="96">
        <f t="shared" si="3"/>
        <v>0</v>
      </c>
      <c r="K98" s="99">
        <v>0</v>
      </c>
      <c r="L98" s="90">
        <v>0</v>
      </c>
      <c r="M98" s="91">
        <f>Rekapitulace!$G$4*G98*H98</f>
        <v>0</v>
      </c>
      <c r="N98" s="91">
        <f>Rekapitulace!$H$4*G98*I98</f>
        <v>0</v>
      </c>
      <c r="O98" s="92"/>
    </row>
    <row r="99" spans="1:15" s="93" customFormat="1" ht="39" customHeight="1">
      <c r="A99" s="85" t="s">
        <v>53</v>
      </c>
      <c r="B99" s="85" t="s">
        <v>163</v>
      </c>
      <c r="C99" s="85" t="s">
        <v>250</v>
      </c>
      <c r="D99" s="86" t="s">
        <v>156</v>
      </c>
      <c r="E99" s="87" t="s">
        <v>257</v>
      </c>
      <c r="F99" s="86" t="s">
        <v>63</v>
      </c>
      <c r="G99" s="88">
        <v>4</v>
      </c>
      <c r="H99" s="89">
        <v>0</v>
      </c>
      <c r="I99" s="89">
        <v>0</v>
      </c>
      <c r="J99" s="96">
        <f t="shared" si="3"/>
        <v>0</v>
      </c>
      <c r="K99" s="99">
        <v>0.04</v>
      </c>
      <c r="L99" s="90">
        <v>0</v>
      </c>
      <c r="M99" s="91">
        <f>Rekapitulace!$G$4*G99*H99</f>
        <v>0</v>
      </c>
      <c r="N99" s="91">
        <f>Rekapitulace!$H$4*G99*I99</f>
        <v>0</v>
      </c>
      <c r="O99" s="92"/>
    </row>
    <row r="100" spans="1:15" s="93" customFormat="1" ht="39" customHeight="1">
      <c r="A100" s="85" t="s">
        <v>53</v>
      </c>
      <c r="B100" s="85" t="s">
        <v>163</v>
      </c>
      <c r="C100" s="85" t="s">
        <v>250</v>
      </c>
      <c r="D100" s="86" t="s">
        <v>156</v>
      </c>
      <c r="E100" s="87" t="s">
        <v>258</v>
      </c>
      <c r="F100" s="86" t="s">
        <v>63</v>
      </c>
      <c r="G100" s="88">
        <v>5</v>
      </c>
      <c r="H100" s="89">
        <v>0</v>
      </c>
      <c r="I100" s="89">
        <v>0</v>
      </c>
      <c r="J100" s="96">
        <f t="shared" si="3"/>
        <v>0</v>
      </c>
      <c r="K100" s="99">
        <v>0.04</v>
      </c>
      <c r="L100" s="90">
        <v>0</v>
      </c>
      <c r="M100" s="91">
        <f>Rekapitulace!$G$4*G100*H100</f>
        <v>0</v>
      </c>
      <c r="N100" s="91">
        <f>Rekapitulace!$H$4*G100*I100</f>
        <v>0</v>
      </c>
      <c r="O100" s="92"/>
    </row>
    <row r="101" spans="1:15" s="93" customFormat="1" ht="39" customHeight="1">
      <c r="A101" s="85" t="s">
        <v>53</v>
      </c>
      <c r="B101" s="85" t="s">
        <v>163</v>
      </c>
      <c r="C101" s="85" t="s">
        <v>250</v>
      </c>
      <c r="D101" s="86" t="s">
        <v>156</v>
      </c>
      <c r="E101" s="87" t="s">
        <v>259</v>
      </c>
      <c r="F101" s="86" t="s">
        <v>63</v>
      </c>
      <c r="G101" s="88">
        <v>12</v>
      </c>
      <c r="H101" s="89">
        <v>0</v>
      </c>
      <c r="I101" s="89">
        <v>0</v>
      </c>
      <c r="J101" s="96">
        <f t="shared" si="3"/>
        <v>0</v>
      </c>
      <c r="K101" s="99">
        <v>0.04</v>
      </c>
      <c r="L101" s="90">
        <v>0</v>
      </c>
      <c r="M101" s="91">
        <f>Rekapitulace!$G$4*G101*H101</f>
        <v>0</v>
      </c>
      <c r="N101" s="91">
        <f>Rekapitulace!$H$4*G101*I101</f>
        <v>0</v>
      </c>
      <c r="O101" s="92"/>
    </row>
    <row r="102" spans="1:15" s="93" customFormat="1" ht="39" customHeight="1">
      <c r="A102" s="85" t="s">
        <v>53</v>
      </c>
      <c r="B102" s="85" t="s">
        <v>163</v>
      </c>
      <c r="C102" s="85" t="s">
        <v>250</v>
      </c>
      <c r="D102" s="86" t="s">
        <v>156</v>
      </c>
      <c r="E102" s="87" t="s">
        <v>260</v>
      </c>
      <c r="F102" s="86" t="s">
        <v>63</v>
      </c>
      <c r="G102" s="88">
        <v>10</v>
      </c>
      <c r="H102" s="89">
        <v>0</v>
      </c>
      <c r="I102" s="89">
        <v>0</v>
      </c>
      <c r="J102" s="96">
        <f t="shared" si="3"/>
        <v>0</v>
      </c>
      <c r="K102" s="99">
        <v>0.06</v>
      </c>
      <c r="L102" s="90">
        <v>0</v>
      </c>
      <c r="M102" s="91">
        <f>Rekapitulace!$G$4*G102*H102</f>
        <v>0</v>
      </c>
      <c r="N102" s="91">
        <f>Rekapitulace!$H$4*G102*I102</f>
        <v>0</v>
      </c>
      <c r="O102" s="92"/>
    </row>
    <row r="103" spans="1:15" s="58" customFormat="1" ht="19.5" customHeight="1">
      <c r="A103" s="68" t="s">
        <v>53</v>
      </c>
      <c r="B103" s="68" t="s">
        <v>163</v>
      </c>
      <c r="C103" s="68" t="s">
        <v>250</v>
      </c>
      <c r="D103" s="69" t="s">
        <v>156</v>
      </c>
      <c r="E103" s="69" t="s">
        <v>261</v>
      </c>
      <c r="F103" s="69" t="s">
        <v>63</v>
      </c>
      <c r="G103" s="70">
        <v>31</v>
      </c>
      <c r="H103" s="71">
        <v>0</v>
      </c>
      <c r="I103" s="71">
        <v>0</v>
      </c>
      <c r="J103" s="72">
        <f t="shared" si="3"/>
        <v>0</v>
      </c>
      <c r="K103" s="100">
        <v>0.0025</v>
      </c>
      <c r="L103" s="73">
        <v>0</v>
      </c>
      <c r="M103" s="74">
        <f>Rekapitulace!$G$4*G103*H103</f>
        <v>0</v>
      </c>
      <c r="N103" s="74">
        <f>Rekapitulace!$H$4*G103*I103</f>
        <v>0</v>
      </c>
      <c r="O103" s="75"/>
    </row>
    <row r="104" spans="1:15" s="93" customFormat="1" ht="39" customHeight="1">
      <c r="A104" s="85" t="s">
        <v>53</v>
      </c>
      <c r="B104" s="85" t="s">
        <v>163</v>
      </c>
      <c r="C104" s="85" t="s">
        <v>250</v>
      </c>
      <c r="D104" s="86" t="s">
        <v>156</v>
      </c>
      <c r="E104" s="87" t="s">
        <v>262</v>
      </c>
      <c r="F104" s="86" t="s">
        <v>63</v>
      </c>
      <c r="G104" s="88">
        <v>1</v>
      </c>
      <c r="H104" s="89">
        <v>0</v>
      </c>
      <c r="I104" s="89">
        <v>0</v>
      </c>
      <c r="J104" s="96">
        <f t="shared" si="3"/>
        <v>0</v>
      </c>
      <c r="K104" s="99">
        <v>0</v>
      </c>
      <c r="L104" s="90">
        <v>0</v>
      </c>
      <c r="M104" s="91">
        <f>Rekapitulace!$G$4*G104*H104</f>
        <v>0</v>
      </c>
      <c r="N104" s="91">
        <f>Rekapitulace!$H$4*G104*I104</f>
        <v>0</v>
      </c>
      <c r="O104" s="92"/>
    </row>
    <row r="105" spans="1:15" s="58" customFormat="1" ht="19.5" customHeight="1">
      <c r="A105" s="68" t="s">
        <v>53</v>
      </c>
      <c r="B105" s="68" t="s">
        <v>163</v>
      </c>
      <c r="C105" s="68" t="s">
        <v>250</v>
      </c>
      <c r="D105" s="69" t="s">
        <v>156</v>
      </c>
      <c r="E105" s="69" t="s">
        <v>263</v>
      </c>
      <c r="F105" s="69" t="s">
        <v>63</v>
      </c>
      <c r="G105" s="70">
        <v>1</v>
      </c>
      <c r="H105" s="71">
        <v>0</v>
      </c>
      <c r="I105" s="71">
        <v>0</v>
      </c>
      <c r="J105" s="72">
        <f t="shared" si="3"/>
        <v>0</v>
      </c>
      <c r="K105" s="100">
        <v>0</v>
      </c>
      <c r="L105" s="73">
        <v>0</v>
      </c>
      <c r="M105" s="74">
        <f>Rekapitulace!$G$4*G105*H105</f>
        <v>0</v>
      </c>
      <c r="N105" s="74">
        <f>Rekapitulace!$H$4*G105*I105</f>
        <v>0</v>
      </c>
      <c r="O105" s="75"/>
    </row>
    <row r="106" spans="1:15" s="93" customFormat="1" ht="39" customHeight="1">
      <c r="A106" s="85" t="s">
        <v>53</v>
      </c>
      <c r="B106" s="85" t="s">
        <v>163</v>
      </c>
      <c r="C106" s="85" t="s">
        <v>250</v>
      </c>
      <c r="D106" s="86" t="s">
        <v>156</v>
      </c>
      <c r="E106" s="87" t="s">
        <v>264</v>
      </c>
      <c r="F106" s="86" t="s">
        <v>63</v>
      </c>
      <c r="G106" s="88">
        <v>1</v>
      </c>
      <c r="H106" s="89">
        <v>0</v>
      </c>
      <c r="I106" s="89">
        <v>0</v>
      </c>
      <c r="J106" s="96">
        <f t="shared" si="3"/>
        <v>0</v>
      </c>
      <c r="K106" s="99">
        <v>0</v>
      </c>
      <c r="L106" s="90">
        <v>0</v>
      </c>
      <c r="M106" s="91">
        <f>Rekapitulace!$G$4*G106*H106</f>
        <v>0</v>
      </c>
      <c r="N106" s="91">
        <f>Rekapitulace!$H$4*G106*I106</f>
        <v>0</v>
      </c>
      <c r="O106" s="92"/>
    </row>
    <row r="107" spans="1:15" s="93" customFormat="1" ht="39" customHeight="1">
      <c r="A107" s="85" t="s">
        <v>53</v>
      </c>
      <c r="B107" s="85" t="s">
        <v>163</v>
      </c>
      <c r="C107" s="85" t="s">
        <v>250</v>
      </c>
      <c r="D107" s="86" t="s">
        <v>265</v>
      </c>
      <c r="E107" s="87" t="s">
        <v>266</v>
      </c>
      <c r="F107" s="86" t="s">
        <v>90</v>
      </c>
      <c r="G107" s="88">
        <v>1.518</v>
      </c>
      <c r="H107" s="89">
        <v>0</v>
      </c>
      <c r="I107" s="89">
        <v>0</v>
      </c>
      <c r="J107" s="96">
        <f t="shared" si="3"/>
        <v>0</v>
      </c>
      <c r="K107" s="99">
        <v>0</v>
      </c>
      <c r="L107" s="90">
        <v>0</v>
      </c>
      <c r="M107" s="91">
        <f>Rekapitulace!$G$4*G107*H107</f>
        <v>0</v>
      </c>
      <c r="N107" s="91">
        <f>Rekapitulace!$H$4*G107*I107</f>
        <v>0</v>
      </c>
      <c r="O107" s="92"/>
    </row>
    <row r="108" spans="1:15" s="93" customFormat="1" ht="15">
      <c r="A108" s="76" t="s">
        <v>50</v>
      </c>
      <c r="B108" s="76" t="s">
        <v>48</v>
      </c>
      <c r="C108" s="94"/>
      <c r="D108" s="77" t="s">
        <v>267</v>
      </c>
      <c r="E108" s="78" t="s">
        <v>268</v>
      </c>
      <c r="F108" s="95"/>
      <c r="G108" s="79">
        <v>0</v>
      </c>
      <c r="H108" s="80"/>
      <c r="I108" s="97"/>
      <c r="J108" s="81">
        <f>SUBTOTAL(9,J109:J111)</f>
        <v>0</v>
      </c>
      <c r="K108" s="98">
        <v>0</v>
      </c>
      <c r="L108" s="82">
        <v>0</v>
      </c>
      <c r="M108" s="81">
        <f>SUBTOTAL(9,M109:M111)</f>
        <v>0</v>
      </c>
      <c r="N108" s="81">
        <f>SUBTOTAL(9,N109:N111)</f>
        <v>0</v>
      </c>
      <c r="O108" s="95"/>
    </row>
    <row r="109" spans="1:15" s="93" customFormat="1" ht="39" customHeight="1">
      <c r="A109" s="85" t="s">
        <v>53</v>
      </c>
      <c r="B109" s="85" t="s">
        <v>163</v>
      </c>
      <c r="C109" s="85" t="s">
        <v>269</v>
      </c>
      <c r="D109" s="86" t="s">
        <v>270</v>
      </c>
      <c r="E109" s="87" t="s">
        <v>271</v>
      </c>
      <c r="F109" s="86" t="s">
        <v>272</v>
      </c>
      <c r="G109" s="88">
        <v>128.993</v>
      </c>
      <c r="H109" s="89">
        <v>0</v>
      </c>
      <c r="I109" s="89">
        <v>0</v>
      </c>
      <c r="J109" s="96">
        <f>ROUND(G109*(H109+I109),0)</f>
        <v>0</v>
      </c>
      <c r="K109" s="99">
        <v>5.82E-05</v>
      </c>
      <c r="L109" s="90">
        <v>0</v>
      </c>
      <c r="M109" s="91">
        <f>Rekapitulace!$G$4*G109*H109</f>
        <v>0</v>
      </c>
      <c r="N109" s="91">
        <f>Rekapitulace!$H$4*G109*I109</f>
        <v>0</v>
      </c>
      <c r="O109" s="92"/>
    </row>
    <row r="110" spans="1:15" s="58" customFormat="1" ht="19.5" customHeight="1">
      <c r="A110" s="68" t="s">
        <v>73</v>
      </c>
      <c r="B110" s="68" t="s">
        <v>163</v>
      </c>
      <c r="C110" s="68" t="s">
        <v>74</v>
      </c>
      <c r="D110" s="69" t="s">
        <v>273</v>
      </c>
      <c r="E110" s="69" t="s">
        <v>274</v>
      </c>
      <c r="F110" s="69" t="s">
        <v>97</v>
      </c>
      <c r="G110" s="70">
        <v>35.1</v>
      </c>
      <c r="H110" s="71">
        <v>0</v>
      </c>
      <c r="I110" s="71">
        <v>0</v>
      </c>
      <c r="J110" s="72">
        <f>ROUND(G110*(H110+I110),0)</f>
        <v>0</v>
      </c>
      <c r="K110" s="100">
        <v>0.035</v>
      </c>
      <c r="L110" s="73">
        <v>0</v>
      </c>
      <c r="M110" s="74">
        <f>Rekapitulace!$G$4*G110*H110</f>
        <v>0</v>
      </c>
      <c r="N110" s="74">
        <f>Rekapitulace!$H$4*G110*I110</f>
        <v>0</v>
      </c>
      <c r="O110" s="75"/>
    </row>
    <row r="111" spans="1:15" s="93" customFormat="1" ht="39" customHeight="1">
      <c r="A111" s="85" t="s">
        <v>53</v>
      </c>
      <c r="B111" s="85" t="s">
        <v>163</v>
      </c>
      <c r="C111" s="85" t="s">
        <v>269</v>
      </c>
      <c r="D111" s="86" t="s">
        <v>275</v>
      </c>
      <c r="E111" s="87" t="s">
        <v>276</v>
      </c>
      <c r="F111" s="86" t="s">
        <v>90</v>
      </c>
      <c r="G111" s="88">
        <v>0.236</v>
      </c>
      <c r="H111" s="89">
        <v>0</v>
      </c>
      <c r="I111" s="89">
        <v>0</v>
      </c>
      <c r="J111" s="96">
        <f>ROUND(G111*(H111+I111),0)</f>
        <v>0</v>
      </c>
      <c r="K111" s="99">
        <v>0</v>
      </c>
      <c r="L111" s="90">
        <v>0</v>
      </c>
      <c r="M111" s="91">
        <f>Rekapitulace!$G$4*G111*H111</f>
        <v>0</v>
      </c>
      <c r="N111" s="91">
        <f>Rekapitulace!$H$4*G111*I111</f>
        <v>0</v>
      </c>
      <c r="O111" s="92"/>
    </row>
    <row r="112" spans="1:15" s="93" customFormat="1" ht="15">
      <c r="A112" s="76" t="s">
        <v>50</v>
      </c>
      <c r="B112" s="76" t="s">
        <v>48</v>
      </c>
      <c r="C112" s="94"/>
      <c r="D112" s="77" t="s">
        <v>277</v>
      </c>
      <c r="E112" s="78" t="s">
        <v>278</v>
      </c>
      <c r="F112" s="95"/>
      <c r="G112" s="79">
        <v>0</v>
      </c>
      <c r="H112" s="80"/>
      <c r="I112" s="97"/>
      <c r="J112" s="81">
        <f>SUBTOTAL(9,J113:J120)</f>
        <v>0</v>
      </c>
      <c r="K112" s="98">
        <v>0</v>
      </c>
      <c r="L112" s="82">
        <v>0</v>
      </c>
      <c r="M112" s="81">
        <f>SUBTOTAL(9,M113:M120)</f>
        <v>0</v>
      </c>
      <c r="N112" s="81">
        <f>SUBTOTAL(9,N113:N120)</f>
        <v>0</v>
      </c>
      <c r="O112" s="95"/>
    </row>
    <row r="113" spans="1:15" s="93" customFormat="1" ht="39" customHeight="1">
      <c r="A113" s="85" t="s">
        <v>53</v>
      </c>
      <c r="B113" s="85" t="s">
        <v>163</v>
      </c>
      <c r="C113" s="85" t="s">
        <v>279</v>
      </c>
      <c r="D113" s="86" t="s">
        <v>280</v>
      </c>
      <c r="E113" s="87" t="s">
        <v>281</v>
      </c>
      <c r="F113" s="86" t="s">
        <v>58</v>
      </c>
      <c r="G113" s="88">
        <v>81.659</v>
      </c>
      <c r="H113" s="89">
        <v>0</v>
      </c>
      <c r="I113" s="89">
        <v>0</v>
      </c>
      <c r="J113" s="96">
        <f aca="true" t="shared" si="4" ref="J113:J120">ROUND(G113*(H113+I113),0)</f>
        <v>0</v>
      </c>
      <c r="K113" s="99">
        <v>0.0034999999999999996</v>
      </c>
      <c r="L113" s="90">
        <v>0</v>
      </c>
      <c r="M113" s="91">
        <f>Rekapitulace!$G$4*G113*H113</f>
        <v>0</v>
      </c>
      <c r="N113" s="91">
        <f>Rekapitulace!$H$4*G113*I113</f>
        <v>0</v>
      </c>
      <c r="O113" s="92"/>
    </row>
    <row r="114" spans="1:15" s="93" customFormat="1" ht="58.5" customHeight="1">
      <c r="A114" s="85" t="s">
        <v>73</v>
      </c>
      <c r="B114" s="85" t="s">
        <v>163</v>
      </c>
      <c r="C114" s="85" t="s">
        <v>74</v>
      </c>
      <c r="D114" s="86" t="s">
        <v>282</v>
      </c>
      <c r="E114" s="87" t="s">
        <v>385</v>
      </c>
      <c r="F114" s="86" t="s">
        <v>58</v>
      </c>
      <c r="G114" s="88">
        <v>89.825</v>
      </c>
      <c r="H114" s="89">
        <v>0</v>
      </c>
      <c r="I114" s="89">
        <v>0</v>
      </c>
      <c r="J114" s="96">
        <f t="shared" si="4"/>
        <v>0</v>
      </c>
      <c r="K114" s="99">
        <v>0.0155</v>
      </c>
      <c r="L114" s="90">
        <v>0</v>
      </c>
      <c r="M114" s="91">
        <f>Rekapitulace!$G$4*G114*H114</f>
        <v>0</v>
      </c>
      <c r="N114" s="91">
        <f>Rekapitulace!$H$4*G114*I114</f>
        <v>0</v>
      </c>
      <c r="O114" s="92"/>
    </row>
    <row r="115" spans="1:15" s="58" customFormat="1" ht="19.5" customHeight="1">
      <c r="A115" s="68" t="s">
        <v>53</v>
      </c>
      <c r="B115" s="68" t="s">
        <v>163</v>
      </c>
      <c r="C115" s="68" t="s">
        <v>279</v>
      </c>
      <c r="D115" s="69" t="s">
        <v>283</v>
      </c>
      <c r="E115" s="69" t="s">
        <v>284</v>
      </c>
      <c r="F115" s="69" t="s">
        <v>58</v>
      </c>
      <c r="G115" s="70">
        <v>81.659</v>
      </c>
      <c r="H115" s="71">
        <v>0</v>
      </c>
      <c r="I115" s="71">
        <v>0</v>
      </c>
      <c r="J115" s="72">
        <f t="shared" si="4"/>
        <v>0</v>
      </c>
      <c r="K115" s="100">
        <v>0.0003</v>
      </c>
      <c r="L115" s="73">
        <v>0</v>
      </c>
      <c r="M115" s="74">
        <f>Rekapitulace!$G$4*G115*H115</f>
        <v>0</v>
      </c>
      <c r="N115" s="74">
        <f>Rekapitulace!$H$4*G115*I115</f>
        <v>0</v>
      </c>
      <c r="O115" s="75"/>
    </row>
    <row r="116" spans="1:15" s="93" customFormat="1" ht="39" customHeight="1">
      <c r="A116" s="85" t="s">
        <v>53</v>
      </c>
      <c r="B116" s="85" t="s">
        <v>163</v>
      </c>
      <c r="C116" s="85" t="s">
        <v>279</v>
      </c>
      <c r="D116" s="86" t="s">
        <v>285</v>
      </c>
      <c r="E116" s="87" t="s">
        <v>286</v>
      </c>
      <c r="F116" s="86" t="s">
        <v>58</v>
      </c>
      <c r="G116" s="88">
        <v>25.385</v>
      </c>
      <c r="H116" s="89">
        <v>0</v>
      </c>
      <c r="I116" s="89">
        <v>0</v>
      </c>
      <c r="J116" s="96">
        <f t="shared" si="4"/>
        <v>0</v>
      </c>
      <c r="K116" s="99">
        <v>0</v>
      </c>
      <c r="L116" s="90">
        <v>0</v>
      </c>
      <c r="M116" s="91">
        <f>Rekapitulace!$G$4*G116*H116</f>
        <v>0</v>
      </c>
      <c r="N116" s="91">
        <f>Rekapitulace!$H$4*G116*I116</f>
        <v>0</v>
      </c>
      <c r="O116" s="92"/>
    </row>
    <row r="117" spans="1:15" s="58" customFormat="1" ht="19.5" customHeight="1">
      <c r="A117" s="68" t="s">
        <v>53</v>
      </c>
      <c r="B117" s="68" t="s">
        <v>163</v>
      </c>
      <c r="C117" s="68" t="s">
        <v>279</v>
      </c>
      <c r="D117" s="69" t="s">
        <v>287</v>
      </c>
      <c r="E117" s="69" t="s">
        <v>288</v>
      </c>
      <c r="F117" s="69" t="s">
        <v>97</v>
      </c>
      <c r="G117" s="70">
        <v>126.94</v>
      </c>
      <c r="H117" s="71">
        <v>0</v>
      </c>
      <c r="I117" s="71">
        <v>0</v>
      </c>
      <c r="J117" s="72">
        <f t="shared" si="4"/>
        <v>0</v>
      </c>
      <c r="K117" s="100">
        <v>3E-05</v>
      </c>
      <c r="L117" s="73">
        <v>0</v>
      </c>
      <c r="M117" s="74">
        <f>Rekapitulace!$G$4*G117*H117</f>
        <v>0</v>
      </c>
      <c r="N117" s="74">
        <f>Rekapitulace!$H$4*G117*I117</f>
        <v>0</v>
      </c>
      <c r="O117" s="75"/>
    </row>
    <row r="118" spans="1:15" s="58" customFormat="1" ht="19.5" customHeight="1">
      <c r="A118" s="68" t="s">
        <v>53</v>
      </c>
      <c r="B118" s="68" t="s">
        <v>163</v>
      </c>
      <c r="C118" s="68" t="s">
        <v>279</v>
      </c>
      <c r="D118" s="69" t="s">
        <v>289</v>
      </c>
      <c r="E118" s="69" t="s">
        <v>290</v>
      </c>
      <c r="F118" s="69" t="s">
        <v>97</v>
      </c>
      <c r="G118" s="70">
        <v>126.94</v>
      </c>
      <c r="H118" s="71">
        <v>0</v>
      </c>
      <c r="I118" s="71">
        <v>0</v>
      </c>
      <c r="J118" s="72">
        <f t="shared" si="4"/>
        <v>0</v>
      </c>
      <c r="K118" s="100">
        <v>0</v>
      </c>
      <c r="L118" s="73">
        <v>0</v>
      </c>
      <c r="M118" s="74">
        <f>Rekapitulace!$G$4*G118*H118</f>
        <v>0</v>
      </c>
      <c r="N118" s="74">
        <f>Rekapitulace!$H$4*G118*I118</f>
        <v>0</v>
      </c>
      <c r="O118" s="75"/>
    </row>
    <row r="119" spans="1:15" s="58" customFormat="1" ht="19.5" customHeight="1">
      <c r="A119" s="68" t="s">
        <v>53</v>
      </c>
      <c r="B119" s="68" t="s">
        <v>163</v>
      </c>
      <c r="C119" s="68" t="s">
        <v>279</v>
      </c>
      <c r="D119" s="69" t="s">
        <v>289</v>
      </c>
      <c r="E119" s="69" t="s">
        <v>291</v>
      </c>
      <c r="F119" s="69" t="s">
        <v>97</v>
      </c>
      <c r="G119" s="70">
        <v>37.27</v>
      </c>
      <c r="H119" s="71">
        <v>0</v>
      </c>
      <c r="I119" s="71">
        <v>0</v>
      </c>
      <c r="J119" s="72">
        <f t="shared" si="4"/>
        <v>0</v>
      </c>
      <c r="K119" s="100">
        <v>0</v>
      </c>
      <c r="L119" s="73">
        <v>0</v>
      </c>
      <c r="M119" s="74">
        <f>Rekapitulace!$G$4*G119*H119</f>
        <v>0</v>
      </c>
      <c r="N119" s="74">
        <f>Rekapitulace!$H$4*G119*I119</f>
        <v>0</v>
      </c>
      <c r="O119" s="75"/>
    </row>
    <row r="120" spans="1:15" s="93" customFormat="1" ht="39" customHeight="1">
      <c r="A120" s="85" t="s">
        <v>53</v>
      </c>
      <c r="B120" s="85" t="s">
        <v>163</v>
      </c>
      <c r="C120" s="85" t="s">
        <v>279</v>
      </c>
      <c r="D120" s="86" t="s">
        <v>292</v>
      </c>
      <c r="E120" s="87" t="s">
        <v>293</v>
      </c>
      <c r="F120" s="86" t="s">
        <v>90</v>
      </c>
      <c r="G120" s="88">
        <v>1.706</v>
      </c>
      <c r="H120" s="89">
        <v>0</v>
      </c>
      <c r="I120" s="89">
        <v>0</v>
      </c>
      <c r="J120" s="96">
        <f t="shared" si="4"/>
        <v>0</v>
      </c>
      <c r="K120" s="99">
        <v>0</v>
      </c>
      <c r="L120" s="90">
        <v>0</v>
      </c>
      <c r="M120" s="91">
        <f>Rekapitulace!$G$4*G120*H120</f>
        <v>0</v>
      </c>
      <c r="N120" s="91">
        <f>Rekapitulace!$H$4*G120*I120</f>
        <v>0</v>
      </c>
      <c r="O120" s="92"/>
    </row>
    <row r="121" spans="1:15" s="93" customFormat="1" ht="15">
      <c r="A121" s="76" t="s">
        <v>50</v>
      </c>
      <c r="B121" s="76" t="s">
        <v>48</v>
      </c>
      <c r="C121" s="94"/>
      <c r="D121" s="77" t="s">
        <v>294</v>
      </c>
      <c r="E121" s="78" t="s">
        <v>295</v>
      </c>
      <c r="F121" s="95"/>
      <c r="G121" s="79">
        <v>0</v>
      </c>
      <c r="H121" s="80"/>
      <c r="I121" s="97"/>
      <c r="J121" s="81">
        <f>SUBTOTAL(9,J122:J130)</f>
        <v>0</v>
      </c>
      <c r="K121" s="98">
        <v>0</v>
      </c>
      <c r="L121" s="82">
        <v>0</v>
      </c>
      <c r="M121" s="81">
        <f>SUBTOTAL(9,M122:M130)</f>
        <v>0</v>
      </c>
      <c r="N121" s="81">
        <f>SUBTOTAL(9,N122:N130)</f>
        <v>0</v>
      </c>
      <c r="O121" s="95"/>
    </row>
    <row r="122" spans="1:15" s="93" customFormat="1" ht="39" customHeight="1">
      <c r="A122" s="85" t="s">
        <v>53</v>
      </c>
      <c r="B122" s="85" t="s">
        <v>163</v>
      </c>
      <c r="C122" s="85" t="s">
        <v>296</v>
      </c>
      <c r="D122" s="86" t="s">
        <v>297</v>
      </c>
      <c r="E122" s="87" t="s">
        <v>298</v>
      </c>
      <c r="F122" s="86" t="s">
        <v>97</v>
      </c>
      <c r="G122" s="88">
        <v>194.04</v>
      </c>
      <c r="H122" s="89">
        <v>0</v>
      </c>
      <c r="I122" s="89">
        <v>0</v>
      </c>
      <c r="J122" s="96">
        <f aca="true" t="shared" si="5" ref="J122:J130">ROUND(G122*(H122+I122),0)</f>
        <v>0</v>
      </c>
      <c r="K122" s="99">
        <v>0</v>
      </c>
      <c r="L122" s="90">
        <v>0</v>
      </c>
      <c r="M122" s="91">
        <f>Rekapitulace!$G$4*G122*H122</f>
        <v>0</v>
      </c>
      <c r="N122" s="91">
        <f>Rekapitulace!$H$4*G122*I122</f>
        <v>0</v>
      </c>
      <c r="O122" s="92"/>
    </row>
    <row r="123" spans="1:15" s="58" customFormat="1" ht="19.5" customHeight="1">
      <c r="A123" s="68" t="s">
        <v>53</v>
      </c>
      <c r="B123" s="68" t="s">
        <v>163</v>
      </c>
      <c r="C123" s="68" t="s">
        <v>296</v>
      </c>
      <c r="D123" s="69" t="s">
        <v>299</v>
      </c>
      <c r="E123" s="69" t="s">
        <v>300</v>
      </c>
      <c r="F123" s="69" t="s">
        <v>58</v>
      </c>
      <c r="G123" s="70">
        <v>232.723</v>
      </c>
      <c r="H123" s="71">
        <v>0</v>
      </c>
      <c r="I123" s="71">
        <v>0</v>
      </c>
      <c r="J123" s="72">
        <f t="shared" si="5"/>
        <v>0</v>
      </c>
      <c r="K123" s="100">
        <v>0</v>
      </c>
      <c r="L123" s="73">
        <v>0.001</v>
      </c>
      <c r="M123" s="74">
        <f>Rekapitulace!$G$4*G123*H123</f>
        <v>0</v>
      </c>
      <c r="N123" s="74">
        <f>Rekapitulace!$H$4*G123*I123</f>
        <v>0</v>
      </c>
      <c r="O123" s="75"/>
    </row>
    <row r="124" spans="1:15" s="58" customFormat="1" ht="19.5" customHeight="1">
      <c r="A124" s="68" t="s">
        <v>53</v>
      </c>
      <c r="B124" s="68" t="s">
        <v>163</v>
      </c>
      <c r="C124" s="68" t="s">
        <v>296</v>
      </c>
      <c r="D124" s="69" t="s">
        <v>301</v>
      </c>
      <c r="E124" s="69" t="s">
        <v>302</v>
      </c>
      <c r="F124" s="69" t="s">
        <v>58</v>
      </c>
      <c r="G124" s="70">
        <v>369.274</v>
      </c>
      <c r="H124" s="71">
        <v>0</v>
      </c>
      <c r="I124" s="71">
        <v>0</v>
      </c>
      <c r="J124" s="72">
        <f t="shared" si="5"/>
        <v>0</v>
      </c>
      <c r="K124" s="100">
        <v>0</v>
      </c>
      <c r="L124" s="73">
        <v>0</v>
      </c>
      <c r="M124" s="74">
        <f>Rekapitulace!$G$4*G124*H124</f>
        <v>0</v>
      </c>
      <c r="N124" s="74">
        <f>Rekapitulace!$H$4*G124*I124</f>
        <v>0</v>
      </c>
      <c r="O124" s="75"/>
    </row>
    <row r="125" spans="1:15" s="93" customFormat="1" ht="39" customHeight="1">
      <c r="A125" s="85" t="s">
        <v>53</v>
      </c>
      <c r="B125" s="85" t="s">
        <v>163</v>
      </c>
      <c r="C125" s="85" t="s">
        <v>296</v>
      </c>
      <c r="D125" s="86" t="s">
        <v>303</v>
      </c>
      <c r="E125" s="87" t="s">
        <v>304</v>
      </c>
      <c r="F125" s="86" t="s">
        <v>58</v>
      </c>
      <c r="G125" s="88">
        <v>369.274</v>
      </c>
      <c r="H125" s="89">
        <v>0</v>
      </c>
      <c r="I125" s="89">
        <v>0</v>
      </c>
      <c r="J125" s="96">
        <f t="shared" si="5"/>
        <v>0</v>
      </c>
      <c r="K125" s="99">
        <v>0.00536</v>
      </c>
      <c r="L125" s="90">
        <v>0</v>
      </c>
      <c r="M125" s="91">
        <f>Rekapitulace!$G$4*G125*H125</f>
        <v>0</v>
      </c>
      <c r="N125" s="91">
        <f>Rekapitulace!$H$4*G125*I125</f>
        <v>0</v>
      </c>
      <c r="O125" s="92"/>
    </row>
    <row r="126" spans="1:15" s="93" customFormat="1" ht="58.5" customHeight="1">
      <c r="A126" s="85" t="s">
        <v>53</v>
      </c>
      <c r="B126" s="85" t="s">
        <v>163</v>
      </c>
      <c r="C126" s="85" t="s">
        <v>296</v>
      </c>
      <c r="D126" s="86" t="s">
        <v>305</v>
      </c>
      <c r="E126" s="87" t="s">
        <v>306</v>
      </c>
      <c r="F126" s="86" t="s">
        <v>58</v>
      </c>
      <c r="G126" s="88">
        <v>738.548</v>
      </c>
      <c r="H126" s="89">
        <v>0</v>
      </c>
      <c r="I126" s="89">
        <v>0</v>
      </c>
      <c r="J126" s="96">
        <f t="shared" si="5"/>
        <v>0</v>
      </c>
      <c r="K126" s="99">
        <v>0.00179</v>
      </c>
      <c r="L126" s="90">
        <v>0</v>
      </c>
      <c r="M126" s="91">
        <f>Rekapitulace!$G$4*G126*H126</f>
        <v>0</v>
      </c>
      <c r="N126" s="91">
        <f>Rekapitulace!$H$4*G126*I126</f>
        <v>0</v>
      </c>
      <c r="O126" s="92"/>
    </row>
    <row r="127" spans="1:15" s="58" customFormat="1" ht="19.5" customHeight="1">
      <c r="A127" s="68" t="s">
        <v>53</v>
      </c>
      <c r="B127" s="68" t="s">
        <v>163</v>
      </c>
      <c r="C127" s="68" t="s">
        <v>296</v>
      </c>
      <c r="D127" s="69" t="s">
        <v>307</v>
      </c>
      <c r="E127" s="69" t="s">
        <v>308</v>
      </c>
      <c r="F127" s="69" t="s">
        <v>58</v>
      </c>
      <c r="G127" s="70">
        <v>369.274</v>
      </c>
      <c r="H127" s="71">
        <v>0</v>
      </c>
      <c r="I127" s="71">
        <v>0</v>
      </c>
      <c r="J127" s="72">
        <f t="shared" si="5"/>
        <v>0</v>
      </c>
      <c r="K127" s="100">
        <v>0.00027</v>
      </c>
      <c r="L127" s="73">
        <v>0</v>
      </c>
      <c r="M127" s="74">
        <f>Rekapitulace!$G$4*G127*H127</f>
        <v>0</v>
      </c>
      <c r="N127" s="74">
        <f>Rekapitulace!$H$4*G127*I127</f>
        <v>0</v>
      </c>
      <c r="O127" s="75"/>
    </row>
    <row r="128" spans="1:15" s="93" customFormat="1" ht="39" customHeight="1">
      <c r="A128" s="85" t="s">
        <v>53</v>
      </c>
      <c r="B128" s="85" t="s">
        <v>163</v>
      </c>
      <c r="C128" s="85" t="s">
        <v>296</v>
      </c>
      <c r="D128" s="86" t="s">
        <v>156</v>
      </c>
      <c r="E128" s="87" t="s">
        <v>309</v>
      </c>
      <c r="F128" s="86" t="s">
        <v>58</v>
      </c>
      <c r="G128" s="88">
        <v>443.129</v>
      </c>
      <c r="H128" s="89">
        <v>0</v>
      </c>
      <c r="I128" s="89">
        <v>0</v>
      </c>
      <c r="J128" s="96">
        <f t="shared" si="5"/>
        <v>0</v>
      </c>
      <c r="K128" s="99">
        <v>0.0028299999999999996</v>
      </c>
      <c r="L128" s="90">
        <v>0</v>
      </c>
      <c r="M128" s="91">
        <f>Rekapitulace!$G$4*G128*H128</f>
        <v>0</v>
      </c>
      <c r="N128" s="91">
        <f>Rekapitulace!$H$4*G128*I128</f>
        <v>0</v>
      </c>
      <c r="O128" s="92"/>
    </row>
    <row r="129" spans="1:15" s="93" customFormat="1" ht="39" customHeight="1">
      <c r="A129" s="85" t="s">
        <v>53</v>
      </c>
      <c r="B129" s="85" t="s">
        <v>163</v>
      </c>
      <c r="C129" s="85" t="s">
        <v>296</v>
      </c>
      <c r="D129" s="86" t="s">
        <v>310</v>
      </c>
      <c r="E129" s="87" t="s">
        <v>311</v>
      </c>
      <c r="F129" s="86" t="s">
        <v>97</v>
      </c>
      <c r="G129" s="88">
        <v>279.48</v>
      </c>
      <c r="H129" s="89">
        <v>0</v>
      </c>
      <c r="I129" s="89">
        <v>0</v>
      </c>
      <c r="J129" s="96">
        <f t="shared" si="5"/>
        <v>0</v>
      </c>
      <c r="K129" s="99">
        <v>2E-05</v>
      </c>
      <c r="L129" s="90">
        <v>0</v>
      </c>
      <c r="M129" s="91">
        <f>Rekapitulace!$G$4*G129*H129</f>
        <v>0</v>
      </c>
      <c r="N129" s="91">
        <f>Rekapitulace!$H$4*G129*I129</f>
        <v>0</v>
      </c>
      <c r="O129" s="92"/>
    </row>
    <row r="130" spans="1:15" s="93" customFormat="1" ht="39" customHeight="1">
      <c r="A130" s="85" t="s">
        <v>53</v>
      </c>
      <c r="B130" s="85" t="s">
        <v>163</v>
      </c>
      <c r="C130" s="85" t="s">
        <v>296</v>
      </c>
      <c r="D130" s="86" t="s">
        <v>312</v>
      </c>
      <c r="E130" s="87" t="s">
        <v>313</v>
      </c>
      <c r="F130" s="86" t="s">
        <v>90</v>
      </c>
      <c r="G130" s="88">
        <v>4.661</v>
      </c>
      <c r="H130" s="89">
        <v>0</v>
      </c>
      <c r="I130" s="89">
        <v>0</v>
      </c>
      <c r="J130" s="96">
        <f t="shared" si="5"/>
        <v>0</v>
      </c>
      <c r="K130" s="99">
        <v>0</v>
      </c>
      <c r="L130" s="90">
        <v>0</v>
      </c>
      <c r="M130" s="91">
        <f>Rekapitulace!$G$4*G130*H130</f>
        <v>0</v>
      </c>
      <c r="N130" s="91">
        <f>Rekapitulace!$H$4*G130*I130</f>
        <v>0</v>
      </c>
      <c r="O130" s="92"/>
    </row>
    <row r="131" spans="1:15" s="93" customFormat="1" ht="15">
      <c r="A131" s="76" t="s">
        <v>50</v>
      </c>
      <c r="B131" s="76" t="s">
        <v>48</v>
      </c>
      <c r="C131" s="94"/>
      <c r="D131" s="77" t="s">
        <v>314</v>
      </c>
      <c r="E131" s="78" t="s">
        <v>315</v>
      </c>
      <c r="F131" s="95"/>
      <c r="G131" s="79">
        <v>0</v>
      </c>
      <c r="H131" s="80"/>
      <c r="I131" s="97"/>
      <c r="J131" s="81">
        <f>SUBTOTAL(9,J132:J137)</f>
        <v>0</v>
      </c>
      <c r="K131" s="98">
        <v>0</v>
      </c>
      <c r="L131" s="82">
        <v>0</v>
      </c>
      <c r="M131" s="81">
        <f>SUBTOTAL(9,M132:M137)</f>
        <v>0</v>
      </c>
      <c r="N131" s="81">
        <f>SUBTOTAL(9,N132:N137)</f>
        <v>0</v>
      </c>
      <c r="O131" s="95"/>
    </row>
    <row r="132" spans="1:15" s="93" customFormat="1" ht="39" customHeight="1">
      <c r="A132" s="85" t="s">
        <v>53</v>
      </c>
      <c r="B132" s="85" t="s">
        <v>163</v>
      </c>
      <c r="C132" s="85" t="s">
        <v>316</v>
      </c>
      <c r="D132" s="86" t="s">
        <v>317</v>
      </c>
      <c r="E132" s="87" t="s">
        <v>318</v>
      </c>
      <c r="F132" s="86" t="s">
        <v>58</v>
      </c>
      <c r="G132" s="88">
        <v>287.55</v>
      </c>
      <c r="H132" s="89">
        <v>0</v>
      </c>
      <c r="I132" s="89">
        <v>0</v>
      </c>
      <c r="J132" s="96">
        <f aca="true" t="shared" si="6" ref="J132:J137">ROUND(G132*(H132+I132),0)</f>
        <v>0</v>
      </c>
      <c r="K132" s="99">
        <v>0.003</v>
      </c>
      <c r="L132" s="90">
        <v>0</v>
      </c>
      <c r="M132" s="91">
        <f>Rekapitulace!$G$4*G132*H132</f>
        <v>0</v>
      </c>
      <c r="N132" s="91">
        <f>Rekapitulace!$H$4*G132*I132</f>
        <v>0</v>
      </c>
      <c r="O132" s="92"/>
    </row>
    <row r="133" spans="1:15" s="93" customFormat="1" ht="58.5" customHeight="1">
      <c r="A133" s="85" t="s">
        <v>73</v>
      </c>
      <c r="B133" s="85" t="s">
        <v>163</v>
      </c>
      <c r="C133" s="85" t="s">
        <v>74</v>
      </c>
      <c r="D133" s="86" t="s">
        <v>319</v>
      </c>
      <c r="E133" s="87" t="s">
        <v>384</v>
      </c>
      <c r="F133" s="86" t="s">
        <v>58</v>
      </c>
      <c r="G133" s="88">
        <v>316.305</v>
      </c>
      <c r="H133" s="89">
        <v>0</v>
      </c>
      <c r="I133" s="89">
        <v>0</v>
      </c>
      <c r="J133" s="96">
        <f t="shared" si="6"/>
        <v>0</v>
      </c>
      <c r="K133" s="99">
        <v>0.0126</v>
      </c>
      <c r="L133" s="90">
        <v>0</v>
      </c>
      <c r="M133" s="91">
        <f>Rekapitulace!$G$4*G133*H133</f>
        <v>0</v>
      </c>
      <c r="N133" s="91">
        <f>Rekapitulace!$H$4*G133*I133</f>
        <v>0</v>
      </c>
      <c r="O133" s="92"/>
    </row>
    <row r="134" spans="1:15" s="93" customFormat="1" ht="39" customHeight="1">
      <c r="A134" s="85" t="s">
        <v>53</v>
      </c>
      <c r="B134" s="85" t="s">
        <v>163</v>
      </c>
      <c r="C134" s="85" t="s">
        <v>316</v>
      </c>
      <c r="D134" s="86" t="s">
        <v>320</v>
      </c>
      <c r="E134" s="87" t="s">
        <v>321</v>
      </c>
      <c r="F134" s="86" t="s">
        <v>58</v>
      </c>
      <c r="G134" s="88">
        <v>118.22</v>
      </c>
      <c r="H134" s="89">
        <v>0</v>
      </c>
      <c r="I134" s="89">
        <v>0</v>
      </c>
      <c r="J134" s="96">
        <f t="shared" si="6"/>
        <v>0</v>
      </c>
      <c r="K134" s="99">
        <v>0</v>
      </c>
      <c r="L134" s="90">
        <v>0</v>
      </c>
      <c r="M134" s="91">
        <f>Rekapitulace!$G$4*G134*H134</f>
        <v>0</v>
      </c>
      <c r="N134" s="91">
        <f>Rekapitulace!$H$4*G134*I134</f>
        <v>0</v>
      </c>
      <c r="O134" s="92"/>
    </row>
    <row r="135" spans="1:15" s="58" customFormat="1" ht="19.5" customHeight="1">
      <c r="A135" s="68" t="s">
        <v>53</v>
      </c>
      <c r="B135" s="68" t="s">
        <v>163</v>
      </c>
      <c r="C135" s="68" t="s">
        <v>316</v>
      </c>
      <c r="D135" s="69" t="s">
        <v>322</v>
      </c>
      <c r="E135" s="69" t="s">
        <v>323</v>
      </c>
      <c r="F135" s="69" t="s">
        <v>58</v>
      </c>
      <c r="G135" s="70">
        <v>287.55</v>
      </c>
      <c r="H135" s="71">
        <v>0</v>
      </c>
      <c r="I135" s="71">
        <v>0</v>
      </c>
      <c r="J135" s="72">
        <f t="shared" si="6"/>
        <v>0</v>
      </c>
      <c r="K135" s="100">
        <v>0.0003</v>
      </c>
      <c r="L135" s="73">
        <v>0</v>
      </c>
      <c r="M135" s="74">
        <f>Rekapitulace!$G$4*G135*H135</f>
        <v>0</v>
      </c>
      <c r="N135" s="74">
        <f>Rekapitulace!$H$4*G135*I135</f>
        <v>0</v>
      </c>
      <c r="O135" s="75"/>
    </row>
    <row r="136" spans="1:15" s="58" customFormat="1" ht="19.5" customHeight="1">
      <c r="A136" s="68" t="s">
        <v>53</v>
      </c>
      <c r="B136" s="68" t="s">
        <v>163</v>
      </c>
      <c r="C136" s="68" t="s">
        <v>316</v>
      </c>
      <c r="D136" s="69" t="s">
        <v>324</v>
      </c>
      <c r="E136" s="69" t="s">
        <v>325</v>
      </c>
      <c r="F136" s="69" t="s">
        <v>97</v>
      </c>
      <c r="G136" s="70">
        <v>176</v>
      </c>
      <c r="H136" s="71">
        <v>0</v>
      </c>
      <c r="I136" s="71">
        <v>0</v>
      </c>
      <c r="J136" s="72">
        <f t="shared" si="6"/>
        <v>0</v>
      </c>
      <c r="K136" s="100">
        <v>3E-05</v>
      </c>
      <c r="L136" s="73">
        <v>0</v>
      </c>
      <c r="M136" s="74">
        <f>Rekapitulace!$G$4*G136*H136</f>
        <v>0</v>
      </c>
      <c r="N136" s="74">
        <f>Rekapitulace!$H$4*G136*I136</f>
        <v>0</v>
      </c>
      <c r="O136" s="75"/>
    </row>
    <row r="137" spans="1:15" s="93" customFormat="1" ht="39" customHeight="1">
      <c r="A137" s="85" t="s">
        <v>53</v>
      </c>
      <c r="B137" s="85" t="s">
        <v>163</v>
      </c>
      <c r="C137" s="85" t="s">
        <v>316</v>
      </c>
      <c r="D137" s="86" t="s">
        <v>326</v>
      </c>
      <c r="E137" s="87" t="s">
        <v>327</v>
      </c>
      <c r="F137" s="86" t="s">
        <v>90</v>
      </c>
      <c r="G137" s="88">
        <v>4.94</v>
      </c>
      <c r="H137" s="89">
        <v>0</v>
      </c>
      <c r="I137" s="89">
        <v>0</v>
      </c>
      <c r="J137" s="96">
        <f t="shared" si="6"/>
        <v>0</v>
      </c>
      <c r="K137" s="99">
        <v>0</v>
      </c>
      <c r="L137" s="90">
        <v>0</v>
      </c>
      <c r="M137" s="91">
        <f>Rekapitulace!$G$4*G137*H137</f>
        <v>0</v>
      </c>
      <c r="N137" s="91">
        <f>Rekapitulace!$H$4*G137*I137</f>
        <v>0</v>
      </c>
      <c r="O137" s="92"/>
    </row>
    <row r="138" spans="1:15" s="93" customFormat="1" ht="15">
      <c r="A138" s="76" t="s">
        <v>50</v>
      </c>
      <c r="B138" s="76" t="s">
        <v>48</v>
      </c>
      <c r="C138" s="94"/>
      <c r="D138" s="77" t="s">
        <v>328</v>
      </c>
      <c r="E138" s="78" t="s">
        <v>329</v>
      </c>
      <c r="F138" s="95"/>
      <c r="G138" s="79">
        <v>0</v>
      </c>
      <c r="H138" s="80"/>
      <c r="I138" s="97"/>
      <c r="J138" s="81">
        <f>SUBTOTAL(9,J139:J139)</f>
        <v>0</v>
      </c>
      <c r="K138" s="98">
        <v>0</v>
      </c>
      <c r="L138" s="82">
        <v>0</v>
      </c>
      <c r="M138" s="81">
        <f>SUBTOTAL(9,M139:M139)</f>
        <v>0</v>
      </c>
      <c r="N138" s="81">
        <f>SUBTOTAL(9,N139:N139)</f>
        <v>0</v>
      </c>
      <c r="O138" s="95"/>
    </row>
    <row r="139" spans="1:15" s="93" customFormat="1" ht="39" customHeight="1">
      <c r="A139" s="85" t="s">
        <v>53</v>
      </c>
      <c r="B139" s="85" t="s">
        <v>163</v>
      </c>
      <c r="C139" s="85" t="s">
        <v>330</v>
      </c>
      <c r="D139" s="86" t="s">
        <v>331</v>
      </c>
      <c r="E139" s="87" t="s">
        <v>332</v>
      </c>
      <c r="F139" s="86" t="s">
        <v>58</v>
      </c>
      <c r="G139" s="88">
        <v>84.72</v>
      </c>
      <c r="H139" s="89">
        <v>0</v>
      </c>
      <c r="I139" s="89">
        <v>0</v>
      </c>
      <c r="J139" s="96">
        <f>ROUND(G139*(H139+I139),0)</f>
        <v>0</v>
      </c>
      <c r="K139" s="99">
        <v>0.0004231</v>
      </c>
      <c r="L139" s="90">
        <v>0</v>
      </c>
      <c r="M139" s="91">
        <f>Rekapitulace!$G$4*G139*H139</f>
        <v>0</v>
      </c>
      <c r="N139" s="91">
        <f>Rekapitulace!$H$4*G139*I139</f>
        <v>0</v>
      </c>
      <c r="O139" s="92"/>
    </row>
    <row r="140" spans="1:15" s="93" customFormat="1" ht="15">
      <c r="A140" s="76" t="s">
        <v>50</v>
      </c>
      <c r="B140" s="76" t="s">
        <v>48</v>
      </c>
      <c r="C140" s="94"/>
      <c r="D140" s="77" t="s">
        <v>333</v>
      </c>
      <c r="E140" s="78" t="s">
        <v>334</v>
      </c>
      <c r="F140" s="95"/>
      <c r="G140" s="79">
        <v>0</v>
      </c>
      <c r="H140" s="80"/>
      <c r="I140" s="97"/>
      <c r="J140" s="81">
        <f>SUBTOTAL(9,J141:J144)</f>
        <v>0</v>
      </c>
      <c r="K140" s="98">
        <v>0</v>
      </c>
      <c r="L140" s="82">
        <v>0</v>
      </c>
      <c r="M140" s="81">
        <f>SUBTOTAL(9,M141:M144)</f>
        <v>0</v>
      </c>
      <c r="N140" s="81">
        <f>SUBTOTAL(9,N141:N144)</f>
        <v>0</v>
      </c>
      <c r="O140" s="95"/>
    </row>
    <row r="141" spans="1:15" s="93" customFormat="1" ht="39" customHeight="1">
      <c r="A141" s="85" t="s">
        <v>53</v>
      </c>
      <c r="B141" s="85" t="s">
        <v>163</v>
      </c>
      <c r="C141" s="85" t="s">
        <v>335</v>
      </c>
      <c r="D141" s="86" t="s">
        <v>336</v>
      </c>
      <c r="E141" s="87" t="s">
        <v>337</v>
      </c>
      <c r="F141" s="86" t="s">
        <v>58</v>
      </c>
      <c r="G141" s="88">
        <v>275.103</v>
      </c>
      <c r="H141" s="89">
        <v>0</v>
      </c>
      <c r="I141" s="89">
        <v>0</v>
      </c>
      <c r="J141" s="96">
        <f>ROUND(G141*(H141+I141),0)</f>
        <v>0</v>
      </c>
      <c r="K141" s="99">
        <v>1.7E-06</v>
      </c>
      <c r="L141" s="90">
        <v>0</v>
      </c>
      <c r="M141" s="91">
        <f>Rekapitulace!$G$4*G141*H141</f>
        <v>0</v>
      </c>
      <c r="N141" s="91">
        <f>Rekapitulace!$H$4*G141*I141</f>
        <v>0</v>
      </c>
      <c r="O141" s="92"/>
    </row>
    <row r="142" spans="1:15" s="93" customFormat="1" ht="58.5" customHeight="1">
      <c r="A142" s="85" t="s">
        <v>53</v>
      </c>
      <c r="B142" s="85" t="s">
        <v>163</v>
      </c>
      <c r="C142" s="85" t="s">
        <v>335</v>
      </c>
      <c r="D142" s="86" t="s">
        <v>338</v>
      </c>
      <c r="E142" s="87" t="s">
        <v>339</v>
      </c>
      <c r="F142" s="86" t="s">
        <v>58</v>
      </c>
      <c r="G142" s="88">
        <v>650.748</v>
      </c>
      <c r="H142" s="89">
        <v>0</v>
      </c>
      <c r="I142" s="89">
        <v>0</v>
      </c>
      <c r="J142" s="96">
        <f>ROUND(G142*(H142+I142),0)</f>
        <v>0</v>
      </c>
      <c r="K142" s="99">
        <v>0.0003105</v>
      </c>
      <c r="L142" s="90">
        <v>0</v>
      </c>
      <c r="M142" s="91">
        <f>Rekapitulace!$G$4*G142*H142</f>
        <v>0</v>
      </c>
      <c r="N142" s="91">
        <f>Rekapitulace!$H$4*G142*I142</f>
        <v>0</v>
      </c>
      <c r="O142" s="92"/>
    </row>
    <row r="143" spans="1:15" s="93" customFormat="1" ht="58.5" customHeight="1">
      <c r="A143" s="85" t="s">
        <v>53</v>
      </c>
      <c r="B143" s="85" t="s">
        <v>163</v>
      </c>
      <c r="C143" s="85" t="s">
        <v>335</v>
      </c>
      <c r="D143" s="86" t="s">
        <v>340</v>
      </c>
      <c r="E143" s="87" t="s">
        <v>341</v>
      </c>
      <c r="F143" s="86" t="s">
        <v>58</v>
      </c>
      <c r="G143" s="88">
        <v>561.588</v>
      </c>
      <c r="H143" s="89">
        <v>0</v>
      </c>
      <c r="I143" s="89">
        <v>0</v>
      </c>
      <c r="J143" s="96">
        <f>ROUND(G143*(H143+I143),0)</f>
        <v>0</v>
      </c>
      <c r="K143" s="99">
        <v>0.0003335</v>
      </c>
      <c r="L143" s="90">
        <v>0</v>
      </c>
      <c r="M143" s="91">
        <f>Rekapitulace!$G$4*G143*H143</f>
        <v>0</v>
      </c>
      <c r="N143" s="91">
        <f>Rekapitulace!$H$4*G143*I143</f>
        <v>0</v>
      </c>
      <c r="O143" s="92"/>
    </row>
    <row r="144" spans="1:15" s="93" customFormat="1" ht="58.5" customHeight="1">
      <c r="A144" s="85" t="s">
        <v>53</v>
      </c>
      <c r="B144" s="85" t="s">
        <v>163</v>
      </c>
      <c r="C144" s="85" t="s">
        <v>335</v>
      </c>
      <c r="D144" s="86" t="s">
        <v>342</v>
      </c>
      <c r="E144" s="87" t="s">
        <v>343</v>
      </c>
      <c r="F144" s="86" t="s">
        <v>58</v>
      </c>
      <c r="G144" s="88">
        <v>132.96</v>
      </c>
      <c r="H144" s="89">
        <v>0</v>
      </c>
      <c r="I144" s="89">
        <v>0</v>
      </c>
      <c r="J144" s="96">
        <f>ROUND(G144*(H144+I144),0)</f>
        <v>0</v>
      </c>
      <c r="K144" s="99">
        <v>0.00042</v>
      </c>
      <c r="L144" s="90">
        <v>0</v>
      </c>
      <c r="M144" s="91">
        <f>Rekapitulace!$G$4*G144*H144</f>
        <v>0</v>
      </c>
      <c r="N144" s="91">
        <f>Rekapitulace!$H$4*G144*I144</f>
        <v>0</v>
      </c>
      <c r="O144" s="92"/>
    </row>
    <row r="145" spans="1:15" s="93" customFormat="1" ht="15">
      <c r="A145" s="76" t="s">
        <v>50</v>
      </c>
      <c r="B145" s="76" t="s">
        <v>48</v>
      </c>
      <c r="C145" s="94"/>
      <c r="D145" s="77" t="s">
        <v>344</v>
      </c>
      <c r="E145" s="78" t="s">
        <v>345</v>
      </c>
      <c r="F145" s="95"/>
      <c r="G145" s="79">
        <v>0</v>
      </c>
      <c r="H145" s="80"/>
      <c r="I145" s="97"/>
      <c r="J145" s="81">
        <f>SUBTOTAL(9,J146:J176)</f>
        <v>0</v>
      </c>
      <c r="K145" s="98">
        <v>0</v>
      </c>
      <c r="L145" s="82">
        <v>0</v>
      </c>
      <c r="M145" s="81">
        <f>SUBTOTAL(9,M146:M176)</f>
        <v>0</v>
      </c>
      <c r="N145" s="81">
        <f>SUBTOTAL(9,N146:N176)</f>
        <v>0</v>
      </c>
      <c r="O145" s="95"/>
    </row>
    <row r="146" spans="1:15" s="58" customFormat="1" ht="19.5" customHeight="1">
      <c r="A146" s="68" t="s">
        <v>53</v>
      </c>
      <c r="B146" s="68" t="s">
        <v>54</v>
      </c>
      <c r="C146" s="68" t="s">
        <v>346</v>
      </c>
      <c r="D146" s="69" t="s">
        <v>347</v>
      </c>
      <c r="E146" s="69" t="s">
        <v>348</v>
      </c>
      <c r="F146" s="69" t="s">
        <v>63</v>
      </c>
      <c r="G146" s="70">
        <v>3</v>
      </c>
      <c r="H146" s="71">
        <v>0</v>
      </c>
      <c r="I146" s="71">
        <v>0</v>
      </c>
      <c r="J146" s="72">
        <f aca="true" t="shared" si="7" ref="J146:J177">ROUND(G146*(H146+I146),0)</f>
        <v>0</v>
      </c>
      <c r="K146" s="100">
        <v>0</v>
      </c>
      <c r="L146" s="73">
        <v>0</v>
      </c>
      <c r="M146" s="74">
        <f>Rekapitulace!$G$4*G146*H146</f>
        <v>0</v>
      </c>
      <c r="N146" s="74">
        <f>Rekapitulace!$H$4*G146*I146</f>
        <v>0</v>
      </c>
      <c r="O146" s="75"/>
    </row>
    <row r="147" spans="1:15" s="58" customFormat="1" ht="19.5" customHeight="1">
      <c r="A147" s="68" t="s">
        <v>53</v>
      </c>
      <c r="B147" s="68" t="s">
        <v>54</v>
      </c>
      <c r="C147" s="68" t="s">
        <v>346</v>
      </c>
      <c r="D147" s="69" t="s">
        <v>347</v>
      </c>
      <c r="E147" s="69" t="s">
        <v>349</v>
      </c>
      <c r="F147" s="69" t="s">
        <v>97</v>
      </c>
      <c r="G147" s="70">
        <v>89</v>
      </c>
      <c r="H147" s="71">
        <v>0</v>
      </c>
      <c r="I147" s="71">
        <v>0</v>
      </c>
      <c r="J147" s="72">
        <f t="shared" si="7"/>
        <v>0</v>
      </c>
      <c r="K147" s="100">
        <v>0</v>
      </c>
      <c r="L147" s="73">
        <v>0</v>
      </c>
      <c r="M147" s="74">
        <f>Rekapitulace!$G$4*G147*H147</f>
        <v>0</v>
      </c>
      <c r="N147" s="74">
        <f>Rekapitulace!$H$4*G147*I147</f>
        <v>0</v>
      </c>
      <c r="O147" s="75"/>
    </row>
    <row r="148" spans="1:15" s="58" customFormat="1" ht="19.5" customHeight="1">
      <c r="A148" s="68" t="s">
        <v>53</v>
      </c>
      <c r="B148" s="68" t="s">
        <v>54</v>
      </c>
      <c r="C148" s="68" t="s">
        <v>346</v>
      </c>
      <c r="D148" s="69" t="s">
        <v>347</v>
      </c>
      <c r="E148" s="69" t="s">
        <v>350</v>
      </c>
      <c r="F148" s="69" t="s">
        <v>97</v>
      </c>
      <c r="G148" s="70">
        <v>91</v>
      </c>
      <c r="H148" s="71">
        <v>0</v>
      </c>
      <c r="I148" s="71">
        <v>0</v>
      </c>
      <c r="J148" s="72">
        <f t="shared" si="7"/>
        <v>0</v>
      </c>
      <c r="K148" s="100">
        <v>0</v>
      </c>
      <c r="L148" s="73">
        <v>0</v>
      </c>
      <c r="M148" s="74">
        <f>Rekapitulace!$G$4*G148*H148</f>
        <v>0</v>
      </c>
      <c r="N148" s="74">
        <f>Rekapitulace!$H$4*G148*I148</f>
        <v>0</v>
      </c>
      <c r="O148" s="75"/>
    </row>
    <row r="149" spans="1:15" s="58" customFormat="1" ht="19.5" customHeight="1">
      <c r="A149" s="68" t="s">
        <v>53</v>
      </c>
      <c r="B149" s="68" t="s">
        <v>54</v>
      </c>
      <c r="C149" s="68" t="s">
        <v>346</v>
      </c>
      <c r="D149" s="69" t="s">
        <v>347</v>
      </c>
      <c r="E149" s="69" t="s">
        <v>351</v>
      </c>
      <c r="F149" s="69" t="s">
        <v>97</v>
      </c>
      <c r="G149" s="70">
        <v>121</v>
      </c>
      <c r="H149" s="71">
        <v>0</v>
      </c>
      <c r="I149" s="71">
        <v>0</v>
      </c>
      <c r="J149" s="72">
        <f t="shared" si="7"/>
        <v>0</v>
      </c>
      <c r="K149" s="100">
        <v>0</v>
      </c>
      <c r="L149" s="73">
        <v>0</v>
      </c>
      <c r="M149" s="74">
        <f>Rekapitulace!$G$4*G149*H149</f>
        <v>0</v>
      </c>
      <c r="N149" s="74">
        <f>Rekapitulace!$H$4*G149*I149</f>
        <v>0</v>
      </c>
      <c r="O149" s="75"/>
    </row>
    <row r="150" spans="1:15" s="58" customFormat="1" ht="19.5" customHeight="1">
      <c r="A150" s="68" t="s">
        <v>53</v>
      </c>
      <c r="B150" s="68" t="s">
        <v>54</v>
      </c>
      <c r="C150" s="68" t="s">
        <v>346</v>
      </c>
      <c r="D150" s="69" t="s">
        <v>347</v>
      </c>
      <c r="E150" s="69" t="s">
        <v>352</v>
      </c>
      <c r="F150" s="69" t="s">
        <v>97</v>
      </c>
      <c r="G150" s="70">
        <v>358</v>
      </c>
      <c r="H150" s="71">
        <v>0</v>
      </c>
      <c r="I150" s="71">
        <v>0</v>
      </c>
      <c r="J150" s="72">
        <f t="shared" si="7"/>
        <v>0</v>
      </c>
      <c r="K150" s="100">
        <v>0</v>
      </c>
      <c r="L150" s="73">
        <v>0</v>
      </c>
      <c r="M150" s="74">
        <f>Rekapitulace!$G$4*G150*H150</f>
        <v>0</v>
      </c>
      <c r="N150" s="74">
        <f>Rekapitulace!$H$4*G150*I150</f>
        <v>0</v>
      </c>
      <c r="O150" s="75"/>
    </row>
    <row r="151" spans="1:15" s="58" customFormat="1" ht="19.5" customHeight="1">
      <c r="A151" s="68" t="s">
        <v>53</v>
      </c>
      <c r="B151" s="68" t="s">
        <v>54</v>
      </c>
      <c r="C151" s="68" t="s">
        <v>346</v>
      </c>
      <c r="D151" s="69" t="s">
        <v>347</v>
      </c>
      <c r="E151" s="69" t="s">
        <v>353</v>
      </c>
      <c r="F151" s="69" t="s">
        <v>97</v>
      </c>
      <c r="G151" s="70">
        <v>259</v>
      </c>
      <c r="H151" s="71">
        <v>0</v>
      </c>
      <c r="I151" s="71">
        <v>0</v>
      </c>
      <c r="J151" s="72">
        <f t="shared" si="7"/>
        <v>0</v>
      </c>
      <c r="K151" s="100">
        <v>0</v>
      </c>
      <c r="L151" s="73">
        <v>0</v>
      </c>
      <c r="M151" s="74">
        <f>Rekapitulace!$G$4*G151*H151</f>
        <v>0</v>
      </c>
      <c r="N151" s="74">
        <f>Rekapitulace!$H$4*G151*I151</f>
        <v>0</v>
      </c>
      <c r="O151" s="75"/>
    </row>
    <row r="152" spans="1:15" s="58" customFormat="1" ht="19.5" customHeight="1">
      <c r="A152" s="68" t="s">
        <v>53</v>
      </c>
      <c r="B152" s="68" t="s">
        <v>54</v>
      </c>
      <c r="C152" s="68" t="s">
        <v>346</v>
      </c>
      <c r="D152" s="69" t="s">
        <v>347</v>
      </c>
      <c r="E152" s="69" t="s">
        <v>354</v>
      </c>
      <c r="F152" s="69" t="s">
        <v>63</v>
      </c>
      <c r="G152" s="70">
        <v>20</v>
      </c>
      <c r="H152" s="71">
        <v>0</v>
      </c>
      <c r="I152" s="71">
        <v>0</v>
      </c>
      <c r="J152" s="72">
        <f t="shared" si="7"/>
        <v>0</v>
      </c>
      <c r="K152" s="100">
        <v>0</v>
      </c>
      <c r="L152" s="73">
        <v>0</v>
      </c>
      <c r="M152" s="74">
        <f>Rekapitulace!$G$4*G152*H152</f>
        <v>0</v>
      </c>
      <c r="N152" s="74">
        <f>Rekapitulace!$H$4*G152*I152</f>
        <v>0</v>
      </c>
      <c r="O152" s="75"/>
    </row>
    <row r="153" spans="1:15" s="58" customFormat="1" ht="19.5" customHeight="1">
      <c r="A153" s="68" t="s">
        <v>53</v>
      </c>
      <c r="B153" s="68" t="s">
        <v>54</v>
      </c>
      <c r="C153" s="68" t="s">
        <v>346</v>
      </c>
      <c r="D153" s="69" t="s">
        <v>347</v>
      </c>
      <c r="E153" s="69" t="s">
        <v>355</v>
      </c>
      <c r="F153" s="69" t="s">
        <v>63</v>
      </c>
      <c r="G153" s="70">
        <v>20</v>
      </c>
      <c r="H153" s="71">
        <v>0</v>
      </c>
      <c r="I153" s="71">
        <v>0</v>
      </c>
      <c r="J153" s="72">
        <f t="shared" si="7"/>
        <v>0</v>
      </c>
      <c r="K153" s="100">
        <v>0</v>
      </c>
      <c r="L153" s="73">
        <v>0</v>
      </c>
      <c r="M153" s="74">
        <f>Rekapitulace!$G$4*G153*H153</f>
        <v>0</v>
      </c>
      <c r="N153" s="74">
        <f>Rekapitulace!$H$4*G153*I153</f>
        <v>0</v>
      </c>
      <c r="O153" s="75"/>
    </row>
    <row r="154" spans="1:15" s="58" customFormat="1" ht="19.5" customHeight="1">
      <c r="A154" s="68" t="s">
        <v>53</v>
      </c>
      <c r="B154" s="68" t="s">
        <v>54</v>
      </c>
      <c r="C154" s="68" t="s">
        <v>346</v>
      </c>
      <c r="D154" s="69" t="s">
        <v>347</v>
      </c>
      <c r="E154" s="69" t="s">
        <v>356</v>
      </c>
      <c r="F154" s="69" t="s">
        <v>63</v>
      </c>
      <c r="G154" s="70">
        <v>64</v>
      </c>
      <c r="H154" s="71">
        <v>0</v>
      </c>
      <c r="I154" s="71">
        <v>0</v>
      </c>
      <c r="J154" s="72">
        <f t="shared" si="7"/>
        <v>0</v>
      </c>
      <c r="K154" s="100">
        <v>0</v>
      </c>
      <c r="L154" s="73">
        <v>0</v>
      </c>
      <c r="M154" s="74">
        <f>Rekapitulace!$G$4*G154*H154</f>
        <v>0</v>
      </c>
      <c r="N154" s="74">
        <f>Rekapitulace!$H$4*G154*I154</f>
        <v>0</v>
      </c>
      <c r="O154" s="75"/>
    </row>
    <row r="155" spans="1:15" s="93" customFormat="1" ht="39" customHeight="1">
      <c r="A155" s="85" t="s">
        <v>53</v>
      </c>
      <c r="B155" s="85" t="s">
        <v>54</v>
      </c>
      <c r="C155" s="85" t="s">
        <v>346</v>
      </c>
      <c r="D155" s="86" t="s">
        <v>347</v>
      </c>
      <c r="E155" s="87" t="s">
        <v>357</v>
      </c>
      <c r="F155" s="86" t="s">
        <v>63</v>
      </c>
      <c r="G155" s="88">
        <v>22</v>
      </c>
      <c r="H155" s="89">
        <v>0</v>
      </c>
      <c r="I155" s="89">
        <v>0</v>
      </c>
      <c r="J155" s="96">
        <f t="shared" si="7"/>
        <v>0</v>
      </c>
      <c r="K155" s="99">
        <v>0</v>
      </c>
      <c r="L155" s="90">
        <v>0</v>
      </c>
      <c r="M155" s="91">
        <f>Rekapitulace!$G$4*G155*H155</f>
        <v>0</v>
      </c>
      <c r="N155" s="91">
        <f>Rekapitulace!$H$4*G155*I155</f>
        <v>0</v>
      </c>
      <c r="O155" s="92"/>
    </row>
    <row r="156" spans="1:15" s="58" customFormat="1" ht="19.5" customHeight="1">
      <c r="A156" s="68" t="s">
        <v>53</v>
      </c>
      <c r="B156" s="68" t="s">
        <v>54</v>
      </c>
      <c r="C156" s="68" t="s">
        <v>346</v>
      </c>
      <c r="D156" s="69" t="s">
        <v>347</v>
      </c>
      <c r="E156" s="69" t="s">
        <v>358</v>
      </c>
      <c r="F156" s="69" t="s">
        <v>63</v>
      </c>
      <c r="G156" s="70">
        <v>22</v>
      </c>
      <c r="H156" s="71">
        <v>0</v>
      </c>
      <c r="I156" s="71">
        <v>0</v>
      </c>
      <c r="J156" s="72">
        <f t="shared" si="7"/>
        <v>0</v>
      </c>
      <c r="K156" s="100">
        <v>0</v>
      </c>
      <c r="L156" s="73">
        <v>0</v>
      </c>
      <c r="M156" s="74">
        <f>Rekapitulace!$G$4*G156*H156</f>
        <v>0</v>
      </c>
      <c r="N156" s="74">
        <f>Rekapitulace!$H$4*G156*I156</f>
        <v>0</v>
      </c>
      <c r="O156" s="75"/>
    </row>
    <row r="157" spans="1:15" s="58" customFormat="1" ht="19.5" customHeight="1">
      <c r="A157" s="68" t="s">
        <v>53</v>
      </c>
      <c r="B157" s="68" t="s">
        <v>54</v>
      </c>
      <c r="C157" s="68" t="s">
        <v>346</v>
      </c>
      <c r="D157" s="69" t="s">
        <v>347</v>
      </c>
      <c r="E157" s="69" t="s">
        <v>359</v>
      </c>
      <c r="F157" s="69" t="s">
        <v>97</v>
      </c>
      <c r="G157" s="70">
        <v>18</v>
      </c>
      <c r="H157" s="71">
        <v>0</v>
      </c>
      <c r="I157" s="71">
        <v>0</v>
      </c>
      <c r="J157" s="72">
        <f t="shared" si="7"/>
        <v>0</v>
      </c>
      <c r="K157" s="100">
        <v>0</v>
      </c>
      <c r="L157" s="73">
        <v>0</v>
      </c>
      <c r="M157" s="74">
        <f>Rekapitulace!$G$4*G157*H157</f>
        <v>0</v>
      </c>
      <c r="N157" s="74">
        <f>Rekapitulace!$H$4*G157*I157</f>
        <v>0</v>
      </c>
      <c r="O157" s="75"/>
    </row>
    <row r="158" spans="1:15" s="93" customFormat="1" ht="39" customHeight="1">
      <c r="A158" s="85" t="s">
        <v>53</v>
      </c>
      <c r="B158" s="85" t="s">
        <v>54</v>
      </c>
      <c r="C158" s="85" t="s">
        <v>346</v>
      </c>
      <c r="D158" s="86" t="s">
        <v>347</v>
      </c>
      <c r="E158" s="87" t="s">
        <v>360</v>
      </c>
      <c r="F158" s="86" t="s">
        <v>63</v>
      </c>
      <c r="G158" s="88">
        <v>26</v>
      </c>
      <c r="H158" s="89">
        <v>0</v>
      </c>
      <c r="I158" s="89">
        <v>0</v>
      </c>
      <c r="J158" s="96">
        <f t="shared" si="7"/>
        <v>0</v>
      </c>
      <c r="K158" s="99">
        <v>0</v>
      </c>
      <c r="L158" s="90">
        <v>0</v>
      </c>
      <c r="M158" s="91">
        <f>Rekapitulace!$G$4*G158*H158</f>
        <v>0</v>
      </c>
      <c r="N158" s="91">
        <f>Rekapitulace!$H$4*G158*I158</f>
        <v>0</v>
      </c>
      <c r="O158" s="92"/>
    </row>
    <row r="159" spans="1:15" s="93" customFormat="1" ht="39" customHeight="1">
      <c r="A159" s="85" t="s">
        <v>53</v>
      </c>
      <c r="B159" s="85" t="s">
        <v>54</v>
      </c>
      <c r="C159" s="85" t="s">
        <v>346</v>
      </c>
      <c r="D159" s="86" t="s">
        <v>347</v>
      </c>
      <c r="E159" s="87" t="s">
        <v>361</v>
      </c>
      <c r="F159" s="86" t="s">
        <v>63</v>
      </c>
      <c r="G159" s="88">
        <v>2</v>
      </c>
      <c r="H159" s="89">
        <v>0</v>
      </c>
      <c r="I159" s="89">
        <v>0</v>
      </c>
      <c r="J159" s="96">
        <f t="shared" si="7"/>
        <v>0</v>
      </c>
      <c r="K159" s="99">
        <v>0</v>
      </c>
      <c r="L159" s="90">
        <v>0</v>
      </c>
      <c r="M159" s="91">
        <f>Rekapitulace!$G$4*G159*H159</f>
        <v>0</v>
      </c>
      <c r="N159" s="91">
        <f>Rekapitulace!$H$4*G159*I159</f>
        <v>0</v>
      </c>
      <c r="O159" s="92"/>
    </row>
    <row r="160" spans="1:15" s="93" customFormat="1" ht="39" customHeight="1">
      <c r="A160" s="85" t="s">
        <v>53</v>
      </c>
      <c r="B160" s="85" t="s">
        <v>54</v>
      </c>
      <c r="C160" s="85" t="s">
        <v>346</v>
      </c>
      <c r="D160" s="86" t="s">
        <v>347</v>
      </c>
      <c r="E160" s="87" t="s">
        <v>362</v>
      </c>
      <c r="F160" s="86" t="s">
        <v>63</v>
      </c>
      <c r="G160" s="88">
        <v>3</v>
      </c>
      <c r="H160" s="89">
        <v>0</v>
      </c>
      <c r="I160" s="89">
        <v>0</v>
      </c>
      <c r="J160" s="96">
        <f t="shared" si="7"/>
        <v>0</v>
      </c>
      <c r="K160" s="99">
        <v>0</v>
      </c>
      <c r="L160" s="90">
        <v>0</v>
      </c>
      <c r="M160" s="91">
        <f>Rekapitulace!$G$4*G160*H160</f>
        <v>0</v>
      </c>
      <c r="N160" s="91">
        <f>Rekapitulace!$H$4*G160*I160</f>
        <v>0</v>
      </c>
      <c r="O160" s="92"/>
    </row>
    <row r="161" spans="1:15" s="93" customFormat="1" ht="39" customHeight="1">
      <c r="A161" s="85" t="s">
        <v>53</v>
      </c>
      <c r="B161" s="85" t="s">
        <v>54</v>
      </c>
      <c r="C161" s="85" t="s">
        <v>346</v>
      </c>
      <c r="D161" s="86" t="s">
        <v>347</v>
      </c>
      <c r="E161" s="87" t="s">
        <v>363</v>
      </c>
      <c r="F161" s="86" t="s">
        <v>63</v>
      </c>
      <c r="G161" s="88">
        <v>4</v>
      </c>
      <c r="H161" s="89">
        <v>0</v>
      </c>
      <c r="I161" s="89">
        <v>0</v>
      </c>
      <c r="J161" s="96">
        <f t="shared" si="7"/>
        <v>0</v>
      </c>
      <c r="K161" s="99">
        <v>0</v>
      </c>
      <c r="L161" s="90">
        <v>0</v>
      </c>
      <c r="M161" s="91">
        <f>Rekapitulace!$G$4*G161*H161</f>
        <v>0</v>
      </c>
      <c r="N161" s="91">
        <f>Rekapitulace!$H$4*G161*I161</f>
        <v>0</v>
      </c>
      <c r="O161" s="92"/>
    </row>
    <row r="162" spans="1:15" s="58" customFormat="1" ht="19.5" customHeight="1">
      <c r="A162" s="68" t="s">
        <v>53</v>
      </c>
      <c r="B162" s="68" t="s">
        <v>54</v>
      </c>
      <c r="C162" s="68" t="s">
        <v>346</v>
      </c>
      <c r="D162" s="69" t="s">
        <v>347</v>
      </c>
      <c r="E162" s="69" t="s">
        <v>364</v>
      </c>
      <c r="F162" s="69" t="s">
        <v>63</v>
      </c>
      <c r="G162" s="70">
        <v>3</v>
      </c>
      <c r="H162" s="71">
        <v>0</v>
      </c>
      <c r="I162" s="71">
        <v>0</v>
      </c>
      <c r="J162" s="72">
        <f t="shared" si="7"/>
        <v>0</v>
      </c>
      <c r="K162" s="100">
        <v>0</v>
      </c>
      <c r="L162" s="73">
        <v>0</v>
      </c>
      <c r="M162" s="74">
        <f>Rekapitulace!$G$4*G162*H162</f>
        <v>0</v>
      </c>
      <c r="N162" s="74">
        <f>Rekapitulace!$H$4*G162*I162</f>
        <v>0</v>
      </c>
      <c r="O162" s="75"/>
    </row>
    <row r="163" spans="1:15" s="93" customFormat="1" ht="39" customHeight="1">
      <c r="A163" s="85" t="s">
        <v>53</v>
      </c>
      <c r="B163" s="85" t="s">
        <v>54</v>
      </c>
      <c r="C163" s="85" t="s">
        <v>346</v>
      </c>
      <c r="D163" s="86" t="s">
        <v>347</v>
      </c>
      <c r="E163" s="87" t="s">
        <v>365</v>
      </c>
      <c r="F163" s="86" t="s">
        <v>63</v>
      </c>
      <c r="G163" s="88">
        <v>16</v>
      </c>
      <c r="H163" s="89">
        <v>0</v>
      </c>
      <c r="I163" s="89">
        <v>0</v>
      </c>
      <c r="J163" s="96">
        <f t="shared" si="7"/>
        <v>0</v>
      </c>
      <c r="K163" s="99">
        <v>0</v>
      </c>
      <c r="L163" s="90">
        <v>0</v>
      </c>
      <c r="M163" s="91">
        <f>Rekapitulace!$G$4*G163*H163</f>
        <v>0</v>
      </c>
      <c r="N163" s="91">
        <f>Rekapitulace!$H$4*G163*I163</f>
        <v>0</v>
      </c>
      <c r="O163" s="92"/>
    </row>
    <row r="164" spans="1:15" s="58" customFormat="1" ht="19.5" customHeight="1">
      <c r="A164" s="68" t="s">
        <v>53</v>
      </c>
      <c r="B164" s="68" t="s">
        <v>54</v>
      </c>
      <c r="C164" s="68" t="s">
        <v>346</v>
      </c>
      <c r="D164" s="69" t="s">
        <v>347</v>
      </c>
      <c r="E164" s="69" t="s">
        <v>366</v>
      </c>
      <c r="F164" s="69" t="s">
        <v>63</v>
      </c>
      <c r="G164" s="70">
        <v>6</v>
      </c>
      <c r="H164" s="71">
        <v>0</v>
      </c>
      <c r="I164" s="71">
        <v>0</v>
      </c>
      <c r="J164" s="72">
        <f t="shared" si="7"/>
        <v>0</v>
      </c>
      <c r="K164" s="100">
        <v>0</v>
      </c>
      <c r="L164" s="73">
        <v>0</v>
      </c>
      <c r="M164" s="74">
        <f>Rekapitulace!$G$4*G164*H164</f>
        <v>0</v>
      </c>
      <c r="N164" s="74">
        <f>Rekapitulace!$H$4*G164*I164</f>
        <v>0</v>
      </c>
      <c r="O164" s="75"/>
    </row>
    <row r="165" spans="1:15" s="58" customFormat="1" ht="19.5" customHeight="1">
      <c r="A165" s="68" t="s">
        <v>53</v>
      </c>
      <c r="B165" s="68" t="s">
        <v>54</v>
      </c>
      <c r="C165" s="68" t="s">
        <v>346</v>
      </c>
      <c r="D165" s="69" t="s">
        <v>347</v>
      </c>
      <c r="E165" s="69" t="s">
        <v>367</v>
      </c>
      <c r="F165" s="69" t="s">
        <v>63</v>
      </c>
      <c r="G165" s="70">
        <v>4</v>
      </c>
      <c r="H165" s="71">
        <v>0</v>
      </c>
      <c r="I165" s="71">
        <v>0</v>
      </c>
      <c r="J165" s="72">
        <f t="shared" si="7"/>
        <v>0</v>
      </c>
      <c r="K165" s="100">
        <v>0</v>
      </c>
      <c r="L165" s="73">
        <v>0</v>
      </c>
      <c r="M165" s="74">
        <f>Rekapitulace!$G$4*G165*H165</f>
        <v>0</v>
      </c>
      <c r="N165" s="74">
        <f>Rekapitulace!$H$4*G165*I165</f>
        <v>0</v>
      </c>
      <c r="O165" s="75"/>
    </row>
    <row r="166" spans="1:15" s="93" customFormat="1" ht="39" customHeight="1">
      <c r="A166" s="85" t="s">
        <v>53</v>
      </c>
      <c r="B166" s="85" t="s">
        <v>54</v>
      </c>
      <c r="C166" s="85" t="s">
        <v>346</v>
      </c>
      <c r="D166" s="86" t="s">
        <v>347</v>
      </c>
      <c r="E166" s="87" t="s">
        <v>368</v>
      </c>
      <c r="F166" s="86" t="s">
        <v>63</v>
      </c>
      <c r="G166" s="88">
        <v>16</v>
      </c>
      <c r="H166" s="89">
        <v>0</v>
      </c>
      <c r="I166" s="89">
        <v>0</v>
      </c>
      <c r="J166" s="96">
        <f t="shared" si="7"/>
        <v>0</v>
      </c>
      <c r="K166" s="99">
        <v>0</v>
      </c>
      <c r="L166" s="90">
        <v>0</v>
      </c>
      <c r="M166" s="91">
        <f>Rekapitulace!$G$4*G166*H166</f>
        <v>0</v>
      </c>
      <c r="N166" s="91">
        <f>Rekapitulace!$H$4*G166*I166</f>
        <v>0</v>
      </c>
      <c r="O166" s="92"/>
    </row>
    <row r="167" spans="1:15" s="93" customFormat="1" ht="39" customHeight="1">
      <c r="A167" s="85" t="s">
        <v>53</v>
      </c>
      <c r="B167" s="85" t="s">
        <v>54</v>
      </c>
      <c r="C167" s="85" t="s">
        <v>346</v>
      </c>
      <c r="D167" s="86" t="s">
        <v>347</v>
      </c>
      <c r="E167" s="87" t="s">
        <v>369</v>
      </c>
      <c r="F167" s="86" t="s">
        <v>63</v>
      </c>
      <c r="G167" s="88">
        <v>3</v>
      </c>
      <c r="H167" s="89">
        <v>0</v>
      </c>
      <c r="I167" s="89">
        <v>0</v>
      </c>
      <c r="J167" s="96">
        <f t="shared" si="7"/>
        <v>0</v>
      </c>
      <c r="K167" s="99">
        <v>0</v>
      </c>
      <c r="L167" s="90">
        <v>0</v>
      </c>
      <c r="M167" s="91">
        <f>Rekapitulace!$G$4*G167*H167</f>
        <v>0</v>
      </c>
      <c r="N167" s="91">
        <f>Rekapitulace!$H$4*G167*I167</f>
        <v>0</v>
      </c>
      <c r="O167" s="92"/>
    </row>
    <row r="168" spans="1:15" s="58" customFormat="1" ht="19.5" customHeight="1">
      <c r="A168" s="68" t="s">
        <v>53</v>
      </c>
      <c r="B168" s="68" t="s">
        <v>54</v>
      </c>
      <c r="C168" s="68" t="s">
        <v>346</v>
      </c>
      <c r="D168" s="69" t="s">
        <v>347</v>
      </c>
      <c r="E168" s="69" t="s">
        <v>370</v>
      </c>
      <c r="F168" s="69" t="s">
        <v>63</v>
      </c>
      <c r="G168" s="70">
        <v>12</v>
      </c>
      <c r="H168" s="71">
        <v>0</v>
      </c>
      <c r="I168" s="71">
        <v>0</v>
      </c>
      <c r="J168" s="72">
        <f t="shared" si="7"/>
        <v>0</v>
      </c>
      <c r="K168" s="100">
        <v>0</v>
      </c>
      <c r="L168" s="73">
        <v>0</v>
      </c>
      <c r="M168" s="74">
        <f>Rekapitulace!$G$4*G168*H168</f>
        <v>0</v>
      </c>
      <c r="N168" s="74">
        <f>Rekapitulace!$H$4*G168*I168</f>
        <v>0</v>
      </c>
      <c r="O168" s="75"/>
    </row>
    <row r="169" spans="1:15" s="58" customFormat="1" ht="19.5" customHeight="1">
      <c r="A169" s="68" t="s">
        <v>53</v>
      </c>
      <c r="B169" s="68" t="s">
        <v>54</v>
      </c>
      <c r="C169" s="68" t="s">
        <v>346</v>
      </c>
      <c r="D169" s="69" t="s">
        <v>347</v>
      </c>
      <c r="E169" s="69" t="s">
        <v>371</v>
      </c>
      <c r="F169" s="69" t="s">
        <v>63</v>
      </c>
      <c r="G169" s="70">
        <v>2</v>
      </c>
      <c r="H169" s="71">
        <v>0</v>
      </c>
      <c r="I169" s="71">
        <v>0</v>
      </c>
      <c r="J169" s="72">
        <f t="shared" si="7"/>
        <v>0</v>
      </c>
      <c r="K169" s="100">
        <v>0</v>
      </c>
      <c r="L169" s="73">
        <v>0</v>
      </c>
      <c r="M169" s="74">
        <f>Rekapitulace!$G$4*G169*H169</f>
        <v>0</v>
      </c>
      <c r="N169" s="74">
        <f>Rekapitulace!$H$4*G169*I169</f>
        <v>0</v>
      </c>
      <c r="O169" s="75"/>
    </row>
    <row r="170" spans="1:15" s="93" customFormat="1" ht="39" customHeight="1">
      <c r="A170" s="85" t="s">
        <v>53</v>
      </c>
      <c r="B170" s="85" t="s">
        <v>54</v>
      </c>
      <c r="C170" s="85" t="s">
        <v>346</v>
      </c>
      <c r="D170" s="86" t="s">
        <v>347</v>
      </c>
      <c r="E170" s="87" t="s">
        <v>372</v>
      </c>
      <c r="F170" s="86" t="s">
        <v>63</v>
      </c>
      <c r="G170" s="88">
        <v>28</v>
      </c>
      <c r="H170" s="89">
        <v>0</v>
      </c>
      <c r="I170" s="89">
        <v>0</v>
      </c>
      <c r="J170" s="96">
        <f t="shared" si="7"/>
        <v>0</v>
      </c>
      <c r="K170" s="99">
        <v>0</v>
      </c>
      <c r="L170" s="90">
        <v>0</v>
      </c>
      <c r="M170" s="91">
        <f>Rekapitulace!$G$4*G170*H170</f>
        <v>0</v>
      </c>
      <c r="N170" s="91">
        <f>Rekapitulace!$H$4*G170*I170</f>
        <v>0</v>
      </c>
      <c r="O170" s="92"/>
    </row>
    <row r="171" spans="1:15" s="58" customFormat="1" ht="19.5" customHeight="1">
      <c r="A171" s="68" t="s">
        <v>53</v>
      </c>
      <c r="B171" s="68" t="s">
        <v>54</v>
      </c>
      <c r="C171" s="68" t="s">
        <v>346</v>
      </c>
      <c r="D171" s="69" t="s">
        <v>347</v>
      </c>
      <c r="E171" s="69" t="s">
        <v>373</v>
      </c>
      <c r="F171" s="69" t="s">
        <v>63</v>
      </c>
      <c r="G171" s="70">
        <v>28</v>
      </c>
      <c r="H171" s="71">
        <v>0</v>
      </c>
      <c r="I171" s="71">
        <v>0</v>
      </c>
      <c r="J171" s="72">
        <f t="shared" si="7"/>
        <v>0</v>
      </c>
      <c r="K171" s="100">
        <v>0</v>
      </c>
      <c r="L171" s="73">
        <v>0</v>
      </c>
      <c r="M171" s="74">
        <f>Rekapitulace!$G$4*G171*H171</f>
        <v>0</v>
      </c>
      <c r="N171" s="74">
        <f>Rekapitulace!$H$4*G171*I171</f>
        <v>0</v>
      </c>
      <c r="O171" s="75"/>
    </row>
    <row r="172" spans="1:15" s="58" customFormat="1" ht="19.5" customHeight="1">
      <c r="A172" s="68" t="s">
        <v>53</v>
      </c>
      <c r="B172" s="68" t="s">
        <v>54</v>
      </c>
      <c r="C172" s="68" t="s">
        <v>346</v>
      </c>
      <c r="D172" s="69" t="s">
        <v>347</v>
      </c>
      <c r="E172" s="69" t="s">
        <v>374</v>
      </c>
      <c r="F172" s="69" t="s">
        <v>375</v>
      </c>
      <c r="G172" s="70">
        <v>16</v>
      </c>
      <c r="H172" s="71">
        <v>0</v>
      </c>
      <c r="I172" s="71">
        <v>0</v>
      </c>
      <c r="J172" s="72">
        <f t="shared" si="7"/>
        <v>0</v>
      </c>
      <c r="K172" s="100">
        <v>0</v>
      </c>
      <c r="L172" s="73">
        <v>0</v>
      </c>
      <c r="M172" s="74">
        <f>Rekapitulace!$G$4*G172*H172</f>
        <v>0</v>
      </c>
      <c r="N172" s="74">
        <f>Rekapitulace!$H$4*G172*I172</f>
        <v>0</v>
      </c>
      <c r="O172" s="75"/>
    </row>
    <row r="173" spans="1:15" s="58" customFormat="1" ht="19.5" customHeight="1">
      <c r="A173" s="68" t="s">
        <v>53</v>
      </c>
      <c r="B173" s="68" t="s">
        <v>54</v>
      </c>
      <c r="C173" s="68" t="s">
        <v>346</v>
      </c>
      <c r="D173" s="69" t="s">
        <v>347</v>
      </c>
      <c r="E173" s="69" t="s">
        <v>376</v>
      </c>
      <c r="F173" s="69" t="s">
        <v>158</v>
      </c>
      <c r="G173" s="70">
        <v>1</v>
      </c>
      <c r="H173" s="71">
        <v>0</v>
      </c>
      <c r="I173" s="71">
        <v>0</v>
      </c>
      <c r="J173" s="72">
        <f t="shared" si="7"/>
        <v>0</v>
      </c>
      <c r="K173" s="100">
        <v>0</v>
      </c>
      <c r="L173" s="73">
        <v>0</v>
      </c>
      <c r="M173" s="74">
        <f>Rekapitulace!$G$4*G173*H173</f>
        <v>0</v>
      </c>
      <c r="N173" s="74">
        <f>Rekapitulace!$H$4*G173*I173</f>
        <v>0</v>
      </c>
      <c r="O173" s="75"/>
    </row>
    <row r="174" spans="1:15" s="58" customFormat="1" ht="19.5" customHeight="1">
      <c r="A174" s="68" t="s">
        <v>53</v>
      </c>
      <c r="B174" s="68" t="s">
        <v>54</v>
      </c>
      <c r="C174" s="68" t="s">
        <v>346</v>
      </c>
      <c r="D174" s="69" t="s">
        <v>347</v>
      </c>
      <c r="E174" s="69" t="s">
        <v>377</v>
      </c>
      <c r="F174" s="69" t="s">
        <v>158</v>
      </c>
      <c r="G174" s="70">
        <v>1</v>
      </c>
      <c r="H174" s="71">
        <v>0</v>
      </c>
      <c r="I174" s="71">
        <v>0</v>
      </c>
      <c r="J174" s="72">
        <f t="shared" si="7"/>
        <v>0</v>
      </c>
      <c r="K174" s="100">
        <v>0</v>
      </c>
      <c r="L174" s="73">
        <v>0</v>
      </c>
      <c r="M174" s="74">
        <f>Rekapitulace!$G$4*G174*H174</f>
        <v>0</v>
      </c>
      <c r="N174" s="74">
        <f>Rekapitulace!$H$4*G174*I174</f>
        <v>0</v>
      </c>
      <c r="O174" s="75"/>
    </row>
    <row r="175" spans="1:15" s="58" customFormat="1" ht="19.5" customHeight="1">
      <c r="A175" s="68" t="s">
        <v>53</v>
      </c>
      <c r="B175" s="68" t="s">
        <v>54</v>
      </c>
      <c r="C175" s="68" t="s">
        <v>346</v>
      </c>
      <c r="D175" s="69" t="s">
        <v>347</v>
      </c>
      <c r="E175" s="69" t="s">
        <v>378</v>
      </c>
      <c r="F175" s="69" t="s">
        <v>158</v>
      </c>
      <c r="G175" s="70">
        <v>1</v>
      </c>
      <c r="H175" s="71">
        <v>0</v>
      </c>
      <c r="I175" s="71">
        <v>0</v>
      </c>
      <c r="J175" s="72">
        <f t="shared" si="7"/>
        <v>0</v>
      </c>
      <c r="K175" s="100">
        <v>0</v>
      </c>
      <c r="L175" s="73">
        <v>0</v>
      </c>
      <c r="M175" s="74">
        <f>Rekapitulace!$G$4*G175*H175</f>
        <v>0</v>
      </c>
      <c r="N175" s="74">
        <f>Rekapitulace!$H$4*G175*I175</f>
        <v>0</v>
      </c>
      <c r="O175" s="75"/>
    </row>
    <row r="176" spans="1:15" s="58" customFormat="1" ht="19.5" customHeight="1">
      <c r="A176" s="68" t="s">
        <v>53</v>
      </c>
      <c r="B176" s="68" t="s">
        <v>54</v>
      </c>
      <c r="C176" s="68" t="s">
        <v>346</v>
      </c>
      <c r="D176" s="69" t="s">
        <v>347</v>
      </c>
      <c r="E176" s="69" t="s">
        <v>379</v>
      </c>
      <c r="F176" s="69" t="s">
        <v>158</v>
      </c>
      <c r="G176" s="70">
        <v>1</v>
      </c>
      <c r="H176" s="71">
        <v>0</v>
      </c>
      <c r="I176" s="71">
        <v>0</v>
      </c>
      <c r="J176" s="72">
        <f t="shared" si="7"/>
        <v>0</v>
      </c>
      <c r="K176" s="100">
        <v>0</v>
      </c>
      <c r="L176" s="73">
        <v>0</v>
      </c>
      <c r="M176" s="74">
        <f>Rekapitulace!$G$4*G176*H176</f>
        <v>0</v>
      </c>
      <c r="N176" s="74">
        <f>Rekapitulace!$H$4*G176*I176</f>
        <v>0</v>
      </c>
      <c r="O176" s="75"/>
    </row>
    <row r="177" spans="1:15" ht="15">
      <c r="A177" s="59"/>
      <c r="B177" s="59"/>
      <c r="C177" s="59"/>
      <c r="D177" s="60"/>
      <c r="E177" s="61"/>
      <c r="F177" s="60"/>
      <c r="G177" s="62"/>
      <c r="H177" s="63"/>
      <c r="I177" s="63"/>
      <c r="J177" s="64">
        <f t="shared" si="7"/>
        <v>0</v>
      </c>
      <c r="K177" s="65"/>
      <c r="L177" s="66"/>
      <c r="M177" s="63">
        <f>Rekapitulace!$G$4*G177*H177</f>
        <v>0</v>
      </c>
      <c r="N177" s="63">
        <f>Rekapitulace!$H$4*G177*I177</f>
        <v>0</v>
      </c>
      <c r="O177" s="67"/>
    </row>
    <row r="178" spans="1:15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5">
      <c r="A179" s="4"/>
      <c r="B179" s="4"/>
      <c r="C179" s="4"/>
      <c r="D179" s="4"/>
      <c r="E179" s="4"/>
      <c r="F179" s="39" t="s">
        <v>32</v>
      </c>
      <c r="G179" s="2"/>
      <c r="H179" s="2"/>
      <c r="I179" s="2"/>
      <c r="J179" s="40">
        <f>SUBTOTAL(9,J7:J177)</f>
        <v>0</v>
      </c>
      <c r="K179" s="4"/>
      <c r="L179" s="4"/>
      <c r="M179" s="4"/>
      <c r="N179" s="4"/>
      <c r="O179" s="4"/>
    </row>
    <row r="180" spans="1:15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5">
      <c r="A181" s="4"/>
      <c r="B181" s="4"/>
      <c r="C181" s="4"/>
      <c r="D181" s="4"/>
      <c r="E181" s="4"/>
      <c r="F181" s="41" t="s">
        <v>33</v>
      </c>
      <c r="G181" s="4"/>
      <c r="H181" s="42">
        <f>H6</f>
        <v>0.15</v>
      </c>
      <c r="I181" s="4"/>
      <c r="J181" s="43">
        <f>ROUND(SUBTOTAL(9,M7:M177)+0,1)</f>
        <v>0</v>
      </c>
      <c r="K181" s="4"/>
      <c r="L181" s="4"/>
      <c r="M181" s="4"/>
      <c r="N181" s="4"/>
      <c r="O181" s="4"/>
    </row>
    <row r="182" spans="1:15" ht="15">
      <c r="A182" s="4"/>
      <c r="B182" s="4"/>
      <c r="C182" s="4"/>
      <c r="D182" s="4"/>
      <c r="E182" s="4"/>
      <c r="F182" s="41" t="s">
        <v>34</v>
      </c>
      <c r="G182" s="4"/>
      <c r="H182" s="42">
        <f>I6</f>
        <v>0.21</v>
      </c>
      <c r="I182" s="4"/>
      <c r="J182" s="43">
        <f>ROUND(SUBTOTAL(9,N7:N177)+0,1)</f>
        <v>0</v>
      </c>
      <c r="K182" s="4"/>
      <c r="L182" s="4"/>
      <c r="M182" s="4"/>
      <c r="N182" s="4"/>
      <c r="O182" s="4"/>
    </row>
    <row r="183" spans="1:15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5">
      <c r="A184" s="4"/>
      <c r="B184" s="4"/>
      <c r="C184" s="4"/>
      <c r="D184" s="4"/>
      <c r="E184" s="4"/>
      <c r="F184" s="39" t="s">
        <v>13</v>
      </c>
      <c r="G184" s="2"/>
      <c r="H184" s="2"/>
      <c r="I184" s="2"/>
      <c r="J184" s="40">
        <f>ROUND(J179+J181+J182,1)</f>
        <v>0</v>
      </c>
      <c r="K184" s="4"/>
      <c r="L184" s="4"/>
      <c r="M184" s="4"/>
      <c r="N184" s="4"/>
      <c r="O184" s="4"/>
    </row>
  </sheetData>
  <sheetProtection/>
  <printOptions/>
  <pageMargins left="0.7" right="0.7" top="1" bottom="1" header="0.5" footer="0.5"/>
  <pageSetup horizontalDpi="600" verticalDpi="600" orientation="portrait" paperSize="9" scale="53" r:id="rId1"/>
  <headerFooter alignWithMargins="0">
    <oddHeader>&amp;C&amp;A&amp;RStrana: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</dc:creator>
  <cp:keywords/>
  <dc:description/>
  <cp:lastModifiedBy>Vesely</cp:lastModifiedBy>
  <dcterms:created xsi:type="dcterms:W3CDTF">2016-06-27T06:38:03Z</dcterms:created>
  <dcterms:modified xsi:type="dcterms:W3CDTF">2016-06-27T08:08:30Z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