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55" yWindow="330" windowWidth="15480" windowHeight="9000" activeTab="0"/>
  </bookViews>
  <sheets>
    <sheet name="Sortiment prádla+nabídková cena" sheetId="6" r:id="rId1"/>
    <sheet name="Náklady manipulace" sheetId="3" state="hidden" r:id="rId2"/>
  </sheets>
  <definedNames>
    <definedName name="_xlnm.Print_Area" localSheetId="0">'Sortiment prádla+nabídková cena'!$A$1:$H$32</definedName>
  </definedNames>
  <calcPr calcId="125725"/>
</workbook>
</file>

<file path=xl/comments1.xml><?xml version="1.0" encoding="utf-8"?>
<comments xmlns="http://schemas.openxmlformats.org/spreadsheetml/2006/main">
  <authors>
    <author>Lucie Bouzková</author>
  </authors>
  <commentList>
    <comment ref="B15" authorId="0">
      <text>
        <r>
          <rPr>
            <b/>
            <sz val="9"/>
            <color indexed="10"/>
            <rFont val="Tahoma"/>
            <family val="2"/>
          </rPr>
          <t xml:space="preserve">Pozn.: Uchazeči vyplní ELEKTRONICKY pouze ŽLUTĚ zvýrazněná pole tohoto dokumentu. Ostatní pole jsou uzamčena proti změnám </t>
        </r>
        <r>
          <rPr>
            <sz val="9"/>
            <color indexed="10"/>
            <rFont val="Tahoma"/>
            <family val="2"/>
          </rPr>
          <t>(v případě nutnosti editace není nastaveno heslo pro odemknutí).</t>
        </r>
        <r>
          <rPr>
            <b/>
            <sz val="9"/>
            <color indexed="10"/>
            <rFont val="Tahoma"/>
            <family val="2"/>
          </rPr>
          <t xml:space="preserve"> 
V tabulkách uchazeči tedy vyplní pouze jednotkovou CENU do sloupce "Cena služeb za 1 Kg prádla (bez DPH)", ostatní sloupce se automaticky dopočítají.</t>
        </r>
      </text>
    </comment>
  </commentList>
</comments>
</file>

<file path=xl/sharedStrings.xml><?xml version="1.0" encoding="utf-8"?>
<sst xmlns="http://schemas.openxmlformats.org/spreadsheetml/2006/main" count="92" uniqueCount="73">
  <si>
    <t>Klatovy</t>
  </si>
  <si>
    <t>Domažlice</t>
  </si>
  <si>
    <t>Rokycany</t>
  </si>
  <si>
    <t>Stod</t>
  </si>
  <si>
    <t>Horažďovice</t>
  </si>
  <si>
    <t>Sv. Anna</t>
  </si>
  <si>
    <t>počet kg 2011</t>
  </si>
  <si>
    <t>na 1kg</t>
  </si>
  <si>
    <t>název nemocnice</t>
  </si>
  <si>
    <t>počet zaměstnanců zdrav.</t>
  </si>
  <si>
    <t>celkem ZHPK</t>
  </si>
  <si>
    <t>LC Union Rokycany</t>
  </si>
  <si>
    <t>Mabet Sušice</t>
  </si>
  <si>
    <t>Prádelna Nojala</t>
  </si>
  <si>
    <t>vlastní prádelna</t>
  </si>
  <si>
    <t>Velká Hleďsebe</t>
  </si>
  <si>
    <t>Prádelna</t>
  </si>
  <si>
    <t>počet lůžek</t>
  </si>
  <si>
    <t>Smlouva a ceník</t>
  </si>
  <si>
    <t>ano</t>
  </si>
  <si>
    <t>ne</t>
  </si>
  <si>
    <t>na praní za rok 2011 výpočtem</t>
  </si>
  <si>
    <t>kg prádla /lůžko/rok 2011</t>
  </si>
  <si>
    <t>na praní za rok 2011 fakturace - skutečnost</t>
  </si>
  <si>
    <t>Náklady na praní prádla v nemocnicích PK za rok 2011 (Kč bez DPH)</t>
  </si>
  <si>
    <t>kg prádla /zaměstnance/rok</t>
  </si>
  <si>
    <t>počet vypraných ks</t>
  </si>
  <si>
    <t>průměrná hmotnost 1 ks</t>
  </si>
  <si>
    <t>není známo - jen kg</t>
  </si>
  <si>
    <t>průměr za PK</t>
  </si>
  <si>
    <t>Kč/lůžko/rok 2011</t>
  </si>
  <si>
    <t>ks prádla/lůžko/rok 2011</t>
  </si>
  <si>
    <t>počet lůžkodnů/rok 2011</t>
  </si>
  <si>
    <t>72280 ks</t>
  </si>
  <si>
    <t>operační prádlo ks (kg)</t>
  </si>
  <si>
    <t>?</t>
  </si>
  <si>
    <t>5 000 kg</t>
  </si>
  <si>
    <t>Ještě není hotovo !</t>
  </si>
  <si>
    <t>Cena služeb za 1 Kg prádla (bez DPH)</t>
  </si>
  <si>
    <t>Název zakázky:</t>
  </si>
  <si>
    <t>Sortiment a předpokládané množství a prádla</t>
  </si>
  <si>
    <t>Sortiment a množství čistého suchého prádla uvedeno v Kg</t>
  </si>
  <si>
    <t>za 1 měsíc</t>
  </si>
  <si>
    <t>Cena služeb za 1 Kg prádla (včetně DPH)</t>
  </si>
  <si>
    <t>Rovné prádlo</t>
  </si>
  <si>
    <t xml:space="preserve">                                                                           podpis a razítko oprávněné osoby za uchazeče</t>
  </si>
  <si>
    <t>titul, jméno, příjmení, funkce</t>
  </si>
  <si>
    <t>za 48 měsíců</t>
  </si>
  <si>
    <t>Ostatní prádlo (záclony, závěsy atd.)</t>
  </si>
  <si>
    <t>Operační prádlo (op. pláště, op. kalhoty,haleny, roušky atd.)</t>
  </si>
  <si>
    <t>Rovné prádlo (ložní, ručníky, utěrky atd.)</t>
  </si>
  <si>
    <t xml:space="preserve">Pacientské prádlo (pyžama, župany atd.) </t>
  </si>
  <si>
    <t>Majetek KN - prádlo určené pouze k prání</t>
  </si>
  <si>
    <t>Celkové množství prádla určeného k pronájmu a praní v Kg</t>
  </si>
  <si>
    <t>Pacientské prádlo</t>
  </si>
  <si>
    <t>Operační prádlo</t>
  </si>
  <si>
    <t>Ostatní prádlo</t>
  </si>
  <si>
    <t>Personální prádlo (pláště, oděvy sester a lékařů atd.)</t>
  </si>
  <si>
    <t>Personální prádlo</t>
  </si>
  <si>
    <t>Sortiment a množství vlastního prádla</t>
  </si>
  <si>
    <t>Sortiment a množství pronajatého prádla</t>
  </si>
  <si>
    <t>Předpokládané množství prádla v Kg za 1 měsíc</t>
  </si>
  <si>
    <t>Cena za uvedený počet Kg za 1 měsíc (bez DPH)</t>
  </si>
  <si>
    <t>Cena za uvedený počet Kg za 1 měsíc (včetně DPH)</t>
  </si>
  <si>
    <t>CENA CELKEM za uvedený počet Kg za 48 měsíců (bez DPH)</t>
  </si>
  <si>
    <t>CENA CELKEM za uvedený počet Kg za 48 měsíců (včetně DPH)</t>
  </si>
  <si>
    <t>Majetek poskytovatele služeb - prádlo určené k zapůčení a praní</t>
  </si>
  <si>
    <t>PRANÍ PRÁDLA V MAJETKU KLATOVSKÉ NEMOCNICE: Jednotková nabídková cena služeb za 1 Kg čistého suchého prádla bez DPH a s DPH</t>
  </si>
  <si>
    <t>PRANÍ A PRONÁJEM PRÁDLA V MAJETKU POSKYTOVATELE SLUŽEB: Jednotková nabídková cena služeb za 1 Kg čistého suchého prádla bez DPH a s DPH</t>
  </si>
  <si>
    <t>Příloha č. 1: Sortiment prádla a nabídková cena, Harmonogram svozů</t>
  </si>
  <si>
    <t>...............................................................................</t>
  </si>
  <si>
    <t xml:space="preserve">V ………..............…….. dne ……. 2016                                               </t>
  </si>
  <si>
    <t>Služby spojené s pronájmem a praním prádla pro Klatovskou nemocnici, a.s. (na období od 1.6.2016 do 31.5.2020)</t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</si>
</sst>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00"/>
    <numFmt numFmtId="166" formatCode="#,##0.00\ &quot;Kč&quot;"/>
    <numFmt numFmtId="167" formatCode="#,##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9"/>
      <color indexed="10"/>
      <name val="Tahoma"/>
      <family val="2"/>
    </font>
    <font>
      <sz val="9"/>
      <color indexed="10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4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4">
    <xf numFmtId="0" fontId="0" fillId="0" borderId="0" xfId="0"/>
    <xf numFmtId="0" fontId="0" fillId="0" borderId="0" xfId="0" applyBorder="1"/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5" fillId="0" borderId="0" xfId="0" applyNumberFormat="1" applyFont="1"/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 wrapText="1" shrinkToFit="1"/>
    </xf>
    <xf numFmtId="4" fontId="6" fillId="0" borderId="8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left" vertical="center" wrapText="1" shrinkToFit="1"/>
    </xf>
    <xf numFmtId="4" fontId="6" fillId="0" borderId="10" xfId="0" applyNumberFormat="1" applyFont="1" applyFill="1" applyBorder="1" applyAlignment="1">
      <alignment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164" fontId="5" fillId="0" borderId="13" xfId="0" applyNumberFormat="1" applyFont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left" vertical="center" wrapText="1" shrinkToFit="1"/>
    </xf>
    <xf numFmtId="4" fontId="6" fillId="2" borderId="14" xfId="0" applyNumberFormat="1" applyFont="1" applyFill="1" applyBorder="1" applyAlignment="1">
      <alignment horizontal="center" vertical="center" wrapText="1" shrinkToFit="1"/>
    </xf>
    <xf numFmtId="4" fontId="6" fillId="2" borderId="15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 wrapText="1" shrinkToFit="1"/>
    </xf>
    <xf numFmtId="4" fontId="5" fillId="0" borderId="17" xfId="0" applyNumberFormat="1" applyFont="1" applyFill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horizontal="center" vertical="center" wrapText="1" shrinkToFit="1"/>
    </xf>
    <xf numFmtId="4" fontId="5" fillId="3" borderId="18" xfId="0" applyNumberFormat="1" applyFont="1" applyFill="1" applyBorder="1" applyAlignment="1">
      <alignment horizontal="center" vertical="center" wrapText="1" shrinkToFit="1"/>
    </xf>
    <xf numFmtId="165" fontId="5" fillId="0" borderId="4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166" fontId="1" fillId="4" borderId="4" xfId="0" applyNumberFormat="1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166" fontId="15" fillId="6" borderId="7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7" xfId="0" applyNumberFormat="1" applyFont="1" applyFill="1" applyBorder="1" applyAlignment="1">
      <alignment horizontal="center" vertical="center" wrapText="1"/>
    </xf>
    <xf numFmtId="1" fontId="1" fillId="4" borderId="7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horizontal="center" vertical="center" wrapText="1"/>
      <protection/>
    </xf>
    <xf numFmtId="166" fontId="14" fillId="4" borderId="0" xfId="0" applyNumberFormat="1" applyFont="1" applyFill="1" applyBorder="1" applyAlignment="1" applyProtection="1">
      <alignment horizontal="center" vertical="center" wrapText="1"/>
      <protection/>
    </xf>
    <xf numFmtId="166" fontId="1" fillId="4" borderId="0" xfId="0" applyNumberFormat="1" applyFont="1" applyFill="1" applyBorder="1" applyAlignment="1" applyProtection="1">
      <alignment horizontal="center" vertical="center" wrapText="1"/>
      <protection/>
    </xf>
    <xf numFmtId="1" fontId="1" fillId="4" borderId="0" xfId="0" applyNumberFormat="1" applyFont="1" applyFill="1" applyBorder="1" applyAlignment="1" applyProtection="1">
      <alignment horizontal="center" vertical="center" wrapText="1"/>
      <protection/>
    </xf>
    <xf numFmtId="166" fontId="7" fillId="4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5" fillId="4" borderId="0" xfId="0" applyFont="1" applyFill="1" applyAlignment="1" applyProtection="1">
      <alignment horizontal="center" vertical="center" wrapText="1"/>
      <protection/>
    </xf>
    <xf numFmtId="0" fontId="15" fillId="4" borderId="0" xfId="0" applyFont="1" applyFill="1" applyAlignment="1" applyProtection="1">
      <alignment/>
      <protection/>
    </xf>
    <xf numFmtId="0" fontId="14" fillId="4" borderId="0" xfId="0" applyFont="1" applyFill="1" applyProtection="1">
      <protection/>
    </xf>
    <xf numFmtId="0" fontId="16" fillId="4" borderId="0" xfId="0" applyFont="1" applyFill="1" applyAlignment="1" applyProtection="1">
      <alignment/>
      <protection/>
    </xf>
    <xf numFmtId="1" fontId="1" fillId="4" borderId="22" xfId="0" applyNumberFormat="1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5" borderId="2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167" fontId="7" fillId="4" borderId="7" xfId="0" applyNumberFormat="1" applyFont="1" applyFill="1" applyBorder="1" applyAlignment="1">
      <alignment horizontal="center" vertical="center" wrapText="1"/>
    </xf>
    <xf numFmtId="167" fontId="7" fillId="4" borderId="8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1" fillId="7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vertical="center" wrapText="1"/>
    </xf>
    <xf numFmtId="2" fontId="1" fillId="4" borderId="2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7" fillId="4" borderId="5" xfId="0" applyNumberFormat="1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" fillId="7" borderId="28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10" fillId="8" borderId="0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7" fillId="9" borderId="30" xfId="0" applyFont="1" applyFill="1" applyBorder="1" applyAlignment="1">
      <alignment horizontal="center" vertical="center" wrapText="1"/>
    </xf>
    <xf numFmtId="0" fontId="0" fillId="9" borderId="31" xfId="0" applyFill="1" applyBorder="1"/>
    <xf numFmtId="0" fontId="0" fillId="9" borderId="32" xfId="0" applyFill="1" applyBorder="1"/>
    <xf numFmtId="0" fontId="6" fillId="5" borderId="33" xfId="0" applyFont="1" applyFill="1" applyBorder="1" applyAlignment="1">
      <alignment horizontal="center" vertical="center" wrapText="1"/>
    </xf>
    <xf numFmtId="0" fontId="6" fillId="5" borderId="34" xfId="0" applyFont="1" applyFill="1" applyBorder="1" applyAlignment="1">
      <alignment horizontal="center" vertical="center" wrapText="1"/>
    </xf>
    <xf numFmtId="0" fontId="6" fillId="5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2" fontId="5" fillId="0" borderId="36" xfId="0" applyNumberFormat="1" applyFont="1" applyFill="1" applyBorder="1" applyAlignment="1">
      <alignment horizontal="center" vertical="center" wrapText="1"/>
    </xf>
    <xf numFmtId="2" fontId="5" fillId="0" borderId="37" xfId="0" applyNumberFormat="1" applyFont="1" applyFill="1" applyBorder="1" applyAlignment="1">
      <alignment horizontal="center" vertical="center" wrapText="1"/>
    </xf>
    <xf numFmtId="1" fontId="7" fillId="4" borderId="16" xfId="0" applyNumberFormat="1" applyFont="1" applyFill="1" applyBorder="1" applyAlignment="1">
      <alignment horizontal="center" vertical="center" wrapText="1"/>
    </xf>
    <xf numFmtId="1" fontId="7" fillId="4" borderId="17" xfId="0" applyNumberFormat="1" applyFont="1" applyFill="1" applyBorder="1" applyAlignment="1">
      <alignment horizontal="center" vertical="center" wrapText="1"/>
    </xf>
    <xf numFmtId="0" fontId="1" fillId="7" borderId="38" xfId="0" applyFont="1" applyFill="1" applyBorder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7" borderId="40" xfId="0" applyFont="1" applyFill="1" applyBorder="1" applyAlignment="1">
      <alignment horizontal="center" vertical="center" wrapText="1"/>
    </xf>
    <xf numFmtId="1" fontId="7" fillId="4" borderId="4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2" fontId="1" fillId="4" borderId="38" xfId="0" applyNumberFormat="1" applyFont="1" applyFill="1" applyBorder="1" applyAlignment="1">
      <alignment horizontal="center" vertical="center" wrapText="1"/>
    </xf>
    <xf numFmtId="2" fontId="1" fillId="4" borderId="4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 applyProtection="1">
      <alignment horizontal="right"/>
      <protection/>
    </xf>
    <xf numFmtId="0" fontId="16" fillId="6" borderId="0" xfId="0" applyFont="1" applyFill="1" applyAlignment="1" applyProtection="1">
      <alignment horizontal="right"/>
      <protection locked="0"/>
    </xf>
    <xf numFmtId="0" fontId="7" fillId="10" borderId="41" xfId="0" applyFont="1" applyFill="1" applyBorder="1" applyAlignment="1">
      <alignment horizontal="center" vertical="center" wrapText="1"/>
    </xf>
    <xf numFmtId="0" fontId="7" fillId="10" borderId="42" xfId="0" applyFont="1" applyFill="1" applyBorder="1" applyAlignment="1">
      <alignment horizontal="center" vertical="center" wrapText="1"/>
    </xf>
    <xf numFmtId="0" fontId="7" fillId="10" borderId="43" xfId="0" applyFont="1" applyFill="1" applyBorder="1" applyAlignment="1">
      <alignment horizontal="center" vertical="center" wrapText="1"/>
    </xf>
    <xf numFmtId="0" fontId="15" fillId="6" borderId="0" xfId="0" applyFont="1" applyFill="1" applyAlignment="1" applyProtection="1">
      <alignment horizontal="left"/>
      <protection locked="0"/>
    </xf>
    <xf numFmtId="167" fontId="7" fillId="4" borderId="4" xfId="0" applyNumberFormat="1" applyFont="1" applyFill="1" applyBorder="1" applyAlignment="1">
      <alignment horizontal="center" vertical="center" wrapText="1"/>
    </xf>
    <xf numFmtId="167" fontId="7" fillId="4" borderId="22" xfId="0" applyNumberFormat="1" applyFont="1" applyFill="1" applyBorder="1" applyAlignment="1">
      <alignment horizontal="center" vertical="center" wrapText="1"/>
    </xf>
    <xf numFmtId="167" fontId="7" fillId="4" borderId="7" xfId="0" applyNumberFormat="1" applyFont="1" applyFill="1" applyBorder="1" applyAlignment="1">
      <alignment horizontal="center" vertical="center" wrapText="1"/>
    </xf>
    <xf numFmtId="167" fontId="7" fillId="4" borderId="6" xfId="0" applyNumberFormat="1" applyFont="1" applyFill="1" applyBorder="1" applyAlignment="1">
      <alignment horizontal="center" vertical="center" wrapText="1"/>
    </xf>
    <xf numFmtId="167" fontId="7" fillId="4" borderId="44" xfId="0" applyNumberFormat="1" applyFont="1" applyFill="1" applyBorder="1" applyAlignment="1">
      <alignment horizontal="center" vertical="center" wrapText="1"/>
    </xf>
    <xf numFmtId="167" fontId="7" fillId="4" borderId="8" xfId="0" applyNumberFormat="1" applyFont="1" applyFill="1" applyBorder="1" applyAlignment="1">
      <alignment horizontal="center" vertical="center" wrapText="1"/>
    </xf>
    <xf numFmtId="0" fontId="6" fillId="7" borderId="45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3" fontId="7" fillId="4" borderId="14" xfId="0" applyNumberFormat="1" applyFont="1" applyFill="1" applyBorder="1" applyAlignment="1">
      <alignment horizontal="center" vertical="center" wrapText="1"/>
    </xf>
    <xf numFmtId="3" fontId="7" fillId="4" borderId="15" xfId="0" applyNumberFormat="1" applyFont="1" applyFill="1" applyBorder="1" applyAlignment="1">
      <alignment horizontal="center" vertical="center" wrapText="1"/>
    </xf>
    <xf numFmtId="166" fontId="15" fillId="6" borderId="22" xfId="0" applyNumberFormat="1" applyFont="1" applyFill="1" applyBorder="1" applyAlignment="1" applyProtection="1">
      <alignment horizontal="center" vertical="center" wrapText="1"/>
      <protection locked="0"/>
    </xf>
    <xf numFmtId="166" fontId="15" fillId="6" borderId="46" xfId="0" applyNumberFormat="1" applyFont="1" applyFill="1" applyBorder="1" applyAlignment="1" applyProtection="1">
      <alignment horizontal="center" vertical="center" wrapText="1"/>
      <protection locked="0"/>
    </xf>
    <xf numFmtId="166" fontId="15" fillId="6" borderId="14" xfId="0" applyNumberFormat="1" applyFont="1" applyFill="1" applyBorder="1" applyAlignment="1" applyProtection="1">
      <alignment horizontal="center" vertical="center" wrapText="1"/>
      <protection locked="0"/>
    </xf>
    <xf numFmtId="166" fontId="1" fillId="4" borderId="22" xfId="0" applyNumberFormat="1" applyFont="1" applyFill="1" applyBorder="1" applyAlignment="1">
      <alignment horizontal="center" vertical="center" wrapText="1"/>
    </xf>
    <xf numFmtId="166" fontId="1" fillId="4" borderId="46" xfId="0" applyNumberFormat="1" applyFont="1" applyFill="1" applyBorder="1" applyAlignment="1">
      <alignment horizontal="center" vertical="center" wrapText="1"/>
    </xf>
    <xf numFmtId="166" fontId="1" fillId="4" borderId="14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/>
    </xf>
    <xf numFmtId="0" fontId="4" fillId="2" borderId="32" xfId="0" applyFont="1" applyFill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workbookViewId="0" topLeftCell="A7">
      <selection activeCell="F32" sqref="F32:H32"/>
    </sheetView>
  </sheetViews>
  <sheetFormatPr defaultColWidth="9.140625" defaultRowHeight="15"/>
  <cols>
    <col min="1" max="1" width="13.140625" style="36" customWidth="1"/>
    <col min="2" max="4" width="13.28125" style="36" customWidth="1"/>
    <col min="5" max="8" width="15.57421875" style="36" customWidth="1"/>
    <col min="9" max="11" width="9.140625" style="36" customWidth="1"/>
    <col min="12" max="12" width="13.140625" style="36" bestFit="1" customWidth="1"/>
    <col min="13" max="16384" width="9.140625" style="36" customWidth="1"/>
  </cols>
  <sheetData>
    <row r="1" spans="1:8" ht="17.25" customHeight="1">
      <c r="A1" s="84" t="s">
        <v>69</v>
      </c>
      <c r="B1" s="84"/>
      <c r="C1" s="84"/>
      <c r="D1" s="84"/>
      <c r="E1" s="84"/>
      <c r="F1" s="84"/>
      <c r="G1" s="84"/>
      <c r="H1" s="84"/>
    </row>
    <row r="2" spans="1:8" ht="15.75" customHeight="1">
      <c r="A2" s="37"/>
      <c r="B2" s="37"/>
      <c r="C2" s="37"/>
      <c r="D2" s="37"/>
      <c r="E2" s="37"/>
      <c r="F2" s="37"/>
      <c r="G2" s="37"/>
      <c r="H2" s="37"/>
    </row>
    <row r="3" spans="1:8" ht="30.75" customHeight="1">
      <c r="A3" s="85" t="s">
        <v>39</v>
      </c>
      <c r="B3" s="85"/>
      <c r="C3" s="86" t="s">
        <v>72</v>
      </c>
      <c r="D3" s="86"/>
      <c r="E3" s="86"/>
      <c r="F3" s="86"/>
      <c r="G3" s="86"/>
      <c r="H3" s="86"/>
    </row>
    <row r="4" spans="1:8" ht="15.75" customHeight="1" thickBot="1">
      <c r="A4" s="38"/>
      <c r="B4" s="38"/>
      <c r="C4" s="38"/>
      <c r="D4" s="38"/>
      <c r="E4" s="38"/>
      <c r="F4" s="38"/>
      <c r="G4" s="38"/>
      <c r="H4" s="38"/>
    </row>
    <row r="5" spans="1:8" ht="15.75" customHeight="1" thickBot="1">
      <c r="A5" s="87" t="s">
        <v>40</v>
      </c>
      <c r="B5" s="88"/>
      <c r="C5" s="88"/>
      <c r="D5" s="88"/>
      <c r="E5" s="88"/>
      <c r="F5" s="88"/>
      <c r="G5" s="88"/>
      <c r="H5" s="89"/>
    </row>
    <row r="6" spans="1:8" ht="31.5" customHeight="1" thickBot="1">
      <c r="A6" s="90" t="s">
        <v>41</v>
      </c>
      <c r="B6" s="91"/>
      <c r="C6" s="91"/>
      <c r="D6" s="91"/>
      <c r="E6" s="91" t="s">
        <v>42</v>
      </c>
      <c r="F6" s="91"/>
      <c r="G6" s="91" t="s">
        <v>47</v>
      </c>
      <c r="H6" s="92"/>
    </row>
    <row r="7" spans="1:8" ht="56.25" customHeight="1" thickBot="1">
      <c r="A7" s="62" t="s">
        <v>52</v>
      </c>
      <c r="B7" s="93" t="s">
        <v>57</v>
      </c>
      <c r="C7" s="94"/>
      <c r="D7" s="95"/>
      <c r="E7" s="96">
        <v>7583.3334</v>
      </c>
      <c r="F7" s="97"/>
      <c r="G7" s="98">
        <f aca="true" t="shared" si="0" ref="G7:G12">E7*48</f>
        <v>364000.00320000004</v>
      </c>
      <c r="H7" s="99"/>
    </row>
    <row r="8" spans="1:8" ht="31.5" customHeight="1">
      <c r="A8" s="69" t="s">
        <v>66</v>
      </c>
      <c r="B8" s="72" t="s">
        <v>51</v>
      </c>
      <c r="C8" s="73"/>
      <c r="D8" s="74"/>
      <c r="E8" s="75">
        <v>2083.3334</v>
      </c>
      <c r="F8" s="75"/>
      <c r="G8" s="76">
        <f t="shared" si="0"/>
        <v>100000.0032</v>
      </c>
      <c r="H8" s="77"/>
    </row>
    <row r="9" spans="1:8" ht="31.5" customHeight="1">
      <c r="A9" s="70"/>
      <c r="B9" s="100" t="s">
        <v>50</v>
      </c>
      <c r="C9" s="101"/>
      <c r="D9" s="102"/>
      <c r="E9" s="105">
        <v>8250</v>
      </c>
      <c r="F9" s="106"/>
      <c r="G9" s="103">
        <f t="shared" si="0"/>
        <v>396000</v>
      </c>
      <c r="H9" s="104"/>
    </row>
    <row r="10" spans="1:8" ht="31.5" customHeight="1">
      <c r="A10" s="70"/>
      <c r="B10" s="100" t="s">
        <v>49</v>
      </c>
      <c r="C10" s="101"/>
      <c r="D10" s="102"/>
      <c r="E10" s="105">
        <v>3333.3334</v>
      </c>
      <c r="F10" s="106"/>
      <c r="G10" s="103">
        <f t="shared" si="0"/>
        <v>160000.0032</v>
      </c>
      <c r="H10" s="104"/>
    </row>
    <row r="11" spans="1:8" ht="31.5" customHeight="1" thickBot="1">
      <c r="A11" s="71"/>
      <c r="B11" s="78" t="s">
        <v>48</v>
      </c>
      <c r="C11" s="79"/>
      <c r="D11" s="80"/>
      <c r="E11" s="81">
        <v>416.6667</v>
      </c>
      <c r="F11" s="81"/>
      <c r="G11" s="82">
        <f t="shared" si="0"/>
        <v>20000.0016</v>
      </c>
      <c r="H11" s="83"/>
    </row>
    <row r="12" spans="1:8" ht="30.75" customHeight="1" thickBot="1">
      <c r="A12" s="119" t="s">
        <v>53</v>
      </c>
      <c r="B12" s="120"/>
      <c r="C12" s="120"/>
      <c r="D12" s="120"/>
      <c r="E12" s="121">
        <f>SUM(E7:F11)</f>
        <v>21666.6669</v>
      </c>
      <c r="F12" s="121"/>
      <c r="G12" s="122">
        <f t="shared" si="0"/>
        <v>1040000.0112000001</v>
      </c>
      <c r="H12" s="123"/>
    </row>
    <row r="13" spans="1:8" ht="15.75" customHeight="1" thickBot="1">
      <c r="A13" s="39"/>
      <c r="B13" s="39"/>
      <c r="C13" s="39"/>
      <c r="D13" s="39"/>
      <c r="E13" s="39"/>
      <c r="F13" s="39"/>
      <c r="G13" s="39"/>
      <c r="H13" s="39"/>
    </row>
    <row r="14" spans="1:8" ht="33" customHeight="1">
      <c r="A14" s="109" t="s">
        <v>67</v>
      </c>
      <c r="B14" s="110"/>
      <c r="C14" s="110"/>
      <c r="D14" s="110"/>
      <c r="E14" s="110"/>
      <c r="F14" s="110"/>
      <c r="G14" s="110"/>
      <c r="H14" s="111"/>
    </row>
    <row r="15" spans="1:8" ht="68.25" customHeight="1">
      <c r="A15" s="40" t="s">
        <v>59</v>
      </c>
      <c r="B15" s="41" t="s">
        <v>38</v>
      </c>
      <c r="C15" s="42" t="s">
        <v>43</v>
      </c>
      <c r="D15" s="42" t="s">
        <v>61</v>
      </c>
      <c r="E15" s="42" t="s">
        <v>62</v>
      </c>
      <c r="F15" s="42" t="s">
        <v>63</v>
      </c>
      <c r="G15" s="43" t="s">
        <v>64</v>
      </c>
      <c r="H15" s="44" t="s">
        <v>65</v>
      </c>
    </row>
    <row r="16" spans="1:8" ht="31.5" customHeight="1" thickBot="1">
      <c r="A16" s="47" t="s">
        <v>58</v>
      </c>
      <c r="B16" s="48">
        <v>0</v>
      </c>
      <c r="C16" s="49">
        <f>B16*1.21</f>
        <v>0</v>
      </c>
      <c r="D16" s="50">
        <f>E7</f>
        <v>7583.3334</v>
      </c>
      <c r="E16" s="49">
        <f>B16*D16</f>
        <v>0</v>
      </c>
      <c r="F16" s="49">
        <f>C16*D16</f>
        <v>0</v>
      </c>
      <c r="G16" s="66">
        <f>SUM(E16:E16)*48</f>
        <v>0</v>
      </c>
      <c r="H16" s="67">
        <f>SUM(F16:F16)*48</f>
        <v>0</v>
      </c>
    </row>
    <row r="17" spans="1:8" s="56" customFormat="1" ht="15.75" customHeight="1" thickBot="1">
      <c r="A17" s="51"/>
      <c r="B17" s="52"/>
      <c r="C17" s="53"/>
      <c r="D17" s="54"/>
      <c r="E17" s="53"/>
      <c r="F17" s="53"/>
      <c r="G17" s="55"/>
      <c r="H17" s="55"/>
    </row>
    <row r="18" spans="1:8" ht="33" customHeight="1">
      <c r="A18" s="109" t="s">
        <v>68</v>
      </c>
      <c r="B18" s="110"/>
      <c r="C18" s="110"/>
      <c r="D18" s="110"/>
      <c r="E18" s="110"/>
      <c r="F18" s="110"/>
      <c r="G18" s="110"/>
      <c r="H18" s="111"/>
    </row>
    <row r="19" spans="1:12" ht="66" customHeight="1">
      <c r="A19" s="63" t="s">
        <v>60</v>
      </c>
      <c r="B19" s="41" t="s">
        <v>38</v>
      </c>
      <c r="C19" s="42" t="s">
        <v>43</v>
      </c>
      <c r="D19" s="42" t="s">
        <v>61</v>
      </c>
      <c r="E19" s="42" t="s">
        <v>62</v>
      </c>
      <c r="F19" s="42" t="s">
        <v>63</v>
      </c>
      <c r="G19" s="43" t="s">
        <v>64</v>
      </c>
      <c r="H19" s="44" t="s">
        <v>65</v>
      </c>
      <c r="L19" s="68"/>
    </row>
    <row r="20" spans="1:8" ht="31.5" customHeight="1">
      <c r="A20" s="64" t="s">
        <v>54</v>
      </c>
      <c r="B20" s="124">
        <v>0</v>
      </c>
      <c r="C20" s="127">
        <f>B20*1.21</f>
        <v>0</v>
      </c>
      <c r="D20" s="46">
        <f>E8</f>
        <v>2083.3334</v>
      </c>
      <c r="E20" s="45">
        <f>B20*D20</f>
        <v>0</v>
      </c>
      <c r="F20" s="45">
        <f>C20*D20</f>
        <v>0</v>
      </c>
      <c r="G20" s="113">
        <f>SUM(E20:E23)*48</f>
        <v>0</v>
      </c>
      <c r="H20" s="116">
        <f>SUM(F20:F23)*48</f>
        <v>0</v>
      </c>
    </row>
    <row r="21" spans="1:8" ht="31.5" customHeight="1">
      <c r="A21" s="64" t="s">
        <v>44</v>
      </c>
      <c r="B21" s="125"/>
      <c r="C21" s="128"/>
      <c r="D21" s="61">
        <f>E9</f>
        <v>8250</v>
      </c>
      <c r="E21" s="45">
        <f>B20*D21</f>
        <v>0</v>
      </c>
      <c r="F21" s="45">
        <f>C20*D21</f>
        <v>0</v>
      </c>
      <c r="G21" s="114"/>
      <c r="H21" s="117"/>
    </row>
    <row r="22" spans="1:8" ht="31.5" customHeight="1">
      <c r="A22" s="64" t="s">
        <v>55</v>
      </c>
      <c r="B22" s="125"/>
      <c r="C22" s="128"/>
      <c r="D22" s="61">
        <f>E10</f>
        <v>3333.3334</v>
      </c>
      <c r="E22" s="45">
        <f>B20*D22</f>
        <v>0</v>
      </c>
      <c r="F22" s="45">
        <f>C20*D22</f>
        <v>0</v>
      </c>
      <c r="G22" s="114"/>
      <c r="H22" s="117"/>
    </row>
    <row r="23" spans="1:8" ht="31.5" customHeight="1" thickBot="1">
      <c r="A23" s="65" t="s">
        <v>56</v>
      </c>
      <c r="B23" s="126"/>
      <c r="C23" s="129"/>
      <c r="D23" s="50">
        <f>E11</f>
        <v>416.6667</v>
      </c>
      <c r="E23" s="49">
        <f>B20*D23</f>
        <v>0</v>
      </c>
      <c r="F23" s="49">
        <f>C20*D23</f>
        <v>0</v>
      </c>
      <c r="G23" s="115"/>
      <c r="H23" s="118"/>
    </row>
    <row r="24" spans="1:8" s="56" customFormat="1" ht="15.75" customHeight="1">
      <c r="A24" s="57"/>
      <c r="B24" s="57"/>
      <c r="C24" s="57"/>
      <c r="D24" s="57"/>
      <c r="E24" s="57"/>
      <c r="F24" s="57"/>
      <c r="G24" s="57"/>
      <c r="H24" s="57"/>
    </row>
    <row r="25" spans="1:8" s="56" customFormat="1" ht="15.75" customHeight="1">
      <c r="A25" s="57"/>
      <c r="B25" s="57"/>
      <c r="C25" s="57"/>
      <c r="D25" s="57"/>
      <c r="E25" s="57"/>
      <c r="F25" s="57"/>
      <c r="G25" s="57"/>
      <c r="H25" s="57"/>
    </row>
    <row r="26" spans="1:8" s="56" customFormat="1" ht="15.75" customHeight="1">
      <c r="A26" s="57"/>
      <c r="B26" s="57"/>
      <c r="C26" s="57"/>
      <c r="D26" s="57"/>
      <c r="E26" s="57"/>
      <c r="F26" s="57"/>
      <c r="G26" s="57"/>
      <c r="H26" s="57"/>
    </row>
    <row r="27" spans="1:8" s="56" customFormat="1" ht="15.75" customHeight="1">
      <c r="A27" s="57"/>
      <c r="B27" s="57"/>
      <c r="C27" s="57"/>
      <c r="D27" s="57"/>
      <c r="E27" s="57"/>
      <c r="F27" s="57"/>
      <c r="G27" s="57"/>
      <c r="H27" s="57"/>
    </row>
    <row r="28" spans="1:8" ht="15.75" customHeight="1">
      <c r="A28" s="112" t="s">
        <v>71</v>
      </c>
      <c r="B28" s="112"/>
      <c r="C28" s="112"/>
      <c r="D28" s="112"/>
      <c r="E28" s="112"/>
      <c r="F28" s="58"/>
      <c r="G28" s="58"/>
      <c r="H28" s="58"/>
    </row>
    <row r="29" spans="1:8" ht="42" customHeight="1">
      <c r="A29" s="59"/>
      <c r="B29" s="57"/>
      <c r="C29" s="57"/>
      <c r="D29" s="57"/>
      <c r="E29" s="57"/>
      <c r="F29" s="57"/>
      <c r="G29" s="57"/>
      <c r="H29" s="57"/>
    </row>
    <row r="30" spans="1:8" ht="15.75" customHeight="1">
      <c r="A30" s="57"/>
      <c r="B30" s="57"/>
      <c r="C30" s="57"/>
      <c r="D30" s="57"/>
      <c r="E30" s="57"/>
      <c r="F30" s="107" t="s">
        <v>70</v>
      </c>
      <c r="G30" s="107"/>
      <c r="H30" s="107"/>
    </row>
    <row r="31" spans="1:8" ht="15.75" customHeight="1">
      <c r="A31" s="57"/>
      <c r="B31" s="57"/>
      <c r="C31" s="57"/>
      <c r="D31" s="57"/>
      <c r="E31" s="57"/>
      <c r="F31" s="107" t="s">
        <v>45</v>
      </c>
      <c r="G31" s="107"/>
      <c r="H31" s="107"/>
    </row>
    <row r="32" spans="1:8" ht="15.75" customHeight="1">
      <c r="A32" s="57"/>
      <c r="B32" s="60"/>
      <c r="C32" s="60"/>
      <c r="D32" s="60"/>
      <c r="E32" s="60"/>
      <c r="F32" s="108" t="s">
        <v>46</v>
      </c>
      <c r="G32" s="108"/>
      <c r="H32" s="108"/>
    </row>
  </sheetData>
  <sheetProtection sheet="1" objects="1" scenarios="1" formatCells="0" formatColumns="0" selectLockedCells="1" autoFilter="0"/>
  <mergeCells count="36">
    <mergeCell ref="F31:H31"/>
    <mergeCell ref="F32:H32"/>
    <mergeCell ref="B10:D10"/>
    <mergeCell ref="E10:F10"/>
    <mergeCell ref="G10:H10"/>
    <mergeCell ref="A14:H14"/>
    <mergeCell ref="A28:E28"/>
    <mergeCell ref="F30:H30"/>
    <mergeCell ref="A18:H18"/>
    <mergeCell ref="G20:G23"/>
    <mergeCell ref="H20:H23"/>
    <mergeCell ref="A12:D12"/>
    <mergeCell ref="E12:F12"/>
    <mergeCell ref="G12:H12"/>
    <mergeCell ref="B20:B23"/>
    <mergeCell ref="C20:C23"/>
    <mergeCell ref="B7:D7"/>
    <mergeCell ref="E7:F7"/>
    <mergeCell ref="G7:H7"/>
    <mergeCell ref="B9:D9"/>
    <mergeCell ref="G9:H9"/>
    <mergeCell ref="E9:F9"/>
    <mergeCell ref="A1:H1"/>
    <mergeCell ref="A3:B3"/>
    <mergeCell ref="C3:H3"/>
    <mergeCell ref="A5:H5"/>
    <mergeCell ref="A6:D6"/>
    <mergeCell ref="E6:F6"/>
    <mergeCell ref="G6:H6"/>
    <mergeCell ref="A8:A11"/>
    <mergeCell ref="B8:D8"/>
    <mergeCell ref="E8:F8"/>
    <mergeCell ref="G8:H8"/>
    <mergeCell ref="B11:D11"/>
    <mergeCell ref="E11:F11"/>
    <mergeCell ref="G11:H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6" sqref="A6"/>
    </sheetView>
  </sheetViews>
  <sheetFormatPr defaultColWidth="9.140625" defaultRowHeight="15"/>
  <cols>
    <col min="1" max="1" width="26.00390625" style="0" customWidth="1"/>
    <col min="2" max="2" width="19.421875" style="0" customWidth="1"/>
    <col min="3" max="3" width="17.8515625" style="0" customWidth="1"/>
    <col min="4" max="4" width="19.00390625" style="0" customWidth="1"/>
    <col min="5" max="5" width="17.7109375" style="0" customWidth="1"/>
    <col min="6" max="6" width="17.28125" style="0" customWidth="1"/>
    <col min="7" max="7" width="18.00390625" style="0" customWidth="1"/>
    <col min="8" max="8" width="17.8515625" style="0" customWidth="1"/>
    <col min="9" max="9" width="12.7109375" style="0" customWidth="1"/>
    <col min="10" max="10" width="15.421875" style="0" bestFit="1" customWidth="1"/>
  </cols>
  <sheetData>
    <row r="1" ht="12.75" customHeight="1" thickBot="1">
      <c r="A1" s="1" t="s">
        <v>37</v>
      </c>
    </row>
    <row r="2" spans="1:9" ht="27" customHeight="1" thickBot="1">
      <c r="A2" s="130" t="s">
        <v>24</v>
      </c>
      <c r="B2" s="131"/>
      <c r="C2" s="131"/>
      <c r="D2" s="131"/>
      <c r="E2" s="131"/>
      <c r="F2" s="132"/>
      <c r="G2" s="132"/>
      <c r="H2" s="133"/>
      <c r="I2" s="2"/>
    </row>
    <row r="3" spans="1:9" ht="25.5" customHeight="1" thickBot="1">
      <c r="A3" s="16" t="s">
        <v>8</v>
      </c>
      <c r="B3" s="16" t="s">
        <v>0</v>
      </c>
      <c r="C3" s="16" t="s">
        <v>1</v>
      </c>
      <c r="D3" s="16" t="s">
        <v>2</v>
      </c>
      <c r="E3" s="16" t="s">
        <v>3</v>
      </c>
      <c r="F3" s="16" t="s">
        <v>5</v>
      </c>
      <c r="G3" s="16" t="s">
        <v>4</v>
      </c>
      <c r="H3" s="16" t="s">
        <v>10</v>
      </c>
      <c r="I3" s="2"/>
    </row>
    <row r="4" spans="1:9" ht="12.75" customHeight="1" thickBot="1">
      <c r="A4" s="33" t="s">
        <v>34</v>
      </c>
      <c r="B4" s="35" t="s">
        <v>35</v>
      </c>
      <c r="C4" s="35" t="s">
        <v>33</v>
      </c>
      <c r="D4" s="35" t="s">
        <v>35</v>
      </c>
      <c r="E4" s="35" t="s">
        <v>36</v>
      </c>
      <c r="F4" s="35" t="s">
        <v>20</v>
      </c>
      <c r="G4" s="35" t="s">
        <v>20</v>
      </c>
      <c r="H4" s="34"/>
      <c r="I4" s="2"/>
    </row>
    <row r="5" spans="1:9" ht="21.75" customHeight="1">
      <c r="A5" s="3" t="s">
        <v>9</v>
      </c>
      <c r="B5" s="4">
        <v>613</v>
      </c>
      <c r="C5" s="4">
        <v>262</v>
      </c>
      <c r="D5" s="4">
        <v>296</v>
      </c>
      <c r="E5" s="4">
        <v>279</v>
      </c>
      <c r="F5" s="4">
        <v>63</v>
      </c>
      <c r="G5" s="4">
        <v>104</v>
      </c>
      <c r="H5" s="10">
        <f>SUM(B5:G5)</f>
        <v>1617</v>
      </c>
      <c r="I5" s="2"/>
    </row>
    <row r="6" spans="1:9" ht="21.75" customHeight="1">
      <c r="A6" s="17" t="s">
        <v>25</v>
      </c>
      <c r="B6" s="18">
        <f aca="true" t="shared" si="0" ref="B6:H6">B14/B5</f>
        <v>404.8336052202284</v>
      </c>
      <c r="C6" s="18">
        <f t="shared" si="0"/>
        <v>476.0610687022901</v>
      </c>
      <c r="D6" s="18">
        <f t="shared" si="0"/>
        <v>339.3344594594595</v>
      </c>
      <c r="E6" s="18">
        <f t="shared" si="0"/>
        <v>381.2939068100358</v>
      </c>
      <c r="F6" s="18">
        <f t="shared" si="0"/>
        <v>503.1904761904762</v>
      </c>
      <c r="G6" s="18">
        <f t="shared" si="0"/>
        <v>761.8557692307693</v>
      </c>
      <c r="H6" s="24">
        <f t="shared" si="0"/>
        <v>427.11750154607296</v>
      </c>
      <c r="I6" s="2" t="s">
        <v>29</v>
      </c>
    </row>
    <row r="7" spans="1:9" ht="18" customHeight="1">
      <c r="A7" s="5" t="s">
        <v>17</v>
      </c>
      <c r="B7" s="6">
        <v>343</v>
      </c>
      <c r="C7" s="6">
        <v>207</v>
      </c>
      <c r="D7" s="6">
        <v>181</v>
      </c>
      <c r="E7" s="6">
        <v>222</v>
      </c>
      <c r="F7" s="6">
        <v>100</v>
      </c>
      <c r="G7" s="6">
        <v>150</v>
      </c>
      <c r="H7" s="11">
        <f>SUM(B7:G7)</f>
        <v>1203</v>
      </c>
      <c r="I7" s="2"/>
    </row>
    <row r="8" spans="1:9" ht="18" customHeight="1">
      <c r="A8" s="5" t="s">
        <v>32</v>
      </c>
      <c r="B8" s="32"/>
      <c r="C8" s="32"/>
      <c r="D8" s="32"/>
      <c r="E8" s="32"/>
      <c r="F8" s="32"/>
      <c r="G8" s="32"/>
      <c r="H8" s="11"/>
      <c r="I8" s="2"/>
    </row>
    <row r="9" spans="1:9" ht="18" customHeight="1">
      <c r="A9" s="5" t="s">
        <v>22</v>
      </c>
      <c r="B9" s="18">
        <f aca="true" t="shared" si="1" ref="B9:H9">B14/B7</f>
        <v>723.5072886297376</v>
      </c>
      <c r="C9" s="18">
        <f t="shared" si="1"/>
        <v>602.5507246376811</v>
      </c>
      <c r="D9" s="18">
        <f t="shared" si="1"/>
        <v>554.9337016574585</v>
      </c>
      <c r="E9" s="18">
        <f t="shared" si="1"/>
        <v>479.1936936936937</v>
      </c>
      <c r="F9" s="18">
        <f t="shared" si="1"/>
        <v>317.01</v>
      </c>
      <c r="G9" s="18">
        <f t="shared" si="1"/>
        <v>528.22</v>
      </c>
      <c r="H9" s="25">
        <f t="shared" si="1"/>
        <v>574.1055694098088</v>
      </c>
      <c r="I9" s="2" t="s">
        <v>29</v>
      </c>
    </row>
    <row r="10" spans="1:9" ht="18" customHeight="1">
      <c r="A10" s="5" t="s">
        <v>30</v>
      </c>
      <c r="B10" s="30">
        <f aca="true" t="shared" si="2" ref="B10:H10">B16/B7</f>
        <v>12661.377551020409</v>
      </c>
      <c r="C10" s="30">
        <f t="shared" si="2"/>
        <v>7230.608695652174</v>
      </c>
      <c r="D10" s="30">
        <f t="shared" si="2"/>
        <v>9711.339779005524</v>
      </c>
      <c r="E10" s="30">
        <f t="shared" si="2"/>
        <v>5942.001801801803</v>
      </c>
      <c r="F10" s="30">
        <f t="shared" si="2"/>
        <v>4533.243</v>
      </c>
      <c r="G10" s="30">
        <f t="shared" si="2"/>
        <v>3697.54</v>
      </c>
      <c r="H10" s="25">
        <f t="shared" si="2"/>
        <v>8249.726267664173</v>
      </c>
      <c r="I10" s="2" t="s">
        <v>29</v>
      </c>
    </row>
    <row r="11" spans="1:9" ht="14.25" customHeight="1">
      <c r="A11" s="5" t="s">
        <v>26</v>
      </c>
      <c r="B11" s="7" t="s">
        <v>28</v>
      </c>
      <c r="C11" s="8">
        <v>401140</v>
      </c>
      <c r="D11" s="7" t="s">
        <v>28</v>
      </c>
      <c r="E11" s="8">
        <v>191070</v>
      </c>
      <c r="F11" s="7" t="s">
        <v>28</v>
      </c>
      <c r="G11" s="7">
        <v>92366</v>
      </c>
      <c r="H11" s="31"/>
      <c r="I11" s="2"/>
    </row>
    <row r="12" spans="1:9" ht="14.25" customHeight="1">
      <c r="A12" s="5" t="s">
        <v>27</v>
      </c>
      <c r="B12" s="7"/>
      <c r="C12" s="29">
        <f>C14/C11</f>
        <v>0.3109338385601037</v>
      </c>
      <c r="D12" s="7"/>
      <c r="E12" s="29">
        <f>E14/E11</f>
        <v>0.5567645365572826</v>
      </c>
      <c r="F12" s="8"/>
      <c r="G12" s="29">
        <f>G14/G11</f>
        <v>0.8578156464499924</v>
      </c>
      <c r="H12" s="31"/>
      <c r="I12" s="2"/>
    </row>
    <row r="13" spans="1:9" ht="14.25" customHeight="1">
      <c r="A13" s="5" t="s">
        <v>31</v>
      </c>
      <c r="B13" s="7"/>
      <c r="C13" s="7">
        <f>C11/C7</f>
        <v>1937.8743961352657</v>
      </c>
      <c r="D13" s="7"/>
      <c r="E13" s="7">
        <f>E11/E7</f>
        <v>860.6756756756756</v>
      </c>
      <c r="F13" s="8"/>
      <c r="G13" s="7">
        <f>G11/G7</f>
        <v>615.7733333333333</v>
      </c>
      <c r="H13" s="31"/>
      <c r="I13" s="2"/>
    </row>
    <row r="14" spans="1:9" ht="24.75" customHeight="1">
      <c r="A14" s="5" t="s">
        <v>6</v>
      </c>
      <c r="B14" s="7">
        <v>248163</v>
      </c>
      <c r="C14" s="8">
        <v>124728</v>
      </c>
      <c r="D14" s="7">
        <v>100443</v>
      </c>
      <c r="E14" s="8">
        <v>106381</v>
      </c>
      <c r="F14" s="8">
        <v>31701</v>
      </c>
      <c r="G14" s="7">
        <v>79233</v>
      </c>
      <c r="H14" s="25">
        <f>SUM(B14:G14)</f>
        <v>690649</v>
      </c>
      <c r="I14" s="2"/>
    </row>
    <row r="15" spans="1:9" ht="19.5" customHeight="1">
      <c r="A15" s="26" t="s">
        <v>7</v>
      </c>
      <c r="B15" s="27">
        <v>17.5</v>
      </c>
      <c r="C15" s="27">
        <v>12</v>
      </c>
      <c r="D15" s="27">
        <v>17.5</v>
      </c>
      <c r="E15" s="27">
        <v>12.4</v>
      </c>
      <c r="F15" s="27">
        <v>14.3</v>
      </c>
      <c r="G15" s="27">
        <v>7</v>
      </c>
      <c r="H15" s="28"/>
      <c r="I15" s="9"/>
    </row>
    <row r="16" spans="1:9" ht="24.75" customHeight="1" thickBot="1">
      <c r="A16" s="14" t="s">
        <v>21</v>
      </c>
      <c r="B16" s="12">
        <f aca="true" t="shared" si="3" ref="B16:G16">SUM(B14*B15)</f>
        <v>4342852.5</v>
      </c>
      <c r="C16" s="12">
        <f t="shared" si="3"/>
        <v>1496736</v>
      </c>
      <c r="D16" s="12">
        <f t="shared" si="3"/>
        <v>1757752.5</v>
      </c>
      <c r="E16" s="12">
        <f t="shared" si="3"/>
        <v>1319124.4000000001</v>
      </c>
      <c r="F16" s="12">
        <f t="shared" si="3"/>
        <v>453324.30000000005</v>
      </c>
      <c r="G16" s="12">
        <f t="shared" si="3"/>
        <v>554631</v>
      </c>
      <c r="H16" s="13">
        <f>SUM(B16:G16)</f>
        <v>9924420.700000001</v>
      </c>
      <c r="I16" s="9"/>
    </row>
    <row r="17" spans="1:9" ht="24.75" customHeight="1" thickBot="1">
      <c r="A17" s="19" t="s">
        <v>23</v>
      </c>
      <c r="B17" s="20"/>
      <c r="C17" s="20"/>
      <c r="D17" s="20"/>
      <c r="E17" s="20"/>
      <c r="F17" s="20"/>
      <c r="G17" s="20"/>
      <c r="H17" s="21"/>
      <c r="I17" s="9"/>
    </row>
    <row r="18" spans="1:9" ht="24.75" customHeight="1" thickBot="1">
      <c r="A18" s="15" t="s">
        <v>16</v>
      </c>
      <c r="B18" s="22" t="s">
        <v>12</v>
      </c>
      <c r="C18" s="22" t="s">
        <v>12</v>
      </c>
      <c r="D18" s="22" t="s">
        <v>14</v>
      </c>
      <c r="E18" s="22" t="s">
        <v>11</v>
      </c>
      <c r="F18" s="22" t="s">
        <v>15</v>
      </c>
      <c r="G18" s="22" t="s">
        <v>13</v>
      </c>
      <c r="H18" s="23"/>
      <c r="I18" s="9"/>
    </row>
    <row r="19" spans="1:8" ht="15.75" thickBot="1">
      <c r="A19" s="15" t="s">
        <v>18</v>
      </c>
      <c r="B19" s="22" t="s">
        <v>19</v>
      </c>
      <c r="C19" s="22" t="s">
        <v>19</v>
      </c>
      <c r="D19" s="22" t="s">
        <v>20</v>
      </c>
      <c r="E19" s="22" t="s">
        <v>19</v>
      </c>
      <c r="F19" s="22" t="s">
        <v>20</v>
      </c>
      <c r="G19" s="22" t="s">
        <v>19</v>
      </c>
      <c r="H19" s="23"/>
    </row>
  </sheetData>
  <mergeCells count="1">
    <mergeCell ref="A2:H2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Kodýtková Zdeňka</dc:creator>
  <cp:keywords/>
  <dc:description/>
  <cp:lastModifiedBy>Lucie Bouzková</cp:lastModifiedBy>
  <cp:lastPrinted>2015-12-04T08:29:29Z</cp:lastPrinted>
  <dcterms:created xsi:type="dcterms:W3CDTF">2012-08-03T09:55:04Z</dcterms:created>
  <dcterms:modified xsi:type="dcterms:W3CDTF">2016-02-03T09:16:59Z</dcterms:modified>
  <cp:category/>
  <cp:version/>
  <cp:contentType/>
  <cp:contentStatus/>
</cp:coreProperties>
</file>