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3\"/>
    </mc:Choice>
  </mc:AlternateContent>
  <bookViews>
    <workbookView xWindow="0" yWindow="0" windowWidth="0" windowHeight="0"/>
  </bookViews>
  <sheets>
    <sheet name="Rekapitulace stavby" sheetId="1" r:id="rId1"/>
    <sheet name="SKA3601 - SO 001  Demolic..." sheetId="2" r:id="rId2"/>
    <sheet name="SKA3602 - SO 201  Most ev..." sheetId="3" r:id="rId3"/>
    <sheet name="SKA3603 - VO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'SKA3601 - SO 001  Demolic...'!$C$84:$K$156</definedName>
    <definedName name="_xlnm.Print_Area" localSheetId="1">'SKA3601 - SO 001  Demolic...'!$C$4:$J$39,'SKA3601 - SO 001  Demolic...'!$C$45:$J$66,'SKA3601 - SO 001  Demolic...'!$C$72:$K$156</definedName>
    <definedName name="_xlnm.Print_Titles" localSheetId="1">'SKA3601 - SO 001  Demolic...'!$84:$84</definedName>
    <definedName name="_xlnm._FilterDatabase" localSheetId="2" hidden="1">'SKA3602 - SO 201  Most ev...'!$C$90:$K$706</definedName>
    <definedName name="_xlnm.Print_Area" localSheetId="2">'SKA3602 - SO 201  Most ev...'!$C$4:$J$39,'SKA3602 - SO 201  Most ev...'!$C$45:$J$72,'SKA3602 - SO 201  Most ev...'!$C$78:$K$706</definedName>
    <definedName name="_xlnm.Print_Titles" localSheetId="2">'SKA3602 - SO 201  Most ev...'!$90:$90</definedName>
    <definedName name="_xlnm._FilterDatabase" localSheetId="3" hidden="1">'SKA3603 - VON'!$C$82:$K$103</definedName>
    <definedName name="_xlnm.Print_Area" localSheetId="3">'SKA3603 - VON'!$C$4:$J$39,'SKA3603 - VON'!$C$45:$J$64,'SKA3603 - VON'!$C$70:$K$103</definedName>
    <definedName name="_xlnm.Print_Titles" localSheetId="3">'SKA3603 - VON'!$82:$82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705"/>
  <c r="BH705"/>
  <c r="BG705"/>
  <c r="BF705"/>
  <c r="T705"/>
  <c r="R705"/>
  <c r="P705"/>
  <c r="BI701"/>
  <c r="BH701"/>
  <c r="BG701"/>
  <c r="BF701"/>
  <c r="T701"/>
  <c r="R701"/>
  <c r="P701"/>
  <c r="BI699"/>
  <c r="BH699"/>
  <c r="BG699"/>
  <c r="BF699"/>
  <c r="T699"/>
  <c r="R699"/>
  <c r="P699"/>
  <c r="BI695"/>
  <c r="BH695"/>
  <c r="BG695"/>
  <c r="BF695"/>
  <c r="T695"/>
  <c r="R695"/>
  <c r="P695"/>
  <c r="BI693"/>
  <c r="BH693"/>
  <c r="BG693"/>
  <c r="BF693"/>
  <c r="T693"/>
  <c r="R693"/>
  <c r="P693"/>
  <c r="BI688"/>
  <c r="BH688"/>
  <c r="BG688"/>
  <c r="BF688"/>
  <c r="T688"/>
  <c r="R688"/>
  <c r="P688"/>
  <c r="BI686"/>
  <c r="BH686"/>
  <c r="BG686"/>
  <c r="BF686"/>
  <c r="T686"/>
  <c r="R686"/>
  <c r="P686"/>
  <c r="BI678"/>
  <c r="BH678"/>
  <c r="BG678"/>
  <c r="BF678"/>
  <c r="T678"/>
  <c r="R678"/>
  <c r="P678"/>
  <c r="BI676"/>
  <c r="BH676"/>
  <c r="BG676"/>
  <c r="BF676"/>
  <c r="T676"/>
  <c r="R676"/>
  <c r="P676"/>
  <c r="BI671"/>
  <c r="BH671"/>
  <c r="BG671"/>
  <c r="BF671"/>
  <c r="T671"/>
  <c r="R671"/>
  <c r="P671"/>
  <c r="BI667"/>
  <c r="BH667"/>
  <c r="BG667"/>
  <c r="BF667"/>
  <c r="T667"/>
  <c r="T666"/>
  <c r="R667"/>
  <c r="R666"/>
  <c r="P667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3"/>
  <c r="BH633"/>
  <c r="BG633"/>
  <c r="BF633"/>
  <c r="T633"/>
  <c r="R633"/>
  <c r="P633"/>
  <c r="BI629"/>
  <c r="BH629"/>
  <c r="BG629"/>
  <c r="BF629"/>
  <c r="T629"/>
  <c r="R629"/>
  <c r="P629"/>
  <c r="BI623"/>
  <c r="BH623"/>
  <c r="BG623"/>
  <c r="BF623"/>
  <c r="T623"/>
  <c r="R623"/>
  <c r="P623"/>
  <c r="BI621"/>
  <c r="BH621"/>
  <c r="BG621"/>
  <c r="BF621"/>
  <c r="T621"/>
  <c r="R621"/>
  <c r="P621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79"/>
  <c r="BH579"/>
  <c r="BG579"/>
  <c r="BF579"/>
  <c r="T579"/>
  <c r="R579"/>
  <c r="P579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61"/>
  <c r="BH561"/>
  <c r="BG561"/>
  <c r="BF561"/>
  <c r="T561"/>
  <c r="R561"/>
  <c r="P561"/>
  <c r="BI556"/>
  <c r="BH556"/>
  <c r="BG556"/>
  <c r="BF556"/>
  <c r="T556"/>
  <c r="R556"/>
  <c r="P556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T530"/>
  <c r="R531"/>
  <c r="R530"/>
  <c r="P531"/>
  <c r="P530"/>
  <c r="BI525"/>
  <c r="BH525"/>
  <c r="BG525"/>
  <c r="BF525"/>
  <c r="T525"/>
  <c r="R525"/>
  <c r="P525"/>
  <c r="BI518"/>
  <c r="BH518"/>
  <c r="BG518"/>
  <c r="BF518"/>
  <c r="T518"/>
  <c r="R518"/>
  <c r="P518"/>
  <c r="BI510"/>
  <c r="BH510"/>
  <c r="BG510"/>
  <c r="BF510"/>
  <c r="T510"/>
  <c r="R510"/>
  <c r="P510"/>
  <c r="BI506"/>
  <c r="BH506"/>
  <c r="BG506"/>
  <c r="BF506"/>
  <c r="T506"/>
  <c r="R506"/>
  <c r="P506"/>
  <c r="BI501"/>
  <c r="BH501"/>
  <c r="BG501"/>
  <c r="BF501"/>
  <c r="T501"/>
  <c r="R501"/>
  <c r="P501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4"/>
  <c r="BH444"/>
  <c r="BG444"/>
  <c r="BF444"/>
  <c r="T444"/>
  <c r="R444"/>
  <c r="P444"/>
  <c r="BI439"/>
  <c r="BH439"/>
  <c r="BG439"/>
  <c r="BF439"/>
  <c r="T439"/>
  <c r="R439"/>
  <c r="P439"/>
  <c r="BI431"/>
  <c r="BH431"/>
  <c r="BG431"/>
  <c r="BF431"/>
  <c r="T431"/>
  <c r="R431"/>
  <c r="P431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4"/>
  <c r="BH314"/>
  <c r="BG314"/>
  <c r="BF314"/>
  <c r="T314"/>
  <c r="R314"/>
  <c r="P314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2"/>
  <c r="BH222"/>
  <c r="BG222"/>
  <c r="BF222"/>
  <c r="T222"/>
  <c r="R222"/>
  <c r="P222"/>
  <c r="BI220"/>
  <c r="BH220"/>
  <c r="BG220"/>
  <c r="BF220"/>
  <c r="T220"/>
  <c r="R220"/>
  <c r="P22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2" r="J37"/>
  <c r="J36"/>
  <c i="1" r="AY55"/>
  <c i="2" r="J35"/>
  <c i="1" r="AX55"/>
  <c i="2" r="BI153"/>
  <c r="BH153"/>
  <c r="BG153"/>
  <c r="BF153"/>
  <c r="T153"/>
  <c r="T152"/>
  <c r="T151"/>
  <c r="R153"/>
  <c r="R152"/>
  <c r="R151"/>
  <c r="P153"/>
  <c r="P152"/>
  <c r="P151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08"/>
  <c r="BH108"/>
  <c r="BG108"/>
  <c r="BF108"/>
  <c r="T108"/>
  <c r="R108"/>
  <c r="P108"/>
  <c r="BI100"/>
  <c r="BH100"/>
  <c r="BG100"/>
  <c r="BF100"/>
  <c r="T100"/>
  <c r="R100"/>
  <c r="P100"/>
  <c r="BI95"/>
  <c r="BH95"/>
  <c r="BG95"/>
  <c r="BF95"/>
  <c r="T95"/>
  <c r="R95"/>
  <c r="P95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3" r="J686"/>
  <c r="J645"/>
  <c r="BK623"/>
  <c r="J610"/>
  <c r="J594"/>
  <c r="J577"/>
  <c r="J556"/>
  <c r="BK541"/>
  <c r="J518"/>
  <c r="BK493"/>
  <c r="BK472"/>
  <c r="J452"/>
  <c r="J426"/>
  <c r="J411"/>
  <c r="J394"/>
  <c r="BK371"/>
  <c r="BK351"/>
  <c r="BK331"/>
  <c r="BK304"/>
  <c r="J283"/>
  <c r="J264"/>
  <c r="BK247"/>
  <c r="J230"/>
  <c r="J206"/>
  <c r="J192"/>
  <c r="J186"/>
  <c r="J152"/>
  <c r="J135"/>
  <c r="BK109"/>
  <c r="BK705"/>
  <c r="BK688"/>
  <c r="BK671"/>
  <c r="BK654"/>
  <c r="BK633"/>
  <c r="BK617"/>
  <c r="J604"/>
  <c r="BK594"/>
  <c r="BK577"/>
  <c r="BK551"/>
  <c r="BK531"/>
  <c r="BK506"/>
  <c r="J493"/>
  <c r="J472"/>
  <c r="BK452"/>
  <c r="BK426"/>
  <c r="BK411"/>
  <c r="BK394"/>
  <c r="J371"/>
  <c r="J351"/>
  <c r="J331"/>
  <c r="J304"/>
  <c r="BK283"/>
  <c r="BK264"/>
  <c r="J247"/>
  <c r="BK230"/>
  <c r="J198"/>
  <c r="BK188"/>
  <c r="BK159"/>
  <c r="J133"/>
  <c r="BK104"/>
  <c i="4" r="BK103"/>
  <c r="BK95"/>
  <c r="BK88"/>
  <c r="BK92"/>
  <c r="BK86"/>
  <c i="2" r="J153"/>
  <c r="J147"/>
  <c r="J142"/>
  <c r="J140"/>
  <c r="J135"/>
  <c r="J133"/>
  <c r="J129"/>
  <c r="J124"/>
  <c r="J118"/>
  <c r="J108"/>
  <c r="J100"/>
  <c r="J95"/>
  <c r="J88"/>
  <c i="3" r="J705"/>
  <c r="J701"/>
  <c r="BK699"/>
  <c r="J695"/>
  <c r="J688"/>
  <c r="BK676"/>
  <c r="J662"/>
  <c r="BK649"/>
  <c r="J629"/>
  <c r="BK615"/>
  <c r="J599"/>
  <c r="J579"/>
  <c r="BK555"/>
  <c r="BK546"/>
  <c r="J525"/>
  <c r="J501"/>
  <c r="BK476"/>
  <c r="J456"/>
  <c r="BK431"/>
  <c r="J414"/>
  <c r="J399"/>
  <c r="BK376"/>
  <c r="J356"/>
  <c r="J337"/>
  <c r="BK314"/>
  <c r="BK289"/>
  <c r="BK266"/>
  <c r="J249"/>
  <c r="BK234"/>
  <c r="BK206"/>
  <c r="BK194"/>
  <c r="J183"/>
  <c r="J147"/>
  <c r="BK124"/>
  <c r="J104"/>
  <c r="BK701"/>
  <c r="BK686"/>
  <c r="J667"/>
  <c r="J649"/>
  <c r="BK629"/>
  <c r="J615"/>
  <c r="BK599"/>
  <c r="BK579"/>
  <c r="BK561"/>
  <c r="J546"/>
  <c r="BK525"/>
  <c r="BK501"/>
  <c r="J476"/>
  <c r="BK456"/>
  <c r="J431"/>
  <c r="BK414"/>
  <c r="BK399"/>
  <c r="J376"/>
  <c r="BK356"/>
  <c r="BK337"/>
  <c r="J314"/>
  <c r="J289"/>
  <c r="J266"/>
  <c r="BK249"/>
  <c r="J234"/>
  <c r="BK202"/>
  <c r="BK190"/>
  <c r="BK175"/>
  <c r="BK135"/>
  <c r="J119"/>
  <c r="J99"/>
  <c i="4" r="J97"/>
  <c r="J89"/>
  <c r="J103"/>
  <c r="J99"/>
  <c r="J95"/>
  <c r="BK91"/>
  <c i="3" r="BK667"/>
  <c r="J658"/>
  <c r="J633"/>
  <c r="J617"/>
  <c r="BK604"/>
  <c r="J584"/>
  <c r="BK566"/>
  <c r="J551"/>
  <c r="J531"/>
  <c r="J506"/>
  <c r="BK483"/>
  <c r="BK461"/>
  <c r="BK439"/>
  <c r="BK419"/>
  <c r="J404"/>
  <c r="BK385"/>
  <c r="BK361"/>
  <c r="BK344"/>
  <c r="BK324"/>
  <c r="J297"/>
  <c r="J272"/>
  <c r="J254"/>
  <c r="J239"/>
  <c r="BK220"/>
  <c r="BK198"/>
  <c r="J188"/>
  <c r="J175"/>
  <c r="BK128"/>
  <c r="BK119"/>
  <c r="BK99"/>
  <c r="BK695"/>
  <c r="BK678"/>
  <c r="BK662"/>
  <c r="BK645"/>
  <c r="J623"/>
  <c r="BK610"/>
  <c r="BK584"/>
  <c r="J566"/>
  <c r="BK556"/>
  <c r="J541"/>
  <c r="BK518"/>
  <c r="J483"/>
  <c r="J461"/>
  <c r="J439"/>
  <c r="J419"/>
  <c r="BK404"/>
  <c r="J385"/>
  <c r="J361"/>
  <c r="J344"/>
  <c r="J324"/>
  <c r="BK297"/>
  <c r="BK272"/>
  <c r="BK254"/>
  <c r="BK239"/>
  <c r="J220"/>
  <c r="BK192"/>
  <c r="BK183"/>
  <c r="BK147"/>
  <c r="J124"/>
  <c r="BK114"/>
  <c r="BK94"/>
  <c i="4" r="BK99"/>
  <c r="J91"/>
  <c r="BK93"/>
  <c r="BK89"/>
  <c i="2" r="BK153"/>
  <c r="BK147"/>
  <c r="BK142"/>
  <c r="BK140"/>
  <c r="BK135"/>
  <c r="BK133"/>
  <c r="BK129"/>
  <c r="BK124"/>
  <c r="BK118"/>
  <c r="BK108"/>
  <c r="BK100"/>
  <c r="BK95"/>
  <c r="BK88"/>
  <c i="1" r="AS54"/>
  <c i="3" r="J699"/>
  <c r="BK693"/>
  <c r="J678"/>
  <c r="J671"/>
  <c r="J654"/>
  <c r="J641"/>
  <c r="J621"/>
  <c r="BK605"/>
  <c r="J589"/>
  <c r="J572"/>
  <c r="J561"/>
  <c r="BK536"/>
  <c r="J510"/>
  <c r="J488"/>
  <c r="J466"/>
  <c r="J444"/>
  <c r="J424"/>
  <c r="J406"/>
  <c r="J390"/>
  <c r="J366"/>
  <c r="J349"/>
  <c r="BK326"/>
  <c r="BK302"/>
  <c r="BK277"/>
  <c r="J259"/>
  <c r="BK245"/>
  <c r="BK222"/>
  <c r="J202"/>
  <c r="J190"/>
  <c r="J159"/>
  <c r="BK133"/>
  <c r="J114"/>
  <c r="J94"/>
  <c r="J693"/>
  <c r="J676"/>
  <c r="BK658"/>
  <c r="BK641"/>
  <c r="BK621"/>
  <c r="J605"/>
  <c r="BK589"/>
  <c r="BK572"/>
  <c r="J555"/>
  <c r="J536"/>
  <c r="BK510"/>
  <c r="BK488"/>
  <c r="BK466"/>
  <c r="BK444"/>
  <c r="BK424"/>
  <c r="BK406"/>
  <c r="BK390"/>
  <c r="BK366"/>
  <c r="BK349"/>
  <c r="J326"/>
  <c r="J302"/>
  <c r="J277"/>
  <c r="BK259"/>
  <c r="J245"/>
  <c r="J222"/>
  <c r="J194"/>
  <c r="BK186"/>
  <c r="BK152"/>
  <c r="J128"/>
  <c r="J109"/>
  <c i="4" r="BK101"/>
  <c r="J92"/>
  <c r="J86"/>
  <c r="J101"/>
  <c r="BK97"/>
  <c r="J93"/>
  <c r="J88"/>
  <c i="2" l="1" r="P94"/>
  <c r="T94"/>
  <c r="P123"/>
  <c r="R123"/>
  <c i="3" r="R93"/>
  <c r="P271"/>
  <c r="T271"/>
  <c r="P336"/>
  <c r="R336"/>
  <c r="BK413"/>
  <c r="J413"/>
  <c r="J64"/>
  <c r="T413"/>
  <c r="P471"/>
  <c r="R471"/>
  <c r="P535"/>
  <c r="T535"/>
  <c r="P628"/>
  <c r="T628"/>
  <c r="P670"/>
  <c r="P669"/>
  <c r="R670"/>
  <c r="R669"/>
  <c i="4" r="BK85"/>
  <c r="R85"/>
  <c r="BK98"/>
  <c r="J98"/>
  <c r="J62"/>
  <c r="R98"/>
  <c i="2" r="BK94"/>
  <c r="J94"/>
  <c r="J62"/>
  <c r="R94"/>
  <c r="R86"/>
  <c r="R85"/>
  <c r="BK123"/>
  <c r="J123"/>
  <c r="J63"/>
  <c r="T123"/>
  <c i="3" r="BK93"/>
  <c r="J93"/>
  <c r="J61"/>
  <c r="P93"/>
  <c r="T93"/>
  <c r="BK271"/>
  <c r="J271"/>
  <c r="J62"/>
  <c r="R271"/>
  <c r="BK336"/>
  <c r="J336"/>
  <c r="J63"/>
  <c r="T336"/>
  <c r="P413"/>
  <c r="R413"/>
  <c r="BK471"/>
  <c r="J471"/>
  <c r="J65"/>
  <c r="T471"/>
  <c r="BK535"/>
  <c r="J535"/>
  <c r="J67"/>
  <c r="R535"/>
  <c r="BK628"/>
  <c r="J628"/>
  <c r="J68"/>
  <c r="R628"/>
  <c r="BK670"/>
  <c r="J670"/>
  <c r="J71"/>
  <c r="T670"/>
  <c r="T669"/>
  <c i="4" r="P85"/>
  <c r="T85"/>
  <c r="T84"/>
  <c r="T83"/>
  <c r="P98"/>
  <c r="T98"/>
  <c i="3" r="BK530"/>
  <c r="J530"/>
  <c r="J66"/>
  <c r="BK666"/>
  <c r="J666"/>
  <c r="J69"/>
  <c i="2" r="BK87"/>
  <c r="J87"/>
  <c r="J61"/>
  <c r="BK152"/>
  <c r="J152"/>
  <c r="J65"/>
  <c i="4" r="BK102"/>
  <c r="J102"/>
  <c r="J63"/>
  <c i="3" r="BK92"/>
  <c r="J92"/>
  <c r="J60"/>
  <c i="4" r="J52"/>
  <c r="F55"/>
  <c r="BE91"/>
  <c r="BE95"/>
  <c r="BE101"/>
  <c r="BE103"/>
  <c r="E48"/>
  <c r="BE86"/>
  <c r="BE88"/>
  <c r="BE89"/>
  <c r="BE92"/>
  <c r="BE93"/>
  <c r="BE97"/>
  <c r="BE99"/>
  <c i="3" r="E48"/>
  <c r="J52"/>
  <c r="F55"/>
  <c r="BE99"/>
  <c r="BE109"/>
  <c r="BE135"/>
  <c r="BE147"/>
  <c r="BE152"/>
  <c r="BE159"/>
  <c r="BE175"/>
  <c r="BE183"/>
  <c r="BE188"/>
  <c r="BE190"/>
  <c r="BE194"/>
  <c r="BE222"/>
  <c r="BE234"/>
  <c r="BE247"/>
  <c r="BE249"/>
  <c r="BE254"/>
  <c r="BE277"/>
  <c r="BE289"/>
  <c r="BE314"/>
  <c r="BE349"/>
  <c r="BE351"/>
  <c r="BE361"/>
  <c r="BE385"/>
  <c r="BE390"/>
  <c r="BE394"/>
  <c r="BE399"/>
  <c r="BE406"/>
  <c r="BE411"/>
  <c r="BE419"/>
  <c r="BE424"/>
  <c r="BE439"/>
  <c r="BE444"/>
  <c r="BE452"/>
  <c r="BE466"/>
  <c r="BE483"/>
  <c r="BE493"/>
  <c r="BE501"/>
  <c r="BE518"/>
  <c r="BE525"/>
  <c r="BE546"/>
  <c r="BE556"/>
  <c r="BE566"/>
  <c r="BE577"/>
  <c r="BE579"/>
  <c r="BE584"/>
  <c r="BE589"/>
  <c r="BE594"/>
  <c r="BE615"/>
  <c r="BE617"/>
  <c r="BE629"/>
  <c r="BE633"/>
  <c r="BE641"/>
  <c r="BE645"/>
  <c r="BE654"/>
  <c r="BE658"/>
  <c r="BE662"/>
  <c r="BE667"/>
  <c r="BE676"/>
  <c r="BE678"/>
  <c r="BE686"/>
  <c r="BE693"/>
  <c r="BE695"/>
  <c r="BE699"/>
  <c r="BE701"/>
  <c r="BE705"/>
  <c r="BE94"/>
  <c r="BE104"/>
  <c r="BE114"/>
  <c r="BE119"/>
  <c r="BE124"/>
  <c r="BE128"/>
  <c r="BE133"/>
  <c r="BE186"/>
  <c r="BE192"/>
  <c r="BE198"/>
  <c r="BE202"/>
  <c r="BE206"/>
  <c r="BE220"/>
  <c r="BE230"/>
  <c r="BE239"/>
  <c r="BE245"/>
  <c r="BE259"/>
  <c r="BE264"/>
  <c r="BE266"/>
  <c r="BE272"/>
  <c r="BE283"/>
  <c r="BE297"/>
  <c r="BE302"/>
  <c r="BE304"/>
  <c r="BE324"/>
  <c r="BE326"/>
  <c r="BE331"/>
  <c r="BE337"/>
  <c r="BE344"/>
  <c r="BE356"/>
  <c r="BE366"/>
  <c r="BE371"/>
  <c r="BE376"/>
  <c r="BE404"/>
  <c r="BE414"/>
  <c r="BE426"/>
  <c r="BE431"/>
  <c r="BE456"/>
  <c r="BE461"/>
  <c r="BE472"/>
  <c r="BE476"/>
  <c r="BE488"/>
  <c r="BE506"/>
  <c r="BE510"/>
  <c r="BE531"/>
  <c r="BE536"/>
  <c r="BE541"/>
  <c r="BE551"/>
  <c r="BE555"/>
  <c r="BE561"/>
  <c r="BE572"/>
  <c r="BE599"/>
  <c r="BE604"/>
  <c r="BE605"/>
  <c r="BE610"/>
  <c r="BE621"/>
  <c r="BE623"/>
  <c r="BE649"/>
  <c r="BE671"/>
  <c r="BE688"/>
  <c i="2" r="E48"/>
  <c r="J52"/>
  <c r="F55"/>
  <c r="BE88"/>
  <c r="BE95"/>
  <c r="BE100"/>
  <c r="BE108"/>
  <c r="BE118"/>
  <c r="BE124"/>
  <c r="BE129"/>
  <c r="BE133"/>
  <c r="BE135"/>
  <c r="BE140"/>
  <c r="BE142"/>
  <c r="BE147"/>
  <c r="BE153"/>
  <c r="F36"/>
  <c i="1" r="BC55"/>
  <c i="3" r="F34"/>
  <c i="1" r="BA56"/>
  <c i="4" r="J34"/>
  <c i="1" r="AW57"/>
  <c i="4" r="F35"/>
  <c i="1" r="BB57"/>
  <c i="2" r="F37"/>
  <c i="1" r="BD55"/>
  <c i="3" r="J34"/>
  <c i="1" r="AW56"/>
  <c i="3" r="F37"/>
  <c i="1" r="BD56"/>
  <c i="2" r="J34"/>
  <c i="1" r="AW55"/>
  <c i="3" r="F36"/>
  <c i="1" r="BC56"/>
  <c i="4" r="F34"/>
  <c i="1" r="BA57"/>
  <c i="2" r="F34"/>
  <c i="1" r="BA55"/>
  <c i="2" r="F35"/>
  <c i="1" r="BB55"/>
  <c i="3" r="F35"/>
  <c i="1" r="BB56"/>
  <c i="4" r="F36"/>
  <c i="1" r="BC57"/>
  <c i="4" r="F37"/>
  <c i="1" r="BD57"/>
  <c i="2" l="1" r="T86"/>
  <c r="T85"/>
  <c r="P86"/>
  <c r="P85"/>
  <c i="1" r="AU55"/>
  <c i="4" r="P84"/>
  <c r="P83"/>
  <c i="1" r="AU57"/>
  <c i="3" r="P92"/>
  <c r="P91"/>
  <c i="1" r="AU56"/>
  <c i="4" r="BK84"/>
  <c r="BK83"/>
  <c r="J83"/>
  <c r="J59"/>
  <c i="3" r="T92"/>
  <c r="T91"/>
  <c i="4" r="R84"/>
  <c r="R83"/>
  <c i="3" r="R92"/>
  <c r="R91"/>
  <c i="2" r="BK86"/>
  <c r="J86"/>
  <c r="J60"/>
  <c r="BK151"/>
  <c r="J151"/>
  <c r="J64"/>
  <c i="3" r="BK669"/>
  <c r="J669"/>
  <c r="J70"/>
  <c i="4" r="J85"/>
  <c r="J61"/>
  <c i="3" r="BK91"/>
  <c r="J91"/>
  <c r="J59"/>
  <c i="2" r="F33"/>
  <c i="1" r="AZ55"/>
  <c i="3" r="F33"/>
  <c i="1" r="AZ56"/>
  <c i="4" r="F33"/>
  <c i="1" r="AZ57"/>
  <c r="BB54"/>
  <c r="W31"/>
  <c r="BC54"/>
  <c r="W32"/>
  <c i="2" r="J33"/>
  <c i="1" r="AV55"/>
  <c r="AT55"/>
  <c i="3" r="J33"/>
  <c i="1" r="AV56"/>
  <c r="AT56"/>
  <c r="BD54"/>
  <c r="W33"/>
  <c r="BA54"/>
  <c r="W30"/>
  <c i="4" r="J33"/>
  <c i="1" r="AV57"/>
  <c r="AT57"/>
  <c i="4" l="1" r="J84"/>
  <c r="J60"/>
  <c i="2" r="BK85"/>
  <c r="J85"/>
  <c r="J59"/>
  <c i="1" r="AU54"/>
  <c i="4" r="J30"/>
  <c i="1" r="AG57"/>
  <c i="3" r="J30"/>
  <c i="1" r="AG56"/>
  <c r="AW54"/>
  <c r="AK30"/>
  <c r="AY54"/>
  <c r="AZ54"/>
  <c r="W29"/>
  <c r="AX54"/>
  <c i="4" l="1" r="J39"/>
  <c i="3" r="J39"/>
  <c i="1" r="AN56"/>
  <c r="AN57"/>
  <c i="2" r="J30"/>
  <c i="1" r="AG55"/>
  <c r="AV54"/>
  <c r="AK29"/>
  <c i="2" l="1" r="J39"/>
  <c i="1"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<sst xmlns="http://schemas.openxmlformats.org/spreadsheetml/2006/main">
  <si>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</si>
  <si>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</si>
  <si>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</si>
  <si>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</si>
  <si>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</si>
  <si>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{ad8c61c9-ba5e-4ed0-80ff-a658992ebaaf}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</si>
  <si>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</si>
  <si>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</si>
  <si>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</si>
  <si>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</si>
  <si>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</si>
  <si>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</si>
  <si>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</si>
  <si>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</si>
  <si>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SKA36B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</si>
  <si>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</si>
  <si>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</si>
  <si>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Rekonstrukce mostu  ev.č. 19920 -1</t>
  </si>
  <si>
    <t>KSO:</t>
  </si>
  <si>
    <t>821</t>
  </si>
  <si>
    <t>CC-CZ:</t>
  </si>
  <si>
    <t>2</t>
  </si>
  <si>
    <t>Místo:</t>
  </si>
  <si>
    <t xml:space="preserve"> </t>
  </si>
  <si>
    <t>Datum:</t>
  </si>
  <si>
    <t>10. 1. 2023</t>
  </si>
  <si>
    <t>CZ-CPV:</t>
  </si>
  <si>
    <t>45000000-7</t>
  </si>
  <si>
    <t>CZ-CPA:</t>
  </si>
  <si>
    <t>42</t>
  </si>
  <si>
    <t>Zadavatel:</t>
  </si>
  <si>
    <t>IČ:</t>
  </si>
  <si>
    <t/>
  </si>
  <si>
    <t>SÚS PK příspěvková org.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</si>
  <si>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</si>
  <si>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</si>
  <si>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</si>
  <si>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</si>
  <si>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</si>
  <si>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</si>
  <si>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</si>
  <si>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</si>
  <si>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</si>
  <si>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</si>
  <si>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</si>
  <si>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</si>
  <si>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</si>
  <si>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</si>
  <si>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</si>
  <si>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</si>
  <si>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</si>
  <si>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</si>
  <si>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</si>
  <si>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</si>
  <si>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</si>
  <si>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</si>
  <si>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</si>
  <si>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</si>
  <si>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</si>
  <si>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</si>
  <si>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</si>
  <si>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</si>
  <si>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</si>
  <si>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</si>
  <si>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</si>
  <si>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</si>
  <si>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</si>
  <si>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</si>
  <si>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</si>
  <si>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</si>
  <si>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</si>
  <si>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</si>
  <si>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</si>
  <si>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</si>
  <si>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</si>
  <si>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</si>
  <si>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</si>
  <si>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</si>
  <si>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</si>
  <si>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</si>
  <si>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</si>
  <si>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</si>
  <si>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</si>
  <si>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</si>
  <si>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</si>
  <si>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</si>
  <si>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</si>
  <si>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SKA3601</t>
  </si>
  <si>
    <t xml:space="preserve">SO 001  Demolice starého mostu ev.č.19920-1</t>
  </si>
  <si>
    <t>STA</t>
  </si>
  <si>
    <t>1</t>
  </si>
  <si>
    <t>{95d1159a-4e27-49c6-bd16-25fc1bcbb949}</t>
  </si>
  <si>
    <t>SKA3602</t>
  </si>
  <si>
    <t xml:space="preserve">SO 201  Most ev.č.19920-1 Světce</t>
  </si>
  <si>
    <t>{708c9eed-c1b5-4f8a-9f35-9348e77d05e6}</t>
  </si>
  <si>
    <t>SKA3603</t>
  </si>
  <si>
    <t>VON</t>
  </si>
  <si>
    <t>{c1289ffa-1c65-45d3-9b98-fd8849a6026e}</t>
  </si>
  <si>
    <t>KRYCÍ LIST SOUPISU PRACÍ</t>
  </si>
  <si>
    <t>Objekt:</t>
  </si>
  <si>
    <t xml:space="preserve">SKA3601 - SO 001  Demolice starého mostu ev.č.19920-1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</si>
  <si>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</si>
  <si>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</si>
  <si>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</si>
  <si>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</si>
  <si>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</si>
  <si>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</si>
  <si>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</si>
  <si>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</si>
  <si>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</si>
  <si>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</si>
  <si>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</si>
  <si>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</si>
  <si>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</si>
  <si>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</si>
  <si>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</si>
  <si>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</si>
  <si>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</si>
  <si>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</si>
  <si>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</si>
  <si>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</si>
  <si>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</si>
  <si>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</si>
  <si>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</si>
  <si>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</si>
  <si>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</si>
  <si>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</si>
  <si>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</si>
  <si>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</si>
  <si>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</si>
  <si>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ručně zapažené i nezapažené v hornině třídy těžitelnosti I skupiny 1 a 2</t>
  </si>
  <si>
    <t>m3</t>
  </si>
  <si>
    <t>CS ÚRS 2023 01</t>
  </si>
  <si>
    <t>4</t>
  </si>
  <si>
    <t>649584103</t>
  </si>
  <si>
    <t>Online PSC</t>
  </si>
  <si>
    <t>https://podminky.urs.cz/item/CS_URS_2023_01/122111101</t>
  </si>
  <si>
    <t>VV</t>
  </si>
  <si>
    <t>odstranění výplně klenby</t>
  </si>
  <si>
    <t>5*4*1</t>
  </si>
  <si>
    <t>dle výpisu hl.výměr</t>
  </si>
  <si>
    <t>Součet</t>
  </si>
  <si>
    <t>9</t>
  </si>
  <si>
    <t>Ostatní konstrukce a práce, bourání</t>
  </si>
  <si>
    <t>962051111</t>
  </si>
  <si>
    <t>Bourání mostních konstrukcí zdiva a pilířů ze železového betonu</t>
  </si>
  <si>
    <t>-1723880020</t>
  </si>
  <si>
    <t>https://podminky.urs.cz/item/CS_URS_2023_01/962051111</t>
  </si>
  <si>
    <t>2*1*4,5*3,5+2,2*4*1</t>
  </si>
  <si>
    <t>3</t>
  </si>
  <si>
    <t>963021112</t>
  </si>
  <si>
    <t>Bourání mostních konstrukcí nosných konstrukcí z kamene nebo cihel</t>
  </si>
  <si>
    <t>315964147</t>
  </si>
  <si>
    <t>https://podminky.urs.cz/item/CS_URS_2023_01/963021112</t>
  </si>
  <si>
    <t>klenba</t>
  </si>
  <si>
    <t>4,5*0,5*5+0,65*3*5</t>
  </si>
  <si>
    <t>nábřež.zdi</t>
  </si>
  <si>
    <t>22*1*4</t>
  </si>
  <si>
    <t>963051111</t>
  </si>
  <si>
    <t>Bourání mostních konstrukcí nosných konstrukcí ze železového betonu</t>
  </si>
  <si>
    <t>244253869</t>
  </si>
  <si>
    <t>https://podminky.urs.cz/item/CS_URS_2023_01/963051111</t>
  </si>
  <si>
    <t>nosná kce vč.ocel.nosníků</t>
  </si>
  <si>
    <t>0,7*5,5*3,5</t>
  </si>
  <si>
    <t>Mezisoučet</t>
  </si>
  <si>
    <t>římsy</t>
  </si>
  <si>
    <t>0,25*0,8*(14,2+7,3)</t>
  </si>
  <si>
    <t>5</t>
  </si>
  <si>
    <t>966076141</t>
  </si>
  <si>
    <t>Odstranění různých konstrukcí na mostech svodidla ocelového nebo svodidlového zábradlí nebo jejich částí na mostech betonových vcelku</t>
  </si>
  <si>
    <t>m</t>
  </si>
  <si>
    <t>595094790</t>
  </si>
  <si>
    <t>https://podminky.urs.cz/item/CS_URS_2023_01/966076141</t>
  </si>
  <si>
    <t>28+20</t>
  </si>
  <si>
    <t>997</t>
  </si>
  <si>
    <t>Přesun sutě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</si>
  <si>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</si>
  <si>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</si>
  <si>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</si>
  <si>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t</t>
  </si>
  <si>
    <t>638527803</t>
  </si>
  <si>
    <t>https://podminky.urs.cz/item/CS_URS_2023_01/997013631</t>
  </si>
  <si>
    <t xml:space="preserve">48*0,054 </t>
  </si>
  <si>
    <t xml:space="preserve">svodidla  bez poplatku</t>
  </si>
  <si>
    <t>7</t>
  </si>
  <si>
    <t>997013814</t>
  </si>
  <si>
    <t>Poplatek za uložení stavebního odpadu na skládce (skládkovné) z izolačních materiálů zatříděného do Katalogu odpadů pod kódem 17 06 04</t>
  </si>
  <si>
    <t>1097971688</t>
  </si>
  <si>
    <t>https://podminky.urs.cz/item/CS_URS_2023_01/997013814</t>
  </si>
  <si>
    <t>38,25*0,0045</t>
  </si>
  <si>
    <t>8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</si>
  <si>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</si>
  <si>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</si>
  <si>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-1740358399</t>
  </si>
  <si>
    <t>https://podminky.urs.cz/item/CS_URS_2023_01/997211521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</si>
  <si>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</si>
  <si>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</si>
  <si>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1731338049</t>
  </si>
  <si>
    <t>https://podminky.urs.cz/item/CS_URS_2023_01/997211529</t>
  </si>
  <si>
    <t>413,554*4</t>
  </si>
  <si>
    <t>skládka 5 km</t>
  </si>
  <si>
    <t>10</t>
  </si>
  <si>
    <t>997211612</t>
  </si>
  <si>
    <t>Nakládání suti nebo vybouraných hmot na dopravní prostředky pro vodorovnou dopravu vybouraných hmot</t>
  </si>
  <si>
    <t>475994528</t>
  </si>
  <si>
    <t>https://podminky.urs.cz/item/CS_URS_2023_01/997211612</t>
  </si>
  <si>
    <t>11</t>
  </si>
  <si>
    <t>997221625</t>
  </si>
  <si>
    <t>Poplatek za uložení stavebního odpadu na skládce (skládkovné) z armovaného betonu zatříděného do Katalogu odpadů pod kódem 17 01 01</t>
  </si>
  <si>
    <t>-1295867732</t>
  </si>
  <si>
    <t>https://podminky.urs.cz/item/CS_URS_2023_01/997221625</t>
  </si>
  <si>
    <t>40,3*2,4</t>
  </si>
  <si>
    <t>17,775*2,4</t>
  </si>
  <si>
    <t>12</t>
  </si>
  <si>
    <t>997221873</t>
  </si>
  <si>
    <t>Poplatek za uložení stavebního odpadu na recyklační skládce (skládkovné) zeminy a kamení zatříděného do Katalogu odpadů pod kódem 17 05 04</t>
  </si>
  <si>
    <t>-2074682588</t>
  </si>
  <si>
    <t>https://podminky.urs.cz/item/CS_URS_2023_01/997221873</t>
  </si>
  <si>
    <t>109*2,49</t>
  </si>
  <si>
    <t>PSV</t>
  </si>
  <si>
    <t>Práce a dodávky PSV</t>
  </si>
  <si>
    <t>711</t>
  </si>
  <si>
    <t>Izolace proti vodě, vlhkosti a plynům</t>
  </si>
  <si>
    <t>13</t>
  </si>
  <si>
    <t>711131821</t>
  </si>
  <si>
    <t xml:space="preserve">Odstraněnímostní izolace </t>
  </si>
  <si>
    <t>m2</t>
  </si>
  <si>
    <t>16</t>
  </si>
  <si>
    <t>1340663834</t>
  </si>
  <si>
    <t>https://podminky.urs.cz/item/CS_URS_2023_01/711131821</t>
  </si>
  <si>
    <t>4,5*8,5</t>
  </si>
  <si>
    <t xml:space="preserve">SKA3602 - SO 201  Most ev.č.19920-1 Světce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</si>
  <si>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</si>
  <si>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</si>
  <si>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</si>
  <si>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</si>
  <si>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</si>
  <si>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</si>
  <si>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111251101</t>
  </si>
  <si>
    <t>Odstranění křovin a stromů s odstraněním kořenů strojně průměru kmene do 100 mm v rovině nebo ve svahu sklonu terénu do 1:5, při celkové ploše do 100 m2</t>
  </si>
  <si>
    <t>856025253</t>
  </si>
  <si>
    <t>https://podminky.urs.cz/item/CS_URS_2023_01/111251101</t>
  </si>
  <si>
    <t>80</t>
  </si>
  <si>
    <t>112101103</t>
  </si>
  <si>
    <t>Odstranění stromů s odřezáním kmene a s odvětvením listnatých, průměru kmene přes 500 do 700 mm</t>
  </si>
  <si>
    <t>kus</t>
  </si>
  <si>
    <t>1006805526</t>
  </si>
  <si>
    <t>https://podminky.urs.cz/item/CS_URS_2023_01/112101103</t>
  </si>
  <si>
    <t>112201116</t>
  </si>
  <si>
    <t>Odstranění pařezu v rovině nebo na svahu do 1:5 o průměru pařezu na řezné ploše přes 600 do 700 mm</t>
  </si>
  <si>
    <t>-2141276597</t>
  </si>
  <si>
    <t>https://podminky.urs.cz/item/CS_URS_2023_01/112201116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</si>
  <si>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</si>
  <si>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</si>
  <si>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-327742069</t>
  </si>
  <si>
    <t>https://podminky.urs.cz/item/CS_URS_2023_01/113107224</t>
  </si>
  <si>
    <t>627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</si>
  <si>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</si>
  <si>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</si>
  <si>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-1666329747</t>
  </si>
  <si>
    <t>https://podminky.urs.cz/item/CS_URS_2023_01/113154234</t>
  </si>
  <si>
    <t>274</t>
  </si>
  <si>
    <t>oprava - frézování 8 cm , dle výpisu hl.výměr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</si>
  <si>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</si>
  <si>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</si>
  <si>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-2031657855</t>
  </si>
  <si>
    <t>https://podminky.urs.cz/item/CS_URS_2023_01/113154235</t>
  </si>
  <si>
    <t>nová kce , frézování 15 cm</t>
  </si>
  <si>
    <t>115001106R</t>
  </si>
  <si>
    <t>Převedení vody potrubím průměru DN 1000 vč.demontáže</t>
  </si>
  <si>
    <t>-2087033100</t>
  </si>
  <si>
    <t>70</t>
  </si>
  <si>
    <t>115101201</t>
  </si>
  <si>
    <t>Čerpání vody na dopravní výšku do 10 m s uvažovaným průměrným přítokem do 500 l/min</t>
  </si>
  <si>
    <t>hod</t>
  </si>
  <si>
    <t>-448782993</t>
  </si>
  <si>
    <t>https://podminky.urs.cz/item/CS_URS_2023_01/115101201</t>
  </si>
  <si>
    <t>720</t>
  </si>
  <si>
    <t>115101301</t>
  </si>
  <si>
    <t>Pohotovost záložní čerpací soupravy pro dopravní výšku do 10 m s uvažovaným průměrným přítokem do 500 l/min</t>
  </si>
  <si>
    <t>den</t>
  </si>
  <si>
    <t>1176181129</t>
  </si>
  <si>
    <t>https://podminky.urs.cz/item/CS_URS_2023_01/115101301</t>
  </si>
  <si>
    <t>122452205</t>
  </si>
  <si>
    <t>Odkopávky a prokopávky nezapažené pro silnice a dálnice strojně v hornině třídy těžitelnosti II přes 500 do 1 000 m3</t>
  </si>
  <si>
    <t>54191382</t>
  </si>
  <si>
    <t>https://podminky.urs.cz/item/CS_URS_2023_01/122452205</t>
  </si>
  <si>
    <t>tř.4</t>
  </si>
  <si>
    <t>835*0,5+(835-627)*0,4</t>
  </si>
  <si>
    <t>odstraň.zemních hrázek z neprop.mater.</t>
  </si>
  <si>
    <t>2*8*(2,5+1)/2*1</t>
  </si>
  <si>
    <t>lesní cesta</t>
  </si>
  <si>
    <t>84,5*0,52+(11,5*40+6*5)*0,4</t>
  </si>
  <si>
    <t>gabiony</t>
  </si>
  <si>
    <t>15*2*1</t>
  </si>
  <si>
    <t>124353100</t>
  </si>
  <si>
    <t>Vykopávky pro koryta vodotečí strojně v hornině třídy těžitelnosti II skupiny 4 do 100 m3</t>
  </si>
  <si>
    <t>-314381709</t>
  </si>
  <si>
    <t>https://podminky.urs.cz/item/CS_URS_2023_01/124353100</t>
  </si>
  <si>
    <t>(1,25*0,8+2*1,05)*0,4*10+8*6,5*0,5+15*6,5*0,5</t>
  </si>
  <si>
    <t>131351205</t>
  </si>
  <si>
    <t>Hloubení zapažených jam a zářezů strojně s urovnáním dna do předepsaného profilu a spádu v hornině třídy těžitelnosti II skupiny 4 přes 500 do 1 000 m3</t>
  </si>
  <si>
    <t>1320215407</t>
  </si>
  <si>
    <t>https://podminky.urs.cz/item/CS_URS_2023_01/131351205</t>
  </si>
  <si>
    <t>2*(4*2)*12+2*((5+8)/2*3,5*12)</t>
  </si>
  <si>
    <t>-(2*8*1*4,5)</t>
  </si>
  <si>
    <t>demolice</t>
  </si>
  <si>
    <t>132351255</t>
  </si>
  <si>
    <t>Hloubení nezapažených rýh šířky přes 800 do 2 000 mm strojně s urovnáním dna do předepsaného profilu a spádu v hornině třídy těžitelnosti II skupiny 4 přes 500 do 1 000 m3</t>
  </si>
  <si>
    <t>-630734863</t>
  </si>
  <si>
    <t>https://podminky.urs.cz/item/CS_URS_2023_01/132351255</t>
  </si>
  <si>
    <t>zdi vtok</t>
  </si>
  <si>
    <t>(3*1+1,5*3,5)*10+(2,5*1+1,5*3,5)*8</t>
  </si>
  <si>
    <t>zdi výtok</t>
  </si>
  <si>
    <t>(3,5*1+1,5*4,5)*9+(3,5*1+1,5*4,4)*6</t>
  </si>
  <si>
    <t>gaboinová zeď</t>
  </si>
  <si>
    <t>10*1*1,5</t>
  </si>
  <si>
    <t>prahy dlažby</t>
  </si>
  <si>
    <t>3*6*0,8*0,4</t>
  </si>
  <si>
    <t>schodiště</t>
  </si>
  <si>
    <t>4*1,5*0,5</t>
  </si>
  <si>
    <t>14</t>
  </si>
  <si>
    <t>153112121</t>
  </si>
  <si>
    <t>Zřízení beraněných stěn z ocelových štětovnic z terénu zaberanění štětovnic ve standardních podmínkách, délky do 4 m</t>
  </si>
  <si>
    <t>-1010527439</t>
  </si>
  <si>
    <t>https://podminky.urs.cz/item/CS_URS_2023_01/153112121</t>
  </si>
  <si>
    <t>zdi</t>
  </si>
  <si>
    <t>18*4</t>
  </si>
  <si>
    <t>základy</t>
  </si>
  <si>
    <t>(2*13+2*5)*3</t>
  </si>
  <si>
    <t>M</t>
  </si>
  <si>
    <t>15920310</t>
  </si>
  <si>
    <t>pažnice ocelová UNION dl 4 m</t>
  </si>
  <si>
    <t>813150863</t>
  </si>
  <si>
    <t>180*0,122</t>
  </si>
  <si>
    <t>153113111</t>
  </si>
  <si>
    <t>Vytažení stěn z ocelových štětovnic zaberaněných z terénu délky do 12 m ve standardních podmínkách, zaberaněných na hloubku do 4 m</t>
  </si>
  <si>
    <t>-975097934</t>
  </si>
  <si>
    <t>https://podminky.urs.cz/item/CS_URS_2023_01/153113111</t>
  </si>
  <si>
    <t>17</t>
  </si>
  <si>
    <t>162201403</t>
  </si>
  <si>
    <t>Vodorovné přemístění větví, kmenů nebo pařezů s naložením, složením a dopravou do 1000 m větví stromů listnatých, průměru kmene přes 500 do 700 mm</t>
  </si>
  <si>
    <t>2120584098</t>
  </si>
  <si>
    <t>https://podminky.urs.cz/item/CS_URS_2023_01/162201403</t>
  </si>
  <si>
    <t>18</t>
  </si>
  <si>
    <t>162201413</t>
  </si>
  <si>
    <t>Vodorovné přemístění větví, kmenů nebo pařezů s naložením, složením a dopravou do 1000 m kmenů stromů listnatých, průměru přes 500 do 700 mm</t>
  </si>
  <si>
    <t>135133144</t>
  </si>
  <si>
    <t>https://podminky.urs.cz/item/CS_URS_2023_01/162201413</t>
  </si>
  <si>
    <t>19</t>
  </si>
  <si>
    <t>162201423</t>
  </si>
  <si>
    <t>Vodorovné přemístění větví, kmenů nebo pařezů s naložením, složením a dopravou do 1000 m pařezů kmenů, průměru přes 500 do 700 mm</t>
  </si>
  <si>
    <t>-1300300213</t>
  </si>
  <si>
    <t>https://podminky.urs.cz/item/CS_URS_2023_01/162201423</t>
  </si>
  <si>
    <t>20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</si>
  <si>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</si>
  <si>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</si>
  <si>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-59300895</t>
  </si>
  <si>
    <t>https://podminky.urs.cz/item/CS_URS_2023_01/162301933</t>
  </si>
  <si>
    <t>4*4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</si>
  <si>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</si>
  <si>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</si>
  <si>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-283067802</t>
  </si>
  <si>
    <t>https://podminky.urs.cz/item/CS_URS_2023_01/162301953</t>
  </si>
  <si>
    <t>22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</si>
  <si>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</si>
  <si>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</si>
  <si>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971360154</t>
  </si>
  <si>
    <t>https://podminky.urs.cz/item/CS_URS_2023_01/162301973</t>
  </si>
  <si>
    <t>23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</si>
  <si>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</si>
  <si>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</si>
  <si>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514243899</t>
  </si>
  <si>
    <t>https://podminky.urs.cz/item/CS_URS_2023_01/162651132</t>
  </si>
  <si>
    <t>798,64</t>
  </si>
  <si>
    <t>odkop</t>
  </si>
  <si>
    <t>87,15</t>
  </si>
  <si>
    <t>koryta</t>
  </si>
  <si>
    <t>666</t>
  </si>
  <si>
    <t>jámy</t>
  </si>
  <si>
    <t>321,11</t>
  </si>
  <si>
    <t>rýhy</t>
  </si>
  <si>
    <t>-102</t>
  </si>
  <si>
    <t>zásyp jam</t>
  </si>
  <si>
    <t>24</t>
  </si>
  <si>
    <t>167151112</t>
  </si>
  <si>
    <t>Nakládání, skládání a překládání neulehlého výkopku nebo sypaniny strojně nakládání, množství přes 100 m3, z hornin třídy těžitelnosti II, skupiny 4 a 5</t>
  </si>
  <si>
    <t>-1353962323</t>
  </si>
  <si>
    <t>https://podminky.urs.cz/item/CS_URS_2023_01/167151112</t>
  </si>
  <si>
    <t>25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</si>
  <si>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</si>
  <si>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</si>
  <si>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904488861</t>
  </si>
  <si>
    <t>https://podminky.urs.cz/item/CS_URS_2023_01/171152101</t>
  </si>
  <si>
    <t>násyp</t>
  </si>
  <si>
    <t>10*0,75+15*(4*0,9)/2+1,5*0,4*15+(2,5*1)/2*10</t>
  </si>
  <si>
    <t>zemní hrázky z nepropust.mater.</t>
  </si>
  <si>
    <t>26</t>
  </si>
  <si>
    <t>171201231</t>
  </si>
  <si>
    <t>337726438</t>
  </si>
  <si>
    <t>https://podminky.urs.cz/item/CS_URS_2023_01/171201231</t>
  </si>
  <si>
    <t>1770,9*1,8</t>
  </si>
  <si>
    <t>27</t>
  </si>
  <si>
    <t>174151101</t>
  </si>
  <si>
    <t>Zásyp sypaninou z jakékoliv horniny strojně s uložením výkopku ve vrstvách se zhutněním jam, šachet, rýh nebo kolem objektů v těchto vykopávkách</t>
  </si>
  <si>
    <t>-12610415</t>
  </si>
  <si>
    <t>https://podminky.urs.cz/item/CS_URS_2023_01/174151101</t>
  </si>
  <si>
    <t>102</t>
  </si>
  <si>
    <t>z vykop.materiálů, dle výpisu hl.výměr</t>
  </si>
  <si>
    <t>28</t>
  </si>
  <si>
    <t>-1554784496</t>
  </si>
  <si>
    <t>z nakupovaných materiálů</t>
  </si>
  <si>
    <t>18*3,5*1+15*4,5*1</t>
  </si>
  <si>
    <t>29</t>
  </si>
  <si>
    <t>58331200</t>
  </si>
  <si>
    <t>štěrkopísek netříděný</t>
  </si>
  <si>
    <t>926784137</t>
  </si>
  <si>
    <t>130,5*2 'Přepočtené koeficientem množství</t>
  </si>
  <si>
    <t>30</t>
  </si>
  <si>
    <t>181152301</t>
  </si>
  <si>
    <t>Úprava pláně na stavbách silnic a dálnic strojně v zářezech mimo skalních bez zhutnění</t>
  </si>
  <si>
    <t>-722620821</t>
  </si>
  <si>
    <t>https://podminky.urs.cz/item/CS_URS_2023_01/181152301</t>
  </si>
  <si>
    <t>31</t>
  </si>
  <si>
    <t>181152302</t>
  </si>
  <si>
    <t>Úprava pláně na stavbách silnic a dálnic strojně v zářezech mimo skalních se zhutněním</t>
  </si>
  <si>
    <t>-1646593063</t>
  </si>
  <si>
    <t>https://podminky.urs.cz/item/CS_URS_2023_01/181152302</t>
  </si>
  <si>
    <t>835</t>
  </si>
  <si>
    <t>32</t>
  </si>
  <si>
    <t>181351103</t>
  </si>
  <si>
    <t>Rozprostření a urovnání ornice v rovině nebo ve svahu sklonu do 1:5 strojně při souvislé ploše přes 100 do 500 m2, tl. vrstvy do 200 mm</t>
  </si>
  <si>
    <t>342338979</t>
  </si>
  <si>
    <t>https://podminky.urs.cz/item/CS_URS_2023_01/181351103</t>
  </si>
  <si>
    <t>380,84</t>
  </si>
  <si>
    <t>33</t>
  </si>
  <si>
    <t>181411131</t>
  </si>
  <si>
    <t>Založení trávníku na půdě předem připravené plochy do 1000 m2 výsevem včetně utažení parkového v rovině nebo na svahu do 1:5</t>
  </si>
  <si>
    <t>-940863263</t>
  </si>
  <si>
    <t>https://podminky.urs.cz/item/CS_URS_2023_01/181411131</t>
  </si>
  <si>
    <t>34</t>
  </si>
  <si>
    <t>00572410</t>
  </si>
  <si>
    <t>osivo směs travní parková</t>
  </si>
  <si>
    <t>kg</t>
  </si>
  <si>
    <t>1364497706</t>
  </si>
  <si>
    <t>380,84*0,02 'Přepočtené koeficientem množství</t>
  </si>
  <si>
    <t>35</t>
  </si>
  <si>
    <t>182251101</t>
  </si>
  <si>
    <t>Svahování trvalých svahů do projektovaných profilů strojně s potřebným přemístěním výkopku při svahování násypů v jakékoliv hornině</t>
  </si>
  <si>
    <t>-586084273</t>
  </si>
  <si>
    <t>https://podminky.urs.cz/item/CS_URS_2023_01/182251101</t>
  </si>
  <si>
    <t>Zakládání</t>
  </si>
  <si>
    <t>36</t>
  </si>
  <si>
    <t>211971110</t>
  </si>
  <si>
    <t>Zřízení opláštění výplně z geotextilie odvodňovacích žeber nebo trativodů v rýze nebo zářezu se stěnami šikmými o sklonu do 1:2</t>
  </si>
  <si>
    <t>325458432</t>
  </si>
  <si>
    <t>https://podminky.urs.cz/item/CS_URS_2023_01/211971110</t>
  </si>
  <si>
    <t>52,5</t>
  </si>
  <si>
    <t>37</t>
  </si>
  <si>
    <t>69311081</t>
  </si>
  <si>
    <t>geotextilie netkaná separační, ochranná, filtrační, drenážní PES 300g/m2</t>
  </si>
  <si>
    <t>1181582072</t>
  </si>
  <si>
    <t>trativod</t>
  </si>
  <si>
    <t>52,5*(0,5+0,4+0,5)</t>
  </si>
  <si>
    <t>2*11*3+(13+11,5)*1,5</t>
  </si>
  <si>
    <t>38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</si>
  <si>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</si>
  <si>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</si>
  <si>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806194983</t>
  </si>
  <si>
    <t>https://podminky.urs.cz/item/CS_URS_2023_01/212752132</t>
  </si>
  <si>
    <t>vyústění</t>
  </si>
  <si>
    <t>39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</si>
  <si>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</si>
  <si>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</si>
  <si>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1526602</t>
  </si>
  <si>
    <t>https://podminky.urs.cz/item/CS_URS_2023_01/212752412</t>
  </si>
  <si>
    <t>opěry</t>
  </si>
  <si>
    <t>2*11</t>
  </si>
  <si>
    <t>13+11,5</t>
  </si>
  <si>
    <t>40</t>
  </si>
  <si>
    <t>213141112</t>
  </si>
  <si>
    <t>Zřízení vrstvy z geotextilie filtrační, separační, odvodňovací, ochranné, výztužné nebo protierozní v rovině nebo ve sklonu do 1:5, šířky přes 3 do 6 m</t>
  </si>
  <si>
    <t>346900923</t>
  </si>
  <si>
    <t>https://podminky.urs.cz/item/CS_URS_2023_01/213141112</t>
  </si>
  <si>
    <t>598</t>
  </si>
  <si>
    <t>41</t>
  </si>
  <si>
    <t>1102962351</t>
  </si>
  <si>
    <t>598*1,05 'Přepočtené koeficientem množství</t>
  </si>
  <si>
    <t>274321117</t>
  </si>
  <si>
    <t>Základové konstrukce z betonu železového pásy, prahy, věnce a ostruhy ve výkopu nebo na hlavách pilot C 25/30 XA1</t>
  </si>
  <si>
    <t>-1191196639</t>
  </si>
  <si>
    <t>https://podminky.urs.cz/item/CS_URS_2023_01/274321117</t>
  </si>
  <si>
    <t>opšry</t>
  </si>
  <si>
    <t>2,9*1,12*(10,88+11,3)</t>
  </si>
  <si>
    <t>((2,35+1,35)/2)*8,2*1+(2,35+1,35)/2*4,75*1+(2,85+1,35)/2*6,85*1+(2,85+1,35)/2*4,57*1</t>
  </si>
  <si>
    <t>prahy dlažba</t>
  </si>
  <si>
    <t>43</t>
  </si>
  <si>
    <t>274354111</t>
  </si>
  <si>
    <t>Bednění základových konstrukcí pasů, prahů, věnců a ostruh zřízení</t>
  </si>
  <si>
    <t>-432608454</t>
  </si>
  <si>
    <t>https://podminky.urs.cz/item/CS_URS_2023_01/274354111</t>
  </si>
  <si>
    <t>(2*11,3+2*10,85)*1,2+4*3*1,2</t>
  </si>
  <si>
    <t>13*2*1+11,45*2*1</t>
  </si>
  <si>
    <t>prahy</t>
  </si>
  <si>
    <t>2*3*6*1</t>
  </si>
  <si>
    <t>44</t>
  </si>
  <si>
    <t>274354211</t>
  </si>
  <si>
    <t>Bednění základových konstrukcí pasů, prahů, věnců a ostruh odstranění bednění</t>
  </si>
  <si>
    <t>-1523723192</t>
  </si>
  <si>
    <t>https://podminky.urs.cz/item/CS_URS_2023_01/274354211</t>
  </si>
  <si>
    <t>45</t>
  </si>
  <si>
    <t>274361116</t>
  </si>
  <si>
    <t>Výztuž základových konstrukcí pasů, prahů, věnců a ostruh z betonářské oceli 10 505 (R) nebo BSt 500</t>
  </si>
  <si>
    <t>946126867</t>
  </si>
  <si>
    <t>https://podminky.urs.cz/item/CS_URS_2023_01/274361116</t>
  </si>
  <si>
    <t>18,7</t>
  </si>
  <si>
    <t>46</t>
  </si>
  <si>
    <t>274361412</t>
  </si>
  <si>
    <t>Výztuž základových konstrukcí pasů, prahů, věnců a ostruh ze svařovaných sítí, hmotnosti přes 3,5 do 6 kg/m2</t>
  </si>
  <si>
    <t>-876590747</t>
  </si>
  <si>
    <t>https://podminky.urs.cz/item/CS_URS_2023_01/274361412</t>
  </si>
  <si>
    <t>2,8</t>
  </si>
  <si>
    <t>Svislé a kompletní konstrukce</t>
  </si>
  <si>
    <t>47</t>
  </si>
  <si>
    <t>317321118</t>
  </si>
  <si>
    <t>Římsy ze železového betonu C 30/37 XF4</t>
  </si>
  <si>
    <t>106667950</t>
  </si>
  <si>
    <t>https://podminky.urs.cz/item/CS_URS_2023_01/317321118</t>
  </si>
  <si>
    <t>vč.kotvení do nosné konstr.</t>
  </si>
  <si>
    <t>(0,8*0,28+0,25*0,25)*(6,6+6,4)</t>
  </si>
  <si>
    <t>4*1,5*0,8*0,65</t>
  </si>
  <si>
    <t>48</t>
  </si>
  <si>
    <t>317353121</t>
  </si>
  <si>
    <t>Bednění mostní římsy zřízení všech tvarů</t>
  </si>
  <si>
    <t>-1108447735</t>
  </si>
  <si>
    <t>https://podminky.urs.cz/item/CS_URS_2023_01/317353121</t>
  </si>
  <si>
    <t>(0,4+0,25)*6,6*2</t>
  </si>
  <si>
    <t>49</t>
  </si>
  <si>
    <t>317353221</t>
  </si>
  <si>
    <t>Bednění mostní římsy odstranění všech tvarů</t>
  </si>
  <si>
    <t>833715191</t>
  </si>
  <si>
    <t>https://podminky.urs.cz/item/CS_URS_2023_01/317353221</t>
  </si>
  <si>
    <t>50</t>
  </si>
  <si>
    <t>317361116</t>
  </si>
  <si>
    <t>Výztuž mostních železobetonových říms z betonářské oceli 10 505 (R) nebo BSt 500</t>
  </si>
  <si>
    <t>1294141588</t>
  </si>
  <si>
    <t>https://podminky.urs.cz/item/CS_URS_2023_01/317361116</t>
  </si>
  <si>
    <t>0,8</t>
  </si>
  <si>
    <t>51</t>
  </si>
  <si>
    <t>317361411</t>
  </si>
  <si>
    <t>Výztuž mostních železobetonových říms ze svařovaných sítí do 6 kg/m2</t>
  </si>
  <si>
    <t>-1351740764</t>
  </si>
  <si>
    <t>https://podminky.urs.cz/item/CS_URS_2023_01/317361411</t>
  </si>
  <si>
    <t>0,12</t>
  </si>
  <si>
    <t>52</t>
  </si>
  <si>
    <t>317661142</t>
  </si>
  <si>
    <t>Výplň spár monolitické římsy tmelem polyuretanovým, spára šířky přes 15 do 40 mm</t>
  </si>
  <si>
    <t>379806530</t>
  </si>
  <si>
    <t>https://podminky.urs.cz/item/CS_URS_2023_01/317661142</t>
  </si>
  <si>
    <t>2*6,6+2*4*3,5</t>
  </si>
  <si>
    <t>53</t>
  </si>
  <si>
    <t>326214221</t>
  </si>
  <si>
    <t>Zdivo z lomového kamene na sucho do drátěných košů (gabionů) ze svařované ocelové sítě pozinkované</t>
  </si>
  <si>
    <t>-737683168</t>
  </si>
  <si>
    <t>https://podminky.urs.cz/item/CS_URS_2023_01/326214221</t>
  </si>
  <si>
    <t>1,5*10*1,5</t>
  </si>
  <si>
    <t>54</t>
  </si>
  <si>
    <t>326218321R</t>
  </si>
  <si>
    <t>Obkladní zdivo mostních konstrukcí z lomového kamene štípaného nebo ručně vybíraného na maltu včetně spárování z pravidelných kamenů objemu 1 kusu kamene do 0,02 m3</t>
  </si>
  <si>
    <t>756698777</t>
  </si>
  <si>
    <t>((3,56+1,9)/2*8,12+4,72*(3,52+1,62)/2+6,85*(4,43+1,65)/2+4,57*(4,4+1,97/2)*0,65)*0,3</t>
  </si>
  <si>
    <t>((8,12+4,72+6,85+4,57)*0,65)*0,3</t>
  </si>
  <si>
    <t>55</t>
  </si>
  <si>
    <t>334323118</t>
  </si>
  <si>
    <t>Mostní opěry a úložné prahy z betonu železového C 30/37 XF3</t>
  </si>
  <si>
    <t>711187533</t>
  </si>
  <si>
    <t>https://podminky.urs.cz/item/CS_URS_2023_01/334323118</t>
  </si>
  <si>
    <t>(1*3,6+0,35*0,43)*11,3</t>
  </si>
  <si>
    <t>(1*3,61+0,35+0,43)*10,88</t>
  </si>
  <si>
    <t>(3,35+1,89)/2*8,18*0,45+(3,32+1,615)/2*4,72*0,45+(4,215+1,65)/2*6,85*0,45</t>
  </si>
  <si>
    <t>(4,4+1,97)/2*4,57*0,45</t>
  </si>
  <si>
    <t>56</t>
  </si>
  <si>
    <t>334352111</t>
  </si>
  <si>
    <t>Bednění mostních křídel a závěrných zídek ze systémového bednění zřízení z překližek</t>
  </si>
  <si>
    <t>286784579</t>
  </si>
  <si>
    <t>https://podminky.urs.cz/item/CS_URS_2023_01/334352111</t>
  </si>
  <si>
    <t>(3,6+4,3)*(11,3+10,88)+4*1*3,6+4*0,35*0,43+135,44+4*2*0,65</t>
  </si>
  <si>
    <t>57</t>
  </si>
  <si>
    <t>334352211</t>
  </si>
  <si>
    <t>Bednění mostních křídel a závěrných zídek ze systémového bednění odstranění z překližek</t>
  </si>
  <si>
    <t>2075055642</t>
  </si>
  <si>
    <t>https://podminky.urs.cz/item/CS_URS_2023_01/334352211</t>
  </si>
  <si>
    <t>330,864</t>
  </si>
  <si>
    <t>58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</si>
  <si>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</si>
  <si>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</si>
  <si>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-1552454263</t>
  </si>
  <si>
    <t>https://podminky.urs.cz/item/CS_URS_2023_01/334361226</t>
  </si>
  <si>
    <t>18,5</t>
  </si>
  <si>
    <t>59</t>
  </si>
  <si>
    <t>334951113</t>
  </si>
  <si>
    <t>Podpěrné skruže dočasné ze dřeva z hranolů zřízení</t>
  </si>
  <si>
    <t>-1358411798</t>
  </si>
  <si>
    <t>https://podminky.urs.cz/item/CS_URS_2023_01/334951113</t>
  </si>
  <si>
    <t>4*10,5*3</t>
  </si>
  <si>
    <t>60</t>
  </si>
  <si>
    <t>334952113</t>
  </si>
  <si>
    <t>Podpěrné skruže dočasné ze dřeva z hranolů odstranění</t>
  </si>
  <si>
    <t>1869218763</t>
  </si>
  <si>
    <t>https://podminky.urs.cz/item/CS_URS_2023_01/334952113</t>
  </si>
  <si>
    <t>61</t>
  </si>
  <si>
    <t>339921132</t>
  </si>
  <si>
    <t>Osazování palisád betonových v řadě se zabetonováním výšky palisády přes 500 do 1000 mm</t>
  </si>
  <si>
    <t>665151414</t>
  </si>
  <si>
    <t>https://podminky.urs.cz/item/CS_URS_2023_01/339921132</t>
  </si>
  <si>
    <t>62</t>
  </si>
  <si>
    <t>59228414</t>
  </si>
  <si>
    <t>palisáda betonová tyčová půlkulatá přírodní 175x200x1000mm</t>
  </si>
  <si>
    <t>1583019389</t>
  </si>
  <si>
    <t>12*5,715 'Přepočtené koeficientem množství</t>
  </si>
  <si>
    <t>Vodorovné konstrukce</t>
  </si>
  <si>
    <t>63</t>
  </si>
  <si>
    <t>421321128</t>
  </si>
  <si>
    <t>Mostní železobetonové nosné konstrukce deskové nebo klenbové deskové, z betonu C 30/37</t>
  </si>
  <si>
    <t>-535994163</t>
  </si>
  <si>
    <t>https://podminky.urs.cz/item/CS_URS_2023_01/421321128</t>
  </si>
  <si>
    <t>10,2*5,78*0,42</t>
  </si>
  <si>
    <t>64</t>
  </si>
  <si>
    <t>421351112</t>
  </si>
  <si>
    <t xml:space="preserve">Bednění deskových konstrukcí mostů z betonu železového nebo předpjatého zřízení </t>
  </si>
  <si>
    <t>2048791607</t>
  </si>
  <si>
    <t>https://podminky.urs.cz/item/CS_URS_2023_01/421351112</t>
  </si>
  <si>
    <t>5,6*10,2+2*5,6*0,5</t>
  </si>
  <si>
    <t>65</t>
  </si>
  <si>
    <t>421351212</t>
  </si>
  <si>
    <t xml:space="preserve">Bednění deskových konstrukcí mostů z betonu železového nebo předpjatého odstranění </t>
  </si>
  <si>
    <t>730765597</t>
  </si>
  <si>
    <t>https://podminky.urs.cz/item/CS_URS_2023_01/421351212</t>
  </si>
  <si>
    <t>66</t>
  </si>
  <si>
    <t>421361226</t>
  </si>
  <si>
    <t>Výztuž deskových konstrukcí z betonářské oceli 10 505 (R) nebo BSt 500 deskového mostu</t>
  </si>
  <si>
    <t>-937671073</t>
  </si>
  <si>
    <t>https://podminky.urs.cz/item/CS_URS_2023_01/421361226</t>
  </si>
  <si>
    <t>5,5</t>
  </si>
  <si>
    <t>67</t>
  </si>
  <si>
    <t>451315136</t>
  </si>
  <si>
    <t>Podkladní a výplňové vrstvy z betonu prostého tloušťky do 200 mm, z betonu C 20/25 XA1</t>
  </si>
  <si>
    <t>-383302335</t>
  </si>
  <si>
    <t>https://podminky.urs.cz/item/CS_URS_2023_01/451315136</t>
  </si>
  <si>
    <t>2,9*(11,3+10,85)</t>
  </si>
  <si>
    <t>(3,05+1,55)/2*(8,18+4,72+4,85+4,57)</t>
  </si>
  <si>
    <t>68</t>
  </si>
  <si>
    <t>452311131</t>
  </si>
  <si>
    <t>Podkladní a zajišťovací konstrukce z betonu prostého v otevřeném výkopu bez zvýšených nároků na prostředí desky pod potrubí, stoky a drobné objekty z betonu tř. C 12/15 XA1</t>
  </si>
  <si>
    <t>1341954632</t>
  </si>
  <si>
    <t>https://podminky.urs.cz/item/CS_URS_2023_01/452311131</t>
  </si>
  <si>
    <t>pod drenáž, dle výpisu hl.výměr</t>
  </si>
  <si>
    <t>2*11,5*2,5*0,8+(8,18+4,72+4,85+4,57)*2*0,8</t>
  </si>
  <si>
    <t>69</t>
  </si>
  <si>
    <t>458311131</t>
  </si>
  <si>
    <t>Výplňové klíny a filtrační vrstvy za opěrou z betonu hutněného po vrstvách filtračního drenážního mezerovitého</t>
  </si>
  <si>
    <t>-97586748</t>
  </si>
  <si>
    <t>https://podminky.urs.cz/item/CS_URS_2023_01/458311131</t>
  </si>
  <si>
    <t>2*7*1,2*11,3</t>
  </si>
  <si>
    <t>(8,12+4,72+6,85+4,57)*2*1</t>
  </si>
  <si>
    <t xml:space="preserve">dle výpisu hl.výměr </t>
  </si>
  <si>
    <t>458591112R</t>
  </si>
  <si>
    <t xml:space="preserve">Zřízení výplně těsnící vrstvy z folie vč.dodávky </t>
  </si>
  <si>
    <t>1186226722</t>
  </si>
  <si>
    <t>2*6*12+(8,12+4,72+6,85+4,57)*2</t>
  </si>
  <si>
    <t>71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</si>
  <si>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</si>
  <si>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</si>
  <si>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-1392576322</t>
  </si>
  <si>
    <t>https://podminky.urs.cz/item/CS_URS_2023_01/462511169</t>
  </si>
  <si>
    <t>161,59</t>
  </si>
  <si>
    <t>72</t>
  </si>
  <si>
    <t>463211132</t>
  </si>
  <si>
    <t>Rovnanina z lomového kamene neopracovaného tříděného pro všechny tl. rovnaniny,s vypracováním líce s vyplněním spár a dutin těženým kamenivem</t>
  </si>
  <si>
    <t>234281122</t>
  </si>
  <si>
    <t>https://podminky.urs.cz/item/CS_URS_2023_01/463211132</t>
  </si>
  <si>
    <t>161,59*0,3</t>
  </si>
  <si>
    <t>73</t>
  </si>
  <si>
    <t>465513257</t>
  </si>
  <si>
    <t>Dlažba svahu u mostních opěr z upraveného lomového žulového kamene s vyspárováním maltou MC 25, šíře spáry 15 mm do betonového lože C 25/30 tloušťky 250 mm, plochy přes 10 m2</t>
  </si>
  <si>
    <t>1949371589</t>
  </si>
  <si>
    <t>https://podminky.urs.cz/item/CS_URS_2023_01/465513257</t>
  </si>
  <si>
    <t>157,56</t>
  </si>
  <si>
    <t>Komunikace pozemní</t>
  </si>
  <si>
    <t>74</t>
  </si>
  <si>
    <t>564671111R</t>
  </si>
  <si>
    <t>Podklad z kameniva hrubého drceného HDK , s rozprostřením a zhutněním plochy přes 100 m2, po zhutnění tl. 250 mm - sanace</t>
  </si>
  <si>
    <t>1014059555</t>
  </si>
  <si>
    <t>920*2</t>
  </si>
  <si>
    <t xml:space="preserve">sanace 500 , dle výpisu hl.výměr </t>
  </si>
  <si>
    <t>75</t>
  </si>
  <si>
    <t>564861111</t>
  </si>
  <si>
    <t>Podklad ze štěrkodrti ŠD s rozprostřením a zhutněním plochy přes 100 m2, po zhutnění tl. 200 mm</t>
  </si>
  <si>
    <t>-516056430</t>
  </si>
  <si>
    <t>https://podminky.urs.cz/item/CS_URS_2023_01/564861111</t>
  </si>
  <si>
    <t>920</t>
  </si>
  <si>
    <t>vozovka</t>
  </si>
  <si>
    <t>2*84,5+2*(11,5*40+6*5)</t>
  </si>
  <si>
    <t>76</t>
  </si>
  <si>
    <t>564871011</t>
  </si>
  <si>
    <t>Podklad ze štěrkodrti ŠD s rozprostřením a zhutněním plochy jednotlivě do 100 m2, po zhutnění tl. 250 mm</t>
  </si>
  <si>
    <t>-550749747</t>
  </si>
  <si>
    <t>https://podminky.urs.cz/item/CS_URS_2023_01/564871011</t>
  </si>
  <si>
    <t>2*10</t>
  </si>
  <si>
    <t>lože pod gabiony, dle výpisu hl.výměr</t>
  </si>
  <si>
    <t>77</t>
  </si>
  <si>
    <t>564952111</t>
  </si>
  <si>
    <t>Podklad z mechanicky zpevněného kameniva MZK (minerální beton) s rozprostřením a s hutněním, po zhutnění tl. 150 mm</t>
  </si>
  <si>
    <t>1701049818</t>
  </si>
  <si>
    <t>https://podminky.urs.cz/item/CS_URS_2023_01/564952111</t>
  </si>
  <si>
    <t>880</t>
  </si>
  <si>
    <t>78</t>
  </si>
  <si>
    <t>565165121</t>
  </si>
  <si>
    <t>Asfaltový beton vrstva podkladní ACP 16 + z modifik.asfaltu (obalované kamenivo střednězrnné - OKS) s rozprostřením a zhutněním v pruhu šířky přes 3 m, po zhutnění tl. 80 mm</t>
  </si>
  <si>
    <t>-1325512318</t>
  </si>
  <si>
    <t>https://podminky.urs.cz/item/CS_URS_2023_01/565165121</t>
  </si>
  <si>
    <t>260</t>
  </si>
  <si>
    <t>79</t>
  </si>
  <si>
    <t>569831111</t>
  </si>
  <si>
    <t>Zpevnění krajnic nebo komunikací pro pěší s rozprostřením a zhutněním, po zhutnění štěrkodrtí tl. 100 mm</t>
  </si>
  <si>
    <t>-903654285</t>
  </si>
  <si>
    <t>https://podminky.urs.cz/item/CS_URS_2023_01/569831111</t>
  </si>
  <si>
    <t>(80+64+55+55+15)*0,75</t>
  </si>
  <si>
    <t>572141112R</t>
  </si>
  <si>
    <t xml:space="preserve">Vyrovnání povrchu dosavadních krytů z asfaltového betonu </t>
  </si>
  <si>
    <t>533818097</t>
  </si>
  <si>
    <t>56,78</t>
  </si>
  <si>
    <t>81</t>
  </si>
  <si>
    <t>573231107</t>
  </si>
  <si>
    <t>Postřik spojovací PS bez posypu kamenivem ze silniční emulze, v množství 0,40 kg/m2</t>
  </si>
  <si>
    <t>140727958</t>
  </si>
  <si>
    <t>https://podminky.urs.cz/item/CS_URS_2023_01/573231107</t>
  </si>
  <si>
    <t>835+13*6,5</t>
  </si>
  <si>
    <t>do 0,3 kg/m2</t>
  </si>
  <si>
    <t>do 0,4 kg/m2</t>
  </si>
  <si>
    <t>82</t>
  </si>
  <si>
    <t>577144141</t>
  </si>
  <si>
    <t>Asfaltový beton vrstva obrusná ACO 11S (ABS) s rozprostřením a se zhutněním z modifikovaného asfaltu v pruhu šířky přes 3 m, po zhutnění tl. 50 mm</t>
  </si>
  <si>
    <t>1573394331</t>
  </si>
  <si>
    <t>https://podminky.urs.cz/item/CS_URS_2023_01/577144141</t>
  </si>
  <si>
    <t>835+274</t>
  </si>
  <si>
    <t>83</t>
  </si>
  <si>
    <t>578143233</t>
  </si>
  <si>
    <t>Litý asfalt MA 11 (LAS) s rozprostřením z modifikovaného asfaltu v pruhu šířky přes 3 m tl. 40 mm</t>
  </si>
  <si>
    <t>-1954028233</t>
  </si>
  <si>
    <t>https://podminky.urs.cz/item/CS_URS_2023_01/578143233</t>
  </si>
  <si>
    <t>6,36*9,1</t>
  </si>
  <si>
    <t>ochraba izol. , dle výpisu hl.výměr</t>
  </si>
  <si>
    <t>Úpravy povrchů, podlahy a osazování výplní</t>
  </si>
  <si>
    <t>84</t>
  </si>
  <si>
    <t>628611102R</t>
  </si>
  <si>
    <t>Nátěr mostních betonových konstrukcí - říms ,s ochranou proti chloridům</t>
  </si>
  <si>
    <t>1088757058</t>
  </si>
  <si>
    <t>2*6,5*1,15</t>
  </si>
  <si>
    <t>85</t>
  </si>
  <si>
    <t>911331131</t>
  </si>
  <si>
    <t>Silniční svodidlo ocelové se zaberaněním sloupků jednostranné úroveň zádržnosti H1 vzdálenosti sloupků do 2 m</t>
  </si>
  <si>
    <t>1724974231</t>
  </si>
  <si>
    <t>https://podminky.urs.cz/item/CS_URS_2023_01/911331131</t>
  </si>
  <si>
    <t>72+4*4</t>
  </si>
  <si>
    <t>86</t>
  </si>
  <si>
    <t>911334122</t>
  </si>
  <si>
    <t>Zábradelní svodidla ocelová s osazením sloupků kotvením do římsy, se svodnicí úrovně zádržnosti H2 s výplní z tyčí vč.metalizace</t>
  </si>
  <si>
    <t>-1136399479</t>
  </si>
  <si>
    <t>https://podminky.urs.cz/item/CS_URS_2023_01/911334122</t>
  </si>
  <si>
    <t>2*12</t>
  </si>
  <si>
    <t>87</t>
  </si>
  <si>
    <t>914112111</t>
  </si>
  <si>
    <t>Tabulka s označením evidenčního čísla mostu na sloupek</t>
  </si>
  <si>
    <t>1922748788</t>
  </si>
  <si>
    <t>https://podminky.urs.cz/item/CS_URS_2023_01/914112111</t>
  </si>
  <si>
    <t>88</t>
  </si>
  <si>
    <t>914112112</t>
  </si>
  <si>
    <t xml:space="preserve">Tabulka s označením letopočtu </t>
  </si>
  <si>
    <t>-1241451239</t>
  </si>
  <si>
    <t>89</t>
  </si>
  <si>
    <t>914112113</t>
  </si>
  <si>
    <t xml:space="preserve">Tabulka s označením nazvu toku </t>
  </si>
  <si>
    <t>2123073567</t>
  </si>
  <si>
    <t>90</t>
  </si>
  <si>
    <t>915211112</t>
  </si>
  <si>
    <t>Vodorovné dopravní značení taženým plastem dělící čára šířky 125 mm souvislá bílá retroreflexní</t>
  </si>
  <si>
    <t>293257412</t>
  </si>
  <si>
    <t>https://podminky.urs.cz/item/CS_URS_2023_01/915211112</t>
  </si>
  <si>
    <t>142</t>
  </si>
  <si>
    <t>91</t>
  </si>
  <si>
    <t>915221112</t>
  </si>
  <si>
    <t>Vodorovné dopravní značení taženým plastem vodící čára bílá šířky 250 mm souvislá retroreflexní</t>
  </si>
  <si>
    <t>859473405</t>
  </si>
  <si>
    <t>https://podminky.urs.cz/item/CS_URS_2023_01/915221112</t>
  </si>
  <si>
    <t>284</t>
  </si>
  <si>
    <t>92</t>
  </si>
  <si>
    <t>915611111</t>
  </si>
  <si>
    <t>Předznačení pro vodorovné značení stříkané barvou nebo prováděné z nátěrových hmot liniové dělicí čáry, vodicí proužky</t>
  </si>
  <si>
    <t>-493600932</t>
  </si>
  <si>
    <t>https://podminky.urs.cz/item/CS_URS_2023_01/915611111</t>
  </si>
  <si>
    <t>93</t>
  </si>
  <si>
    <t>916241113</t>
  </si>
  <si>
    <t>Osazení obrubníku kamenného se zřízením lože, s vyplněním a zatřením spár cementovou maltou ležatého s boční opěrou z betonu prostého, do lože z betonu prostého</t>
  </si>
  <si>
    <t>-429834418</t>
  </si>
  <si>
    <t>https://podminky.urs.cz/item/CS_URS_2023_01/916241113</t>
  </si>
  <si>
    <t>13,2+2*1,5+2*1,2+4*0,8</t>
  </si>
  <si>
    <t>94</t>
  </si>
  <si>
    <t>58380004</t>
  </si>
  <si>
    <t>obrubník kamenný žulový přímý 1000x250x200mm</t>
  </si>
  <si>
    <t>-1837682506</t>
  </si>
  <si>
    <t>21,8*1,02 'Přepočtené koeficientem množství</t>
  </si>
  <si>
    <t>95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</si>
  <si>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</si>
  <si>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</si>
  <si>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551564469</t>
  </si>
  <si>
    <t>https://podminky.urs.cz/item/CS_URS_2023_01/919121132</t>
  </si>
  <si>
    <t>96</t>
  </si>
  <si>
    <t>919726124</t>
  </si>
  <si>
    <t>Geotextilie netkaná pro ochranu, separaci nebo filtraci měrná hmotnost přes 500 do 800 g/m2</t>
  </si>
  <si>
    <t>1338193943</t>
  </si>
  <si>
    <t>https://podminky.urs.cz/item/CS_URS_2023_01/919726124</t>
  </si>
  <si>
    <t>97</t>
  </si>
  <si>
    <t>919735112</t>
  </si>
  <si>
    <t>Řezání stávajícího živičného krytu nebo podkladu hloubky přes 50 do 100 mm</t>
  </si>
  <si>
    <t>-963289200</t>
  </si>
  <si>
    <t>https://podminky.urs.cz/item/CS_URS_2023_01/919735112</t>
  </si>
  <si>
    <t>2*9,5+2*6</t>
  </si>
  <si>
    <t>98</t>
  </si>
  <si>
    <t>931992122</t>
  </si>
  <si>
    <t>Výplň dilatačních spár z polystyrenu extrudovaného, tloušťky 30 mm</t>
  </si>
  <si>
    <t>-1607563971</t>
  </si>
  <si>
    <t>https://podminky.urs.cz/item/CS_URS_2023_01/931992122</t>
  </si>
  <si>
    <t>2*0,43+11,3+2*0,65*3,5+2*0,65*4,5</t>
  </si>
  <si>
    <t>99</t>
  </si>
  <si>
    <t>936941121</t>
  </si>
  <si>
    <t>Odvodňovač izolace mostovky osazení do plastbetonu, odvodňovače nerezového</t>
  </si>
  <si>
    <t>1185745383</t>
  </si>
  <si>
    <t>https://podminky.urs.cz/item/CS_URS_2023_01/936941121</t>
  </si>
  <si>
    <t>100</t>
  </si>
  <si>
    <t>31633000</t>
  </si>
  <si>
    <t>odvodňovací trubička mostní izolace nerezová DN 50 délka 0,5m</t>
  </si>
  <si>
    <t>-1278436460</t>
  </si>
  <si>
    <t>101</t>
  </si>
  <si>
    <t>938532111</t>
  </si>
  <si>
    <t>Broušení betonových ploch nerovností mostovky do 2 mm</t>
  </si>
  <si>
    <t>938022083</t>
  </si>
  <si>
    <t>https://podminky.urs.cz/item/CS_URS_2023_01/938532111</t>
  </si>
  <si>
    <t>10,2*6,4</t>
  </si>
  <si>
    <t>944111111</t>
  </si>
  <si>
    <t>Montáž ochranného zábradlí trubkového na vnějších volných stranách objektů odkloněného od svislice do 15°</t>
  </si>
  <si>
    <t>2024527209</t>
  </si>
  <si>
    <t>https://podminky.urs.cz/item/CS_URS_2023_01/944111111</t>
  </si>
  <si>
    <t>2*8</t>
  </si>
  <si>
    <t>103</t>
  </si>
  <si>
    <t>944111811</t>
  </si>
  <si>
    <t>Demontáž ochranného zábradlí trubkového na vnějších volných stranách objektů odkloněného od svislice do 15°</t>
  </si>
  <si>
    <t>-1459169259</t>
  </si>
  <si>
    <t>https://podminky.urs.cz/item/CS_URS_2023_01/944111811</t>
  </si>
  <si>
    <t>104</t>
  </si>
  <si>
    <t>946231111</t>
  </si>
  <si>
    <t>Zavěšené lešení pod bednění mostních říms pracovní a podpěrné s vyložením do 0,90 m montáž</t>
  </si>
  <si>
    <t>-108858301</t>
  </si>
  <si>
    <t>https://podminky.urs.cz/item/CS_URS_2023_01/946231111</t>
  </si>
  <si>
    <t>12*2</t>
  </si>
  <si>
    <t>105</t>
  </si>
  <si>
    <t>946231121</t>
  </si>
  <si>
    <t>Zavěšené lešení pod bednění mostních říms pracovní a podpěrné s vyložením do 0,90 m demontáž</t>
  </si>
  <si>
    <t>-883741607</t>
  </si>
  <si>
    <t>https://podminky.urs.cz/item/CS_URS_2023_01/946231121</t>
  </si>
  <si>
    <t>106</t>
  </si>
  <si>
    <t>985324211</t>
  </si>
  <si>
    <t>Ochranný nátěr betonu akrylátový dvojnásobný s impregnací S2 (OS-B)</t>
  </si>
  <si>
    <t>680712235</t>
  </si>
  <si>
    <t>https://podminky.urs.cz/item/CS_URS_2023_01/985324211</t>
  </si>
  <si>
    <t>10,2*4+2*5,6*0,4</t>
  </si>
  <si>
    <t>107</t>
  </si>
  <si>
    <t>-748781985</t>
  </si>
  <si>
    <t>0,193</t>
  </si>
  <si>
    <t>108</t>
  </si>
  <si>
    <t>-81727681</t>
  </si>
  <si>
    <t>715,293</t>
  </si>
  <si>
    <t>-627*0,58</t>
  </si>
  <si>
    <t>kamenivo komun</t>
  </si>
  <si>
    <t>-(274*0,23+627*0,46)</t>
  </si>
  <si>
    <t>frézovaná drť</t>
  </si>
  <si>
    <t>109</t>
  </si>
  <si>
    <t>-1623985958</t>
  </si>
  <si>
    <t>0,193*14</t>
  </si>
  <si>
    <t>110</t>
  </si>
  <si>
    <t>-1118105518</t>
  </si>
  <si>
    <t>111</t>
  </si>
  <si>
    <t>997221551</t>
  </si>
  <si>
    <t>Vodorovná doprava suti bez naložení, ale se složením a s hrubým urovnáním ze sypkých materiálů, na vzdálenost do 1 km</t>
  </si>
  <si>
    <t>-731968696</t>
  </si>
  <si>
    <t>https://podminky.urs.cz/item/CS_URS_2023_01/997221551</t>
  </si>
  <si>
    <t>627*0,58</t>
  </si>
  <si>
    <t>frézovaná drť bez poplatku 351,44 t - odprodána zhotoviteli</t>
  </si>
  <si>
    <t>112</t>
  </si>
  <si>
    <t>997221559</t>
  </si>
  <si>
    <t>Vodorovná doprava suti bez naložení, ale se složením a s hrubým urovnáním Příplatek k ceně za každý další i započatý 1 km přes 1 km</t>
  </si>
  <si>
    <t>-1246582676</t>
  </si>
  <si>
    <t>https://podminky.urs.cz/item/CS_URS_2023_01/997221559</t>
  </si>
  <si>
    <t>363,66*14</t>
  </si>
  <si>
    <t>113</t>
  </si>
  <si>
    <t>997221611</t>
  </si>
  <si>
    <t>Nakládání na dopravní prostředky pro vodorovnou dopravu suti</t>
  </si>
  <si>
    <t>1422643456</t>
  </si>
  <si>
    <t>https://podminky.urs.cz/item/CS_URS_2023_01/997221611</t>
  </si>
  <si>
    <t>363,66</t>
  </si>
  <si>
    <t>114</t>
  </si>
  <si>
    <t>825682702</t>
  </si>
  <si>
    <t>998</t>
  </si>
  <si>
    <t>Přesun hmot</t>
  </si>
  <si>
    <t>115</t>
  </si>
  <si>
    <t>998212111</t>
  </si>
  <si>
    <t>Přesun hmot pro mosty zděné, betonové monolitické, spřažené ocelobetonové nebo kovové vodorovná dopravní vzdálenost do 100 m výška mostu do 20 m</t>
  </si>
  <si>
    <t>1315781719</t>
  </si>
  <si>
    <t>https://podminky.urs.cz/item/CS_URS_2023_01/998212111</t>
  </si>
  <si>
    <t>116</t>
  </si>
  <si>
    <t>711142559</t>
  </si>
  <si>
    <t>Provedení izolace proti zemní vlhkosti pásy přitavením NAIP na ploše svislé S</t>
  </si>
  <si>
    <t>-1794829609</t>
  </si>
  <si>
    <t>https://podminky.urs.cz/item/CS_URS_2023_01/711142559</t>
  </si>
  <si>
    <t>2*3*11,3</t>
  </si>
  <si>
    <t>117</t>
  </si>
  <si>
    <t>62855001</t>
  </si>
  <si>
    <t>pás asfaltový natavitelný modifikovaný SBS tl 5,0mm s vložkou z polyesterové rohože a spalitelnou PE fólií nebo jemnozrnným minerálním posypem na horním povrchu</t>
  </si>
  <si>
    <t>-790450080</t>
  </si>
  <si>
    <t>67,8*1,221 'Přepočtené koeficientem množství</t>
  </si>
  <si>
    <t>118</t>
  </si>
  <si>
    <t>711311001</t>
  </si>
  <si>
    <t>Provedení izolace mostovek natěradly a tmely za studena nátěrem lakem asfaltovým penetračním</t>
  </si>
  <si>
    <t>1976935729</t>
  </si>
  <si>
    <t>https://podminky.urs.cz/item/CS_URS_2023_01/711311001</t>
  </si>
  <si>
    <t>(10,9+11,3)*(6,5+1,5)+4*1,2*4</t>
  </si>
  <si>
    <t>(8,12+4,72+6,85+4,57)*7</t>
  </si>
  <si>
    <t xml:space="preserve">zdi </t>
  </si>
  <si>
    <t>119</t>
  </si>
  <si>
    <t>11163150</t>
  </si>
  <si>
    <t>lak penetrační asfaltový</t>
  </si>
  <si>
    <t>935044104</t>
  </si>
  <si>
    <t>366,62*0,00032 'Přepočtené koeficientem množství</t>
  </si>
  <si>
    <t>120</t>
  </si>
  <si>
    <t>711321131</t>
  </si>
  <si>
    <t>Provedení izolace mostovek natěradly a tmely za horka nátěrem asfaltovým</t>
  </si>
  <si>
    <t>-2134279576</t>
  </si>
  <si>
    <t>https://podminky.urs.cz/item/CS_URS_2023_01/711321131</t>
  </si>
  <si>
    <t>366,62*2</t>
  </si>
  <si>
    <t>2 x , dle výpisu hl.výměr</t>
  </si>
  <si>
    <t>121</t>
  </si>
  <si>
    <t>11161346</t>
  </si>
  <si>
    <t>asfalt oxidovaný stavebně izolační</t>
  </si>
  <si>
    <t>-834224237</t>
  </si>
  <si>
    <t>733,24*0,00158 'Přepočtené koeficientem množství</t>
  </si>
  <si>
    <t>122</t>
  </si>
  <si>
    <t>711341564</t>
  </si>
  <si>
    <t>Provedení izolace mostovek pásy přitavením NAIP</t>
  </si>
  <si>
    <t>-785616377</t>
  </si>
  <si>
    <t>https://podminky.urs.cz/item/CS_URS_2023_01/711341564</t>
  </si>
  <si>
    <t>6,8*10,2</t>
  </si>
  <si>
    <t>123</t>
  </si>
  <si>
    <t>62853003</t>
  </si>
  <si>
    <t>pás asfaltový natavitelný modifikovaný SBS tl 3,5mm s vložkou ze skleněné tkaniny a spalitelnou PE fólií nebo jemnozrnným minerálním posypem na horním povrchu</t>
  </si>
  <si>
    <t>974303949</t>
  </si>
  <si>
    <t>69,36*1,1655 'Přepočtené koeficientem množství</t>
  </si>
  <si>
    <t>124</t>
  </si>
  <si>
    <t>71138102R</t>
  </si>
  <si>
    <t xml:space="preserve">Provedení izolace mostovek - pečetící vrstva </t>
  </si>
  <si>
    <t>329811421</t>
  </si>
  <si>
    <t>69,36</t>
  </si>
  <si>
    <t>125</t>
  </si>
  <si>
    <t>998711101</t>
  </si>
  <si>
    <t>Přesun hmot pro izolace proti vodě, vlhkosti a plynům stanovený z hmotnosti přesunovaného materiálu vodorovná dopravní vzdálenost do 50 m v objektech výšky do 6 m</t>
  </si>
  <si>
    <t>-683542060</t>
  </si>
  <si>
    <t>https://podminky.urs.cz/item/CS_URS_2023_01/998711101</t>
  </si>
  <si>
    <t>SKA3603 -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</si>
  <si>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</si>
  <si>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</si>
  <si>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</si>
  <si>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</si>
  <si>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</si>
  <si>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</si>
  <si>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</si>
  <si>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</si>
  <si>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</si>
  <si>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výstavbou-VYTYČENÍ ,ZAMĚŘENÍ</t>
  </si>
  <si>
    <t>ks</t>
  </si>
  <si>
    <t>1024</t>
  </si>
  <si>
    <t>1287352599</t>
  </si>
  <si>
    <t>https://podminky.urs.cz/item/CS_URS_2023_01/012103000</t>
  </si>
  <si>
    <t>012203001</t>
  </si>
  <si>
    <t xml:space="preserve">Vytyčení stáv. inž.sítí </t>
  </si>
  <si>
    <t>2066970173</t>
  </si>
  <si>
    <t>012303000</t>
  </si>
  <si>
    <t xml:space="preserve">Geodetické práce po výstavbě- zaměření skuteč.provedení </t>
  </si>
  <si>
    <t>-1480495177</t>
  </si>
  <si>
    <t>https://podminky.urs.cz/item/CS_URS_2023_01/012303000</t>
  </si>
  <si>
    <t>013214001</t>
  </si>
  <si>
    <t xml:space="preserve">Hlavní prohlídka mostu </t>
  </si>
  <si>
    <t>115291631</t>
  </si>
  <si>
    <t>013214002</t>
  </si>
  <si>
    <t xml:space="preserve">Mostní list </t>
  </si>
  <si>
    <t>1268693264</t>
  </si>
  <si>
    <t>013244000</t>
  </si>
  <si>
    <t>Dokumentace pro provádění stavby</t>
  </si>
  <si>
    <t>1852006457</t>
  </si>
  <si>
    <t>https://podminky.urs.cz/item/CS_URS_2023_01/013244000</t>
  </si>
  <si>
    <t>013254000</t>
  </si>
  <si>
    <t>Dokumentace skutečného provedení stavby</t>
  </si>
  <si>
    <t>44474760</t>
  </si>
  <si>
    <t>https://podminky.urs.cz/item/CS_URS_2023_01/013254000</t>
  </si>
  <si>
    <t>013294001</t>
  </si>
  <si>
    <t>Fotodokumentace stavby</t>
  </si>
  <si>
    <t>-794138140</t>
  </si>
  <si>
    <t>VRN3</t>
  </si>
  <si>
    <t>Zařízení staveniště</t>
  </si>
  <si>
    <t>030001000</t>
  </si>
  <si>
    <t>Zařízení staveniště - zřízení ,odstranění , zabezpečení , oplocení,náklady na stav.buňky , mobil.WC, energie pro ZS</t>
  </si>
  <si>
    <t>-457923345</t>
  </si>
  <si>
    <t>https://podminky.urs.cz/item/CS_URS_2023_01/030001000</t>
  </si>
  <si>
    <t>034303001</t>
  </si>
  <si>
    <t xml:space="preserve">Dopravně inženýrská opatření </t>
  </si>
  <si>
    <t>-133020470</t>
  </si>
  <si>
    <t>VRN4</t>
  </si>
  <si>
    <t>Inženýrská činnost</t>
  </si>
  <si>
    <t>043194001</t>
  </si>
  <si>
    <t>Zkoušení materiálů nezávislou zkušebnou nad rámec KZP dle požadavku investora</t>
  </si>
  <si>
    <t>677830304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</si>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</sst>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11101" TargetMode="External" /><Relationship Id="rId2" Type="http://schemas.openxmlformats.org/officeDocument/2006/relationships/hyperlink" Target="https://podminky.urs.cz/item/CS_URS_2023_01/962051111" TargetMode="External" /><Relationship Id="rId3" Type="http://schemas.openxmlformats.org/officeDocument/2006/relationships/hyperlink" Target="https://podminky.urs.cz/item/CS_URS_2023_01/963021112" TargetMode="External" /><Relationship Id="rId4" Type="http://schemas.openxmlformats.org/officeDocument/2006/relationships/hyperlink" Target="https://podminky.urs.cz/item/CS_URS_2023_01/963051111" TargetMode="External" /><Relationship Id="rId5" Type="http://schemas.openxmlformats.org/officeDocument/2006/relationships/hyperlink" Target="https://podminky.urs.cz/item/CS_URS_2023_01/966076141" TargetMode="External" /><Relationship Id="rId6" Type="http://schemas.openxmlformats.org/officeDocument/2006/relationships/hyperlink" Target="https://podminky.urs.cz/item/CS_URS_2023_01/997013631" TargetMode="External" /><Relationship Id="rId7" Type="http://schemas.openxmlformats.org/officeDocument/2006/relationships/hyperlink" Target="https://podminky.urs.cz/item/CS_URS_2023_01/997013814" TargetMode="External" /><Relationship Id="rId8" Type="http://schemas.openxmlformats.org/officeDocument/2006/relationships/hyperlink" Target="https://podminky.urs.cz/item/CS_URS_2023_01/997211521" TargetMode="External" /><Relationship Id="rId9" Type="http://schemas.openxmlformats.org/officeDocument/2006/relationships/hyperlink" Target="https://podminky.urs.cz/item/CS_URS_2023_01/997211529" TargetMode="External" /><Relationship Id="rId10" Type="http://schemas.openxmlformats.org/officeDocument/2006/relationships/hyperlink" Target="https://podminky.urs.cz/item/CS_URS_2023_01/997211612" TargetMode="External" /><Relationship Id="rId11" Type="http://schemas.openxmlformats.org/officeDocument/2006/relationships/hyperlink" Target="https://podminky.urs.cz/item/CS_URS_2023_01/997221625" TargetMode="External" /><Relationship Id="rId12" Type="http://schemas.openxmlformats.org/officeDocument/2006/relationships/hyperlink" Target="https://podminky.urs.cz/item/CS_URS_2023_01/997221873" TargetMode="External" /><Relationship Id="rId13" Type="http://schemas.openxmlformats.org/officeDocument/2006/relationships/hyperlink" Target="https://podminky.urs.cz/item/CS_URS_2023_01/71113182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2101103" TargetMode="External" /><Relationship Id="rId3" Type="http://schemas.openxmlformats.org/officeDocument/2006/relationships/hyperlink" Target="https://podminky.urs.cz/item/CS_URS_2023_01/112201116" TargetMode="External" /><Relationship Id="rId4" Type="http://schemas.openxmlformats.org/officeDocument/2006/relationships/hyperlink" Target="https://podminky.urs.cz/item/CS_URS_2023_01/113107224" TargetMode="External" /><Relationship Id="rId5" Type="http://schemas.openxmlformats.org/officeDocument/2006/relationships/hyperlink" Target="https://podminky.urs.cz/item/CS_URS_2023_01/113154234" TargetMode="External" /><Relationship Id="rId6" Type="http://schemas.openxmlformats.org/officeDocument/2006/relationships/hyperlink" Target="https://podminky.urs.cz/item/CS_URS_2023_01/113154235" TargetMode="External" /><Relationship Id="rId7" Type="http://schemas.openxmlformats.org/officeDocument/2006/relationships/hyperlink" Target="https://podminky.urs.cz/item/CS_URS_2023_01/115101201" TargetMode="External" /><Relationship Id="rId8" Type="http://schemas.openxmlformats.org/officeDocument/2006/relationships/hyperlink" Target="https://podminky.urs.cz/item/CS_URS_2023_01/115101301" TargetMode="External" /><Relationship Id="rId9" Type="http://schemas.openxmlformats.org/officeDocument/2006/relationships/hyperlink" Target="https://podminky.urs.cz/item/CS_URS_2023_01/122452205" TargetMode="External" /><Relationship Id="rId10" Type="http://schemas.openxmlformats.org/officeDocument/2006/relationships/hyperlink" Target="https://podminky.urs.cz/item/CS_URS_2023_01/124353100" TargetMode="External" /><Relationship Id="rId11" Type="http://schemas.openxmlformats.org/officeDocument/2006/relationships/hyperlink" Target="https://podminky.urs.cz/item/CS_URS_2023_01/131351205" TargetMode="External" /><Relationship Id="rId12" Type="http://schemas.openxmlformats.org/officeDocument/2006/relationships/hyperlink" Target="https://podminky.urs.cz/item/CS_URS_2023_01/132351255" TargetMode="External" /><Relationship Id="rId13" Type="http://schemas.openxmlformats.org/officeDocument/2006/relationships/hyperlink" Target="https://podminky.urs.cz/item/CS_URS_2023_01/153112121" TargetMode="External" /><Relationship Id="rId14" Type="http://schemas.openxmlformats.org/officeDocument/2006/relationships/hyperlink" Target="https://podminky.urs.cz/item/CS_URS_2023_01/153113111" TargetMode="External" /><Relationship Id="rId15" Type="http://schemas.openxmlformats.org/officeDocument/2006/relationships/hyperlink" Target="https://podminky.urs.cz/item/CS_URS_2023_01/162201403" TargetMode="External" /><Relationship Id="rId16" Type="http://schemas.openxmlformats.org/officeDocument/2006/relationships/hyperlink" Target="https://podminky.urs.cz/item/CS_URS_2023_01/162201413" TargetMode="External" /><Relationship Id="rId17" Type="http://schemas.openxmlformats.org/officeDocument/2006/relationships/hyperlink" Target="https://podminky.urs.cz/item/CS_URS_2023_01/162201423" TargetMode="External" /><Relationship Id="rId18" Type="http://schemas.openxmlformats.org/officeDocument/2006/relationships/hyperlink" Target="https://podminky.urs.cz/item/CS_URS_2023_01/162301933" TargetMode="External" /><Relationship Id="rId19" Type="http://schemas.openxmlformats.org/officeDocument/2006/relationships/hyperlink" Target="https://podminky.urs.cz/item/CS_URS_2023_01/162301953" TargetMode="External" /><Relationship Id="rId20" Type="http://schemas.openxmlformats.org/officeDocument/2006/relationships/hyperlink" Target="https://podminky.urs.cz/item/CS_URS_2023_01/162301973" TargetMode="External" /><Relationship Id="rId21" Type="http://schemas.openxmlformats.org/officeDocument/2006/relationships/hyperlink" Target="https://podminky.urs.cz/item/CS_URS_2023_01/162651132" TargetMode="External" /><Relationship Id="rId22" Type="http://schemas.openxmlformats.org/officeDocument/2006/relationships/hyperlink" Target="https://podminky.urs.cz/item/CS_URS_2023_01/167151112" TargetMode="External" /><Relationship Id="rId23" Type="http://schemas.openxmlformats.org/officeDocument/2006/relationships/hyperlink" Target="https://podminky.urs.cz/item/CS_URS_2023_01/171152101" TargetMode="External" /><Relationship Id="rId24" Type="http://schemas.openxmlformats.org/officeDocument/2006/relationships/hyperlink" Target="https://podminky.urs.cz/item/CS_URS_2023_01/171201231" TargetMode="External" /><Relationship Id="rId25" Type="http://schemas.openxmlformats.org/officeDocument/2006/relationships/hyperlink" Target="https://podminky.urs.cz/item/CS_URS_2023_01/174151101" TargetMode="External" /><Relationship Id="rId26" Type="http://schemas.openxmlformats.org/officeDocument/2006/relationships/hyperlink" Target="https://podminky.urs.cz/item/CS_URS_2023_01/174151101" TargetMode="External" /><Relationship Id="rId27" Type="http://schemas.openxmlformats.org/officeDocument/2006/relationships/hyperlink" Target="https://podminky.urs.cz/item/CS_URS_2023_01/181152301" TargetMode="External" /><Relationship Id="rId28" Type="http://schemas.openxmlformats.org/officeDocument/2006/relationships/hyperlink" Target="https://podminky.urs.cz/item/CS_URS_2023_01/181152302" TargetMode="External" /><Relationship Id="rId29" Type="http://schemas.openxmlformats.org/officeDocument/2006/relationships/hyperlink" Target="https://podminky.urs.cz/item/CS_URS_2023_01/181351103" TargetMode="External" /><Relationship Id="rId30" Type="http://schemas.openxmlformats.org/officeDocument/2006/relationships/hyperlink" Target="https://podminky.urs.cz/item/CS_URS_2023_01/181411131" TargetMode="External" /><Relationship Id="rId31" Type="http://schemas.openxmlformats.org/officeDocument/2006/relationships/hyperlink" Target="https://podminky.urs.cz/item/CS_URS_2023_01/182251101" TargetMode="External" /><Relationship Id="rId32" Type="http://schemas.openxmlformats.org/officeDocument/2006/relationships/hyperlink" Target="https://podminky.urs.cz/item/CS_URS_2023_01/211971110" TargetMode="External" /><Relationship Id="rId33" Type="http://schemas.openxmlformats.org/officeDocument/2006/relationships/hyperlink" Target="https://podminky.urs.cz/item/CS_URS_2023_01/212752132" TargetMode="External" /><Relationship Id="rId34" Type="http://schemas.openxmlformats.org/officeDocument/2006/relationships/hyperlink" Target="https://podminky.urs.cz/item/CS_URS_2023_01/212752412" TargetMode="External" /><Relationship Id="rId35" Type="http://schemas.openxmlformats.org/officeDocument/2006/relationships/hyperlink" Target="https://podminky.urs.cz/item/CS_URS_2023_01/213141112" TargetMode="External" /><Relationship Id="rId36" Type="http://schemas.openxmlformats.org/officeDocument/2006/relationships/hyperlink" Target="https://podminky.urs.cz/item/CS_URS_2023_01/274321117" TargetMode="External" /><Relationship Id="rId37" Type="http://schemas.openxmlformats.org/officeDocument/2006/relationships/hyperlink" Target="https://podminky.urs.cz/item/CS_URS_2023_01/274354111" TargetMode="External" /><Relationship Id="rId38" Type="http://schemas.openxmlformats.org/officeDocument/2006/relationships/hyperlink" Target="https://podminky.urs.cz/item/CS_URS_2023_01/274354211" TargetMode="External" /><Relationship Id="rId39" Type="http://schemas.openxmlformats.org/officeDocument/2006/relationships/hyperlink" Target="https://podminky.urs.cz/item/CS_URS_2023_01/274361116" TargetMode="External" /><Relationship Id="rId40" Type="http://schemas.openxmlformats.org/officeDocument/2006/relationships/hyperlink" Target="https://podminky.urs.cz/item/CS_URS_2023_01/274361412" TargetMode="External" /><Relationship Id="rId41" Type="http://schemas.openxmlformats.org/officeDocument/2006/relationships/hyperlink" Target="https://podminky.urs.cz/item/CS_URS_2023_01/317321118" TargetMode="External" /><Relationship Id="rId42" Type="http://schemas.openxmlformats.org/officeDocument/2006/relationships/hyperlink" Target="https://podminky.urs.cz/item/CS_URS_2023_01/317353121" TargetMode="External" /><Relationship Id="rId43" Type="http://schemas.openxmlformats.org/officeDocument/2006/relationships/hyperlink" Target="https://podminky.urs.cz/item/CS_URS_2023_01/317353221" TargetMode="External" /><Relationship Id="rId44" Type="http://schemas.openxmlformats.org/officeDocument/2006/relationships/hyperlink" Target="https://podminky.urs.cz/item/CS_URS_2023_01/317361116" TargetMode="External" /><Relationship Id="rId45" Type="http://schemas.openxmlformats.org/officeDocument/2006/relationships/hyperlink" Target="https://podminky.urs.cz/item/CS_URS_2023_01/317361411" TargetMode="External" /><Relationship Id="rId46" Type="http://schemas.openxmlformats.org/officeDocument/2006/relationships/hyperlink" Target="https://podminky.urs.cz/item/CS_URS_2023_01/317661142" TargetMode="External" /><Relationship Id="rId47" Type="http://schemas.openxmlformats.org/officeDocument/2006/relationships/hyperlink" Target="https://podminky.urs.cz/item/CS_URS_2023_01/326214221" TargetMode="External" /><Relationship Id="rId48" Type="http://schemas.openxmlformats.org/officeDocument/2006/relationships/hyperlink" Target="https://podminky.urs.cz/item/CS_URS_2023_01/334323118" TargetMode="External" /><Relationship Id="rId49" Type="http://schemas.openxmlformats.org/officeDocument/2006/relationships/hyperlink" Target="https://podminky.urs.cz/item/CS_URS_2023_01/334352111" TargetMode="External" /><Relationship Id="rId50" Type="http://schemas.openxmlformats.org/officeDocument/2006/relationships/hyperlink" Target="https://podminky.urs.cz/item/CS_URS_2023_01/334352211" TargetMode="External" /><Relationship Id="rId51" Type="http://schemas.openxmlformats.org/officeDocument/2006/relationships/hyperlink" Target="https://podminky.urs.cz/item/CS_URS_2023_01/334361226" TargetMode="External" /><Relationship Id="rId52" Type="http://schemas.openxmlformats.org/officeDocument/2006/relationships/hyperlink" Target="https://podminky.urs.cz/item/CS_URS_2023_01/334951113" TargetMode="External" /><Relationship Id="rId53" Type="http://schemas.openxmlformats.org/officeDocument/2006/relationships/hyperlink" Target="https://podminky.urs.cz/item/CS_URS_2023_01/334952113" TargetMode="External" /><Relationship Id="rId54" Type="http://schemas.openxmlformats.org/officeDocument/2006/relationships/hyperlink" Target="https://podminky.urs.cz/item/CS_URS_2023_01/339921132" TargetMode="External" /><Relationship Id="rId55" Type="http://schemas.openxmlformats.org/officeDocument/2006/relationships/hyperlink" Target="https://podminky.urs.cz/item/CS_URS_2023_01/421321128" TargetMode="External" /><Relationship Id="rId56" Type="http://schemas.openxmlformats.org/officeDocument/2006/relationships/hyperlink" Target="https://podminky.urs.cz/item/CS_URS_2023_01/421351112" TargetMode="External" /><Relationship Id="rId57" Type="http://schemas.openxmlformats.org/officeDocument/2006/relationships/hyperlink" Target="https://podminky.urs.cz/item/CS_URS_2023_01/421351212" TargetMode="External" /><Relationship Id="rId58" Type="http://schemas.openxmlformats.org/officeDocument/2006/relationships/hyperlink" Target="https://podminky.urs.cz/item/CS_URS_2023_01/421361226" TargetMode="External" /><Relationship Id="rId59" Type="http://schemas.openxmlformats.org/officeDocument/2006/relationships/hyperlink" Target="https://podminky.urs.cz/item/CS_URS_2023_01/451315136" TargetMode="External" /><Relationship Id="rId60" Type="http://schemas.openxmlformats.org/officeDocument/2006/relationships/hyperlink" Target="https://podminky.urs.cz/item/CS_URS_2023_01/452311131" TargetMode="External" /><Relationship Id="rId61" Type="http://schemas.openxmlformats.org/officeDocument/2006/relationships/hyperlink" Target="https://podminky.urs.cz/item/CS_URS_2023_01/458311131" TargetMode="External" /><Relationship Id="rId62" Type="http://schemas.openxmlformats.org/officeDocument/2006/relationships/hyperlink" Target="https://podminky.urs.cz/item/CS_URS_2023_01/462511169" TargetMode="External" /><Relationship Id="rId63" Type="http://schemas.openxmlformats.org/officeDocument/2006/relationships/hyperlink" Target="https://podminky.urs.cz/item/CS_URS_2023_01/463211132" TargetMode="External" /><Relationship Id="rId64" Type="http://schemas.openxmlformats.org/officeDocument/2006/relationships/hyperlink" Target="https://podminky.urs.cz/item/CS_URS_2023_01/465513257" TargetMode="External" /><Relationship Id="rId65" Type="http://schemas.openxmlformats.org/officeDocument/2006/relationships/hyperlink" Target="https://podminky.urs.cz/item/CS_URS_2023_01/564861111" TargetMode="External" /><Relationship Id="rId66" Type="http://schemas.openxmlformats.org/officeDocument/2006/relationships/hyperlink" Target="https://podminky.urs.cz/item/CS_URS_2023_01/564871011" TargetMode="External" /><Relationship Id="rId67" Type="http://schemas.openxmlformats.org/officeDocument/2006/relationships/hyperlink" Target="https://podminky.urs.cz/item/CS_URS_2023_01/564952111" TargetMode="External" /><Relationship Id="rId68" Type="http://schemas.openxmlformats.org/officeDocument/2006/relationships/hyperlink" Target="https://podminky.urs.cz/item/CS_URS_2023_01/565165121" TargetMode="External" /><Relationship Id="rId69" Type="http://schemas.openxmlformats.org/officeDocument/2006/relationships/hyperlink" Target="https://podminky.urs.cz/item/CS_URS_2023_01/569831111" TargetMode="External" /><Relationship Id="rId70" Type="http://schemas.openxmlformats.org/officeDocument/2006/relationships/hyperlink" Target="https://podminky.urs.cz/item/CS_URS_2023_01/573231107" TargetMode="External" /><Relationship Id="rId71" Type="http://schemas.openxmlformats.org/officeDocument/2006/relationships/hyperlink" Target="https://podminky.urs.cz/item/CS_URS_2023_01/577144141" TargetMode="External" /><Relationship Id="rId72" Type="http://schemas.openxmlformats.org/officeDocument/2006/relationships/hyperlink" Target="https://podminky.urs.cz/item/CS_URS_2023_01/578143233" TargetMode="External" /><Relationship Id="rId73" Type="http://schemas.openxmlformats.org/officeDocument/2006/relationships/hyperlink" Target="https://podminky.urs.cz/item/CS_URS_2023_01/911331131" TargetMode="External" /><Relationship Id="rId74" Type="http://schemas.openxmlformats.org/officeDocument/2006/relationships/hyperlink" Target="https://podminky.urs.cz/item/CS_URS_2023_01/911334122" TargetMode="External" /><Relationship Id="rId75" Type="http://schemas.openxmlformats.org/officeDocument/2006/relationships/hyperlink" Target="https://podminky.urs.cz/item/CS_URS_2023_01/914112111" TargetMode="External" /><Relationship Id="rId76" Type="http://schemas.openxmlformats.org/officeDocument/2006/relationships/hyperlink" Target="https://podminky.urs.cz/item/CS_URS_2023_01/915211112" TargetMode="External" /><Relationship Id="rId77" Type="http://schemas.openxmlformats.org/officeDocument/2006/relationships/hyperlink" Target="https://podminky.urs.cz/item/CS_URS_2023_01/915221112" TargetMode="External" /><Relationship Id="rId78" Type="http://schemas.openxmlformats.org/officeDocument/2006/relationships/hyperlink" Target="https://podminky.urs.cz/item/CS_URS_2023_01/915611111" TargetMode="External" /><Relationship Id="rId79" Type="http://schemas.openxmlformats.org/officeDocument/2006/relationships/hyperlink" Target="https://podminky.urs.cz/item/CS_URS_2023_01/916241113" TargetMode="External" /><Relationship Id="rId80" Type="http://schemas.openxmlformats.org/officeDocument/2006/relationships/hyperlink" Target="https://podminky.urs.cz/item/CS_URS_2023_01/919121132" TargetMode="External" /><Relationship Id="rId81" Type="http://schemas.openxmlformats.org/officeDocument/2006/relationships/hyperlink" Target="https://podminky.urs.cz/item/CS_URS_2023_01/919726124" TargetMode="External" /><Relationship Id="rId82" Type="http://schemas.openxmlformats.org/officeDocument/2006/relationships/hyperlink" Target="https://podminky.urs.cz/item/CS_URS_2023_01/919735112" TargetMode="External" /><Relationship Id="rId83" Type="http://schemas.openxmlformats.org/officeDocument/2006/relationships/hyperlink" Target="https://podminky.urs.cz/item/CS_URS_2023_01/931992122" TargetMode="External" /><Relationship Id="rId84" Type="http://schemas.openxmlformats.org/officeDocument/2006/relationships/hyperlink" Target="https://podminky.urs.cz/item/CS_URS_2023_01/936941121" TargetMode="External" /><Relationship Id="rId85" Type="http://schemas.openxmlformats.org/officeDocument/2006/relationships/hyperlink" Target="https://podminky.urs.cz/item/CS_URS_2023_01/938532111" TargetMode="External" /><Relationship Id="rId86" Type="http://schemas.openxmlformats.org/officeDocument/2006/relationships/hyperlink" Target="https://podminky.urs.cz/item/CS_URS_2023_01/944111111" TargetMode="External" /><Relationship Id="rId87" Type="http://schemas.openxmlformats.org/officeDocument/2006/relationships/hyperlink" Target="https://podminky.urs.cz/item/CS_URS_2023_01/944111811" TargetMode="External" /><Relationship Id="rId88" Type="http://schemas.openxmlformats.org/officeDocument/2006/relationships/hyperlink" Target="https://podminky.urs.cz/item/CS_URS_2023_01/946231111" TargetMode="External" /><Relationship Id="rId89" Type="http://schemas.openxmlformats.org/officeDocument/2006/relationships/hyperlink" Target="https://podminky.urs.cz/item/CS_URS_2023_01/946231121" TargetMode="External" /><Relationship Id="rId90" Type="http://schemas.openxmlformats.org/officeDocument/2006/relationships/hyperlink" Target="https://podminky.urs.cz/item/CS_URS_2023_01/985324211" TargetMode="External" /><Relationship Id="rId91" Type="http://schemas.openxmlformats.org/officeDocument/2006/relationships/hyperlink" Target="https://podminky.urs.cz/item/CS_URS_2023_01/997013631" TargetMode="External" /><Relationship Id="rId92" Type="http://schemas.openxmlformats.org/officeDocument/2006/relationships/hyperlink" Target="https://podminky.urs.cz/item/CS_URS_2023_01/997211521" TargetMode="External" /><Relationship Id="rId93" Type="http://schemas.openxmlformats.org/officeDocument/2006/relationships/hyperlink" Target="https://podminky.urs.cz/item/CS_URS_2023_01/997211529" TargetMode="External" /><Relationship Id="rId94" Type="http://schemas.openxmlformats.org/officeDocument/2006/relationships/hyperlink" Target="https://podminky.urs.cz/item/CS_URS_2023_01/997211612" TargetMode="External" /><Relationship Id="rId95" Type="http://schemas.openxmlformats.org/officeDocument/2006/relationships/hyperlink" Target="https://podminky.urs.cz/item/CS_URS_2023_01/997221551" TargetMode="External" /><Relationship Id="rId96" Type="http://schemas.openxmlformats.org/officeDocument/2006/relationships/hyperlink" Target="https://podminky.urs.cz/item/CS_URS_2023_01/997221559" TargetMode="External" /><Relationship Id="rId97" Type="http://schemas.openxmlformats.org/officeDocument/2006/relationships/hyperlink" Target="https://podminky.urs.cz/item/CS_URS_2023_01/997221611" TargetMode="External" /><Relationship Id="rId98" Type="http://schemas.openxmlformats.org/officeDocument/2006/relationships/hyperlink" Target="https://podminky.urs.cz/item/CS_URS_2023_01/997221873" TargetMode="External" /><Relationship Id="rId99" Type="http://schemas.openxmlformats.org/officeDocument/2006/relationships/hyperlink" Target="https://podminky.urs.cz/item/CS_URS_2023_01/998212111" TargetMode="External" /><Relationship Id="rId100" Type="http://schemas.openxmlformats.org/officeDocument/2006/relationships/hyperlink" Target="https://podminky.urs.cz/item/CS_URS_2023_01/711142559" TargetMode="External" /><Relationship Id="rId101" Type="http://schemas.openxmlformats.org/officeDocument/2006/relationships/hyperlink" Target="https://podminky.urs.cz/item/CS_URS_2023_01/711311001" TargetMode="External" /><Relationship Id="rId102" Type="http://schemas.openxmlformats.org/officeDocument/2006/relationships/hyperlink" Target="https://podminky.urs.cz/item/CS_URS_2023_01/711321131" TargetMode="External" /><Relationship Id="rId103" Type="http://schemas.openxmlformats.org/officeDocument/2006/relationships/hyperlink" Target="https://podminky.urs.cz/item/CS_URS_2023_01/711341564" TargetMode="External" /><Relationship Id="rId104" Type="http://schemas.openxmlformats.org/officeDocument/2006/relationships/hyperlink" Target="https://podminky.urs.cz/item/CS_URS_2023_01/998711101" TargetMode="External" /><Relationship Id="rId10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44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40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SKA36B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 xml:space="preserve">Rekonstrukce mostu  ev.č. 19920 -1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10. 1. 2023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SÚS PK příspěvková org.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24.7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'SKA3601 - SO 001  Demolic...'!J30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'SKA3601 - SO 001  Demolic...'!P85</f>
        <v>0</v>
      </c>
      <c r="AV55" s="123">
        <f>'SKA3601 - SO 001  Demolic...'!J33</f>
        <v>0</v>
      </c>
      <c r="AW55" s="123">
        <f>'SKA3601 - SO 001  Demolic...'!J34</f>
        <v>0</v>
      </c>
      <c r="AX55" s="123">
        <f>'SKA3601 - SO 001  Demolic...'!J35</f>
        <v>0</v>
      </c>
      <c r="AY55" s="123">
        <f>'SKA3601 - SO 001  Demolic...'!J36</f>
        <v>0</v>
      </c>
      <c r="AZ55" s="123">
        <f>'SKA3601 - SO 001  Demolic...'!F33</f>
        <v>0</v>
      </c>
      <c r="BA55" s="123">
        <f>'SKA3601 - SO 001  Demolic...'!F34</f>
        <v>0</v>
      </c>
      <c r="BB55" s="123">
        <f>'SKA3601 - SO 001  Demolic...'!F35</f>
        <v>0</v>
      </c>
      <c r="BC55" s="123">
        <f>'SKA3601 - SO 001  Demolic...'!F36</f>
        <v>0</v>
      </c>
      <c r="BD55" s="125">
        <f>'SKA3601 - SO 001  Demolic...'!F37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21</v>
      </c>
    </row>
    <row r="56" s="7" customFormat="1" ht="24.75" customHeight="1">
      <c r="A56" s="114" t="s">
        <v>86</v>
      </c>
      <c r="B56" s="115"/>
      <c r="C56" s="116"/>
      <c r="D56" s="117" t="s">
        <v>92</v>
      </c>
      <c r="E56" s="117"/>
      <c r="F56" s="117"/>
      <c r="G56" s="117"/>
      <c r="H56" s="117"/>
      <c r="I56" s="118"/>
      <c r="J56" s="117" t="s">
        <v>93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'SKA3602 - SO 201  Most ev...'!J30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2">
        <v>0</v>
      </c>
      <c r="AT56" s="123">
        <f>ROUND(SUM(AV56:AW56),2)</f>
        <v>0</v>
      </c>
      <c r="AU56" s="124">
        <f>'SKA3602 - SO 201  Most ev...'!P91</f>
        <v>0</v>
      </c>
      <c r="AV56" s="123">
        <f>'SKA3602 - SO 201  Most ev...'!J33</f>
        <v>0</v>
      </c>
      <c r="AW56" s="123">
        <f>'SKA3602 - SO 201  Most ev...'!J34</f>
        <v>0</v>
      </c>
      <c r="AX56" s="123">
        <f>'SKA3602 - SO 201  Most ev...'!J35</f>
        <v>0</v>
      </c>
      <c r="AY56" s="123">
        <f>'SKA3602 - SO 201  Most ev...'!J36</f>
        <v>0</v>
      </c>
      <c r="AZ56" s="123">
        <f>'SKA3602 - SO 201  Most ev...'!F33</f>
        <v>0</v>
      </c>
      <c r="BA56" s="123">
        <f>'SKA3602 - SO 201  Most ev...'!F34</f>
        <v>0</v>
      </c>
      <c r="BB56" s="123">
        <f>'SKA3602 - SO 201  Most ev...'!F35</f>
        <v>0</v>
      </c>
      <c r="BC56" s="123">
        <f>'SKA3602 - SO 201  Most ev...'!F36</f>
        <v>0</v>
      </c>
      <c r="BD56" s="125">
        <f>'SKA3602 - SO 201  Most ev...'!F37</f>
        <v>0</v>
      </c>
      <c r="BE56" s="7"/>
      <c r="BT56" s="126" t="s">
        <v>90</v>
      </c>
      <c r="BV56" s="126" t="s">
        <v>84</v>
      </c>
      <c r="BW56" s="126" t="s">
        <v>94</v>
      </c>
      <c r="BX56" s="126" t="s">
        <v>5</v>
      </c>
      <c r="CL56" s="126" t="s">
        <v>19</v>
      </c>
      <c r="CM56" s="126" t="s">
        <v>21</v>
      </c>
    </row>
    <row r="57" s="7" customFormat="1" ht="24.75" customHeight="1">
      <c r="A57" s="114" t="s">
        <v>86</v>
      </c>
      <c r="B57" s="115"/>
      <c r="C57" s="116"/>
      <c r="D57" s="117" t="s">
        <v>95</v>
      </c>
      <c r="E57" s="117"/>
      <c r="F57" s="117"/>
      <c r="G57" s="117"/>
      <c r="H57" s="117"/>
      <c r="I57" s="118"/>
      <c r="J57" s="117" t="s">
        <v>96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'SKA3603 - VON'!J30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89</v>
      </c>
      <c r="AR57" s="121"/>
      <c r="AS57" s="127">
        <v>0</v>
      </c>
      <c r="AT57" s="128">
        <f>ROUND(SUM(AV57:AW57),2)</f>
        <v>0</v>
      </c>
      <c r="AU57" s="129">
        <f>'SKA3603 - VON'!P83</f>
        <v>0</v>
      </c>
      <c r="AV57" s="128">
        <f>'SKA3603 - VON'!J33</f>
        <v>0</v>
      </c>
      <c r="AW57" s="128">
        <f>'SKA3603 - VON'!J34</f>
        <v>0</v>
      </c>
      <c r="AX57" s="128">
        <f>'SKA3603 - VON'!J35</f>
        <v>0</v>
      </c>
      <c r="AY57" s="128">
        <f>'SKA3603 - VON'!J36</f>
        <v>0</v>
      </c>
      <c r="AZ57" s="128">
        <f>'SKA3603 - VON'!F33</f>
        <v>0</v>
      </c>
      <c r="BA57" s="128">
        <f>'SKA3603 - VON'!F34</f>
        <v>0</v>
      </c>
      <c r="BB57" s="128">
        <f>'SKA3603 - VON'!F35</f>
        <v>0</v>
      </c>
      <c r="BC57" s="128">
        <f>'SKA3603 - VON'!F36</f>
        <v>0</v>
      </c>
      <c r="BD57" s="130">
        <f>'SKA3603 - VON'!F37</f>
        <v>0</v>
      </c>
      <c r="BE57" s="7"/>
      <c r="BT57" s="126" t="s">
        <v>90</v>
      </c>
      <c r="BV57" s="126" t="s">
        <v>84</v>
      </c>
      <c r="BW57" s="126" t="s">
        <v>97</v>
      </c>
      <c r="BX57" s="126" t="s">
        <v>5</v>
      </c>
      <c r="CL57" s="126" t="s">
        <v>19</v>
      </c>
      <c r="CM57" s="126" t="s">
        <v>21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uIVxq1kCq3h37fHZvxC8RC6EInjVnRXOirs8fDhyiNCgQ42oht4cE0/RgZGiiMKSrYA7+zSSNcdRFw/aDSCdEg==" hashValue="KHqg1yvQFmB1RRvFogzX+Bl8ET0JEzrYy8ohseivloqxYVyCBloIhLTbjDjS4F4Do3/6bEQUsp1Icp8MEdblt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KA3601 - SO 001  Demolic...'!C2" display="/"/>
    <hyperlink ref="A56" location="'SKA3602 - SO 201  Most ev...'!C2" display="/"/>
    <hyperlink ref="A57" location="'SKA3603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19920 -1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ROUND((SUM(BE85:BE156)),  2)</f>
        <v>0</v>
      </c>
      <c r="G33" s="41"/>
      <c r="H33" s="41"/>
      <c r="I33" s="151">
        <v>0.20999999999999999</v>
      </c>
      <c r="J33" s="150">
        <f>ROUND(((SUM(BE85:BE156))*I33),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ROUND((SUM(BF85:BF156)),  2)</f>
        <v>0</v>
      </c>
      <c r="G34" s="41"/>
      <c r="H34" s="41"/>
      <c r="I34" s="151">
        <v>0.14999999999999999</v>
      </c>
      <c r="J34" s="150">
        <f>ROUND(((SUM(BF85:BF156))*I34),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ROUND((SUM(BG85:BG156)),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ROUND((SUM(BH85:BH156)),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ROUND((SUM(BI85:BI156)),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19920 -1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SKA3601 - SO 001  Demolice starého mostu ev.č.19920-1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107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108</v>
      </c>
      <c r="E63" s="177"/>
      <c r="F63" s="177"/>
      <c r="G63" s="177"/>
      <c r="H63" s="177"/>
      <c r="I63" s="177"/>
      <c r="J63" s="178">
        <f>J123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109</v>
      </c>
      <c r="E64" s="171"/>
      <c r="F64" s="171"/>
      <c r="G64" s="171"/>
      <c r="H64" s="171"/>
      <c r="I64" s="171"/>
      <c r="J64" s="172">
        <f>J151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110</v>
      </c>
      <c r="E65" s="177"/>
      <c r="F65" s="177"/>
      <c r="G65" s="177"/>
      <c r="H65" s="177"/>
      <c r="I65" s="177"/>
      <c r="J65" s="178">
        <f>J152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111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 xml:space="preserve">Rekonstrukce mostu  ev.č. 19920 -1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99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SKA3601 - SO 001  Demolice starého mostu ev.č.19920-1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 xml:space="preserve"> </v>
      </c>
      <c r="G79" s="43"/>
      <c r="H79" s="43"/>
      <c r="I79" s="34" t="s">
        <v>24</v>
      </c>
      <c r="J79" s="75" t="str">
        <f>IF(J12="","",J12)</f>
        <v>10. 1. 2023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4" t="s">
        <v>30</v>
      </c>
      <c r="D81" s="43"/>
      <c r="E81" s="43"/>
      <c r="F81" s="29" t="str">
        <f>E15</f>
        <v>SÚS PK příspěvková org.</v>
      </c>
      <c r="G81" s="43"/>
      <c r="H81" s="43"/>
      <c r="I81" s="34" t="s">
        <v>37</v>
      </c>
      <c r="J81" s="39" t="str">
        <f>E21</f>
        <v>Projekční kancelář Ing.Škubalová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35</v>
      </c>
      <c r="D82" s="43"/>
      <c r="E82" s="43"/>
      <c r="F82" s="29" t="str">
        <f>IF(E18="","",E18)</f>
        <v>Vyplň údaj</v>
      </c>
      <c r="G82" s="43"/>
      <c r="H82" s="43"/>
      <c r="I82" s="34" t="s">
        <v>42</v>
      </c>
      <c r="J82" s="39" t="str">
        <f>E24</f>
        <v>Straka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112</v>
      </c>
      <c r="D84" s="183" t="s">
        <v>67</v>
      </c>
      <c r="E84" s="183" t="s">
        <v>63</v>
      </c>
      <c r="F84" s="183" t="s">
        <v>64</v>
      </c>
      <c r="G84" s="183" t="s">
        <v>113</v>
      </c>
      <c r="H84" s="183" t="s">
        <v>114</v>
      </c>
      <c r="I84" s="183" t="s">
        <v>115</v>
      </c>
      <c r="J84" s="183" t="s">
        <v>103</v>
      </c>
      <c r="K84" s="184" t="s">
        <v>116</v>
      </c>
      <c r="L84" s="185"/>
      <c r="M84" s="95" t="s">
        <v>32</v>
      </c>
      <c r="N84" s="96" t="s">
        <v>52</v>
      </c>
      <c r="O84" s="96" t="s">
        <v>117</v>
      </c>
      <c r="P84" s="96" t="s">
        <v>118</v>
      </c>
      <c r="Q84" s="96" t="s">
        <v>119</v>
      </c>
      <c r="R84" s="96" t="s">
        <v>120</v>
      </c>
      <c r="S84" s="96" t="s">
        <v>121</v>
      </c>
      <c r="T84" s="97" t="s">
        <v>122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123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P86+P151</f>
        <v>0</v>
      </c>
      <c r="Q85" s="99"/>
      <c r="R85" s="188">
        <f>R86+R151</f>
        <v>20.162228249999998</v>
      </c>
      <c r="S85" s="99"/>
      <c r="T85" s="189">
        <f>T86+T151</f>
        <v>413.554125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81</v>
      </c>
      <c r="AU85" s="19" t="s">
        <v>104</v>
      </c>
      <c r="BK85" s="190">
        <f>BK86+BK151</f>
        <v>0</v>
      </c>
    </row>
    <row r="86" s="12" customFormat="1" ht="25.92" customHeight="1">
      <c r="A86" s="12"/>
      <c r="B86" s="191"/>
      <c r="C86" s="192"/>
      <c r="D86" s="193" t="s">
        <v>81</v>
      </c>
      <c r="E86" s="194" t="s">
        <v>124</v>
      </c>
      <c r="F86" s="194" t="s">
        <v>125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P87+P94+P123</f>
        <v>0</v>
      </c>
      <c r="Q86" s="199"/>
      <c r="R86" s="200">
        <f>R87+R94+R123</f>
        <v>20.162228249999998</v>
      </c>
      <c r="S86" s="199"/>
      <c r="T86" s="201">
        <f>T87+T94+T123</f>
        <v>413.382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81</v>
      </c>
      <c r="AU86" s="203" t="s">
        <v>82</v>
      </c>
      <c r="AY86" s="202" t="s">
        <v>126</v>
      </c>
      <c r="BK86" s="204">
        <f>BK87+BK94+BK123</f>
        <v>0</v>
      </c>
    </row>
    <row r="87" s="12" customFormat="1" ht="22.8" customHeight="1">
      <c r="A87" s="12"/>
      <c r="B87" s="191"/>
      <c r="C87" s="192"/>
      <c r="D87" s="193" t="s">
        <v>81</v>
      </c>
      <c r="E87" s="205" t="s">
        <v>90</v>
      </c>
      <c r="F87" s="205" t="s">
        <v>127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81</v>
      </c>
      <c r="AU87" s="203" t="s">
        <v>90</v>
      </c>
      <c r="AY87" s="202" t="s">
        <v>126</v>
      </c>
      <c r="BK87" s="204">
        <f>SUM(BK88:BK93)</f>
        <v>0</v>
      </c>
    </row>
    <row r="88" s="2" customFormat="1" ht="21.75" customHeight="1">
      <c r="A88" s="41"/>
      <c r="B88" s="42"/>
      <c r="C88" s="207" t="s">
        <v>90</v>
      </c>
      <c r="D88" s="207" t="s">
        <v>128</v>
      </c>
      <c r="E88" s="208" t="s">
        <v>129</v>
      </c>
      <c r="F88" s="209" t="s">
        <v>130</v>
      </c>
      <c r="G88" s="210" t="s">
        <v>131</v>
      </c>
      <c r="H88" s="211">
        <v>20</v>
      </c>
      <c r="I88" s="212"/>
      <c r="J88" s="213">
        <f>ROUND(I88*H88,2)</f>
        <v>0</v>
      </c>
      <c r="K88" s="209" t="s">
        <v>132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133</v>
      </c>
      <c r="AT88" s="218" t="s">
        <v>128</v>
      </c>
      <c r="AU88" s="218" t="s">
        <v>21</v>
      </c>
      <c r="AY88" s="19" t="s">
        <v>126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133</v>
      </c>
      <c r="BM88" s="218" t="s">
        <v>134</v>
      </c>
    </row>
    <row r="89" s="2" customFormat="1">
      <c r="A89" s="41"/>
      <c r="B89" s="42"/>
      <c r="C89" s="43"/>
      <c r="D89" s="220" t="s">
        <v>135</v>
      </c>
      <c r="E89" s="43"/>
      <c r="F89" s="221" t="s">
        <v>136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135</v>
      </c>
      <c r="AU89" s="19" t="s">
        <v>21</v>
      </c>
    </row>
    <row r="90" s="13" customFormat="1">
      <c r="A90" s="13"/>
      <c r="B90" s="225"/>
      <c r="C90" s="226"/>
      <c r="D90" s="227" t="s">
        <v>137</v>
      </c>
      <c r="E90" s="228" t="s">
        <v>32</v>
      </c>
      <c r="F90" s="229" t="s">
        <v>138</v>
      </c>
      <c r="G90" s="226"/>
      <c r="H90" s="228" t="s">
        <v>32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137</v>
      </c>
      <c r="AU90" s="235" t="s">
        <v>21</v>
      </c>
      <c r="AV90" s="13" t="s">
        <v>90</v>
      </c>
      <c r="AW90" s="13" t="s">
        <v>41</v>
      </c>
      <c r="AX90" s="13" t="s">
        <v>82</v>
      </c>
      <c r="AY90" s="235" t="s">
        <v>126</v>
      </c>
    </row>
    <row r="91" s="14" customFormat="1">
      <c r="A91" s="14"/>
      <c r="B91" s="236"/>
      <c r="C91" s="237"/>
      <c r="D91" s="227" t="s">
        <v>137</v>
      </c>
      <c r="E91" s="238" t="s">
        <v>32</v>
      </c>
      <c r="F91" s="239" t="s">
        <v>139</v>
      </c>
      <c r="G91" s="237"/>
      <c r="H91" s="240">
        <v>20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137</v>
      </c>
      <c r="AU91" s="246" t="s">
        <v>21</v>
      </c>
      <c r="AV91" s="14" t="s">
        <v>21</v>
      </c>
      <c r="AW91" s="14" t="s">
        <v>41</v>
      </c>
      <c r="AX91" s="14" t="s">
        <v>82</v>
      </c>
      <c r="AY91" s="246" t="s">
        <v>126</v>
      </c>
    </row>
    <row r="92" s="13" customFormat="1">
      <c r="A92" s="13"/>
      <c r="B92" s="225"/>
      <c r="C92" s="226"/>
      <c r="D92" s="227" t="s">
        <v>137</v>
      </c>
      <c r="E92" s="228" t="s">
        <v>32</v>
      </c>
      <c r="F92" s="229" t="s">
        <v>140</v>
      </c>
      <c r="G92" s="226"/>
      <c r="H92" s="228" t="s">
        <v>32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137</v>
      </c>
      <c r="AU92" s="235" t="s">
        <v>21</v>
      </c>
      <c r="AV92" s="13" t="s">
        <v>90</v>
      </c>
      <c r="AW92" s="13" t="s">
        <v>41</v>
      </c>
      <c r="AX92" s="13" t="s">
        <v>82</v>
      </c>
      <c r="AY92" s="235" t="s">
        <v>126</v>
      </c>
    </row>
    <row r="93" s="15" customFormat="1">
      <c r="A93" s="15"/>
      <c r="B93" s="247"/>
      <c r="C93" s="248"/>
      <c r="D93" s="227" t="s">
        <v>137</v>
      </c>
      <c r="E93" s="249" t="s">
        <v>32</v>
      </c>
      <c r="F93" s="250" t="s">
        <v>141</v>
      </c>
      <c r="G93" s="248"/>
      <c r="H93" s="251">
        <v>20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137</v>
      </c>
      <c r="AU93" s="257" t="s">
        <v>21</v>
      </c>
      <c r="AV93" s="15" t="s">
        <v>133</v>
      </c>
      <c r="AW93" s="15" t="s">
        <v>41</v>
      </c>
      <c r="AX93" s="15" t="s">
        <v>90</v>
      </c>
      <c r="AY93" s="257" t="s">
        <v>126</v>
      </c>
    </row>
    <row r="94" s="12" customFormat="1" ht="22.8" customHeight="1">
      <c r="A94" s="12"/>
      <c r="B94" s="191"/>
      <c r="C94" s="192"/>
      <c r="D94" s="193" t="s">
        <v>81</v>
      </c>
      <c r="E94" s="205" t="s">
        <v>142</v>
      </c>
      <c r="F94" s="205" t="s">
        <v>143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SUM(P95:P122)</f>
        <v>0</v>
      </c>
      <c r="Q94" s="199"/>
      <c r="R94" s="200">
        <f>SUM(R95:R122)</f>
        <v>20.162228249999998</v>
      </c>
      <c r="S94" s="199"/>
      <c r="T94" s="201">
        <f>SUM(T95:T122)</f>
        <v>413.382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90</v>
      </c>
      <c r="AT94" s="203" t="s">
        <v>81</v>
      </c>
      <c r="AU94" s="203" t="s">
        <v>90</v>
      </c>
      <c r="AY94" s="202" t="s">
        <v>126</v>
      </c>
      <c r="BK94" s="204">
        <f>SUM(BK95:BK122)</f>
        <v>0</v>
      </c>
    </row>
    <row r="95" s="2" customFormat="1" ht="16.5" customHeight="1">
      <c r="A95" s="41"/>
      <c r="B95" s="42"/>
      <c r="C95" s="207" t="s">
        <v>21</v>
      </c>
      <c r="D95" s="207" t="s">
        <v>128</v>
      </c>
      <c r="E95" s="208" t="s">
        <v>144</v>
      </c>
      <c r="F95" s="209" t="s">
        <v>145</v>
      </c>
      <c r="G95" s="210" t="s">
        <v>131</v>
      </c>
      <c r="H95" s="211">
        <v>40.299999999999997</v>
      </c>
      <c r="I95" s="212"/>
      <c r="J95" s="213">
        <f>ROUND(I95*H95,2)</f>
        <v>0</v>
      </c>
      <c r="K95" s="209" t="s">
        <v>132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0.12171</v>
      </c>
      <c r="R95" s="216">
        <f>Q95*H95</f>
        <v>4.9049129999999996</v>
      </c>
      <c r="S95" s="216">
        <v>2.3999999999999999</v>
      </c>
      <c r="T95" s="217">
        <f>S95*H95</f>
        <v>96.719999999999985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133</v>
      </c>
      <c r="AT95" s="218" t="s">
        <v>128</v>
      </c>
      <c r="AU95" s="218" t="s">
        <v>21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133</v>
      </c>
      <c r="BM95" s="218" t="s">
        <v>146</v>
      </c>
    </row>
    <row r="96" s="2" customFormat="1">
      <c r="A96" s="41"/>
      <c r="B96" s="42"/>
      <c r="C96" s="43"/>
      <c r="D96" s="220" t="s">
        <v>135</v>
      </c>
      <c r="E96" s="43"/>
      <c r="F96" s="221" t="s">
        <v>147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21</v>
      </c>
    </row>
    <row r="97" s="14" customFormat="1">
      <c r="A97" s="14"/>
      <c r="B97" s="236"/>
      <c r="C97" s="237"/>
      <c r="D97" s="227" t="s">
        <v>137</v>
      </c>
      <c r="E97" s="238" t="s">
        <v>32</v>
      </c>
      <c r="F97" s="239" t="s">
        <v>148</v>
      </c>
      <c r="G97" s="237"/>
      <c r="H97" s="240">
        <v>40.299999999999997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137</v>
      </c>
      <c r="AU97" s="246" t="s">
        <v>21</v>
      </c>
      <c r="AV97" s="14" t="s">
        <v>21</v>
      </c>
      <c r="AW97" s="14" t="s">
        <v>41</v>
      </c>
      <c r="AX97" s="14" t="s">
        <v>82</v>
      </c>
      <c r="AY97" s="246" t="s">
        <v>126</v>
      </c>
    </row>
    <row r="98" s="13" customFormat="1">
      <c r="A98" s="13"/>
      <c r="B98" s="225"/>
      <c r="C98" s="226"/>
      <c r="D98" s="227" t="s">
        <v>137</v>
      </c>
      <c r="E98" s="228" t="s">
        <v>32</v>
      </c>
      <c r="F98" s="229" t="s">
        <v>140</v>
      </c>
      <c r="G98" s="226"/>
      <c r="H98" s="228" t="s">
        <v>32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137</v>
      </c>
      <c r="AU98" s="235" t="s">
        <v>21</v>
      </c>
      <c r="AV98" s="13" t="s">
        <v>90</v>
      </c>
      <c r="AW98" s="13" t="s">
        <v>41</v>
      </c>
      <c r="AX98" s="13" t="s">
        <v>82</v>
      </c>
      <c r="AY98" s="235" t="s">
        <v>126</v>
      </c>
    </row>
    <row r="99" s="15" customFormat="1">
      <c r="A99" s="15"/>
      <c r="B99" s="247"/>
      <c r="C99" s="248"/>
      <c r="D99" s="227" t="s">
        <v>137</v>
      </c>
      <c r="E99" s="249" t="s">
        <v>32</v>
      </c>
      <c r="F99" s="250" t="s">
        <v>141</v>
      </c>
      <c r="G99" s="248"/>
      <c r="H99" s="251">
        <v>40.299999999999997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137</v>
      </c>
      <c r="AU99" s="257" t="s">
        <v>21</v>
      </c>
      <c r="AV99" s="15" t="s">
        <v>133</v>
      </c>
      <c r="AW99" s="15" t="s">
        <v>41</v>
      </c>
      <c r="AX99" s="15" t="s">
        <v>90</v>
      </c>
      <c r="AY99" s="257" t="s">
        <v>126</v>
      </c>
    </row>
    <row r="100" s="2" customFormat="1" ht="16.5" customHeight="1">
      <c r="A100" s="41"/>
      <c r="B100" s="42"/>
      <c r="C100" s="207" t="s">
        <v>149</v>
      </c>
      <c r="D100" s="207" t="s">
        <v>128</v>
      </c>
      <c r="E100" s="208" t="s">
        <v>150</v>
      </c>
      <c r="F100" s="209" t="s">
        <v>151</v>
      </c>
      <c r="G100" s="210" t="s">
        <v>131</v>
      </c>
      <c r="H100" s="211">
        <v>109</v>
      </c>
      <c r="I100" s="212"/>
      <c r="J100" s="213">
        <f>ROUND(I100*H100,2)</f>
        <v>0</v>
      </c>
      <c r="K100" s="209" t="s">
        <v>132</v>
      </c>
      <c r="L100" s="47"/>
      <c r="M100" s="214" t="s">
        <v>32</v>
      </c>
      <c r="N100" s="215" t="s">
        <v>53</v>
      </c>
      <c r="O100" s="87"/>
      <c r="P100" s="216">
        <f>O100*H100</f>
        <v>0</v>
      </c>
      <c r="Q100" s="216">
        <v>0.12</v>
      </c>
      <c r="R100" s="216">
        <f>Q100*H100</f>
        <v>13.08</v>
      </c>
      <c r="S100" s="216">
        <v>2.4900000000000002</v>
      </c>
      <c r="T100" s="217">
        <f>S100*H100</f>
        <v>271.41000000000003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133</v>
      </c>
      <c r="AT100" s="218" t="s">
        <v>128</v>
      </c>
      <c r="AU100" s="218" t="s">
        <v>21</v>
      </c>
      <c r="AY100" s="19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90</v>
      </c>
      <c r="BK100" s="219">
        <f>ROUND(I100*H100,2)</f>
        <v>0</v>
      </c>
      <c r="BL100" s="19" t="s">
        <v>133</v>
      </c>
      <c r="BM100" s="218" t="s">
        <v>152</v>
      </c>
    </row>
    <row r="101" s="2" customFormat="1">
      <c r="A101" s="41"/>
      <c r="B101" s="42"/>
      <c r="C101" s="43"/>
      <c r="D101" s="220" t="s">
        <v>135</v>
      </c>
      <c r="E101" s="43"/>
      <c r="F101" s="221" t="s">
        <v>153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135</v>
      </c>
      <c r="AU101" s="19" t="s">
        <v>21</v>
      </c>
    </row>
    <row r="102" s="13" customFormat="1">
      <c r="A102" s="13"/>
      <c r="B102" s="225"/>
      <c r="C102" s="226"/>
      <c r="D102" s="227" t="s">
        <v>137</v>
      </c>
      <c r="E102" s="228" t="s">
        <v>32</v>
      </c>
      <c r="F102" s="229" t="s">
        <v>154</v>
      </c>
      <c r="G102" s="226"/>
      <c r="H102" s="228" t="s">
        <v>32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21</v>
      </c>
      <c r="AV102" s="13" t="s">
        <v>90</v>
      </c>
      <c r="AW102" s="13" t="s">
        <v>41</v>
      </c>
      <c r="AX102" s="13" t="s">
        <v>82</v>
      </c>
      <c r="AY102" s="235" t="s">
        <v>126</v>
      </c>
    </row>
    <row r="103" s="14" customFormat="1">
      <c r="A103" s="14"/>
      <c r="B103" s="236"/>
      <c r="C103" s="237"/>
      <c r="D103" s="227" t="s">
        <v>137</v>
      </c>
      <c r="E103" s="238" t="s">
        <v>32</v>
      </c>
      <c r="F103" s="239" t="s">
        <v>155</v>
      </c>
      <c r="G103" s="237"/>
      <c r="H103" s="240">
        <v>21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137</v>
      </c>
      <c r="AU103" s="246" t="s">
        <v>21</v>
      </c>
      <c r="AV103" s="14" t="s">
        <v>21</v>
      </c>
      <c r="AW103" s="14" t="s">
        <v>41</v>
      </c>
      <c r="AX103" s="14" t="s">
        <v>82</v>
      </c>
      <c r="AY103" s="246" t="s">
        <v>126</v>
      </c>
    </row>
    <row r="104" s="13" customFormat="1">
      <c r="A104" s="13"/>
      <c r="B104" s="225"/>
      <c r="C104" s="226"/>
      <c r="D104" s="227" t="s">
        <v>137</v>
      </c>
      <c r="E104" s="228" t="s">
        <v>32</v>
      </c>
      <c r="F104" s="229" t="s">
        <v>156</v>
      </c>
      <c r="G104" s="226"/>
      <c r="H104" s="228" t="s">
        <v>32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137</v>
      </c>
      <c r="AU104" s="235" t="s">
        <v>21</v>
      </c>
      <c r="AV104" s="13" t="s">
        <v>90</v>
      </c>
      <c r="AW104" s="13" t="s">
        <v>41</v>
      </c>
      <c r="AX104" s="13" t="s">
        <v>82</v>
      </c>
      <c r="AY104" s="235" t="s">
        <v>126</v>
      </c>
    </row>
    <row r="105" s="14" customFormat="1">
      <c r="A105" s="14"/>
      <c r="B105" s="236"/>
      <c r="C105" s="237"/>
      <c r="D105" s="227" t="s">
        <v>137</v>
      </c>
      <c r="E105" s="238" t="s">
        <v>32</v>
      </c>
      <c r="F105" s="239" t="s">
        <v>157</v>
      </c>
      <c r="G105" s="237"/>
      <c r="H105" s="240">
        <v>88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137</v>
      </c>
      <c r="AU105" s="246" t="s">
        <v>21</v>
      </c>
      <c r="AV105" s="14" t="s">
        <v>21</v>
      </c>
      <c r="AW105" s="14" t="s">
        <v>41</v>
      </c>
      <c r="AX105" s="14" t="s">
        <v>82</v>
      </c>
      <c r="AY105" s="246" t="s">
        <v>126</v>
      </c>
    </row>
    <row r="106" s="13" customFormat="1">
      <c r="A106" s="13"/>
      <c r="B106" s="225"/>
      <c r="C106" s="226"/>
      <c r="D106" s="227" t="s">
        <v>137</v>
      </c>
      <c r="E106" s="228" t="s">
        <v>32</v>
      </c>
      <c r="F106" s="229" t="s">
        <v>140</v>
      </c>
      <c r="G106" s="226"/>
      <c r="H106" s="228" t="s">
        <v>32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137</v>
      </c>
      <c r="AU106" s="235" t="s">
        <v>21</v>
      </c>
      <c r="AV106" s="13" t="s">
        <v>90</v>
      </c>
      <c r="AW106" s="13" t="s">
        <v>41</v>
      </c>
      <c r="AX106" s="13" t="s">
        <v>82</v>
      </c>
      <c r="AY106" s="235" t="s">
        <v>126</v>
      </c>
    </row>
    <row r="107" s="15" customFormat="1">
      <c r="A107" s="15"/>
      <c r="B107" s="247"/>
      <c r="C107" s="248"/>
      <c r="D107" s="227" t="s">
        <v>137</v>
      </c>
      <c r="E107" s="249" t="s">
        <v>32</v>
      </c>
      <c r="F107" s="250" t="s">
        <v>141</v>
      </c>
      <c r="G107" s="248"/>
      <c r="H107" s="251">
        <v>109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137</v>
      </c>
      <c r="AU107" s="257" t="s">
        <v>21</v>
      </c>
      <c r="AV107" s="15" t="s">
        <v>133</v>
      </c>
      <c r="AW107" s="15" t="s">
        <v>41</v>
      </c>
      <c r="AX107" s="15" t="s">
        <v>90</v>
      </c>
      <c r="AY107" s="257" t="s">
        <v>126</v>
      </c>
    </row>
    <row r="108" s="2" customFormat="1" ht="16.5" customHeight="1">
      <c r="A108" s="41"/>
      <c r="B108" s="42"/>
      <c r="C108" s="207" t="s">
        <v>133</v>
      </c>
      <c r="D108" s="207" t="s">
        <v>128</v>
      </c>
      <c r="E108" s="208" t="s">
        <v>158</v>
      </c>
      <c r="F108" s="209" t="s">
        <v>159</v>
      </c>
      <c r="G108" s="210" t="s">
        <v>131</v>
      </c>
      <c r="H108" s="211">
        <v>17.774999999999999</v>
      </c>
      <c r="I108" s="212"/>
      <c r="J108" s="213">
        <f>ROUND(I108*H108,2)</f>
        <v>0</v>
      </c>
      <c r="K108" s="209" t="s">
        <v>132</v>
      </c>
      <c r="L108" s="47"/>
      <c r="M108" s="214" t="s">
        <v>32</v>
      </c>
      <c r="N108" s="215" t="s">
        <v>53</v>
      </c>
      <c r="O108" s="87"/>
      <c r="P108" s="216">
        <f>O108*H108</f>
        <v>0</v>
      </c>
      <c r="Q108" s="216">
        <v>0.12171</v>
      </c>
      <c r="R108" s="216">
        <f>Q108*H108</f>
        <v>2.1633952499999998</v>
      </c>
      <c r="S108" s="216">
        <v>2.3999999999999999</v>
      </c>
      <c r="T108" s="217">
        <f>S108*H108</f>
        <v>42.659999999999997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133</v>
      </c>
      <c r="AT108" s="218" t="s">
        <v>128</v>
      </c>
      <c r="AU108" s="218" t="s">
        <v>21</v>
      </c>
      <c r="AY108" s="19" t="s">
        <v>126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90</v>
      </c>
      <c r="BK108" s="219">
        <f>ROUND(I108*H108,2)</f>
        <v>0</v>
      </c>
      <c r="BL108" s="19" t="s">
        <v>133</v>
      </c>
      <c r="BM108" s="218" t="s">
        <v>160</v>
      </c>
    </row>
    <row r="109" s="2" customFormat="1">
      <c r="A109" s="41"/>
      <c r="B109" s="42"/>
      <c r="C109" s="43"/>
      <c r="D109" s="220" t="s">
        <v>135</v>
      </c>
      <c r="E109" s="43"/>
      <c r="F109" s="221" t="s">
        <v>161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135</v>
      </c>
      <c r="AU109" s="19" t="s">
        <v>21</v>
      </c>
    </row>
    <row r="110" s="13" customFormat="1">
      <c r="A110" s="13"/>
      <c r="B110" s="225"/>
      <c r="C110" s="226"/>
      <c r="D110" s="227" t="s">
        <v>137</v>
      </c>
      <c r="E110" s="228" t="s">
        <v>32</v>
      </c>
      <c r="F110" s="229" t="s">
        <v>162</v>
      </c>
      <c r="G110" s="226"/>
      <c r="H110" s="228" t="s">
        <v>32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137</v>
      </c>
      <c r="AU110" s="235" t="s">
        <v>21</v>
      </c>
      <c r="AV110" s="13" t="s">
        <v>90</v>
      </c>
      <c r="AW110" s="13" t="s">
        <v>41</v>
      </c>
      <c r="AX110" s="13" t="s">
        <v>82</v>
      </c>
      <c r="AY110" s="235" t="s">
        <v>126</v>
      </c>
    </row>
    <row r="111" s="14" customFormat="1">
      <c r="A111" s="14"/>
      <c r="B111" s="236"/>
      <c r="C111" s="237"/>
      <c r="D111" s="227" t="s">
        <v>137</v>
      </c>
      <c r="E111" s="238" t="s">
        <v>32</v>
      </c>
      <c r="F111" s="239" t="s">
        <v>163</v>
      </c>
      <c r="G111" s="237"/>
      <c r="H111" s="240">
        <v>13.475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137</v>
      </c>
      <c r="AU111" s="246" t="s">
        <v>21</v>
      </c>
      <c r="AV111" s="14" t="s">
        <v>21</v>
      </c>
      <c r="AW111" s="14" t="s">
        <v>41</v>
      </c>
      <c r="AX111" s="14" t="s">
        <v>82</v>
      </c>
      <c r="AY111" s="246" t="s">
        <v>126</v>
      </c>
    </row>
    <row r="112" s="16" customFormat="1">
      <c r="A112" s="16"/>
      <c r="B112" s="258"/>
      <c r="C112" s="259"/>
      <c r="D112" s="227" t="s">
        <v>137</v>
      </c>
      <c r="E112" s="260" t="s">
        <v>32</v>
      </c>
      <c r="F112" s="261" t="s">
        <v>164</v>
      </c>
      <c r="G112" s="259"/>
      <c r="H112" s="262">
        <v>13.475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8" t="s">
        <v>137</v>
      </c>
      <c r="AU112" s="268" t="s">
        <v>21</v>
      </c>
      <c r="AV112" s="16" t="s">
        <v>149</v>
      </c>
      <c r="AW112" s="16" t="s">
        <v>41</v>
      </c>
      <c r="AX112" s="16" t="s">
        <v>82</v>
      </c>
      <c r="AY112" s="268" t="s">
        <v>126</v>
      </c>
    </row>
    <row r="113" s="13" customFormat="1">
      <c r="A113" s="13"/>
      <c r="B113" s="225"/>
      <c r="C113" s="226"/>
      <c r="D113" s="227" t="s">
        <v>137</v>
      </c>
      <c r="E113" s="228" t="s">
        <v>32</v>
      </c>
      <c r="F113" s="229" t="s">
        <v>165</v>
      </c>
      <c r="G113" s="226"/>
      <c r="H113" s="228" t="s">
        <v>32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137</v>
      </c>
      <c r="AU113" s="235" t="s">
        <v>21</v>
      </c>
      <c r="AV113" s="13" t="s">
        <v>90</v>
      </c>
      <c r="AW113" s="13" t="s">
        <v>41</v>
      </c>
      <c r="AX113" s="13" t="s">
        <v>82</v>
      </c>
      <c r="AY113" s="235" t="s">
        <v>126</v>
      </c>
    </row>
    <row r="114" s="14" customFormat="1">
      <c r="A114" s="14"/>
      <c r="B114" s="236"/>
      <c r="C114" s="237"/>
      <c r="D114" s="227" t="s">
        <v>137</v>
      </c>
      <c r="E114" s="238" t="s">
        <v>32</v>
      </c>
      <c r="F114" s="239" t="s">
        <v>166</v>
      </c>
      <c r="G114" s="237"/>
      <c r="H114" s="240">
        <v>4.2999999999999998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137</v>
      </c>
      <c r="AU114" s="246" t="s">
        <v>21</v>
      </c>
      <c r="AV114" s="14" t="s">
        <v>21</v>
      </c>
      <c r="AW114" s="14" t="s">
        <v>41</v>
      </c>
      <c r="AX114" s="14" t="s">
        <v>82</v>
      </c>
      <c r="AY114" s="246" t="s">
        <v>126</v>
      </c>
    </row>
    <row r="115" s="16" customFormat="1">
      <c r="A115" s="16"/>
      <c r="B115" s="258"/>
      <c r="C115" s="259"/>
      <c r="D115" s="227" t="s">
        <v>137</v>
      </c>
      <c r="E115" s="260" t="s">
        <v>32</v>
      </c>
      <c r="F115" s="261" t="s">
        <v>164</v>
      </c>
      <c r="G115" s="259"/>
      <c r="H115" s="262">
        <v>4.2999999999999998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8" t="s">
        <v>137</v>
      </c>
      <c r="AU115" s="268" t="s">
        <v>21</v>
      </c>
      <c r="AV115" s="16" t="s">
        <v>149</v>
      </c>
      <c r="AW115" s="16" t="s">
        <v>41</v>
      </c>
      <c r="AX115" s="16" t="s">
        <v>82</v>
      </c>
      <c r="AY115" s="268" t="s">
        <v>126</v>
      </c>
    </row>
    <row r="116" s="13" customFormat="1">
      <c r="A116" s="13"/>
      <c r="B116" s="225"/>
      <c r="C116" s="226"/>
      <c r="D116" s="227" t="s">
        <v>137</v>
      </c>
      <c r="E116" s="228" t="s">
        <v>32</v>
      </c>
      <c r="F116" s="229" t="s">
        <v>140</v>
      </c>
      <c r="G116" s="226"/>
      <c r="H116" s="228" t="s">
        <v>32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137</v>
      </c>
      <c r="AU116" s="235" t="s">
        <v>21</v>
      </c>
      <c r="AV116" s="13" t="s">
        <v>90</v>
      </c>
      <c r="AW116" s="13" t="s">
        <v>41</v>
      </c>
      <c r="AX116" s="13" t="s">
        <v>82</v>
      </c>
      <c r="AY116" s="235" t="s">
        <v>126</v>
      </c>
    </row>
    <row r="117" s="15" customFormat="1">
      <c r="A117" s="15"/>
      <c r="B117" s="247"/>
      <c r="C117" s="248"/>
      <c r="D117" s="227" t="s">
        <v>137</v>
      </c>
      <c r="E117" s="249" t="s">
        <v>32</v>
      </c>
      <c r="F117" s="250" t="s">
        <v>141</v>
      </c>
      <c r="G117" s="248"/>
      <c r="H117" s="251">
        <v>17.774999999999999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137</v>
      </c>
      <c r="AU117" s="257" t="s">
        <v>21</v>
      </c>
      <c r="AV117" s="15" t="s">
        <v>133</v>
      </c>
      <c r="AW117" s="15" t="s">
        <v>41</v>
      </c>
      <c r="AX117" s="15" t="s">
        <v>90</v>
      </c>
      <c r="AY117" s="257" t="s">
        <v>126</v>
      </c>
    </row>
    <row r="118" s="2" customFormat="1" ht="24.15" customHeight="1">
      <c r="A118" s="41"/>
      <c r="B118" s="42"/>
      <c r="C118" s="207" t="s">
        <v>167</v>
      </c>
      <c r="D118" s="207" t="s">
        <v>128</v>
      </c>
      <c r="E118" s="208" t="s">
        <v>168</v>
      </c>
      <c r="F118" s="209" t="s">
        <v>169</v>
      </c>
      <c r="G118" s="210" t="s">
        <v>170</v>
      </c>
      <c r="H118" s="211">
        <v>48</v>
      </c>
      <c r="I118" s="212"/>
      <c r="J118" s="213">
        <f>ROUND(I118*H118,2)</f>
        <v>0</v>
      </c>
      <c r="K118" s="209" t="s">
        <v>132</v>
      </c>
      <c r="L118" s="47"/>
      <c r="M118" s="214" t="s">
        <v>32</v>
      </c>
      <c r="N118" s="215" t="s">
        <v>53</v>
      </c>
      <c r="O118" s="87"/>
      <c r="P118" s="216">
        <f>O118*H118</f>
        <v>0</v>
      </c>
      <c r="Q118" s="216">
        <v>0.00029</v>
      </c>
      <c r="R118" s="216">
        <f>Q118*H118</f>
        <v>0.01392</v>
      </c>
      <c r="S118" s="216">
        <v>0.053999999999999999</v>
      </c>
      <c r="T118" s="217">
        <f>S118*H118</f>
        <v>2.5920000000000001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133</v>
      </c>
      <c r="AT118" s="218" t="s">
        <v>128</v>
      </c>
      <c r="AU118" s="218" t="s">
        <v>21</v>
      </c>
      <c r="AY118" s="19" t="s">
        <v>126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90</v>
      </c>
      <c r="BK118" s="219">
        <f>ROUND(I118*H118,2)</f>
        <v>0</v>
      </c>
      <c r="BL118" s="19" t="s">
        <v>133</v>
      </c>
      <c r="BM118" s="218" t="s">
        <v>171</v>
      </c>
    </row>
    <row r="119" s="2" customFormat="1">
      <c r="A119" s="41"/>
      <c r="B119" s="42"/>
      <c r="C119" s="43"/>
      <c r="D119" s="220" t="s">
        <v>135</v>
      </c>
      <c r="E119" s="43"/>
      <c r="F119" s="221" t="s">
        <v>172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135</v>
      </c>
      <c r="AU119" s="19" t="s">
        <v>21</v>
      </c>
    </row>
    <row r="120" s="14" customFormat="1">
      <c r="A120" s="14"/>
      <c r="B120" s="236"/>
      <c r="C120" s="237"/>
      <c r="D120" s="227" t="s">
        <v>137</v>
      </c>
      <c r="E120" s="238" t="s">
        <v>32</v>
      </c>
      <c r="F120" s="239" t="s">
        <v>173</v>
      </c>
      <c r="G120" s="237"/>
      <c r="H120" s="240">
        <v>48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137</v>
      </c>
      <c r="AU120" s="246" t="s">
        <v>21</v>
      </c>
      <c r="AV120" s="14" t="s">
        <v>21</v>
      </c>
      <c r="AW120" s="14" t="s">
        <v>41</v>
      </c>
      <c r="AX120" s="14" t="s">
        <v>82</v>
      </c>
      <c r="AY120" s="246" t="s">
        <v>126</v>
      </c>
    </row>
    <row r="121" s="13" customFormat="1">
      <c r="A121" s="13"/>
      <c r="B121" s="225"/>
      <c r="C121" s="226"/>
      <c r="D121" s="227" t="s">
        <v>137</v>
      </c>
      <c r="E121" s="228" t="s">
        <v>32</v>
      </c>
      <c r="F121" s="229" t="s">
        <v>140</v>
      </c>
      <c r="G121" s="226"/>
      <c r="H121" s="228" t="s">
        <v>32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137</v>
      </c>
      <c r="AU121" s="235" t="s">
        <v>21</v>
      </c>
      <c r="AV121" s="13" t="s">
        <v>90</v>
      </c>
      <c r="AW121" s="13" t="s">
        <v>41</v>
      </c>
      <c r="AX121" s="13" t="s">
        <v>82</v>
      </c>
      <c r="AY121" s="235" t="s">
        <v>126</v>
      </c>
    </row>
    <row r="122" s="15" customFormat="1">
      <c r="A122" s="15"/>
      <c r="B122" s="247"/>
      <c r="C122" s="248"/>
      <c r="D122" s="227" t="s">
        <v>137</v>
      </c>
      <c r="E122" s="249" t="s">
        <v>32</v>
      </c>
      <c r="F122" s="250" t="s">
        <v>141</v>
      </c>
      <c r="G122" s="248"/>
      <c r="H122" s="251">
        <v>48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137</v>
      </c>
      <c r="AU122" s="257" t="s">
        <v>21</v>
      </c>
      <c r="AV122" s="15" t="s">
        <v>133</v>
      </c>
      <c r="AW122" s="15" t="s">
        <v>41</v>
      </c>
      <c r="AX122" s="15" t="s">
        <v>90</v>
      </c>
      <c r="AY122" s="257" t="s">
        <v>126</v>
      </c>
    </row>
    <row r="123" s="12" customFormat="1" ht="22.8" customHeight="1">
      <c r="A123" s="12"/>
      <c r="B123" s="191"/>
      <c r="C123" s="192"/>
      <c r="D123" s="193" t="s">
        <v>81</v>
      </c>
      <c r="E123" s="205" t="s">
        <v>174</v>
      </c>
      <c r="F123" s="205" t="s">
        <v>175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SUM(P124:P150)</f>
        <v>0</v>
      </c>
      <c r="Q123" s="199"/>
      <c r="R123" s="200">
        <f>SUM(R124:R150)</f>
        <v>0</v>
      </c>
      <c r="S123" s="199"/>
      <c r="T123" s="201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90</v>
      </c>
      <c r="AT123" s="203" t="s">
        <v>81</v>
      </c>
      <c r="AU123" s="203" t="s">
        <v>90</v>
      </c>
      <c r="AY123" s="202" t="s">
        <v>126</v>
      </c>
      <c r="BK123" s="204">
        <f>SUM(BK124:BK150)</f>
        <v>0</v>
      </c>
    </row>
    <row r="124" s="2" customFormat="1" ht="24.15" customHeight="1">
      <c r="A124" s="41"/>
      <c r="B124" s="42"/>
      <c r="C124" s="207" t="s">
        <v>176</v>
      </c>
      <c r="D124" s="207" t="s">
        <v>128</v>
      </c>
      <c r="E124" s="208" t="s">
        <v>177</v>
      </c>
      <c r="F124" s="209" t="s">
        <v>178</v>
      </c>
      <c r="G124" s="210" t="s">
        <v>179</v>
      </c>
      <c r="H124" s="211">
        <v>2.5920000000000001</v>
      </c>
      <c r="I124" s="212"/>
      <c r="J124" s="213">
        <f>ROUND(I124*H124,2)</f>
        <v>0</v>
      </c>
      <c r="K124" s="209" t="s">
        <v>132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133</v>
      </c>
      <c r="AT124" s="218" t="s">
        <v>128</v>
      </c>
      <c r="AU124" s="218" t="s">
        <v>21</v>
      </c>
      <c r="AY124" s="19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133</v>
      </c>
      <c r="BM124" s="218" t="s">
        <v>180</v>
      </c>
    </row>
    <row r="125" s="2" customFormat="1">
      <c r="A125" s="41"/>
      <c r="B125" s="42"/>
      <c r="C125" s="43"/>
      <c r="D125" s="220" t="s">
        <v>135</v>
      </c>
      <c r="E125" s="43"/>
      <c r="F125" s="221" t="s">
        <v>181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135</v>
      </c>
      <c r="AU125" s="19" t="s">
        <v>21</v>
      </c>
    </row>
    <row r="126" s="14" customFormat="1">
      <c r="A126" s="14"/>
      <c r="B126" s="236"/>
      <c r="C126" s="237"/>
      <c r="D126" s="227" t="s">
        <v>137</v>
      </c>
      <c r="E126" s="238" t="s">
        <v>32</v>
      </c>
      <c r="F126" s="239" t="s">
        <v>182</v>
      </c>
      <c r="G126" s="237"/>
      <c r="H126" s="240">
        <v>2.5920000000000001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137</v>
      </c>
      <c r="AU126" s="246" t="s">
        <v>21</v>
      </c>
      <c r="AV126" s="14" t="s">
        <v>21</v>
      </c>
      <c r="AW126" s="14" t="s">
        <v>41</v>
      </c>
      <c r="AX126" s="14" t="s">
        <v>82</v>
      </c>
      <c r="AY126" s="246" t="s">
        <v>126</v>
      </c>
    </row>
    <row r="127" s="13" customFormat="1">
      <c r="A127" s="13"/>
      <c r="B127" s="225"/>
      <c r="C127" s="226"/>
      <c r="D127" s="227" t="s">
        <v>137</v>
      </c>
      <c r="E127" s="228" t="s">
        <v>32</v>
      </c>
      <c r="F127" s="229" t="s">
        <v>183</v>
      </c>
      <c r="G127" s="226"/>
      <c r="H127" s="228" t="s">
        <v>32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137</v>
      </c>
      <c r="AU127" s="235" t="s">
        <v>21</v>
      </c>
      <c r="AV127" s="13" t="s">
        <v>90</v>
      </c>
      <c r="AW127" s="13" t="s">
        <v>41</v>
      </c>
      <c r="AX127" s="13" t="s">
        <v>82</v>
      </c>
      <c r="AY127" s="235" t="s">
        <v>126</v>
      </c>
    </row>
    <row r="128" s="15" customFormat="1">
      <c r="A128" s="15"/>
      <c r="B128" s="247"/>
      <c r="C128" s="248"/>
      <c r="D128" s="227" t="s">
        <v>137</v>
      </c>
      <c r="E128" s="249" t="s">
        <v>32</v>
      </c>
      <c r="F128" s="250" t="s">
        <v>141</v>
      </c>
      <c r="G128" s="248"/>
      <c r="H128" s="251">
        <v>2.5920000000000001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137</v>
      </c>
      <c r="AU128" s="257" t="s">
        <v>21</v>
      </c>
      <c r="AV128" s="15" t="s">
        <v>133</v>
      </c>
      <c r="AW128" s="15" t="s">
        <v>41</v>
      </c>
      <c r="AX128" s="15" t="s">
        <v>90</v>
      </c>
      <c r="AY128" s="257" t="s">
        <v>126</v>
      </c>
    </row>
    <row r="129" s="2" customFormat="1" ht="24.15" customHeight="1">
      <c r="A129" s="41"/>
      <c r="B129" s="42"/>
      <c r="C129" s="207" t="s">
        <v>184</v>
      </c>
      <c r="D129" s="207" t="s">
        <v>128</v>
      </c>
      <c r="E129" s="208" t="s">
        <v>185</v>
      </c>
      <c r="F129" s="209" t="s">
        <v>186</v>
      </c>
      <c r="G129" s="210" t="s">
        <v>179</v>
      </c>
      <c r="H129" s="211">
        <v>0.17199999999999999</v>
      </c>
      <c r="I129" s="212"/>
      <c r="J129" s="213">
        <f>ROUND(I129*H129,2)</f>
        <v>0</v>
      </c>
      <c r="K129" s="209" t="s">
        <v>132</v>
      </c>
      <c r="L129" s="47"/>
      <c r="M129" s="214" t="s">
        <v>32</v>
      </c>
      <c r="N129" s="215" t="s">
        <v>53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133</v>
      </c>
      <c r="AT129" s="218" t="s">
        <v>128</v>
      </c>
      <c r="AU129" s="218" t="s">
        <v>21</v>
      </c>
      <c r="AY129" s="19" t="s">
        <v>126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90</v>
      </c>
      <c r="BK129" s="219">
        <f>ROUND(I129*H129,2)</f>
        <v>0</v>
      </c>
      <c r="BL129" s="19" t="s">
        <v>133</v>
      </c>
      <c r="BM129" s="218" t="s">
        <v>187</v>
      </c>
    </row>
    <row r="130" s="2" customFormat="1">
      <c r="A130" s="41"/>
      <c r="B130" s="42"/>
      <c r="C130" s="43"/>
      <c r="D130" s="220" t="s">
        <v>135</v>
      </c>
      <c r="E130" s="43"/>
      <c r="F130" s="221" t="s">
        <v>188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135</v>
      </c>
      <c r="AU130" s="19" t="s">
        <v>21</v>
      </c>
    </row>
    <row r="131" s="14" customFormat="1">
      <c r="A131" s="14"/>
      <c r="B131" s="236"/>
      <c r="C131" s="237"/>
      <c r="D131" s="227" t="s">
        <v>137</v>
      </c>
      <c r="E131" s="238" t="s">
        <v>32</v>
      </c>
      <c r="F131" s="239" t="s">
        <v>189</v>
      </c>
      <c r="G131" s="237"/>
      <c r="H131" s="240">
        <v>0.17199999999999999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137</v>
      </c>
      <c r="AU131" s="246" t="s">
        <v>21</v>
      </c>
      <c r="AV131" s="14" t="s">
        <v>21</v>
      </c>
      <c r="AW131" s="14" t="s">
        <v>41</v>
      </c>
      <c r="AX131" s="14" t="s">
        <v>82</v>
      </c>
      <c r="AY131" s="246" t="s">
        <v>126</v>
      </c>
    </row>
    <row r="132" s="15" customFormat="1">
      <c r="A132" s="15"/>
      <c r="B132" s="247"/>
      <c r="C132" s="248"/>
      <c r="D132" s="227" t="s">
        <v>137</v>
      </c>
      <c r="E132" s="249" t="s">
        <v>32</v>
      </c>
      <c r="F132" s="250" t="s">
        <v>141</v>
      </c>
      <c r="G132" s="248"/>
      <c r="H132" s="251">
        <v>0.17199999999999999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137</v>
      </c>
      <c r="AU132" s="257" t="s">
        <v>21</v>
      </c>
      <c r="AV132" s="15" t="s">
        <v>133</v>
      </c>
      <c r="AW132" s="15" t="s">
        <v>41</v>
      </c>
      <c r="AX132" s="15" t="s">
        <v>90</v>
      </c>
      <c r="AY132" s="257" t="s">
        <v>126</v>
      </c>
    </row>
    <row r="133" s="2" customFormat="1" ht="24.15" customHeight="1">
      <c r="A133" s="41"/>
      <c r="B133" s="42"/>
      <c r="C133" s="207" t="s">
        <v>190</v>
      </c>
      <c r="D133" s="207" t="s">
        <v>128</v>
      </c>
      <c r="E133" s="208" t="s">
        <v>191</v>
      </c>
      <c r="F133" s="209" t="s">
        <v>192</v>
      </c>
      <c r="G133" s="210" t="s">
        <v>179</v>
      </c>
      <c r="H133" s="211">
        <v>413.55399999999997</v>
      </c>
      <c r="I133" s="212"/>
      <c r="J133" s="213">
        <f>ROUND(I133*H133,2)</f>
        <v>0</v>
      </c>
      <c r="K133" s="209" t="s">
        <v>132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133</v>
      </c>
      <c r="AT133" s="218" t="s">
        <v>128</v>
      </c>
      <c r="AU133" s="218" t="s">
        <v>21</v>
      </c>
      <c r="AY133" s="19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133</v>
      </c>
      <c r="BM133" s="218" t="s">
        <v>193</v>
      </c>
    </row>
    <row r="134" s="2" customFormat="1">
      <c r="A134" s="41"/>
      <c r="B134" s="42"/>
      <c r="C134" s="43"/>
      <c r="D134" s="220" t="s">
        <v>135</v>
      </c>
      <c r="E134" s="43"/>
      <c r="F134" s="221" t="s">
        <v>194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135</v>
      </c>
      <c r="AU134" s="19" t="s">
        <v>21</v>
      </c>
    </row>
    <row r="135" s="2" customFormat="1" ht="37.8" customHeight="1">
      <c r="A135" s="41"/>
      <c r="B135" s="42"/>
      <c r="C135" s="207" t="s">
        <v>142</v>
      </c>
      <c r="D135" s="207" t="s">
        <v>128</v>
      </c>
      <c r="E135" s="208" t="s">
        <v>195</v>
      </c>
      <c r="F135" s="209" t="s">
        <v>196</v>
      </c>
      <c r="G135" s="210" t="s">
        <v>179</v>
      </c>
      <c r="H135" s="211">
        <v>1654.2159999999999</v>
      </c>
      <c r="I135" s="212"/>
      <c r="J135" s="213">
        <f>ROUND(I135*H135,2)</f>
        <v>0</v>
      </c>
      <c r="K135" s="209" t="s">
        <v>132</v>
      </c>
      <c r="L135" s="47"/>
      <c r="M135" s="214" t="s">
        <v>32</v>
      </c>
      <c r="N135" s="215" t="s">
        <v>53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133</v>
      </c>
      <c r="AT135" s="218" t="s">
        <v>128</v>
      </c>
      <c r="AU135" s="218" t="s">
        <v>21</v>
      </c>
      <c r="AY135" s="19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133</v>
      </c>
      <c r="BM135" s="218" t="s">
        <v>197</v>
      </c>
    </row>
    <row r="136" s="2" customFormat="1">
      <c r="A136" s="41"/>
      <c r="B136" s="42"/>
      <c r="C136" s="43"/>
      <c r="D136" s="220" t="s">
        <v>135</v>
      </c>
      <c r="E136" s="43"/>
      <c r="F136" s="221" t="s">
        <v>198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135</v>
      </c>
      <c r="AU136" s="19" t="s">
        <v>21</v>
      </c>
    </row>
    <row r="137" s="14" customFormat="1">
      <c r="A137" s="14"/>
      <c r="B137" s="236"/>
      <c r="C137" s="237"/>
      <c r="D137" s="227" t="s">
        <v>137</v>
      </c>
      <c r="E137" s="238" t="s">
        <v>32</v>
      </c>
      <c r="F137" s="239" t="s">
        <v>199</v>
      </c>
      <c r="G137" s="237"/>
      <c r="H137" s="240">
        <v>1654.2159999999999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137</v>
      </c>
      <c r="AU137" s="246" t="s">
        <v>21</v>
      </c>
      <c r="AV137" s="14" t="s">
        <v>21</v>
      </c>
      <c r="AW137" s="14" t="s">
        <v>41</v>
      </c>
      <c r="AX137" s="14" t="s">
        <v>82</v>
      </c>
      <c r="AY137" s="246" t="s">
        <v>126</v>
      </c>
    </row>
    <row r="138" s="13" customFormat="1">
      <c r="A138" s="13"/>
      <c r="B138" s="225"/>
      <c r="C138" s="226"/>
      <c r="D138" s="227" t="s">
        <v>137</v>
      </c>
      <c r="E138" s="228" t="s">
        <v>32</v>
      </c>
      <c r="F138" s="229" t="s">
        <v>200</v>
      </c>
      <c r="G138" s="226"/>
      <c r="H138" s="228" t="s">
        <v>32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137</v>
      </c>
      <c r="AU138" s="235" t="s">
        <v>21</v>
      </c>
      <c r="AV138" s="13" t="s">
        <v>90</v>
      </c>
      <c r="AW138" s="13" t="s">
        <v>41</v>
      </c>
      <c r="AX138" s="13" t="s">
        <v>82</v>
      </c>
      <c r="AY138" s="235" t="s">
        <v>126</v>
      </c>
    </row>
    <row r="139" s="15" customFormat="1">
      <c r="A139" s="15"/>
      <c r="B139" s="247"/>
      <c r="C139" s="248"/>
      <c r="D139" s="227" t="s">
        <v>137</v>
      </c>
      <c r="E139" s="249" t="s">
        <v>32</v>
      </c>
      <c r="F139" s="250" t="s">
        <v>141</v>
      </c>
      <c r="G139" s="248"/>
      <c r="H139" s="251">
        <v>1654.2159999999999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137</v>
      </c>
      <c r="AU139" s="257" t="s">
        <v>21</v>
      </c>
      <c r="AV139" s="15" t="s">
        <v>133</v>
      </c>
      <c r="AW139" s="15" t="s">
        <v>41</v>
      </c>
      <c r="AX139" s="15" t="s">
        <v>90</v>
      </c>
      <c r="AY139" s="257" t="s">
        <v>126</v>
      </c>
    </row>
    <row r="140" s="2" customFormat="1" ht="21.75" customHeight="1">
      <c r="A140" s="41"/>
      <c r="B140" s="42"/>
      <c r="C140" s="207" t="s">
        <v>201</v>
      </c>
      <c r="D140" s="207" t="s">
        <v>128</v>
      </c>
      <c r="E140" s="208" t="s">
        <v>202</v>
      </c>
      <c r="F140" s="209" t="s">
        <v>203</v>
      </c>
      <c r="G140" s="210" t="s">
        <v>179</v>
      </c>
      <c r="H140" s="211">
        <v>413.55399999999997</v>
      </c>
      <c r="I140" s="212"/>
      <c r="J140" s="213">
        <f>ROUND(I140*H140,2)</f>
        <v>0</v>
      </c>
      <c r="K140" s="209" t="s">
        <v>132</v>
      </c>
      <c r="L140" s="47"/>
      <c r="M140" s="214" t="s">
        <v>32</v>
      </c>
      <c r="N140" s="215" t="s">
        <v>53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133</v>
      </c>
      <c r="AT140" s="218" t="s">
        <v>128</v>
      </c>
      <c r="AU140" s="218" t="s">
        <v>21</v>
      </c>
      <c r="AY140" s="19" t="s">
        <v>126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90</v>
      </c>
      <c r="BK140" s="219">
        <f>ROUND(I140*H140,2)</f>
        <v>0</v>
      </c>
      <c r="BL140" s="19" t="s">
        <v>133</v>
      </c>
      <c r="BM140" s="218" t="s">
        <v>204</v>
      </c>
    </row>
    <row r="141" s="2" customFormat="1">
      <c r="A141" s="41"/>
      <c r="B141" s="42"/>
      <c r="C141" s="43"/>
      <c r="D141" s="220" t="s">
        <v>135</v>
      </c>
      <c r="E141" s="43"/>
      <c r="F141" s="221" t="s">
        <v>205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135</v>
      </c>
      <c r="AU141" s="19" t="s">
        <v>21</v>
      </c>
    </row>
    <row r="142" s="2" customFormat="1" ht="24.15" customHeight="1">
      <c r="A142" s="41"/>
      <c r="B142" s="42"/>
      <c r="C142" s="207" t="s">
        <v>206</v>
      </c>
      <c r="D142" s="207" t="s">
        <v>128</v>
      </c>
      <c r="E142" s="208" t="s">
        <v>207</v>
      </c>
      <c r="F142" s="209" t="s">
        <v>208</v>
      </c>
      <c r="G142" s="210" t="s">
        <v>179</v>
      </c>
      <c r="H142" s="211">
        <v>139.38</v>
      </c>
      <c r="I142" s="212"/>
      <c r="J142" s="213">
        <f>ROUND(I142*H142,2)</f>
        <v>0</v>
      </c>
      <c r="K142" s="209" t="s">
        <v>132</v>
      </c>
      <c r="L142" s="47"/>
      <c r="M142" s="214" t="s">
        <v>32</v>
      </c>
      <c r="N142" s="215" t="s">
        <v>53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133</v>
      </c>
      <c r="AT142" s="218" t="s">
        <v>128</v>
      </c>
      <c r="AU142" s="218" t="s">
        <v>21</v>
      </c>
      <c r="AY142" s="19" t="s">
        <v>126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90</v>
      </c>
      <c r="BK142" s="219">
        <f>ROUND(I142*H142,2)</f>
        <v>0</v>
      </c>
      <c r="BL142" s="19" t="s">
        <v>133</v>
      </c>
      <c r="BM142" s="218" t="s">
        <v>209</v>
      </c>
    </row>
    <row r="143" s="2" customFormat="1">
      <c r="A143" s="41"/>
      <c r="B143" s="42"/>
      <c r="C143" s="43"/>
      <c r="D143" s="220" t="s">
        <v>135</v>
      </c>
      <c r="E143" s="43"/>
      <c r="F143" s="221" t="s">
        <v>210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135</v>
      </c>
      <c r="AU143" s="19" t="s">
        <v>21</v>
      </c>
    </row>
    <row r="144" s="14" customFormat="1">
      <c r="A144" s="14"/>
      <c r="B144" s="236"/>
      <c r="C144" s="237"/>
      <c r="D144" s="227" t="s">
        <v>137</v>
      </c>
      <c r="E144" s="238" t="s">
        <v>32</v>
      </c>
      <c r="F144" s="239" t="s">
        <v>211</v>
      </c>
      <c r="G144" s="237"/>
      <c r="H144" s="240">
        <v>96.719999999999999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137</v>
      </c>
      <c r="AU144" s="246" t="s">
        <v>21</v>
      </c>
      <c r="AV144" s="14" t="s">
        <v>21</v>
      </c>
      <c r="AW144" s="14" t="s">
        <v>41</v>
      </c>
      <c r="AX144" s="14" t="s">
        <v>82</v>
      </c>
      <c r="AY144" s="246" t="s">
        <v>126</v>
      </c>
    </row>
    <row r="145" s="14" customFormat="1">
      <c r="A145" s="14"/>
      <c r="B145" s="236"/>
      <c r="C145" s="237"/>
      <c r="D145" s="227" t="s">
        <v>137</v>
      </c>
      <c r="E145" s="238" t="s">
        <v>32</v>
      </c>
      <c r="F145" s="239" t="s">
        <v>212</v>
      </c>
      <c r="G145" s="237"/>
      <c r="H145" s="240">
        <v>42.659999999999997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137</v>
      </c>
      <c r="AU145" s="246" t="s">
        <v>21</v>
      </c>
      <c r="AV145" s="14" t="s">
        <v>21</v>
      </c>
      <c r="AW145" s="14" t="s">
        <v>41</v>
      </c>
      <c r="AX145" s="14" t="s">
        <v>82</v>
      </c>
      <c r="AY145" s="246" t="s">
        <v>126</v>
      </c>
    </row>
    <row r="146" s="15" customFormat="1">
      <c r="A146" s="15"/>
      <c r="B146" s="247"/>
      <c r="C146" s="248"/>
      <c r="D146" s="227" t="s">
        <v>137</v>
      </c>
      <c r="E146" s="249" t="s">
        <v>32</v>
      </c>
      <c r="F146" s="250" t="s">
        <v>141</v>
      </c>
      <c r="G146" s="248"/>
      <c r="H146" s="251">
        <v>139.38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137</v>
      </c>
      <c r="AU146" s="257" t="s">
        <v>21</v>
      </c>
      <c r="AV146" s="15" t="s">
        <v>133</v>
      </c>
      <c r="AW146" s="15" t="s">
        <v>41</v>
      </c>
      <c r="AX146" s="15" t="s">
        <v>90</v>
      </c>
      <c r="AY146" s="257" t="s">
        <v>126</v>
      </c>
    </row>
    <row r="147" s="2" customFormat="1" ht="24.15" customHeight="1">
      <c r="A147" s="41"/>
      <c r="B147" s="42"/>
      <c r="C147" s="207" t="s">
        <v>213</v>
      </c>
      <c r="D147" s="207" t="s">
        <v>128</v>
      </c>
      <c r="E147" s="208" t="s">
        <v>214</v>
      </c>
      <c r="F147" s="209" t="s">
        <v>215</v>
      </c>
      <c r="G147" s="210" t="s">
        <v>179</v>
      </c>
      <c r="H147" s="211">
        <v>271.41000000000003</v>
      </c>
      <c r="I147" s="212"/>
      <c r="J147" s="213">
        <f>ROUND(I147*H147,2)</f>
        <v>0</v>
      </c>
      <c r="K147" s="209" t="s">
        <v>132</v>
      </c>
      <c r="L147" s="47"/>
      <c r="M147" s="214" t="s">
        <v>32</v>
      </c>
      <c r="N147" s="215" t="s">
        <v>53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133</v>
      </c>
      <c r="AT147" s="218" t="s">
        <v>128</v>
      </c>
      <c r="AU147" s="218" t="s">
        <v>21</v>
      </c>
      <c r="AY147" s="19" t="s">
        <v>126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90</v>
      </c>
      <c r="BK147" s="219">
        <f>ROUND(I147*H147,2)</f>
        <v>0</v>
      </c>
      <c r="BL147" s="19" t="s">
        <v>133</v>
      </c>
      <c r="BM147" s="218" t="s">
        <v>216</v>
      </c>
    </row>
    <row r="148" s="2" customFormat="1">
      <c r="A148" s="41"/>
      <c r="B148" s="42"/>
      <c r="C148" s="43"/>
      <c r="D148" s="220" t="s">
        <v>135</v>
      </c>
      <c r="E148" s="43"/>
      <c r="F148" s="221" t="s">
        <v>217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135</v>
      </c>
      <c r="AU148" s="19" t="s">
        <v>21</v>
      </c>
    </row>
    <row r="149" s="14" customFormat="1">
      <c r="A149" s="14"/>
      <c r="B149" s="236"/>
      <c r="C149" s="237"/>
      <c r="D149" s="227" t="s">
        <v>137</v>
      </c>
      <c r="E149" s="238" t="s">
        <v>32</v>
      </c>
      <c r="F149" s="239" t="s">
        <v>218</v>
      </c>
      <c r="G149" s="237"/>
      <c r="H149" s="240">
        <v>271.41000000000003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137</v>
      </c>
      <c r="AU149" s="246" t="s">
        <v>21</v>
      </c>
      <c r="AV149" s="14" t="s">
        <v>21</v>
      </c>
      <c r="AW149" s="14" t="s">
        <v>41</v>
      </c>
      <c r="AX149" s="14" t="s">
        <v>82</v>
      </c>
      <c r="AY149" s="246" t="s">
        <v>126</v>
      </c>
    </row>
    <row r="150" s="15" customFormat="1">
      <c r="A150" s="15"/>
      <c r="B150" s="247"/>
      <c r="C150" s="248"/>
      <c r="D150" s="227" t="s">
        <v>137</v>
      </c>
      <c r="E150" s="249" t="s">
        <v>32</v>
      </c>
      <c r="F150" s="250" t="s">
        <v>141</v>
      </c>
      <c r="G150" s="248"/>
      <c r="H150" s="251">
        <v>271.41000000000003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137</v>
      </c>
      <c r="AU150" s="257" t="s">
        <v>21</v>
      </c>
      <c r="AV150" s="15" t="s">
        <v>133</v>
      </c>
      <c r="AW150" s="15" t="s">
        <v>41</v>
      </c>
      <c r="AX150" s="15" t="s">
        <v>90</v>
      </c>
      <c r="AY150" s="257" t="s">
        <v>126</v>
      </c>
    </row>
    <row r="151" s="12" customFormat="1" ht="25.92" customHeight="1">
      <c r="A151" s="12"/>
      <c r="B151" s="191"/>
      <c r="C151" s="192"/>
      <c r="D151" s="193" t="s">
        <v>81</v>
      </c>
      <c r="E151" s="194" t="s">
        <v>219</v>
      </c>
      <c r="F151" s="194" t="s">
        <v>220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P152</f>
        <v>0</v>
      </c>
      <c r="Q151" s="199"/>
      <c r="R151" s="200">
        <f>R152</f>
        <v>0</v>
      </c>
      <c r="S151" s="199"/>
      <c r="T151" s="201">
        <f>T152</f>
        <v>0.172125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21</v>
      </c>
      <c r="AT151" s="203" t="s">
        <v>81</v>
      </c>
      <c r="AU151" s="203" t="s">
        <v>82</v>
      </c>
      <c r="AY151" s="202" t="s">
        <v>126</v>
      </c>
      <c r="BK151" s="204">
        <f>BK152</f>
        <v>0</v>
      </c>
    </row>
    <row r="152" s="12" customFormat="1" ht="22.8" customHeight="1">
      <c r="A152" s="12"/>
      <c r="B152" s="191"/>
      <c r="C152" s="192"/>
      <c r="D152" s="193" t="s">
        <v>81</v>
      </c>
      <c r="E152" s="205" t="s">
        <v>221</v>
      </c>
      <c r="F152" s="205" t="s">
        <v>222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SUM(P153:P156)</f>
        <v>0</v>
      </c>
      <c r="Q152" s="199"/>
      <c r="R152" s="200">
        <f>SUM(R153:R156)</f>
        <v>0</v>
      </c>
      <c r="S152" s="199"/>
      <c r="T152" s="201">
        <f>SUM(T153:T156)</f>
        <v>0.172125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21</v>
      </c>
      <c r="AT152" s="203" t="s">
        <v>81</v>
      </c>
      <c r="AU152" s="203" t="s">
        <v>90</v>
      </c>
      <c r="AY152" s="202" t="s">
        <v>126</v>
      </c>
      <c r="BK152" s="204">
        <f>SUM(BK153:BK156)</f>
        <v>0</v>
      </c>
    </row>
    <row r="153" s="2" customFormat="1" ht="16.5" customHeight="1">
      <c r="A153" s="41"/>
      <c r="B153" s="42"/>
      <c r="C153" s="207" t="s">
        <v>223</v>
      </c>
      <c r="D153" s="207" t="s">
        <v>128</v>
      </c>
      <c r="E153" s="208" t="s">
        <v>224</v>
      </c>
      <c r="F153" s="209" t="s">
        <v>225</v>
      </c>
      <c r="G153" s="210" t="s">
        <v>226</v>
      </c>
      <c r="H153" s="211">
        <v>38.25</v>
      </c>
      <c r="I153" s="212"/>
      <c r="J153" s="213">
        <f>ROUND(I153*H153,2)</f>
        <v>0</v>
      </c>
      <c r="K153" s="209" t="s">
        <v>132</v>
      </c>
      <c r="L153" s="47"/>
      <c r="M153" s="214" t="s">
        <v>32</v>
      </c>
      <c r="N153" s="215" t="s">
        <v>53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0.0044999999999999997</v>
      </c>
      <c r="T153" s="217">
        <f>S153*H153</f>
        <v>0.172125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227</v>
      </c>
      <c r="AT153" s="218" t="s">
        <v>128</v>
      </c>
      <c r="AU153" s="218" t="s">
        <v>21</v>
      </c>
      <c r="AY153" s="19" t="s">
        <v>126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90</v>
      </c>
      <c r="BK153" s="219">
        <f>ROUND(I153*H153,2)</f>
        <v>0</v>
      </c>
      <c r="BL153" s="19" t="s">
        <v>227</v>
      </c>
      <c r="BM153" s="218" t="s">
        <v>228</v>
      </c>
    </row>
    <row r="154" s="2" customFormat="1">
      <c r="A154" s="41"/>
      <c r="B154" s="42"/>
      <c r="C154" s="43"/>
      <c r="D154" s="220" t="s">
        <v>135</v>
      </c>
      <c r="E154" s="43"/>
      <c r="F154" s="221" t="s">
        <v>229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135</v>
      </c>
      <c r="AU154" s="19" t="s">
        <v>21</v>
      </c>
    </row>
    <row r="155" s="14" customFormat="1">
      <c r="A155" s="14"/>
      <c r="B155" s="236"/>
      <c r="C155" s="237"/>
      <c r="D155" s="227" t="s">
        <v>137</v>
      </c>
      <c r="E155" s="238" t="s">
        <v>32</v>
      </c>
      <c r="F155" s="239" t="s">
        <v>230</v>
      </c>
      <c r="G155" s="237"/>
      <c r="H155" s="240">
        <v>38.25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137</v>
      </c>
      <c r="AU155" s="246" t="s">
        <v>21</v>
      </c>
      <c r="AV155" s="14" t="s">
        <v>21</v>
      </c>
      <c r="AW155" s="14" t="s">
        <v>41</v>
      </c>
      <c r="AX155" s="14" t="s">
        <v>82</v>
      </c>
      <c r="AY155" s="246" t="s">
        <v>126</v>
      </c>
    </row>
    <row r="156" s="15" customFormat="1">
      <c r="A156" s="15"/>
      <c r="B156" s="247"/>
      <c r="C156" s="248"/>
      <c r="D156" s="227" t="s">
        <v>137</v>
      </c>
      <c r="E156" s="249" t="s">
        <v>32</v>
      </c>
      <c r="F156" s="250" t="s">
        <v>141</v>
      </c>
      <c r="G156" s="248"/>
      <c r="H156" s="251">
        <v>38.25</v>
      </c>
      <c r="I156" s="252"/>
      <c r="J156" s="248"/>
      <c r="K156" s="248"/>
      <c r="L156" s="253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137</v>
      </c>
      <c r="AU156" s="257" t="s">
        <v>21</v>
      </c>
      <c r="AV156" s="15" t="s">
        <v>133</v>
      </c>
      <c r="AW156" s="15" t="s">
        <v>41</v>
      </c>
      <c r="AX156" s="15" t="s">
        <v>90</v>
      </c>
      <c r="AY156" s="257" t="s">
        <v>126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wsjkf54l5QctRkSv9/7HWyxpvUzd4dlccXVnt23tpdE2jmjNmn1olnMF3e3d8mOLMr5SJwNbHvFagYGV8VDGUg==" hashValue="Hw9Nfa1FPl1KZdYUliyJzK6f/M1g6h30ugGVlMCsX/pTsPqjjYqhaDnTL/twRxl6xWQjWvOJUlxxZeWOsaDrfA==" algorithmName="SHA-512" password="CC35"/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22111101"/>
    <hyperlink ref="F96" r:id="rId2" display="https://podminky.urs.cz/item/CS_URS_2023_01/962051111"/>
    <hyperlink ref="F101" r:id="rId3" display="https://podminky.urs.cz/item/CS_URS_2023_01/963021112"/>
    <hyperlink ref="F109" r:id="rId4" display="https://podminky.urs.cz/item/CS_URS_2023_01/963051111"/>
    <hyperlink ref="F119" r:id="rId5" display="https://podminky.urs.cz/item/CS_URS_2023_01/966076141"/>
    <hyperlink ref="F125" r:id="rId6" display="https://podminky.urs.cz/item/CS_URS_2023_01/997013631"/>
    <hyperlink ref="F130" r:id="rId7" display="https://podminky.urs.cz/item/CS_URS_2023_01/997013814"/>
    <hyperlink ref="F134" r:id="rId8" display="https://podminky.urs.cz/item/CS_URS_2023_01/997211521"/>
    <hyperlink ref="F136" r:id="rId9" display="https://podminky.urs.cz/item/CS_URS_2023_01/997211529"/>
    <hyperlink ref="F141" r:id="rId10" display="https://podminky.urs.cz/item/CS_URS_2023_01/997211612"/>
    <hyperlink ref="F143" r:id="rId11" display="https://podminky.urs.cz/item/CS_URS_2023_01/997221625"/>
    <hyperlink ref="F148" r:id="rId12" display="https://podminky.urs.cz/item/CS_URS_2023_01/997221873"/>
    <hyperlink ref="F154" r:id="rId13" display="https://podminky.urs.cz/item/CS_URS_2023_01/7111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19920 -1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231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ROUND((SUM(BE91:BE706)),  2)</f>
        <v>0</v>
      </c>
      <c r="G33" s="41"/>
      <c r="H33" s="41"/>
      <c r="I33" s="151">
        <v>0.20999999999999999</v>
      </c>
      <c r="J33" s="150">
        <f>ROUND(((SUM(BE91:BE706))*I33),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ROUND((SUM(BF91:BF706)),  2)</f>
        <v>0</v>
      </c>
      <c r="G34" s="41"/>
      <c r="H34" s="41"/>
      <c r="I34" s="151">
        <v>0.14999999999999999</v>
      </c>
      <c r="J34" s="150">
        <f>ROUND(((SUM(BF91:BF706))*I34),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ROUND((SUM(BG91:BG706)),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ROUND((SUM(BH91:BH706)),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ROUND((SUM(BI91:BI706)),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19920 -1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SKA3602 - SO 201  Most ev.č.19920-1 Světce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106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232</v>
      </c>
      <c r="E62" s="177"/>
      <c r="F62" s="177"/>
      <c r="G62" s="177"/>
      <c r="H62" s="177"/>
      <c r="I62" s="177"/>
      <c r="J62" s="178">
        <f>J271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233</v>
      </c>
      <c r="E63" s="177"/>
      <c r="F63" s="177"/>
      <c r="G63" s="177"/>
      <c r="H63" s="177"/>
      <c r="I63" s="177"/>
      <c r="J63" s="178">
        <f>J336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234</v>
      </c>
      <c r="E64" s="177"/>
      <c r="F64" s="177"/>
      <c r="G64" s="177"/>
      <c r="H64" s="177"/>
      <c r="I64" s="177"/>
      <c r="J64" s="178">
        <f>J413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235</v>
      </c>
      <c r="E65" s="177"/>
      <c r="F65" s="177"/>
      <c r="G65" s="177"/>
      <c r="H65" s="177"/>
      <c r="I65" s="177"/>
      <c r="J65" s="178">
        <f>J471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236</v>
      </c>
      <c r="E66" s="177"/>
      <c r="F66" s="177"/>
      <c r="G66" s="177"/>
      <c r="H66" s="177"/>
      <c r="I66" s="177"/>
      <c r="J66" s="178">
        <f>J530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107</v>
      </c>
      <c r="E67" s="177"/>
      <c r="F67" s="177"/>
      <c r="G67" s="177"/>
      <c r="H67" s="177"/>
      <c r="I67" s="177"/>
      <c r="J67" s="178">
        <f>J535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J628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237</v>
      </c>
      <c r="E69" s="177"/>
      <c r="F69" s="177"/>
      <c r="G69" s="177"/>
      <c r="H69" s="177"/>
      <c r="I69" s="177"/>
      <c r="J69" s="178">
        <f>J666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109</v>
      </c>
      <c r="E70" s="171"/>
      <c r="F70" s="171"/>
      <c r="G70" s="171"/>
      <c r="H70" s="171"/>
      <c r="I70" s="171"/>
      <c r="J70" s="172">
        <f>J669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J670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111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 xml:space="preserve">Rekonstrukce mostu  ev.č. 19920 -1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99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 xml:space="preserve">SKA3602 - SO 201  Most ev.č.19920-1 Světce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 xml:space="preserve"> </v>
      </c>
      <c r="G85" s="43"/>
      <c r="H85" s="43"/>
      <c r="I85" s="34" t="s">
        <v>24</v>
      </c>
      <c r="J85" s="75" t="str">
        <f>IF(J12="","",J12)</f>
        <v>10. 1. 2023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E15</f>
        <v>SÚS PK příspěvková org.</v>
      </c>
      <c r="G87" s="43"/>
      <c r="H87" s="43"/>
      <c r="I87" s="34" t="s">
        <v>37</v>
      </c>
      <c r="J87" s="39" t="str">
        <f>E21</f>
        <v>Projekční kancelář Ing.Škubalová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IF(E18="","",E18)</f>
        <v>Vyplň údaj</v>
      </c>
      <c r="G88" s="43"/>
      <c r="H88" s="43"/>
      <c r="I88" s="34" t="s">
        <v>42</v>
      </c>
      <c r="J88" s="39" t="str">
        <f>E24</f>
        <v>Straka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112</v>
      </c>
      <c r="D90" s="183" t="s">
        <v>67</v>
      </c>
      <c r="E90" s="183" t="s">
        <v>63</v>
      </c>
      <c r="F90" s="183" t="s">
        <v>64</v>
      </c>
      <c r="G90" s="183" t="s">
        <v>113</v>
      </c>
      <c r="H90" s="183" t="s">
        <v>114</v>
      </c>
      <c r="I90" s="183" t="s">
        <v>115</v>
      </c>
      <c r="J90" s="183" t="s">
        <v>103</v>
      </c>
      <c r="K90" s="184" t="s">
        <v>116</v>
      </c>
      <c r="L90" s="185"/>
      <c r="M90" s="95" t="s">
        <v>32</v>
      </c>
      <c r="N90" s="96" t="s">
        <v>52</v>
      </c>
      <c r="O90" s="96" t="s">
        <v>117</v>
      </c>
      <c r="P90" s="96" t="s">
        <v>118</v>
      </c>
      <c r="Q90" s="96" t="s">
        <v>119</v>
      </c>
      <c r="R90" s="96" t="s">
        <v>120</v>
      </c>
      <c r="S90" s="96" t="s">
        <v>121</v>
      </c>
      <c r="T90" s="97" t="s">
        <v>122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123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P92+P669</f>
        <v>0</v>
      </c>
      <c r="Q91" s="99"/>
      <c r="R91" s="188">
        <f>R92+R669</f>
        <v>934.92795092000006</v>
      </c>
      <c r="S91" s="99"/>
      <c r="T91" s="189">
        <f>T92+T669</f>
        <v>715.29251999999985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81</v>
      </c>
      <c r="AU91" s="19" t="s">
        <v>104</v>
      </c>
      <c r="BK91" s="190">
        <f>BK92+BK669</f>
        <v>0</v>
      </c>
    </row>
    <row r="92" s="12" customFormat="1" ht="25.92" customHeight="1">
      <c r="A92" s="12"/>
      <c r="B92" s="191"/>
      <c r="C92" s="192"/>
      <c r="D92" s="193" t="s">
        <v>81</v>
      </c>
      <c r="E92" s="194" t="s">
        <v>124</v>
      </c>
      <c r="F92" s="194" t="s">
        <v>125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P93+P271+P336+P413+P471+P530+P535+P628+P666</f>
        <v>0</v>
      </c>
      <c r="Q92" s="199"/>
      <c r="R92" s="200">
        <f>R93+R271+R336+R413+R471+R530+R535+R628+R666</f>
        <v>932.71891252</v>
      </c>
      <c r="S92" s="199"/>
      <c r="T92" s="201">
        <f>T93+T271+T336+T413+T471+T530+T535+T628+T666</f>
        <v>715.29251999999985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90</v>
      </c>
      <c r="AT92" s="203" t="s">
        <v>81</v>
      </c>
      <c r="AU92" s="203" t="s">
        <v>82</v>
      </c>
      <c r="AY92" s="202" t="s">
        <v>126</v>
      </c>
      <c r="BK92" s="204">
        <f>BK93+BK271+BK336+BK413+BK471+BK530+BK535+BK628+BK666</f>
        <v>0</v>
      </c>
    </row>
    <row r="93" s="12" customFormat="1" ht="22.8" customHeight="1">
      <c r="A93" s="12"/>
      <c r="B93" s="191"/>
      <c r="C93" s="192"/>
      <c r="D93" s="193" t="s">
        <v>81</v>
      </c>
      <c r="E93" s="205" t="s">
        <v>90</v>
      </c>
      <c r="F93" s="205" t="s">
        <v>127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SUM(P94:P270)</f>
        <v>0</v>
      </c>
      <c r="Q93" s="199"/>
      <c r="R93" s="200">
        <f>SUM(R94:R270)</f>
        <v>285.063917</v>
      </c>
      <c r="S93" s="199"/>
      <c r="T93" s="201">
        <f>SUM(T94:T270)</f>
        <v>715.09999999999991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90</v>
      </c>
      <c r="AT93" s="203" t="s">
        <v>81</v>
      </c>
      <c r="AU93" s="203" t="s">
        <v>90</v>
      </c>
      <c r="AY93" s="202" t="s">
        <v>126</v>
      </c>
      <c r="BK93" s="204">
        <f>SUM(BK94:BK270)</f>
        <v>0</v>
      </c>
    </row>
    <row r="94" s="2" customFormat="1" ht="24.15" customHeight="1">
      <c r="A94" s="41"/>
      <c r="B94" s="42"/>
      <c r="C94" s="207" t="s">
        <v>90</v>
      </c>
      <c r="D94" s="207" t="s">
        <v>128</v>
      </c>
      <c r="E94" s="208" t="s">
        <v>238</v>
      </c>
      <c r="F94" s="209" t="s">
        <v>239</v>
      </c>
      <c r="G94" s="210" t="s">
        <v>226</v>
      </c>
      <c r="H94" s="211">
        <v>80</v>
      </c>
      <c r="I94" s="212"/>
      <c r="J94" s="213">
        <f>ROUND(I94*H94,2)</f>
        <v>0</v>
      </c>
      <c r="K94" s="209" t="s">
        <v>132</v>
      </c>
      <c r="L94" s="47"/>
      <c r="M94" s="214" t="s">
        <v>32</v>
      </c>
      <c r="N94" s="215" t="s">
        <v>53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133</v>
      </c>
      <c r="AT94" s="218" t="s">
        <v>128</v>
      </c>
      <c r="AU94" s="218" t="s">
        <v>21</v>
      </c>
      <c r="AY94" s="19" t="s">
        <v>126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90</v>
      </c>
      <c r="BK94" s="219">
        <f>ROUND(I94*H94,2)</f>
        <v>0</v>
      </c>
      <c r="BL94" s="19" t="s">
        <v>133</v>
      </c>
      <c r="BM94" s="218" t="s">
        <v>240</v>
      </c>
    </row>
    <row r="95" s="2" customFormat="1">
      <c r="A95" s="41"/>
      <c r="B95" s="42"/>
      <c r="C95" s="43"/>
      <c r="D95" s="220" t="s">
        <v>135</v>
      </c>
      <c r="E95" s="43"/>
      <c r="F95" s="221" t="s">
        <v>241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135</v>
      </c>
      <c r="AU95" s="19" t="s">
        <v>21</v>
      </c>
    </row>
    <row r="96" s="14" customFormat="1">
      <c r="A96" s="14"/>
      <c r="B96" s="236"/>
      <c r="C96" s="237"/>
      <c r="D96" s="227" t="s">
        <v>137</v>
      </c>
      <c r="E96" s="238" t="s">
        <v>32</v>
      </c>
      <c r="F96" s="239" t="s">
        <v>242</v>
      </c>
      <c r="G96" s="237"/>
      <c r="H96" s="240">
        <v>80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137</v>
      </c>
      <c r="AU96" s="246" t="s">
        <v>21</v>
      </c>
      <c r="AV96" s="14" t="s">
        <v>21</v>
      </c>
      <c r="AW96" s="14" t="s">
        <v>41</v>
      </c>
      <c r="AX96" s="14" t="s">
        <v>82</v>
      </c>
      <c r="AY96" s="246" t="s">
        <v>126</v>
      </c>
    </row>
    <row r="97" s="13" customFormat="1">
      <c r="A97" s="13"/>
      <c r="B97" s="225"/>
      <c r="C97" s="226"/>
      <c r="D97" s="227" t="s">
        <v>137</v>
      </c>
      <c r="E97" s="228" t="s">
        <v>32</v>
      </c>
      <c r="F97" s="229" t="s">
        <v>140</v>
      </c>
      <c r="G97" s="226"/>
      <c r="H97" s="228" t="s">
        <v>32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137</v>
      </c>
      <c r="AU97" s="235" t="s">
        <v>21</v>
      </c>
      <c r="AV97" s="13" t="s">
        <v>90</v>
      </c>
      <c r="AW97" s="13" t="s">
        <v>41</v>
      </c>
      <c r="AX97" s="13" t="s">
        <v>82</v>
      </c>
      <c r="AY97" s="235" t="s">
        <v>126</v>
      </c>
    </row>
    <row r="98" s="15" customFormat="1">
      <c r="A98" s="15"/>
      <c r="B98" s="247"/>
      <c r="C98" s="248"/>
      <c r="D98" s="227" t="s">
        <v>137</v>
      </c>
      <c r="E98" s="249" t="s">
        <v>32</v>
      </c>
      <c r="F98" s="250" t="s">
        <v>141</v>
      </c>
      <c r="G98" s="248"/>
      <c r="H98" s="251">
        <v>80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137</v>
      </c>
      <c r="AU98" s="257" t="s">
        <v>21</v>
      </c>
      <c r="AV98" s="15" t="s">
        <v>133</v>
      </c>
      <c r="AW98" s="15" t="s">
        <v>41</v>
      </c>
      <c r="AX98" s="15" t="s">
        <v>90</v>
      </c>
      <c r="AY98" s="257" t="s">
        <v>126</v>
      </c>
    </row>
    <row r="99" s="2" customFormat="1" ht="21.75" customHeight="1">
      <c r="A99" s="41"/>
      <c r="B99" s="42"/>
      <c r="C99" s="207" t="s">
        <v>21</v>
      </c>
      <c r="D99" s="207" t="s">
        <v>128</v>
      </c>
      <c r="E99" s="208" t="s">
        <v>243</v>
      </c>
      <c r="F99" s="209" t="s">
        <v>244</v>
      </c>
      <c r="G99" s="210" t="s">
        <v>245</v>
      </c>
      <c r="H99" s="211">
        <v>4</v>
      </c>
      <c r="I99" s="212"/>
      <c r="J99" s="213">
        <f>ROUND(I99*H99,2)</f>
        <v>0</v>
      </c>
      <c r="K99" s="209" t="s">
        <v>132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133</v>
      </c>
      <c r="AT99" s="218" t="s">
        <v>128</v>
      </c>
      <c r="AU99" s="218" t="s">
        <v>21</v>
      </c>
      <c r="AY99" s="19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133</v>
      </c>
      <c r="BM99" s="218" t="s">
        <v>246</v>
      </c>
    </row>
    <row r="100" s="2" customFormat="1">
      <c r="A100" s="41"/>
      <c r="B100" s="42"/>
      <c r="C100" s="43"/>
      <c r="D100" s="220" t="s">
        <v>135</v>
      </c>
      <c r="E100" s="43"/>
      <c r="F100" s="221" t="s">
        <v>247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135</v>
      </c>
      <c r="AU100" s="19" t="s">
        <v>21</v>
      </c>
    </row>
    <row r="101" s="14" customFormat="1">
      <c r="A101" s="14"/>
      <c r="B101" s="236"/>
      <c r="C101" s="237"/>
      <c r="D101" s="227" t="s">
        <v>137</v>
      </c>
      <c r="E101" s="238" t="s">
        <v>32</v>
      </c>
      <c r="F101" s="239" t="s">
        <v>133</v>
      </c>
      <c r="G101" s="237"/>
      <c r="H101" s="240">
        <v>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137</v>
      </c>
      <c r="AU101" s="246" t="s">
        <v>21</v>
      </c>
      <c r="AV101" s="14" t="s">
        <v>21</v>
      </c>
      <c r="AW101" s="14" t="s">
        <v>41</v>
      </c>
      <c r="AX101" s="14" t="s">
        <v>82</v>
      </c>
      <c r="AY101" s="246" t="s">
        <v>126</v>
      </c>
    </row>
    <row r="102" s="13" customFormat="1">
      <c r="A102" s="13"/>
      <c r="B102" s="225"/>
      <c r="C102" s="226"/>
      <c r="D102" s="227" t="s">
        <v>137</v>
      </c>
      <c r="E102" s="228" t="s">
        <v>32</v>
      </c>
      <c r="F102" s="229" t="s">
        <v>140</v>
      </c>
      <c r="G102" s="226"/>
      <c r="H102" s="228" t="s">
        <v>32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21</v>
      </c>
      <c r="AV102" s="13" t="s">
        <v>90</v>
      </c>
      <c r="AW102" s="13" t="s">
        <v>41</v>
      </c>
      <c r="AX102" s="13" t="s">
        <v>82</v>
      </c>
      <c r="AY102" s="235" t="s">
        <v>126</v>
      </c>
    </row>
    <row r="103" s="15" customFormat="1">
      <c r="A103" s="15"/>
      <c r="B103" s="247"/>
      <c r="C103" s="248"/>
      <c r="D103" s="227" t="s">
        <v>137</v>
      </c>
      <c r="E103" s="249" t="s">
        <v>32</v>
      </c>
      <c r="F103" s="250" t="s">
        <v>141</v>
      </c>
      <c r="G103" s="248"/>
      <c r="H103" s="251">
        <v>4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137</v>
      </c>
      <c r="AU103" s="257" t="s">
        <v>21</v>
      </c>
      <c r="AV103" s="15" t="s">
        <v>133</v>
      </c>
      <c r="AW103" s="15" t="s">
        <v>41</v>
      </c>
      <c r="AX103" s="15" t="s">
        <v>90</v>
      </c>
      <c r="AY103" s="257" t="s">
        <v>126</v>
      </c>
    </row>
    <row r="104" s="2" customFormat="1" ht="21.75" customHeight="1">
      <c r="A104" s="41"/>
      <c r="B104" s="42"/>
      <c r="C104" s="207" t="s">
        <v>149</v>
      </c>
      <c r="D104" s="207" t="s">
        <v>128</v>
      </c>
      <c r="E104" s="208" t="s">
        <v>248</v>
      </c>
      <c r="F104" s="209" t="s">
        <v>249</v>
      </c>
      <c r="G104" s="210" t="s">
        <v>245</v>
      </c>
      <c r="H104" s="211">
        <v>4</v>
      </c>
      <c r="I104" s="212"/>
      <c r="J104" s="213">
        <f>ROUND(I104*H104,2)</f>
        <v>0</v>
      </c>
      <c r="K104" s="209" t="s">
        <v>132</v>
      </c>
      <c r="L104" s="47"/>
      <c r="M104" s="214" t="s">
        <v>32</v>
      </c>
      <c r="N104" s="215" t="s">
        <v>53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133</v>
      </c>
      <c r="AT104" s="218" t="s">
        <v>128</v>
      </c>
      <c r="AU104" s="218" t="s">
        <v>21</v>
      </c>
      <c r="AY104" s="19" t="s">
        <v>126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90</v>
      </c>
      <c r="BK104" s="219">
        <f>ROUND(I104*H104,2)</f>
        <v>0</v>
      </c>
      <c r="BL104" s="19" t="s">
        <v>133</v>
      </c>
      <c r="BM104" s="218" t="s">
        <v>250</v>
      </c>
    </row>
    <row r="105" s="2" customFormat="1">
      <c r="A105" s="41"/>
      <c r="B105" s="42"/>
      <c r="C105" s="43"/>
      <c r="D105" s="220" t="s">
        <v>135</v>
      </c>
      <c r="E105" s="43"/>
      <c r="F105" s="221" t="s">
        <v>251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135</v>
      </c>
      <c r="AU105" s="19" t="s">
        <v>21</v>
      </c>
    </row>
    <row r="106" s="14" customFormat="1">
      <c r="A106" s="14"/>
      <c r="B106" s="236"/>
      <c r="C106" s="237"/>
      <c r="D106" s="227" t="s">
        <v>137</v>
      </c>
      <c r="E106" s="238" t="s">
        <v>32</v>
      </c>
      <c r="F106" s="239" t="s">
        <v>133</v>
      </c>
      <c r="G106" s="237"/>
      <c r="H106" s="240">
        <v>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137</v>
      </c>
      <c r="AU106" s="246" t="s">
        <v>21</v>
      </c>
      <c r="AV106" s="14" t="s">
        <v>21</v>
      </c>
      <c r="AW106" s="14" t="s">
        <v>41</v>
      </c>
      <c r="AX106" s="14" t="s">
        <v>82</v>
      </c>
      <c r="AY106" s="246" t="s">
        <v>126</v>
      </c>
    </row>
    <row r="107" s="13" customFormat="1">
      <c r="A107" s="13"/>
      <c r="B107" s="225"/>
      <c r="C107" s="226"/>
      <c r="D107" s="227" t="s">
        <v>137</v>
      </c>
      <c r="E107" s="228" t="s">
        <v>32</v>
      </c>
      <c r="F107" s="229" t="s">
        <v>140</v>
      </c>
      <c r="G107" s="226"/>
      <c r="H107" s="228" t="s">
        <v>32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137</v>
      </c>
      <c r="AU107" s="235" t="s">
        <v>21</v>
      </c>
      <c r="AV107" s="13" t="s">
        <v>90</v>
      </c>
      <c r="AW107" s="13" t="s">
        <v>41</v>
      </c>
      <c r="AX107" s="13" t="s">
        <v>82</v>
      </c>
      <c r="AY107" s="235" t="s">
        <v>126</v>
      </c>
    </row>
    <row r="108" s="15" customFormat="1">
      <c r="A108" s="15"/>
      <c r="B108" s="247"/>
      <c r="C108" s="248"/>
      <c r="D108" s="227" t="s">
        <v>137</v>
      </c>
      <c r="E108" s="249" t="s">
        <v>32</v>
      </c>
      <c r="F108" s="250" t="s">
        <v>141</v>
      </c>
      <c r="G108" s="248"/>
      <c r="H108" s="251">
        <v>4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137</v>
      </c>
      <c r="AU108" s="257" t="s">
        <v>21</v>
      </c>
      <c r="AV108" s="15" t="s">
        <v>133</v>
      </c>
      <c r="AW108" s="15" t="s">
        <v>41</v>
      </c>
      <c r="AX108" s="15" t="s">
        <v>90</v>
      </c>
      <c r="AY108" s="257" t="s">
        <v>126</v>
      </c>
    </row>
    <row r="109" s="2" customFormat="1" ht="37.8" customHeight="1">
      <c r="A109" s="41"/>
      <c r="B109" s="42"/>
      <c r="C109" s="207" t="s">
        <v>133</v>
      </c>
      <c r="D109" s="207" t="s">
        <v>128</v>
      </c>
      <c r="E109" s="208" t="s">
        <v>252</v>
      </c>
      <c r="F109" s="209" t="s">
        <v>253</v>
      </c>
      <c r="G109" s="210" t="s">
        <v>226</v>
      </c>
      <c r="H109" s="211">
        <v>627</v>
      </c>
      <c r="I109" s="212"/>
      <c r="J109" s="213">
        <f>ROUND(I109*H109,2)</f>
        <v>0</v>
      </c>
      <c r="K109" s="209" t="s">
        <v>132</v>
      </c>
      <c r="L109" s="47"/>
      <c r="M109" s="214" t="s">
        <v>32</v>
      </c>
      <c r="N109" s="215" t="s">
        <v>53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0.57999999999999996</v>
      </c>
      <c r="T109" s="217">
        <f>S109*H109</f>
        <v>363.65999999999997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133</v>
      </c>
      <c r="AT109" s="218" t="s">
        <v>128</v>
      </c>
      <c r="AU109" s="218" t="s">
        <v>21</v>
      </c>
      <c r="AY109" s="19" t="s">
        <v>126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90</v>
      </c>
      <c r="BK109" s="219">
        <f>ROUND(I109*H109,2)</f>
        <v>0</v>
      </c>
      <c r="BL109" s="19" t="s">
        <v>133</v>
      </c>
      <c r="BM109" s="218" t="s">
        <v>254</v>
      </c>
    </row>
    <row r="110" s="2" customFormat="1">
      <c r="A110" s="41"/>
      <c r="B110" s="42"/>
      <c r="C110" s="43"/>
      <c r="D110" s="220" t="s">
        <v>135</v>
      </c>
      <c r="E110" s="43"/>
      <c r="F110" s="221" t="s">
        <v>255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135</v>
      </c>
      <c r="AU110" s="19" t="s">
        <v>21</v>
      </c>
    </row>
    <row r="111" s="14" customFormat="1">
      <c r="A111" s="14"/>
      <c r="B111" s="236"/>
      <c r="C111" s="237"/>
      <c r="D111" s="227" t="s">
        <v>137</v>
      </c>
      <c r="E111" s="238" t="s">
        <v>32</v>
      </c>
      <c r="F111" s="239" t="s">
        <v>256</v>
      </c>
      <c r="G111" s="237"/>
      <c r="H111" s="240">
        <v>627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137</v>
      </c>
      <c r="AU111" s="246" t="s">
        <v>21</v>
      </c>
      <c r="AV111" s="14" t="s">
        <v>21</v>
      </c>
      <c r="AW111" s="14" t="s">
        <v>41</v>
      </c>
      <c r="AX111" s="14" t="s">
        <v>82</v>
      </c>
      <c r="AY111" s="246" t="s">
        <v>126</v>
      </c>
    </row>
    <row r="112" s="13" customFormat="1">
      <c r="A112" s="13"/>
      <c r="B112" s="225"/>
      <c r="C112" s="226"/>
      <c r="D112" s="227" t="s">
        <v>137</v>
      </c>
      <c r="E112" s="228" t="s">
        <v>32</v>
      </c>
      <c r="F112" s="229" t="s">
        <v>140</v>
      </c>
      <c r="G112" s="226"/>
      <c r="H112" s="228" t="s">
        <v>32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137</v>
      </c>
      <c r="AU112" s="235" t="s">
        <v>21</v>
      </c>
      <c r="AV112" s="13" t="s">
        <v>90</v>
      </c>
      <c r="AW112" s="13" t="s">
        <v>41</v>
      </c>
      <c r="AX112" s="13" t="s">
        <v>82</v>
      </c>
      <c r="AY112" s="235" t="s">
        <v>126</v>
      </c>
    </row>
    <row r="113" s="15" customFormat="1">
      <c r="A113" s="15"/>
      <c r="B113" s="247"/>
      <c r="C113" s="248"/>
      <c r="D113" s="227" t="s">
        <v>137</v>
      </c>
      <c r="E113" s="249" t="s">
        <v>32</v>
      </c>
      <c r="F113" s="250" t="s">
        <v>141</v>
      </c>
      <c r="G113" s="248"/>
      <c r="H113" s="251">
        <v>627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7" t="s">
        <v>137</v>
      </c>
      <c r="AU113" s="257" t="s">
        <v>21</v>
      </c>
      <c r="AV113" s="15" t="s">
        <v>133</v>
      </c>
      <c r="AW113" s="15" t="s">
        <v>41</v>
      </c>
      <c r="AX113" s="15" t="s">
        <v>90</v>
      </c>
      <c r="AY113" s="257" t="s">
        <v>126</v>
      </c>
    </row>
    <row r="114" s="2" customFormat="1" ht="24.15" customHeight="1">
      <c r="A114" s="41"/>
      <c r="B114" s="42"/>
      <c r="C114" s="207" t="s">
        <v>167</v>
      </c>
      <c r="D114" s="207" t="s">
        <v>128</v>
      </c>
      <c r="E114" s="208" t="s">
        <v>257</v>
      </c>
      <c r="F114" s="209" t="s">
        <v>258</v>
      </c>
      <c r="G114" s="210" t="s">
        <v>226</v>
      </c>
      <c r="H114" s="211">
        <v>274</v>
      </c>
      <c r="I114" s="212"/>
      <c r="J114" s="213">
        <f>ROUND(I114*H114,2)</f>
        <v>0</v>
      </c>
      <c r="K114" s="209" t="s">
        <v>132</v>
      </c>
      <c r="L114" s="47"/>
      <c r="M114" s="214" t="s">
        <v>32</v>
      </c>
      <c r="N114" s="215" t="s">
        <v>53</v>
      </c>
      <c r="O114" s="87"/>
      <c r="P114" s="216">
        <f>O114*H114</f>
        <v>0</v>
      </c>
      <c r="Q114" s="216">
        <v>0.00012999999999999999</v>
      </c>
      <c r="R114" s="216">
        <f>Q114*H114</f>
        <v>0.035619999999999999</v>
      </c>
      <c r="S114" s="216">
        <v>0.23000000000000001</v>
      </c>
      <c r="T114" s="217">
        <f>S114*H114</f>
        <v>63.020000000000003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133</v>
      </c>
      <c r="AT114" s="218" t="s">
        <v>128</v>
      </c>
      <c r="AU114" s="218" t="s">
        <v>21</v>
      </c>
      <c r="AY114" s="19" t="s">
        <v>126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90</v>
      </c>
      <c r="BK114" s="219">
        <f>ROUND(I114*H114,2)</f>
        <v>0</v>
      </c>
      <c r="BL114" s="19" t="s">
        <v>133</v>
      </c>
      <c r="BM114" s="218" t="s">
        <v>259</v>
      </c>
    </row>
    <row r="115" s="2" customFormat="1">
      <c r="A115" s="41"/>
      <c r="B115" s="42"/>
      <c r="C115" s="43"/>
      <c r="D115" s="220" t="s">
        <v>135</v>
      </c>
      <c r="E115" s="43"/>
      <c r="F115" s="221" t="s">
        <v>260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135</v>
      </c>
      <c r="AU115" s="19" t="s">
        <v>21</v>
      </c>
    </row>
    <row r="116" s="14" customFormat="1">
      <c r="A116" s="14"/>
      <c r="B116" s="236"/>
      <c r="C116" s="237"/>
      <c r="D116" s="227" t="s">
        <v>137</v>
      </c>
      <c r="E116" s="238" t="s">
        <v>32</v>
      </c>
      <c r="F116" s="239" t="s">
        <v>261</v>
      </c>
      <c r="G116" s="237"/>
      <c r="H116" s="240">
        <v>274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137</v>
      </c>
      <c r="AU116" s="246" t="s">
        <v>21</v>
      </c>
      <c r="AV116" s="14" t="s">
        <v>21</v>
      </c>
      <c r="AW116" s="14" t="s">
        <v>41</v>
      </c>
      <c r="AX116" s="14" t="s">
        <v>82</v>
      </c>
      <c r="AY116" s="246" t="s">
        <v>126</v>
      </c>
    </row>
    <row r="117" s="13" customFormat="1">
      <c r="A117" s="13"/>
      <c r="B117" s="225"/>
      <c r="C117" s="226"/>
      <c r="D117" s="227" t="s">
        <v>137</v>
      </c>
      <c r="E117" s="228" t="s">
        <v>32</v>
      </c>
      <c r="F117" s="229" t="s">
        <v>262</v>
      </c>
      <c r="G117" s="226"/>
      <c r="H117" s="228" t="s">
        <v>32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137</v>
      </c>
      <c r="AU117" s="235" t="s">
        <v>21</v>
      </c>
      <c r="AV117" s="13" t="s">
        <v>90</v>
      </c>
      <c r="AW117" s="13" t="s">
        <v>41</v>
      </c>
      <c r="AX117" s="13" t="s">
        <v>82</v>
      </c>
      <c r="AY117" s="235" t="s">
        <v>126</v>
      </c>
    </row>
    <row r="118" s="15" customFormat="1">
      <c r="A118" s="15"/>
      <c r="B118" s="247"/>
      <c r="C118" s="248"/>
      <c r="D118" s="227" t="s">
        <v>137</v>
      </c>
      <c r="E118" s="249" t="s">
        <v>32</v>
      </c>
      <c r="F118" s="250" t="s">
        <v>141</v>
      </c>
      <c r="G118" s="248"/>
      <c r="H118" s="251">
        <v>274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137</v>
      </c>
      <c r="AU118" s="257" t="s">
        <v>21</v>
      </c>
      <c r="AV118" s="15" t="s">
        <v>133</v>
      </c>
      <c r="AW118" s="15" t="s">
        <v>41</v>
      </c>
      <c r="AX118" s="15" t="s">
        <v>90</v>
      </c>
      <c r="AY118" s="257" t="s">
        <v>126</v>
      </c>
    </row>
    <row r="119" s="2" customFormat="1" ht="24.15" customHeight="1">
      <c r="A119" s="41"/>
      <c r="B119" s="42"/>
      <c r="C119" s="207" t="s">
        <v>176</v>
      </c>
      <c r="D119" s="207" t="s">
        <v>128</v>
      </c>
      <c r="E119" s="208" t="s">
        <v>263</v>
      </c>
      <c r="F119" s="209" t="s">
        <v>264</v>
      </c>
      <c r="G119" s="210" t="s">
        <v>226</v>
      </c>
      <c r="H119" s="211">
        <v>627</v>
      </c>
      <c r="I119" s="212"/>
      <c r="J119" s="213">
        <f>ROUND(I119*H119,2)</f>
        <v>0</v>
      </c>
      <c r="K119" s="209" t="s">
        <v>132</v>
      </c>
      <c r="L119" s="47"/>
      <c r="M119" s="214" t="s">
        <v>32</v>
      </c>
      <c r="N119" s="215" t="s">
        <v>53</v>
      </c>
      <c r="O119" s="87"/>
      <c r="P119" s="216">
        <f>O119*H119</f>
        <v>0</v>
      </c>
      <c r="Q119" s="216">
        <v>0.00024000000000000001</v>
      </c>
      <c r="R119" s="216">
        <f>Q119*H119</f>
        <v>0.15048</v>
      </c>
      <c r="S119" s="216">
        <v>0.46000000000000002</v>
      </c>
      <c r="T119" s="217">
        <f>S119*H119</f>
        <v>288.42000000000002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133</v>
      </c>
      <c r="AT119" s="218" t="s">
        <v>128</v>
      </c>
      <c r="AU119" s="218" t="s">
        <v>21</v>
      </c>
      <c r="AY119" s="19" t="s">
        <v>126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90</v>
      </c>
      <c r="BK119" s="219">
        <f>ROUND(I119*H119,2)</f>
        <v>0</v>
      </c>
      <c r="BL119" s="19" t="s">
        <v>133</v>
      </c>
      <c r="BM119" s="218" t="s">
        <v>265</v>
      </c>
    </row>
    <row r="120" s="2" customFormat="1">
      <c r="A120" s="41"/>
      <c r="B120" s="42"/>
      <c r="C120" s="43"/>
      <c r="D120" s="220" t="s">
        <v>135</v>
      </c>
      <c r="E120" s="43"/>
      <c r="F120" s="221" t="s">
        <v>266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135</v>
      </c>
      <c r="AU120" s="19" t="s">
        <v>21</v>
      </c>
    </row>
    <row r="121" s="14" customFormat="1">
      <c r="A121" s="14"/>
      <c r="B121" s="236"/>
      <c r="C121" s="237"/>
      <c r="D121" s="227" t="s">
        <v>137</v>
      </c>
      <c r="E121" s="238" t="s">
        <v>32</v>
      </c>
      <c r="F121" s="239" t="s">
        <v>256</v>
      </c>
      <c r="G121" s="237"/>
      <c r="H121" s="240">
        <v>627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137</v>
      </c>
      <c r="AU121" s="246" t="s">
        <v>21</v>
      </c>
      <c r="AV121" s="14" t="s">
        <v>21</v>
      </c>
      <c r="AW121" s="14" t="s">
        <v>41</v>
      </c>
      <c r="AX121" s="14" t="s">
        <v>82</v>
      </c>
      <c r="AY121" s="246" t="s">
        <v>126</v>
      </c>
    </row>
    <row r="122" s="13" customFormat="1">
      <c r="A122" s="13"/>
      <c r="B122" s="225"/>
      <c r="C122" s="226"/>
      <c r="D122" s="227" t="s">
        <v>137</v>
      </c>
      <c r="E122" s="228" t="s">
        <v>32</v>
      </c>
      <c r="F122" s="229" t="s">
        <v>267</v>
      </c>
      <c r="G122" s="226"/>
      <c r="H122" s="228" t="s">
        <v>32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137</v>
      </c>
      <c r="AU122" s="235" t="s">
        <v>21</v>
      </c>
      <c r="AV122" s="13" t="s">
        <v>90</v>
      </c>
      <c r="AW122" s="13" t="s">
        <v>41</v>
      </c>
      <c r="AX122" s="13" t="s">
        <v>82</v>
      </c>
      <c r="AY122" s="235" t="s">
        <v>126</v>
      </c>
    </row>
    <row r="123" s="15" customFormat="1">
      <c r="A123" s="15"/>
      <c r="B123" s="247"/>
      <c r="C123" s="248"/>
      <c r="D123" s="227" t="s">
        <v>137</v>
      </c>
      <c r="E123" s="249" t="s">
        <v>32</v>
      </c>
      <c r="F123" s="250" t="s">
        <v>141</v>
      </c>
      <c r="G123" s="248"/>
      <c r="H123" s="251">
        <v>627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137</v>
      </c>
      <c r="AU123" s="257" t="s">
        <v>21</v>
      </c>
      <c r="AV123" s="15" t="s">
        <v>133</v>
      </c>
      <c r="AW123" s="15" t="s">
        <v>41</v>
      </c>
      <c r="AX123" s="15" t="s">
        <v>90</v>
      </c>
      <c r="AY123" s="257" t="s">
        <v>126</v>
      </c>
    </row>
    <row r="124" s="2" customFormat="1" ht="16.5" customHeight="1">
      <c r="A124" s="41"/>
      <c r="B124" s="42"/>
      <c r="C124" s="207" t="s">
        <v>184</v>
      </c>
      <c r="D124" s="207" t="s">
        <v>128</v>
      </c>
      <c r="E124" s="208" t="s">
        <v>268</v>
      </c>
      <c r="F124" s="209" t="s">
        <v>269</v>
      </c>
      <c r="G124" s="210" t="s">
        <v>170</v>
      </c>
      <c r="H124" s="211">
        <v>70</v>
      </c>
      <c r="I124" s="212"/>
      <c r="J124" s="213">
        <f>ROUND(I124*H124,2)</f>
        <v>0</v>
      </c>
      <c r="K124" s="209" t="s">
        <v>32</v>
      </c>
      <c r="L124" s="47"/>
      <c r="M124" s="214" t="s">
        <v>32</v>
      </c>
      <c r="N124" s="215" t="s">
        <v>53</v>
      </c>
      <c r="O124" s="87"/>
      <c r="P124" s="216">
        <f>O124*H124</f>
        <v>0</v>
      </c>
      <c r="Q124" s="216">
        <v>0.026980000000000001</v>
      </c>
      <c r="R124" s="216">
        <f>Q124*H124</f>
        <v>1.8886000000000001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133</v>
      </c>
      <c r="AT124" s="218" t="s">
        <v>128</v>
      </c>
      <c r="AU124" s="218" t="s">
        <v>21</v>
      </c>
      <c r="AY124" s="19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90</v>
      </c>
      <c r="BK124" s="219">
        <f>ROUND(I124*H124,2)</f>
        <v>0</v>
      </c>
      <c r="BL124" s="19" t="s">
        <v>133</v>
      </c>
      <c r="BM124" s="218" t="s">
        <v>270</v>
      </c>
    </row>
    <row r="125" s="14" customFormat="1">
      <c r="A125" s="14"/>
      <c r="B125" s="236"/>
      <c r="C125" s="237"/>
      <c r="D125" s="227" t="s">
        <v>137</v>
      </c>
      <c r="E125" s="238" t="s">
        <v>32</v>
      </c>
      <c r="F125" s="239" t="s">
        <v>271</v>
      </c>
      <c r="G125" s="237"/>
      <c r="H125" s="240">
        <v>70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137</v>
      </c>
      <c r="AU125" s="246" t="s">
        <v>21</v>
      </c>
      <c r="AV125" s="14" t="s">
        <v>21</v>
      </c>
      <c r="AW125" s="14" t="s">
        <v>41</v>
      </c>
      <c r="AX125" s="14" t="s">
        <v>82</v>
      </c>
      <c r="AY125" s="246" t="s">
        <v>126</v>
      </c>
    </row>
    <row r="126" s="13" customFormat="1">
      <c r="A126" s="13"/>
      <c r="B126" s="225"/>
      <c r="C126" s="226"/>
      <c r="D126" s="227" t="s">
        <v>137</v>
      </c>
      <c r="E126" s="228" t="s">
        <v>32</v>
      </c>
      <c r="F126" s="229" t="s">
        <v>140</v>
      </c>
      <c r="G126" s="226"/>
      <c r="H126" s="228" t="s">
        <v>32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137</v>
      </c>
      <c r="AU126" s="235" t="s">
        <v>21</v>
      </c>
      <c r="AV126" s="13" t="s">
        <v>90</v>
      </c>
      <c r="AW126" s="13" t="s">
        <v>41</v>
      </c>
      <c r="AX126" s="13" t="s">
        <v>82</v>
      </c>
      <c r="AY126" s="235" t="s">
        <v>126</v>
      </c>
    </row>
    <row r="127" s="15" customFormat="1">
      <c r="A127" s="15"/>
      <c r="B127" s="247"/>
      <c r="C127" s="248"/>
      <c r="D127" s="227" t="s">
        <v>137</v>
      </c>
      <c r="E127" s="249" t="s">
        <v>32</v>
      </c>
      <c r="F127" s="250" t="s">
        <v>141</v>
      </c>
      <c r="G127" s="248"/>
      <c r="H127" s="251">
        <v>70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137</v>
      </c>
      <c r="AU127" s="257" t="s">
        <v>21</v>
      </c>
      <c r="AV127" s="15" t="s">
        <v>133</v>
      </c>
      <c r="AW127" s="15" t="s">
        <v>41</v>
      </c>
      <c r="AX127" s="15" t="s">
        <v>90</v>
      </c>
      <c r="AY127" s="257" t="s">
        <v>126</v>
      </c>
    </row>
    <row r="128" s="2" customFormat="1" ht="16.5" customHeight="1">
      <c r="A128" s="41"/>
      <c r="B128" s="42"/>
      <c r="C128" s="207" t="s">
        <v>190</v>
      </c>
      <c r="D128" s="207" t="s">
        <v>128</v>
      </c>
      <c r="E128" s="208" t="s">
        <v>272</v>
      </c>
      <c r="F128" s="209" t="s">
        <v>273</v>
      </c>
      <c r="G128" s="210" t="s">
        <v>274</v>
      </c>
      <c r="H128" s="211">
        <v>720</v>
      </c>
      <c r="I128" s="212"/>
      <c r="J128" s="213">
        <f>ROUND(I128*H128,2)</f>
        <v>0</v>
      </c>
      <c r="K128" s="209" t="s">
        <v>132</v>
      </c>
      <c r="L128" s="47"/>
      <c r="M128" s="214" t="s">
        <v>32</v>
      </c>
      <c r="N128" s="215" t="s">
        <v>53</v>
      </c>
      <c r="O128" s="87"/>
      <c r="P128" s="216">
        <f>O128*H128</f>
        <v>0</v>
      </c>
      <c r="Q128" s="216">
        <v>3.0000000000000001E-05</v>
      </c>
      <c r="R128" s="216">
        <f>Q128*H128</f>
        <v>0.021600000000000001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133</v>
      </c>
      <c r="AT128" s="218" t="s">
        <v>128</v>
      </c>
      <c r="AU128" s="218" t="s">
        <v>21</v>
      </c>
      <c r="AY128" s="19" t="s">
        <v>126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90</v>
      </c>
      <c r="BK128" s="219">
        <f>ROUND(I128*H128,2)</f>
        <v>0</v>
      </c>
      <c r="BL128" s="19" t="s">
        <v>133</v>
      </c>
      <c r="BM128" s="218" t="s">
        <v>275</v>
      </c>
    </row>
    <row r="129" s="2" customFormat="1">
      <c r="A129" s="41"/>
      <c r="B129" s="42"/>
      <c r="C129" s="43"/>
      <c r="D129" s="220" t="s">
        <v>135</v>
      </c>
      <c r="E129" s="43"/>
      <c r="F129" s="221" t="s">
        <v>276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135</v>
      </c>
      <c r="AU129" s="19" t="s">
        <v>21</v>
      </c>
    </row>
    <row r="130" s="14" customFormat="1">
      <c r="A130" s="14"/>
      <c r="B130" s="236"/>
      <c r="C130" s="237"/>
      <c r="D130" s="227" t="s">
        <v>137</v>
      </c>
      <c r="E130" s="238" t="s">
        <v>32</v>
      </c>
      <c r="F130" s="239" t="s">
        <v>277</v>
      </c>
      <c r="G130" s="237"/>
      <c r="H130" s="240">
        <v>720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137</v>
      </c>
      <c r="AU130" s="246" t="s">
        <v>21</v>
      </c>
      <c r="AV130" s="14" t="s">
        <v>21</v>
      </c>
      <c r="AW130" s="14" t="s">
        <v>41</v>
      </c>
      <c r="AX130" s="14" t="s">
        <v>82</v>
      </c>
      <c r="AY130" s="246" t="s">
        <v>126</v>
      </c>
    </row>
    <row r="131" s="13" customFormat="1">
      <c r="A131" s="13"/>
      <c r="B131" s="225"/>
      <c r="C131" s="226"/>
      <c r="D131" s="227" t="s">
        <v>137</v>
      </c>
      <c r="E131" s="228" t="s">
        <v>32</v>
      </c>
      <c r="F131" s="229" t="s">
        <v>140</v>
      </c>
      <c r="G131" s="226"/>
      <c r="H131" s="228" t="s">
        <v>32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137</v>
      </c>
      <c r="AU131" s="235" t="s">
        <v>21</v>
      </c>
      <c r="AV131" s="13" t="s">
        <v>90</v>
      </c>
      <c r="AW131" s="13" t="s">
        <v>41</v>
      </c>
      <c r="AX131" s="13" t="s">
        <v>82</v>
      </c>
      <c r="AY131" s="235" t="s">
        <v>126</v>
      </c>
    </row>
    <row r="132" s="15" customFormat="1">
      <c r="A132" s="15"/>
      <c r="B132" s="247"/>
      <c r="C132" s="248"/>
      <c r="D132" s="227" t="s">
        <v>137</v>
      </c>
      <c r="E132" s="249" t="s">
        <v>32</v>
      </c>
      <c r="F132" s="250" t="s">
        <v>141</v>
      </c>
      <c r="G132" s="248"/>
      <c r="H132" s="251">
        <v>720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137</v>
      </c>
      <c r="AU132" s="257" t="s">
        <v>21</v>
      </c>
      <c r="AV132" s="15" t="s">
        <v>133</v>
      </c>
      <c r="AW132" s="15" t="s">
        <v>41</v>
      </c>
      <c r="AX132" s="15" t="s">
        <v>90</v>
      </c>
      <c r="AY132" s="257" t="s">
        <v>126</v>
      </c>
    </row>
    <row r="133" s="2" customFormat="1" ht="24.15" customHeight="1">
      <c r="A133" s="41"/>
      <c r="B133" s="42"/>
      <c r="C133" s="207" t="s">
        <v>142</v>
      </c>
      <c r="D133" s="207" t="s">
        <v>128</v>
      </c>
      <c r="E133" s="208" t="s">
        <v>278</v>
      </c>
      <c r="F133" s="209" t="s">
        <v>279</v>
      </c>
      <c r="G133" s="210" t="s">
        <v>280</v>
      </c>
      <c r="H133" s="211">
        <v>30</v>
      </c>
      <c r="I133" s="212"/>
      <c r="J133" s="213">
        <f>ROUND(I133*H133,2)</f>
        <v>0</v>
      </c>
      <c r="K133" s="209" t="s">
        <v>132</v>
      </c>
      <c r="L133" s="47"/>
      <c r="M133" s="214" t="s">
        <v>32</v>
      </c>
      <c r="N133" s="215" t="s">
        <v>53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133</v>
      </c>
      <c r="AT133" s="218" t="s">
        <v>128</v>
      </c>
      <c r="AU133" s="218" t="s">
        <v>21</v>
      </c>
      <c r="AY133" s="19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90</v>
      </c>
      <c r="BK133" s="219">
        <f>ROUND(I133*H133,2)</f>
        <v>0</v>
      </c>
      <c r="BL133" s="19" t="s">
        <v>133</v>
      </c>
      <c r="BM133" s="218" t="s">
        <v>281</v>
      </c>
    </row>
    <row r="134" s="2" customFormat="1">
      <c r="A134" s="41"/>
      <c r="B134" s="42"/>
      <c r="C134" s="43"/>
      <c r="D134" s="220" t="s">
        <v>135</v>
      </c>
      <c r="E134" s="43"/>
      <c r="F134" s="221" t="s">
        <v>282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135</v>
      </c>
      <c r="AU134" s="19" t="s">
        <v>21</v>
      </c>
    </row>
    <row r="135" s="2" customFormat="1" ht="24.15" customHeight="1">
      <c r="A135" s="41"/>
      <c r="B135" s="42"/>
      <c r="C135" s="207" t="s">
        <v>201</v>
      </c>
      <c r="D135" s="207" t="s">
        <v>128</v>
      </c>
      <c r="E135" s="208" t="s">
        <v>283</v>
      </c>
      <c r="F135" s="209" t="s">
        <v>284</v>
      </c>
      <c r="G135" s="210" t="s">
        <v>131</v>
      </c>
      <c r="H135" s="211">
        <v>798.63999999999999</v>
      </c>
      <c r="I135" s="212"/>
      <c r="J135" s="213">
        <f>ROUND(I135*H135,2)</f>
        <v>0</v>
      </c>
      <c r="K135" s="209" t="s">
        <v>132</v>
      </c>
      <c r="L135" s="47"/>
      <c r="M135" s="214" t="s">
        <v>32</v>
      </c>
      <c r="N135" s="215" t="s">
        <v>53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133</v>
      </c>
      <c r="AT135" s="218" t="s">
        <v>128</v>
      </c>
      <c r="AU135" s="218" t="s">
        <v>21</v>
      </c>
      <c r="AY135" s="19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90</v>
      </c>
      <c r="BK135" s="219">
        <f>ROUND(I135*H135,2)</f>
        <v>0</v>
      </c>
      <c r="BL135" s="19" t="s">
        <v>133</v>
      </c>
      <c r="BM135" s="218" t="s">
        <v>285</v>
      </c>
    </row>
    <row r="136" s="2" customFormat="1">
      <c r="A136" s="41"/>
      <c r="B136" s="42"/>
      <c r="C136" s="43"/>
      <c r="D136" s="220" t="s">
        <v>135</v>
      </c>
      <c r="E136" s="43"/>
      <c r="F136" s="221" t="s">
        <v>286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135</v>
      </c>
      <c r="AU136" s="19" t="s">
        <v>21</v>
      </c>
    </row>
    <row r="137" s="13" customFormat="1">
      <c r="A137" s="13"/>
      <c r="B137" s="225"/>
      <c r="C137" s="226"/>
      <c r="D137" s="227" t="s">
        <v>137</v>
      </c>
      <c r="E137" s="228" t="s">
        <v>32</v>
      </c>
      <c r="F137" s="229" t="s">
        <v>287</v>
      </c>
      <c r="G137" s="226"/>
      <c r="H137" s="228" t="s">
        <v>32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137</v>
      </c>
      <c r="AU137" s="235" t="s">
        <v>21</v>
      </c>
      <c r="AV137" s="13" t="s">
        <v>90</v>
      </c>
      <c r="AW137" s="13" t="s">
        <v>41</v>
      </c>
      <c r="AX137" s="13" t="s">
        <v>82</v>
      </c>
      <c r="AY137" s="235" t="s">
        <v>126</v>
      </c>
    </row>
    <row r="138" s="14" customFormat="1">
      <c r="A138" s="14"/>
      <c r="B138" s="236"/>
      <c r="C138" s="237"/>
      <c r="D138" s="227" t="s">
        <v>137</v>
      </c>
      <c r="E138" s="238" t="s">
        <v>32</v>
      </c>
      <c r="F138" s="239" t="s">
        <v>288</v>
      </c>
      <c r="G138" s="237"/>
      <c r="H138" s="240">
        <v>500.69999999999999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137</v>
      </c>
      <c r="AU138" s="246" t="s">
        <v>21</v>
      </c>
      <c r="AV138" s="14" t="s">
        <v>21</v>
      </c>
      <c r="AW138" s="14" t="s">
        <v>41</v>
      </c>
      <c r="AX138" s="14" t="s">
        <v>82</v>
      </c>
      <c r="AY138" s="246" t="s">
        <v>126</v>
      </c>
    </row>
    <row r="139" s="13" customFormat="1">
      <c r="A139" s="13"/>
      <c r="B139" s="225"/>
      <c r="C139" s="226"/>
      <c r="D139" s="227" t="s">
        <v>137</v>
      </c>
      <c r="E139" s="228" t="s">
        <v>32</v>
      </c>
      <c r="F139" s="229" t="s">
        <v>289</v>
      </c>
      <c r="G139" s="226"/>
      <c r="H139" s="228" t="s">
        <v>32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137</v>
      </c>
      <c r="AU139" s="235" t="s">
        <v>21</v>
      </c>
      <c r="AV139" s="13" t="s">
        <v>90</v>
      </c>
      <c r="AW139" s="13" t="s">
        <v>41</v>
      </c>
      <c r="AX139" s="13" t="s">
        <v>82</v>
      </c>
      <c r="AY139" s="235" t="s">
        <v>126</v>
      </c>
    </row>
    <row r="140" s="14" customFormat="1">
      <c r="A140" s="14"/>
      <c r="B140" s="236"/>
      <c r="C140" s="237"/>
      <c r="D140" s="227" t="s">
        <v>137</v>
      </c>
      <c r="E140" s="238" t="s">
        <v>32</v>
      </c>
      <c r="F140" s="239" t="s">
        <v>290</v>
      </c>
      <c r="G140" s="237"/>
      <c r="H140" s="240">
        <v>28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137</v>
      </c>
      <c r="AU140" s="246" t="s">
        <v>21</v>
      </c>
      <c r="AV140" s="14" t="s">
        <v>21</v>
      </c>
      <c r="AW140" s="14" t="s">
        <v>41</v>
      </c>
      <c r="AX140" s="14" t="s">
        <v>82</v>
      </c>
      <c r="AY140" s="246" t="s">
        <v>126</v>
      </c>
    </row>
    <row r="141" s="13" customFormat="1">
      <c r="A141" s="13"/>
      <c r="B141" s="225"/>
      <c r="C141" s="226"/>
      <c r="D141" s="227" t="s">
        <v>137</v>
      </c>
      <c r="E141" s="228" t="s">
        <v>32</v>
      </c>
      <c r="F141" s="229" t="s">
        <v>291</v>
      </c>
      <c r="G141" s="226"/>
      <c r="H141" s="228" t="s">
        <v>32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137</v>
      </c>
      <c r="AU141" s="235" t="s">
        <v>21</v>
      </c>
      <c r="AV141" s="13" t="s">
        <v>90</v>
      </c>
      <c r="AW141" s="13" t="s">
        <v>41</v>
      </c>
      <c r="AX141" s="13" t="s">
        <v>82</v>
      </c>
      <c r="AY141" s="235" t="s">
        <v>126</v>
      </c>
    </row>
    <row r="142" s="14" customFormat="1">
      <c r="A142" s="14"/>
      <c r="B142" s="236"/>
      <c r="C142" s="237"/>
      <c r="D142" s="227" t="s">
        <v>137</v>
      </c>
      <c r="E142" s="238" t="s">
        <v>32</v>
      </c>
      <c r="F142" s="239" t="s">
        <v>292</v>
      </c>
      <c r="G142" s="237"/>
      <c r="H142" s="240">
        <v>239.94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137</v>
      </c>
      <c r="AU142" s="246" t="s">
        <v>21</v>
      </c>
      <c r="AV142" s="14" t="s">
        <v>21</v>
      </c>
      <c r="AW142" s="14" t="s">
        <v>41</v>
      </c>
      <c r="AX142" s="14" t="s">
        <v>82</v>
      </c>
      <c r="AY142" s="246" t="s">
        <v>126</v>
      </c>
    </row>
    <row r="143" s="13" customFormat="1">
      <c r="A143" s="13"/>
      <c r="B143" s="225"/>
      <c r="C143" s="226"/>
      <c r="D143" s="227" t="s">
        <v>137</v>
      </c>
      <c r="E143" s="228" t="s">
        <v>32</v>
      </c>
      <c r="F143" s="229" t="s">
        <v>293</v>
      </c>
      <c r="G143" s="226"/>
      <c r="H143" s="228" t="s">
        <v>32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137</v>
      </c>
      <c r="AU143" s="235" t="s">
        <v>21</v>
      </c>
      <c r="AV143" s="13" t="s">
        <v>90</v>
      </c>
      <c r="AW143" s="13" t="s">
        <v>41</v>
      </c>
      <c r="AX143" s="13" t="s">
        <v>82</v>
      </c>
      <c r="AY143" s="235" t="s">
        <v>126</v>
      </c>
    </row>
    <row r="144" s="14" customFormat="1">
      <c r="A144" s="14"/>
      <c r="B144" s="236"/>
      <c r="C144" s="237"/>
      <c r="D144" s="227" t="s">
        <v>137</v>
      </c>
      <c r="E144" s="238" t="s">
        <v>32</v>
      </c>
      <c r="F144" s="239" t="s">
        <v>294</v>
      </c>
      <c r="G144" s="237"/>
      <c r="H144" s="240">
        <v>30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137</v>
      </c>
      <c r="AU144" s="246" t="s">
        <v>21</v>
      </c>
      <c r="AV144" s="14" t="s">
        <v>21</v>
      </c>
      <c r="AW144" s="14" t="s">
        <v>41</v>
      </c>
      <c r="AX144" s="14" t="s">
        <v>82</v>
      </c>
      <c r="AY144" s="246" t="s">
        <v>126</v>
      </c>
    </row>
    <row r="145" s="13" customFormat="1">
      <c r="A145" s="13"/>
      <c r="B145" s="225"/>
      <c r="C145" s="226"/>
      <c r="D145" s="227" t="s">
        <v>137</v>
      </c>
      <c r="E145" s="228" t="s">
        <v>32</v>
      </c>
      <c r="F145" s="229" t="s">
        <v>140</v>
      </c>
      <c r="G145" s="226"/>
      <c r="H145" s="228" t="s">
        <v>32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137</v>
      </c>
      <c r="AU145" s="235" t="s">
        <v>21</v>
      </c>
      <c r="AV145" s="13" t="s">
        <v>90</v>
      </c>
      <c r="AW145" s="13" t="s">
        <v>41</v>
      </c>
      <c r="AX145" s="13" t="s">
        <v>82</v>
      </c>
      <c r="AY145" s="235" t="s">
        <v>126</v>
      </c>
    </row>
    <row r="146" s="15" customFormat="1">
      <c r="A146" s="15"/>
      <c r="B146" s="247"/>
      <c r="C146" s="248"/>
      <c r="D146" s="227" t="s">
        <v>137</v>
      </c>
      <c r="E146" s="249" t="s">
        <v>32</v>
      </c>
      <c r="F146" s="250" t="s">
        <v>141</v>
      </c>
      <c r="G146" s="248"/>
      <c r="H146" s="251">
        <v>798.6400000000001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137</v>
      </c>
      <c r="AU146" s="257" t="s">
        <v>21</v>
      </c>
      <c r="AV146" s="15" t="s">
        <v>133</v>
      </c>
      <c r="AW146" s="15" t="s">
        <v>41</v>
      </c>
      <c r="AX146" s="15" t="s">
        <v>90</v>
      </c>
      <c r="AY146" s="257" t="s">
        <v>126</v>
      </c>
    </row>
    <row r="147" s="2" customFormat="1" ht="16.5" customHeight="1">
      <c r="A147" s="41"/>
      <c r="B147" s="42"/>
      <c r="C147" s="207" t="s">
        <v>206</v>
      </c>
      <c r="D147" s="207" t="s">
        <v>128</v>
      </c>
      <c r="E147" s="208" t="s">
        <v>295</v>
      </c>
      <c r="F147" s="209" t="s">
        <v>296</v>
      </c>
      <c r="G147" s="210" t="s">
        <v>131</v>
      </c>
      <c r="H147" s="211">
        <v>87.150000000000006</v>
      </c>
      <c r="I147" s="212"/>
      <c r="J147" s="213">
        <f>ROUND(I147*H147,2)</f>
        <v>0</v>
      </c>
      <c r="K147" s="209" t="s">
        <v>132</v>
      </c>
      <c r="L147" s="47"/>
      <c r="M147" s="214" t="s">
        <v>32</v>
      </c>
      <c r="N147" s="215" t="s">
        <v>53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133</v>
      </c>
      <c r="AT147" s="218" t="s">
        <v>128</v>
      </c>
      <c r="AU147" s="218" t="s">
        <v>21</v>
      </c>
      <c r="AY147" s="19" t="s">
        <v>126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90</v>
      </c>
      <c r="BK147" s="219">
        <f>ROUND(I147*H147,2)</f>
        <v>0</v>
      </c>
      <c r="BL147" s="19" t="s">
        <v>133</v>
      </c>
      <c r="BM147" s="218" t="s">
        <v>297</v>
      </c>
    </row>
    <row r="148" s="2" customFormat="1">
      <c r="A148" s="41"/>
      <c r="B148" s="42"/>
      <c r="C148" s="43"/>
      <c r="D148" s="220" t="s">
        <v>135</v>
      </c>
      <c r="E148" s="43"/>
      <c r="F148" s="221" t="s">
        <v>298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135</v>
      </c>
      <c r="AU148" s="19" t="s">
        <v>21</v>
      </c>
    </row>
    <row r="149" s="14" customFormat="1">
      <c r="A149" s="14"/>
      <c r="B149" s="236"/>
      <c r="C149" s="237"/>
      <c r="D149" s="227" t="s">
        <v>137</v>
      </c>
      <c r="E149" s="238" t="s">
        <v>32</v>
      </c>
      <c r="F149" s="239" t="s">
        <v>299</v>
      </c>
      <c r="G149" s="237"/>
      <c r="H149" s="240">
        <v>87.150000000000006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137</v>
      </c>
      <c r="AU149" s="246" t="s">
        <v>21</v>
      </c>
      <c r="AV149" s="14" t="s">
        <v>21</v>
      </c>
      <c r="AW149" s="14" t="s">
        <v>41</v>
      </c>
      <c r="AX149" s="14" t="s">
        <v>82</v>
      </c>
      <c r="AY149" s="246" t="s">
        <v>126</v>
      </c>
    </row>
    <row r="150" s="13" customFormat="1">
      <c r="A150" s="13"/>
      <c r="B150" s="225"/>
      <c r="C150" s="226"/>
      <c r="D150" s="227" t="s">
        <v>137</v>
      </c>
      <c r="E150" s="228" t="s">
        <v>32</v>
      </c>
      <c r="F150" s="229" t="s">
        <v>140</v>
      </c>
      <c r="G150" s="226"/>
      <c r="H150" s="228" t="s">
        <v>32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137</v>
      </c>
      <c r="AU150" s="235" t="s">
        <v>21</v>
      </c>
      <c r="AV150" s="13" t="s">
        <v>90</v>
      </c>
      <c r="AW150" s="13" t="s">
        <v>41</v>
      </c>
      <c r="AX150" s="13" t="s">
        <v>82</v>
      </c>
      <c r="AY150" s="235" t="s">
        <v>126</v>
      </c>
    </row>
    <row r="151" s="15" customFormat="1">
      <c r="A151" s="15"/>
      <c r="B151" s="247"/>
      <c r="C151" s="248"/>
      <c r="D151" s="227" t="s">
        <v>137</v>
      </c>
      <c r="E151" s="249" t="s">
        <v>32</v>
      </c>
      <c r="F151" s="250" t="s">
        <v>141</v>
      </c>
      <c r="G151" s="248"/>
      <c r="H151" s="251">
        <v>87.150000000000006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137</v>
      </c>
      <c r="AU151" s="257" t="s">
        <v>21</v>
      </c>
      <c r="AV151" s="15" t="s">
        <v>133</v>
      </c>
      <c r="AW151" s="15" t="s">
        <v>41</v>
      </c>
      <c r="AX151" s="15" t="s">
        <v>90</v>
      </c>
      <c r="AY151" s="257" t="s">
        <v>126</v>
      </c>
    </row>
    <row r="152" s="2" customFormat="1" ht="24.15" customHeight="1">
      <c r="A152" s="41"/>
      <c r="B152" s="42"/>
      <c r="C152" s="207" t="s">
        <v>213</v>
      </c>
      <c r="D152" s="207" t="s">
        <v>128</v>
      </c>
      <c r="E152" s="208" t="s">
        <v>300</v>
      </c>
      <c r="F152" s="209" t="s">
        <v>301</v>
      </c>
      <c r="G152" s="210" t="s">
        <v>131</v>
      </c>
      <c r="H152" s="211">
        <v>666</v>
      </c>
      <c r="I152" s="212"/>
      <c r="J152" s="213">
        <f>ROUND(I152*H152,2)</f>
        <v>0</v>
      </c>
      <c r="K152" s="209" t="s">
        <v>132</v>
      </c>
      <c r="L152" s="47"/>
      <c r="M152" s="214" t="s">
        <v>32</v>
      </c>
      <c r="N152" s="215" t="s">
        <v>53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133</v>
      </c>
      <c r="AT152" s="218" t="s">
        <v>128</v>
      </c>
      <c r="AU152" s="218" t="s">
        <v>21</v>
      </c>
      <c r="AY152" s="19" t="s">
        <v>126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90</v>
      </c>
      <c r="BK152" s="219">
        <f>ROUND(I152*H152,2)</f>
        <v>0</v>
      </c>
      <c r="BL152" s="19" t="s">
        <v>133</v>
      </c>
      <c r="BM152" s="218" t="s">
        <v>302</v>
      </c>
    </row>
    <row r="153" s="2" customFormat="1">
      <c r="A153" s="41"/>
      <c r="B153" s="42"/>
      <c r="C153" s="43"/>
      <c r="D153" s="220" t="s">
        <v>135</v>
      </c>
      <c r="E153" s="43"/>
      <c r="F153" s="221" t="s">
        <v>303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135</v>
      </c>
      <c r="AU153" s="19" t="s">
        <v>21</v>
      </c>
    </row>
    <row r="154" s="14" customFormat="1">
      <c r="A154" s="14"/>
      <c r="B154" s="236"/>
      <c r="C154" s="237"/>
      <c r="D154" s="227" t="s">
        <v>137</v>
      </c>
      <c r="E154" s="238" t="s">
        <v>32</v>
      </c>
      <c r="F154" s="239" t="s">
        <v>304</v>
      </c>
      <c r="G154" s="237"/>
      <c r="H154" s="240">
        <v>738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137</v>
      </c>
      <c r="AU154" s="246" t="s">
        <v>21</v>
      </c>
      <c r="AV154" s="14" t="s">
        <v>21</v>
      </c>
      <c r="AW154" s="14" t="s">
        <v>41</v>
      </c>
      <c r="AX154" s="14" t="s">
        <v>82</v>
      </c>
      <c r="AY154" s="246" t="s">
        <v>126</v>
      </c>
    </row>
    <row r="155" s="14" customFormat="1">
      <c r="A155" s="14"/>
      <c r="B155" s="236"/>
      <c r="C155" s="237"/>
      <c r="D155" s="227" t="s">
        <v>137</v>
      </c>
      <c r="E155" s="238" t="s">
        <v>32</v>
      </c>
      <c r="F155" s="239" t="s">
        <v>305</v>
      </c>
      <c r="G155" s="237"/>
      <c r="H155" s="240">
        <v>-72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137</v>
      </c>
      <c r="AU155" s="246" t="s">
        <v>21</v>
      </c>
      <c r="AV155" s="14" t="s">
        <v>21</v>
      </c>
      <c r="AW155" s="14" t="s">
        <v>41</v>
      </c>
      <c r="AX155" s="14" t="s">
        <v>82</v>
      </c>
      <c r="AY155" s="246" t="s">
        <v>126</v>
      </c>
    </row>
    <row r="156" s="13" customFormat="1">
      <c r="A156" s="13"/>
      <c r="B156" s="225"/>
      <c r="C156" s="226"/>
      <c r="D156" s="227" t="s">
        <v>137</v>
      </c>
      <c r="E156" s="228" t="s">
        <v>32</v>
      </c>
      <c r="F156" s="229" t="s">
        <v>306</v>
      </c>
      <c r="G156" s="226"/>
      <c r="H156" s="228" t="s">
        <v>32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137</v>
      </c>
      <c r="AU156" s="235" t="s">
        <v>21</v>
      </c>
      <c r="AV156" s="13" t="s">
        <v>90</v>
      </c>
      <c r="AW156" s="13" t="s">
        <v>41</v>
      </c>
      <c r="AX156" s="13" t="s">
        <v>82</v>
      </c>
      <c r="AY156" s="235" t="s">
        <v>126</v>
      </c>
    </row>
    <row r="157" s="13" customFormat="1">
      <c r="A157" s="13"/>
      <c r="B157" s="225"/>
      <c r="C157" s="226"/>
      <c r="D157" s="227" t="s">
        <v>137</v>
      </c>
      <c r="E157" s="228" t="s">
        <v>32</v>
      </c>
      <c r="F157" s="229" t="s">
        <v>140</v>
      </c>
      <c r="G157" s="226"/>
      <c r="H157" s="228" t="s">
        <v>32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137</v>
      </c>
      <c r="AU157" s="235" t="s">
        <v>21</v>
      </c>
      <c r="AV157" s="13" t="s">
        <v>90</v>
      </c>
      <c r="AW157" s="13" t="s">
        <v>41</v>
      </c>
      <c r="AX157" s="13" t="s">
        <v>82</v>
      </c>
      <c r="AY157" s="235" t="s">
        <v>126</v>
      </c>
    </row>
    <row r="158" s="15" customFormat="1">
      <c r="A158" s="15"/>
      <c r="B158" s="247"/>
      <c r="C158" s="248"/>
      <c r="D158" s="227" t="s">
        <v>137</v>
      </c>
      <c r="E158" s="249" t="s">
        <v>32</v>
      </c>
      <c r="F158" s="250" t="s">
        <v>141</v>
      </c>
      <c r="G158" s="248"/>
      <c r="H158" s="251">
        <v>666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137</v>
      </c>
      <c r="AU158" s="257" t="s">
        <v>21</v>
      </c>
      <c r="AV158" s="15" t="s">
        <v>133</v>
      </c>
      <c r="AW158" s="15" t="s">
        <v>41</v>
      </c>
      <c r="AX158" s="15" t="s">
        <v>90</v>
      </c>
      <c r="AY158" s="257" t="s">
        <v>126</v>
      </c>
    </row>
    <row r="159" s="2" customFormat="1" ht="24.15" customHeight="1">
      <c r="A159" s="41"/>
      <c r="B159" s="42"/>
      <c r="C159" s="207" t="s">
        <v>223</v>
      </c>
      <c r="D159" s="207" t="s">
        <v>128</v>
      </c>
      <c r="E159" s="208" t="s">
        <v>307</v>
      </c>
      <c r="F159" s="209" t="s">
        <v>308</v>
      </c>
      <c r="G159" s="210" t="s">
        <v>131</v>
      </c>
      <c r="H159" s="211">
        <v>321.11000000000001</v>
      </c>
      <c r="I159" s="212"/>
      <c r="J159" s="213">
        <f>ROUND(I159*H159,2)</f>
        <v>0</v>
      </c>
      <c r="K159" s="209" t="s">
        <v>132</v>
      </c>
      <c r="L159" s="47"/>
      <c r="M159" s="214" t="s">
        <v>32</v>
      </c>
      <c r="N159" s="215" t="s">
        <v>53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133</v>
      </c>
      <c r="AT159" s="218" t="s">
        <v>128</v>
      </c>
      <c r="AU159" s="218" t="s">
        <v>21</v>
      </c>
      <c r="AY159" s="19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90</v>
      </c>
      <c r="BK159" s="219">
        <f>ROUND(I159*H159,2)</f>
        <v>0</v>
      </c>
      <c r="BL159" s="19" t="s">
        <v>133</v>
      </c>
      <c r="BM159" s="218" t="s">
        <v>309</v>
      </c>
    </row>
    <row r="160" s="2" customFormat="1">
      <c r="A160" s="41"/>
      <c r="B160" s="42"/>
      <c r="C160" s="43"/>
      <c r="D160" s="220" t="s">
        <v>135</v>
      </c>
      <c r="E160" s="43"/>
      <c r="F160" s="221" t="s">
        <v>310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135</v>
      </c>
      <c r="AU160" s="19" t="s">
        <v>21</v>
      </c>
    </row>
    <row r="161" s="13" customFormat="1">
      <c r="A161" s="13"/>
      <c r="B161" s="225"/>
      <c r="C161" s="226"/>
      <c r="D161" s="227" t="s">
        <v>137</v>
      </c>
      <c r="E161" s="228" t="s">
        <v>32</v>
      </c>
      <c r="F161" s="229" t="s">
        <v>311</v>
      </c>
      <c r="G161" s="226"/>
      <c r="H161" s="228" t="s">
        <v>32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137</v>
      </c>
      <c r="AU161" s="235" t="s">
        <v>21</v>
      </c>
      <c r="AV161" s="13" t="s">
        <v>90</v>
      </c>
      <c r="AW161" s="13" t="s">
        <v>41</v>
      </c>
      <c r="AX161" s="13" t="s">
        <v>82</v>
      </c>
      <c r="AY161" s="235" t="s">
        <v>126</v>
      </c>
    </row>
    <row r="162" s="14" customFormat="1">
      <c r="A162" s="14"/>
      <c r="B162" s="236"/>
      <c r="C162" s="237"/>
      <c r="D162" s="227" t="s">
        <v>137</v>
      </c>
      <c r="E162" s="238" t="s">
        <v>32</v>
      </c>
      <c r="F162" s="239" t="s">
        <v>312</v>
      </c>
      <c r="G162" s="237"/>
      <c r="H162" s="240">
        <v>144.5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137</v>
      </c>
      <c r="AU162" s="246" t="s">
        <v>21</v>
      </c>
      <c r="AV162" s="14" t="s">
        <v>21</v>
      </c>
      <c r="AW162" s="14" t="s">
        <v>41</v>
      </c>
      <c r="AX162" s="14" t="s">
        <v>82</v>
      </c>
      <c r="AY162" s="246" t="s">
        <v>126</v>
      </c>
    </row>
    <row r="163" s="13" customFormat="1">
      <c r="A163" s="13"/>
      <c r="B163" s="225"/>
      <c r="C163" s="226"/>
      <c r="D163" s="227" t="s">
        <v>137</v>
      </c>
      <c r="E163" s="228" t="s">
        <v>32</v>
      </c>
      <c r="F163" s="229" t="s">
        <v>313</v>
      </c>
      <c r="G163" s="226"/>
      <c r="H163" s="228" t="s">
        <v>32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137</v>
      </c>
      <c r="AU163" s="235" t="s">
        <v>21</v>
      </c>
      <c r="AV163" s="13" t="s">
        <v>90</v>
      </c>
      <c r="AW163" s="13" t="s">
        <v>41</v>
      </c>
      <c r="AX163" s="13" t="s">
        <v>82</v>
      </c>
      <c r="AY163" s="235" t="s">
        <v>126</v>
      </c>
    </row>
    <row r="164" s="14" customFormat="1">
      <c r="A164" s="14"/>
      <c r="B164" s="236"/>
      <c r="C164" s="237"/>
      <c r="D164" s="227" t="s">
        <v>137</v>
      </c>
      <c r="E164" s="238" t="s">
        <v>32</v>
      </c>
      <c r="F164" s="239" t="s">
        <v>314</v>
      </c>
      <c r="G164" s="237"/>
      <c r="H164" s="240">
        <v>152.84999999999999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137</v>
      </c>
      <c r="AU164" s="246" t="s">
        <v>21</v>
      </c>
      <c r="AV164" s="14" t="s">
        <v>21</v>
      </c>
      <c r="AW164" s="14" t="s">
        <v>41</v>
      </c>
      <c r="AX164" s="14" t="s">
        <v>82</v>
      </c>
      <c r="AY164" s="246" t="s">
        <v>126</v>
      </c>
    </row>
    <row r="165" s="16" customFormat="1">
      <c r="A165" s="16"/>
      <c r="B165" s="258"/>
      <c r="C165" s="259"/>
      <c r="D165" s="227" t="s">
        <v>137</v>
      </c>
      <c r="E165" s="260" t="s">
        <v>32</v>
      </c>
      <c r="F165" s="261" t="s">
        <v>164</v>
      </c>
      <c r="G165" s="259"/>
      <c r="H165" s="262">
        <v>297.35000000000002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8" t="s">
        <v>137</v>
      </c>
      <c r="AU165" s="268" t="s">
        <v>21</v>
      </c>
      <c r="AV165" s="16" t="s">
        <v>149</v>
      </c>
      <c r="AW165" s="16" t="s">
        <v>41</v>
      </c>
      <c r="AX165" s="16" t="s">
        <v>82</v>
      </c>
      <c r="AY165" s="268" t="s">
        <v>126</v>
      </c>
    </row>
    <row r="166" s="13" customFormat="1">
      <c r="A166" s="13"/>
      <c r="B166" s="225"/>
      <c r="C166" s="226"/>
      <c r="D166" s="227" t="s">
        <v>137</v>
      </c>
      <c r="E166" s="228" t="s">
        <v>32</v>
      </c>
      <c r="F166" s="229" t="s">
        <v>315</v>
      </c>
      <c r="G166" s="226"/>
      <c r="H166" s="228" t="s">
        <v>32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137</v>
      </c>
      <c r="AU166" s="235" t="s">
        <v>21</v>
      </c>
      <c r="AV166" s="13" t="s">
        <v>90</v>
      </c>
      <c r="AW166" s="13" t="s">
        <v>41</v>
      </c>
      <c r="AX166" s="13" t="s">
        <v>82</v>
      </c>
      <c r="AY166" s="235" t="s">
        <v>126</v>
      </c>
    </row>
    <row r="167" s="14" customFormat="1">
      <c r="A167" s="14"/>
      <c r="B167" s="236"/>
      <c r="C167" s="237"/>
      <c r="D167" s="227" t="s">
        <v>137</v>
      </c>
      <c r="E167" s="238" t="s">
        <v>32</v>
      </c>
      <c r="F167" s="239" t="s">
        <v>316</v>
      </c>
      <c r="G167" s="237"/>
      <c r="H167" s="240">
        <v>15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137</v>
      </c>
      <c r="AU167" s="246" t="s">
        <v>21</v>
      </c>
      <c r="AV167" s="14" t="s">
        <v>21</v>
      </c>
      <c r="AW167" s="14" t="s">
        <v>41</v>
      </c>
      <c r="AX167" s="14" t="s">
        <v>82</v>
      </c>
      <c r="AY167" s="246" t="s">
        <v>126</v>
      </c>
    </row>
    <row r="168" s="13" customFormat="1">
      <c r="A168" s="13"/>
      <c r="B168" s="225"/>
      <c r="C168" s="226"/>
      <c r="D168" s="227" t="s">
        <v>137</v>
      </c>
      <c r="E168" s="228" t="s">
        <v>32</v>
      </c>
      <c r="F168" s="229" t="s">
        <v>317</v>
      </c>
      <c r="G168" s="226"/>
      <c r="H168" s="228" t="s">
        <v>32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137</v>
      </c>
      <c r="AU168" s="235" t="s">
        <v>21</v>
      </c>
      <c r="AV168" s="13" t="s">
        <v>90</v>
      </c>
      <c r="AW168" s="13" t="s">
        <v>41</v>
      </c>
      <c r="AX168" s="13" t="s">
        <v>82</v>
      </c>
      <c r="AY168" s="235" t="s">
        <v>126</v>
      </c>
    </row>
    <row r="169" s="14" customFormat="1">
      <c r="A169" s="14"/>
      <c r="B169" s="236"/>
      <c r="C169" s="237"/>
      <c r="D169" s="227" t="s">
        <v>137</v>
      </c>
      <c r="E169" s="238" t="s">
        <v>32</v>
      </c>
      <c r="F169" s="239" t="s">
        <v>318</v>
      </c>
      <c r="G169" s="237"/>
      <c r="H169" s="240">
        <v>5.7599999999999998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137</v>
      </c>
      <c r="AU169" s="246" t="s">
        <v>21</v>
      </c>
      <c r="AV169" s="14" t="s">
        <v>21</v>
      </c>
      <c r="AW169" s="14" t="s">
        <v>41</v>
      </c>
      <c r="AX169" s="14" t="s">
        <v>82</v>
      </c>
      <c r="AY169" s="246" t="s">
        <v>126</v>
      </c>
    </row>
    <row r="170" s="13" customFormat="1">
      <c r="A170" s="13"/>
      <c r="B170" s="225"/>
      <c r="C170" s="226"/>
      <c r="D170" s="227" t="s">
        <v>137</v>
      </c>
      <c r="E170" s="228" t="s">
        <v>32</v>
      </c>
      <c r="F170" s="229" t="s">
        <v>319</v>
      </c>
      <c r="G170" s="226"/>
      <c r="H170" s="228" t="s">
        <v>32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137</v>
      </c>
      <c r="AU170" s="235" t="s">
        <v>21</v>
      </c>
      <c r="AV170" s="13" t="s">
        <v>90</v>
      </c>
      <c r="AW170" s="13" t="s">
        <v>41</v>
      </c>
      <c r="AX170" s="13" t="s">
        <v>82</v>
      </c>
      <c r="AY170" s="235" t="s">
        <v>126</v>
      </c>
    </row>
    <row r="171" s="14" customFormat="1">
      <c r="A171" s="14"/>
      <c r="B171" s="236"/>
      <c r="C171" s="237"/>
      <c r="D171" s="227" t="s">
        <v>137</v>
      </c>
      <c r="E171" s="238" t="s">
        <v>32</v>
      </c>
      <c r="F171" s="239" t="s">
        <v>320</v>
      </c>
      <c r="G171" s="237"/>
      <c r="H171" s="240">
        <v>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137</v>
      </c>
      <c r="AU171" s="246" t="s">
        <v>21</v>
      </c>
      <c r="AV171" s="14" t="s">
        <v>21</v>
      </c>
      <c r="AW171" s="14" t="s">
        <v>41</v>
      </c>
      <c r="AX171" s="14" t="s">
        <v>82</v>
      </c>
      <c r="AY171" s="246" t="s">
        <v>126</v>
      </c>
    </row>
    <row r="172" s="16" customFormat="1">
      <c r="A172" s="16"/>
      <c r="B172" s="258"/>
      <c r="C172" s="259"/>
      <c r="D172" s="227" t="s">
        <v>137</v>
      </c>
      <c r="E172" s="260" t="s">
        <v>32</v>
      </c>
      <c r="F172" s="261" t="s">
        <v>164</v>
      </c>
      <c r="G172" s="259"/>
      <c r="H172" s="262">
        <v>23.759999999999998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68" t="s">
        <v>137</v>
      </c>
      <c r="AU172" s="268" t="s">
        <v>21</v>
      </c>
      <c r="AV172" s="16" t="s">
        <v>149</v>
      </c>
      <c r="AW172" s="16" t="s">
        <v>41</v>
      </c>
      <c r="AX172" s="16" t="s">
        <v>82</v>
      </c>
      <c r="AY172" s="268" t="s">
        <v>126</v>
      </c>
    </row>
    <row r="173" s="13" customFormat="1">
      <c r="A173" s="13"/>
      <c r="B173" s="225"/>
      <c r="C173" s="226"/>
      <c r="D173" s="227" t="s">
        <v>137</v>
      </c>
      <c r="E173" s="228" t="s">
        <v>32</v>
      </c>
      <c r="F173" s="229" t="s">
        <v>140</v>
      </c>
      <c r="G173" s="226"/>
      <c r="H173" s="228" t="s">
        <v>32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137</v>
      </c>
      <c r="AU173" s="235" t="s">
        <v>21</v>
      </c>
      <c r="AV173" s="13" t="s">
        <v>90</v>
      </c>
      <c r="AW173" s="13" t="s">
        <v>41</v>
      </c>
      <c r="AX173" s="13" t="s">
        <v>82</v>
      </c>
      <c r="AY173" s="235" t="s">
        <v>126</v>
      </c>
    </row>
    <row r="174" s="15" customFormat="1">
      <c r="A174" s="15"/>
      <c r="B174" s="247"/>
      <c r="C174" s="248"/>
      <c r="D174" s="227" t="s">
        <v>137</v>
      </c>
      <c r="E174" s="249" t="s">
        <v>32</v>
      </c>
      <c r="F174" s="250" t="s">
        <v>141</v>
      </c>
      <c r="G174" s="248"/>
      <c r="H174" s="251">
        <v>321.11000000000001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137</v>
      </c>
      <c r="AU174" s="257" t="s">
        <v>21</v>
      </c>
      <c r="AV174" s="15" t="s">
        <v>133</v>
      </c>
      <c r="AW174" s="15" t="s">
        <v>41</v>
      </c>
      <c r="AX174" s="15" t="s">
        <v>90</v>
      </c>
      <c r="AY174" s="257" t="s">
        <v>126</v>
      </c>
    </row>
    <row r="175" s="2" customFormat="1" ht="24.15" customHeight="1">
      <c r="A175" s="41"/>
      <c r="B175" s="42"/>
      <c r="C175" s="207" t="s">
        <v>321</v>
      </c>
      <c r="D175" s="207" t="s">
        <v>128</v>
      </c>
      <c r="E175" s="208" t="s">
        <v>322</v>
      </c>
      <c r="F175" s="209" t="s">
        <v>323</v>
      </c>
      <c r="G175" s="210" t="s">
        <v>226</v>
      </c>
      <c r="H175" s="211">
        <v>180</v>
      </c>
      <c r="I175" s="212"/>
      <c r="J175" s="213">
        <f>ROUND(I175*H175,2)</f>
        <v>0</v>
      </c>
      <c r="K175" s="209" t="s">
        <v>132</v>
      </c>
      <c r="L175" s="47"/>
      <c r="M175" s="214" t="s">
        <v>32</v>
      </c>
      <c r="N175" s="215" t="s">
        <v>53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133</v>
      </c>
      <c r="AT175" s="218" t="s">
        <v>128</v>
      </c>
      <c r="AU175" s="218" t="s">
        <v>21</v>
      </c>
      <c r="AY175" s="19" t="s">
        <v>126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90</v>
      </c>
      <c r="BK175" s="219">
        <f>ROUND(I175*H175,2)</f>
        <v>0</v>
      </c>
      <c r="BL175" s="19" t="s">
        <v>133</v>
      </c>
      <c r="BM175" s="218" t="s">
        <v>324</v>
      </c>
    </row>
    <row r="176" s="2" customFormat="1">
      <c r="A176" s="41"/>
      <c r="B176" s="42"/>
      <c r="C176" s="43"/>
      <c r="D176" s="220" t="s">
        <v>135</v>
      </c>
      <c r="E176" s="43"/>
      <c r="F176" s="221" t="s">
        <v>325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135</v>
      </c>
      <c r="AU176" s="19" t="s">
        <v>21</v>
      </c>
    </row>
    <row r="177" s="13" customFormat="1">
      <c r="A177" s="13"/>
      <c r="B177" s="225"/>
      <c r="C177" s="226"/>
      <c r="D177" s="227" t="s">
        <v>137</v>
      </c>
      <c r="E177" s="228" t="s">
        <v>32</v>
      </c>
      <c r="F177" s="229" t="s">
        <v>326</v>
      </c>
      <c r="G177" s="226"/>
      <c r="H177" s="228" t="s">
        <v>32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137</v>
      </c>
      <c r="AU177" s="235" t="s">
        <v>21</v>
      </c>
      <c r="AV177" s="13" t="s">
        <v>90</v>
      </c>
      <c r="AW177" s="13" t="s">
        <v>41</v>
      </c>
      <c r="AX177" s="13" t="s">
        <v>82</v>
      </c>
      <c r="AY177" s="235" t="s">
        <v>126</v>
      </c>
    </row>
    <row r="178" s="14" customFormat="1">
      <c r="A178" s="14"/>
      <c r="B178" s="236"/>
      <c r="C178" s="237"/>
      <c r="D178" s="227" t="s">
        <v>137</v>
      </c>
      <c r="E178" s="238" t="s">
        <v>32</v>
      </c>
      <c r="F178" s="239" t="s">
        <v>327</v>
      </c>
      <c r="G178" s="237"/>
      <c r="H178" s="240">
        <v>72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137</v>
      </c>
      <c r="AU178" s="246" t="s">
        <v>21</v>
      </c>
      <c r="AV178" s="14" t="s">
        <v>21</v>
      </c>
      <c r="AW178" s="14" t="s">
        <v>41</v>
      </c>
      <c r="AX178" s="14" t="s">
        <v>82</v>
      </c>
      <c r="AY178" s="246" t="s">
        <v>126</v>
      </c>
    </row>
    <row r="179" s="13" customFormat="1">
      <c r="A179" s="13"/>
      <c r="B179" s="225"/>
      <c r="C179" s="226"/>
      <c r="D179" s="227" t="s">
        <v>137</v>
      </c>
      <c r="E179" s="228" t="s">
        <v>32</v>
      </c>
      <c r="F179" s="229" t="s">
        <v>328</v>
      </c>
      <c r="G179" s="226"/>
      <c r="H179" s="228" t="s">
        <v>32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137</v>
      </c>
      <c r="AU179" s="235" t="s">
        <v>21</v>
      </c>
      <c r="AV179" s="13" t="s">
        <v>90</v>
      </c>
      <c r="AW179" s="13" t="s">
        <v>41</v>
      </c>
      <c r="AX179" s="13" t="s">
        <v>82</v>
      </c>
      <c r="AY179" s="235" t="s">
        <v>126</v>
      </c>
    </row>
    <row r="180" s="14" customFormat="1">
      <c r="A180" s="14"/>
      <c r="B180" s="236"/>
      <c r="C180" s="237"/>
      <c r="D180" s="227" t="s">
        <v>137</v>
      </c>
      <c r="E180" s="238" t="s">
        <v>32</v>
      </c>
      <c r="F180" s="239" t="s">
        <v>329</v>
      </c>
      <c r="G180" s="237"/>
      <c r="H180" s="240">
        <v>108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137</v>
      </c>
      <c r="AU180" s="246" t="s">
        <v>21</v>
      </c>
      <c r="AV180" s="14" t="s">
        <v>21</v>
      </c>
      <c r="AW180" s="14" t="s">
        <v>41</v>
      </c>
      <c r="AX180" s="14" t="s">
        <v>82</v>
      </c>
      <c r="AY180" s="246" t="s">
        <v>126</v>
      </c>
    </row>
    <row r="181" s="13" customFormat="1">
      <c r="A181" s="13"/>
      <c r="B181" s="225"/>
      <c r="C181" s="226"/>
      <c r="D181" s="227" t="s">
        <v>137</v>
      </c>
      <c r="E181" s="228" t="s">
        <v>32</v>
      </c>
      <c r="F181" s="229" t="s">
        <v>140</v>
      </c>
      <c r="G181" s="226"/>
      <c r="H181" s="228" t="s">
        <v>32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137</v>
      </c>
      <c r="AU181" s="235" t="s">
        <v>21</v>
      </c>
      <c r="AV181" s="13" t="s">
        <v>90</v>
      </c>
      <c r="AW181" s="13" t="s">
        <v>41</v>
      </c>
      <c r="AX181" s="13" t="s">
        <v>82</v>
      </c>
      <c r="AY181" s="235" t="s">
        <v>126</v>
      </c>
    </row>
    <row r="182" s="15" customFormat="1">
      <c r="A182" s="15"/>
      <c r="B182" s="247"/>
      <c r="C182" s="248"/>
      <c r="D182" s="227" t="s">
        <v>137</v>
      </c>
      <c r="E182" s="249" t="s">
        <v>32</v>
      </c>
      <c r="F182" s="250" t="s">
        <v>141</v>
      </c>
      <c r="G182" s="248"/>
      <c r="H182" s="251">
        <v>180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137</v>
      </c>
      <c r="AU182" s="257" t="s">
        <v>21</v>
      </c>
      <c r="AV182" s="15" t="s">
        <v>133</v>
      </c>
      <c r="AW182" s="15" t="s">
        <v>41</v>
      </c>
      <c r="AX182" s="15" t="s">
        <v>90</v>
      </c>
      <c r="AY182" s="257" t="s">
        <v>126</v>
      </c>
    </row>
    <row r="183" s="2" customFormat="1" ht="16.5" customHeight="1">
      <c r="A183" s="41"/>
      <c r="B183" s="42"/>
      <c r="C183" s="272" t="s">
        <v>8</v>
      </c>
      <c r="D183" s="272" t="s">
        <v>330</v>
      </c>
      <c r="E183" s="273" t="s">
        <v>331</v>
      </c>
      <c r="F183" s="274" t="s">
        <v>332</v>
      </c>
      <c r="G183" s="275" t="s">
        <v>179</v>
      </c>
      <c r="H183" s="276">
        <v>21.960000000000001</v>
      </c>
      <c r="I183" s="277"/>
      <c r="J183" s="278">
        <f>ROUND(I183*H183,2)</f>
        <v>0</v>
      </c>
      <c r="K183" s="274" t="s">
        <v>132</v>
      </c>
      <c r="L183" s="279"/>
      <c r="M183" s="280" t="s">
        <v>32</v>
      </c>
      <c r="N183" s="281" t="s">
        <v>53</v>
      </c>
      <c r="O183" s="87"/>
      <c r="P183" s="216">
        <f>O183*H183</f>
        <v>0</v>
      </c>
      <c r="Q183" s="216">
        <v>1</v>
      </c>
      <c r="R183" s="216">
        <f>Q183*H183</f>
        <v>21.960000000000001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190</v>
      </c>
      <c r="AT183" s="218" t="s">
        <v>330</v>
      </c>
      <c r="AU183" s="218" t="s">
        <v>21</v>
      </c>
      <c r="AY183" s="19" t="s">
        <v>126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90</v>
      </c>
      <c r="BK183" s="219">
        <f>ROUND(I183*H183,2)</f>
        <v>0</v>
      </c>
      <c r="BL183" s="19" t="s">
        <v>133</v>
      </c>
      <c r="BM183" s="218" t="s">
        <v>333</v>
      </c>
    </row>
    <row r="184" s="14" customFormat="1">
      <c r="A184" s="14"/>
      <c r="B184" s="236"/>
      <c r="C184" s="237"/>
      <c r="D184" s="227" t="s">
        <v>137</v>
      </c>
      <c r="E184" s="238" t="s">
        <v>32</v>
      </c>
      <c r="F184" s="239" t="s">
        <v>334</v>
      </c>
      <c r="G184" s="237"/>
      <c r="H184" s="240">
        <v>21.960000000000001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137</v>
      </c>
      <c r="AU184" s="246" t="s">
        <v>21</v>
      </c>
      <c r="AV184" s="14" t="s">
        <v>21</v>
      </c>
      <c r="AW184" s="14" t="s">
        <v>41</v>
      </c>
      <c r="AX184" s="14" t="s">
        <v>82</v>
      </c>
      <c r="AY184" s="246" t="s">
        <v>126</v>
      </c>
    </row>
    <row r="185" s="15" customFormat="1">
      <c r="A185" s="15"/>
      <c r="B185" s="247"/>
      <c r="C185" s="248"/>
      <c r="D185" s="227" t="s">
        <v>137</v>
      </c>
      <c r="E185" s="249" t="s">
        <v>32</v>
      </c>
      <c r="F185" s="250" t="s">
        <v>141</v>
      </c>
      <c r="G185" s="248"/>
      <c r="H185" s="251">
        <v>21.960000000000001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137</v>
      </c>
      <c r="AU185" s="257" t="s">
        <v>21</v>
      </c>
      <c r="AV185" s="15" t="s">
        <v>133</v>
      </c>
      <c r="AW185" s="15" t="s">
        <v>41</v>
      </c>
      <c r="AX185" s="15" t="s">
        <v>90</v>
      </c>
      <c r="AY185" s="257" t="s">
        <v>126</v>
      </c>
    </row>
    <row r="186" s="2" customFormat="1" ht="24.15" customHeight="1">
      <c r="A186" s="41"/>
      <c r="B186" s="42"/>
      <c r="C186" s="207" t="s">
        <v>227</v>
      </c>
      <c r="D186" s="207" t="s">
        <v>128</v>
      </c>
      <c r="E186" s="208" t="s">
        <v>335</v>
      </c>
      <c r="F186" s="209" t="s">
        <v>336</v>
      </c>
      <c r="G186" s="210" t="s">
        <v>226</v>
      </c>
      <c r="H186" s="211">
        <v>180</v>
      </c>
      <c r="I186" s="212"/>
      <c r="J186" s="213">
        <f>ROUND(I186*H186,2)</f>
        <v>0</v>
      </c>
      <c r="K186" s="209" t="s">
        <v>132</v>
      </c>
      <c r="L186" s="47"/>
      <c r="M186" s="214" t="s">
        <v>32</v>
      </c>
      <c r="N186" s="215" t="s">
        <v>53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133</v>
      </c>
      <c r="AT186" s="218" t="s">
        <v>128</v>
      </c>
      <c r="AU186" s="218" t="s">
        <v>21</v>
      </c>
      <c r="AY186" s="19" t="s">
        <v>126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90</v>
      </c>
      <c r="BK186" s="219">
        <f>ROUND(I186*H186,2)</f>
        <v>0</v>
      </c>
      <c r="BL186" s="19" t="s">
        <v>133</v>
      </c>
      <c r="BM186" s="218" t="s">
        <v>337</v>
      </c>
    </row>
    <row r="187" s="2" customFormat="1">
      <c r="A187" s="41"/>
      <c r="B187" s="42"/>
      <c r="C187" s="43"/>
      <c r="D187" s="220" t="s">
        <v>135</v>
      </c>
      <c r="E187" s="43"/>
      <c r="F187" s="221" t="s">
        <v>338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135</v>
      </c>
      <c r="AU187" s="19" t="s">
        <v>21</v>
      </c>
    </row>
    <row r="188" s="2" customFormat="1" ht="24.15" customHeight="1">
      <c r="A188" s="41"/>
      <c r="B188" s="42"/>
      <c r="C188" s="207" t="s">
        <v>339</v>
      </c>
      <c r="D188" s="207" t="s">
        <v>128</v>
      </c>
      <c r="E188" s="208" t="s">
        <v>340</v>
      </c>
      <c r="F188" s="209" t="s">
        <v>341</v>
      </c>
      <c r="G188" s="210" t="s">
        <v>245</v>
      </c>
      <c r="H188" s="211">
        <v>4</v>
      </c>
      <c r="I188" s="212"/>
      <c r="J188" s="213">
        <f>ROUND(I188*H188,2)</f>
        <v>0</v>
      </c>
      <c r="K188" s="209" t="s">
        <v>132</v>
      </c>
      <c r="L188" s="47"/>
      <c r="M188" s="214" t="s">
        <v>32</v>
      </c>
      <c r="N188" s="215" t="s">
        <v>53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133</v>
      </c>
      <c r="AT188" s="218" t="s">
        <v>128</v>
      </c>
      <c r="AU188" s="218" t="s">
        <v>21</v>
      </c>
      <c r="AY188" s="19" t="s">
        <v>126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90</v>
      </c>
      <c r="BK188" s="219">
        <f>ROUND(I188*H188,2)</f>
        <v>0</v>
      </c>
      <c r="BL188" s="19" t="s">
        <v>133</v>
      </c>
      <c r="BM188" s="218" t="s">
        <v>342</v>
      </c>
    </row>
    <row r="189" s="2" customFormat="1">
      <c r="A189" s="41"/>
      <c r="B189" s="42"/>
      <c r="C189" s="43"/>
      <c r="D189" s="220" t="s">
        <v>135</v>
      </c>
      <c r="E189" s="43"/>
      <c r="F189" s="221" t="s">
        <v>343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135</v>
      </c>
      <c r="AU189" s="19" t="s">
        <v>21</v>
      </c>
    </row>
    <row r="190" s="2" customFormat="1" ht="24.15" customHeight="1">
      <c r="A190" s="41"/>
      <c r="B190" s="42"/>
      <c r="C190" s="207" t="s">
        <v>344</v>
      </c>
      <c r="D190" s="207" t="s">
        <v>128</v>
      </c>
      <c r="E190" s="208" t="s">
        <v>345</v>
      </c>
      <c r="F190" s="209" t="s">
        <v>346</v>
      </c>
      <c r="G190" s="210" t="s">
        <v>245</v>
      </c>
      <c r="H190" s="211">
        <v>4</v>
      </c>
      <c r="I190" s="212"/>
      <c r="J190" s="213">
        <f>ROUND(I190*H190,2)</f>
        <v>0</v>
      </c>
      <c r="K190" s="209" t="s">
        <v>132</v>
      </c>
      <c r="L190" s="47"/>
      <c r="M190" s="214" t="s">
        <v>32</v>
      </c>
      <c r="N190" s="215" t="s">
        <v>53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133</v>
      </c>
      <c r="AT190" s="218" t="s">
        <v>128</v>
      </c>
      <c r="AU190" s="218" t="s">
        <v>21</v>
      </c>
      <c r="AY190" s="19" t="s">
        <v>126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90</v>
      </c>
      <c r="BK190" s="219">
        <f>ROUND(I190*H190,2)</f>
        <v>0</v>
      </c>
      <c r="BL190" s="19" t="s">
        <v>133</v>
      </c>
      <c r="BM190" s="218" t="s">
        <v>347</v>
      </c>
    </row>
    <row r="191" s="2" customFormat="1">
      <c r="A191" s="41"/>
      <c r="B191" s="42"/>
      <c r="C191" s="43"/>
      <c r="D191" s="220" t="s">
        <v>135</v>
      </c>
      <c r="E191" s="43"/>
      <c r="F191" s="221" t="s">
        <v>348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135</v>
      </c>
      <c r="AU191" s="19" t="s">
        <v>21</v>
      </c>
    </row>
    <row r="192" s="2" customFormat="1" ht="24.15" customHeight="1">
      <c r="A192" s="41"/>
      <c r="B192" s="42"/>
      <c r="C192" s="207" t="s">
        <v>349</v>
      </c>
      <c r="D192" s="207" t="s">
        <v>128</v>
      </c>
      <c r="E192" s="208" t="s">
        <v>350</v>
      </c>
      <c r="F192" s="209" t="s">
        <v>351</v>
      </c>
      <c r="G192" s="210" t="s">
        <v>245</v>
      </c>
      <c r="H192" s="211">
        <v>4</v>
      </c>
      <c r="I192" s="212"/>
      <c r="J192" s="213">
        <f>ROUND(I192*H192,2)</f>
        <v>0</v>
      </c>
      <c r="K192" s="209" t="s">
        <v>132</v>
      </c>
      <c r="L192" s="47"/>
      <c r="M192" s="214" t="s">
        <v>32</v>
      </c>
      <c r="N192" s="215" t="s">
        <v>53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133</v>
      </c>
      <c r="AT192" s="218" t="s">
        <v>128</v>
      </c>
      <c r="AU192" s="218" t="s">
        <v>21</v>
      </c>
      <c r="AY192" s="19" t="s">
        <v>126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90</v>
      </c>
      <c r="BK192" s="219">
        <f>ROUND(I192*H192,2)</f>
        <v>0</v>
      </c>
      <c r="BL192" s="19" t="s">
        <v>133</v>
      </c>
      <c r="BM192" s="218" t="s">
        <v>352</v>
      </c>
    </row>
    <row r="193" s="2" customFormat="1">
      <c r="A193" s="41"/>
      <c r="B193" s="42"/>
      <c r="C193" s="43"/>
      <c r="D193" s="220" t="s">
        <v>135</v>
      </c>
      <c r="E193" s="43"/>
      <c r="F193" s="221" t="s">
        <v>353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135</v>
      </c>
      <c r="AU193" s="19" t="s">
        <v>21</v>
      </c>
    </row>
    <row r="194" s="2" customFormat="1" ht="37.8" customHeight="1">
      <c r="A194" s="41"/>
      <c r="B194" s="42"/>
      <c r="C194" s="207" t="s">
        <v>354</v>
      </c>
      <c r="D194" s="207" t="s">
        <v>128</v>
      </c>
      <c r="E194" s="208" t="s">
        <v>355</v>
      </c>
      <c r="F194" s="209" t="s">
        <v>356</v>
      </c>
      <c r="G194" s="210" t="s">
        <v>245</v>
      </c>
      <c r="H194" s="211">
        <v>16</v>
      </c>
      <c r="I194" s="212"/>
      <c r="J194" s="213">
        <f>ROUND(I194*H194,2)</f>
        <v>0</v>
      </c>
      <c r="K194" s="209" t="s">
        <v>132</v>
      </c>
      <c r="L194" s="47"/>
      <c r="M194" s="214" t="s">
        <v>32</v>
      </c>
      <c r="N194" s="215" t="s">
        <v>53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133</v>
      </c>
      <c r="AT194" s="218" t="s">
        <v>128</v>
      </c>
      <c r="AU194" s="218" t="s">
        <v>21</v>
      </c>
      <c r="AY194" s="19" t="s">
        <v>126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90</v>
      </c>
      <c r="BK194" s="219">
        <f>ROUND(I194*H194,2)</f>
        <v>0</v>
      </c>
      <c r="BL194" s="19" t="s">
        <v>133</v>
      </c>
      <c r="BM194" s="218" t="s">
        <v>357</v>
      </c>
    </row>
    <row r="195" s="2" customFormat="1">
      <c r="A195" s="41"/>
      <c r="B195" s="42"/>
      <c r="C195" s="43"/>
      <c r="D195" s="220" t="s">
        <v>135</v>
      </c>
      <c r="E195" s="43"/>
      <c r="F195" s="221" t="s">
        <v>358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135</v>
      </c>
      <c r="AU195" s="19" t="s">
        <v>21</v>
      </c>
    </row>
    <row r="196" s="14" customFormat="1">
      <c r="A196" s="14"/>
      <c r="B196" s="236"/>
      <c r="C196" s="237"/>
      <c r="D196" s="227" t="s">
        <v>137</v>
      </c>
      <c r="E196" s="238" t="s">
        <v>32</v>
      </c>
      <c r="F196" s="239" t="s">
        <v>359</v>
      </c>
      <c r="G196" s="237"/>
      <c r="H196" s="240">
        <v>16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137</v>
      </c>
      <c r="AU196" s="246" t="s">
        <v>21</v>
      </c>
      <c r="AV196" s="14" t="s">
        <v>21</v>
      </c>
      <c r="AW196" s="14" t="s">
        <v>41</v>
      </c>
      <c r="AX196" s="14" t="s">
        <v>82</v>
      </c>
      <c r="AY196" s="246" t="s">
        <v>126</v>
      </c>
    </row>
    <row r="197" s="15" customFormat="1">
      <c r="A197" s="15"/>
      <c r="B197" s="247"/>
      <c r="C197" s="248"/>
      <c r="D197" s="227" t="s">
        <v>137</v>
      </c>
      <c r="E197" s="249" t="s">
        <v>32</v>
      </c>
      <c r="F197" s="250" t="s">
        <v>141</v>
      </c>
      <c r="G197" s="248"/>
      <c r="H197" s="251">
        <v>16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137</v>
      </c>
      <c r="AU197" s="257" t="s">
        <v>21</v>
      </c>
      <c r="AV197" s="15" t="s">
        <v>133</v>
      </c>
      <c r="AW197" s="15" t="s">
        <v>41</v>
      </c>
      <c r="AX197" s="15" t="s">
        <v>90</v>
      </c>
      <c r="AY197" s="257" t="s">
        <v>126</v>
      </c>
    </row>
    <row r="198" s="2" customFormat="1" ht="33" customHeight="1">
      <c r="A198" s="41"/>
      <c r="B198" s="42"/>
      <c r="C198" s="207" t="s">
        <v>7</v>
      </c>
      <c r="D198" s="207" t="s">
        <v>128</v>
      </c>
      <c r="E198" s="208" t="s">
        <v>360</v>
      </c>
      <c r="F198" s="209" t="s">
        <v>361</v>
      </c>
      <c r="G198" s="210" t="s">
        <v>245</v>
      </c>
      <c r="H198" s="211">
        <v>16</v>
      </c>
      <c r="I198" s="212"/>
      <c r="J198" s="213">
        <f>ROUND(I198*H198,2)</f>
        <v>0</v>
      </c>
      <c r="K198" s="209" t="s">
        <v>132</v>
      </c>
      <c r="L198" s="47"/>
      <c r="M198" s="214" t="s">
        <v>32</v>
      </c>
      <c r="N198" s="215" t="s">
        <v>53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133</v>
      </c>
      <c r="AT198" s="218" t="s">
        <v>128</v>
      </c>
      <c r="AU198" s="218" t="s">
        <v>21</v>
      </c>
      <c r="AY198" s="19" t="s">
        <v>126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90</v>
      </c>
      <c r="BK198" s="219">
        <f>ROUND(I198*H198,2)</f>
        <v>0</v>
      </c>
      <c r="BL198" s="19" t="s">
        <v>133</v>
      </c>
      <c r="BM198" s="218" t="s">
        <v>362</v>
      </c>
    </row>
    <row r="199" s="2" customFormat="1">
      <c r="A199" s="41"/>
      <c r="B199" s="42"/>
      <c r="C199" s="43"/>
      <c r="D199" s="220" t="s">
        <v>135</v>
      </c>
      <c r="E199" s="43"/>
      <c r="F199" s="221" t="s">
        <v>363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135</v>
      </c>
      <c r="AU199" s="19" t="s">
        <v>21</v>
      </c>
    </row>
    <row r="200" s="14" customFormat="1">
      <c r="A200" s="14"/>
      <c r="B200" s="236"/>
      <c r="C200" s="237"/>
      <c r="D200" s="227" t="s">
        <v>137</v>
      </c>
      <c r="E200" s="238" t="s">
        <v>32</v>
      </c>
      <c r="F200" s="239" t="s">
        <v>359</v>
      </c>
      <c r="G200" s="237"/>
      <c r="H200" s="240">
        <v>16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137</v>
      </c>
      <c r="AU200" s="246" t="s">
        <v>21</v>
      </c>
      <c r="AV200" s="14" t="s">
        <v>21</v>
      </c>
      <c r="AW200" s="14" t="s">
        <v>41</v>
      </c>
      <c r="AX200" s="14" t="s">
        <v>82</v>
      </c>
      <c r="AY200" s="246" t="s">
        <v>126</v>
      </c>
    </row>
    <row r="201" s="15" customFormat="1">
      <c r="A201" s="15"/>
      <c r="B201" s="247"/>
      <c r="C201" s="248"/>
      <c r="D201" s="227" t="s">
        <v>137</v>
      </c>
      <c r="E201" s="249" t="s">
        <v>32</v>
      </c>
      <c r="F201" s="250" t="s">
        <v>141</v>
      </c>
      <c r="G201" s="248"/>
      <c r="H201" s="251">
        <v>16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137</v>
      </c>
      <c r="AU201" s="257" t="s">
        <v>21</v>
      </c>
      <c r="AV201" s="15" t="s">
        <v>133</v>
      </c>
      <c r="AW201" s="15" t="s">
        <v>41</v>
      </c>
      <c r="AX201" s="15" t="s">
        <v>90</v>
      </c>
      <c r="AY201" s="257" t="s">
        <v>126</v>
      </c>
    </row>
    <row r="202" s="2" customFormat="1" ht="33" customHeight="1">
      <c r="A202" s="41"/>
      <c r="B202" s="42"/>
      <c r="C202" s="207" t="s">
        <v>364</v>
      </c>
      <c r="D202" s="207" t="s">
        <v>128</v>
      </c>
      <c r="E202" s="208" t="s">
        <v>365</v>
      </c>
      <c r="F202" s="209" t="s">
        <v>366</v>
      </c>
      <c r="G202" s="210" t="s">
        <v>245</v>
      </c>
      <c r="H202" s="211">
        <v>16</v>
      </c>
      <c r="I202" s="212"/>
      <c r="J202" s="213">
        <f>ROUND(I202*H202,2)</f>
        <v>0</v>
      </c>
      <c r="K202" s="209" t="s">
        <v>132</v>
      </c>
      <c r="L202" s="47"/>
      <c r="M202" s="214" t="s">
        <v>32</v>
      </c>
      <c r="N202" s="215" t="s">
        <v>53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133</v>
      </c>
      <c r="AT202" s="218" t="s">
        <v>128</v>
      </c>
      <c r="AU202" s="218" t="s">
        <v>21</v>
      </c>
      <c r="AY202" s="19" t="s">
        <v>126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90</v>
      </c>
      <c r="BK202" s="219">
        <f>ROUND(I202*H202,2)</f>
        <v>0</v>
      </c>
      <c r="BL202" s="19" t="s">
        <v>133</v>
      </c>
      <c r="BM202" s="218" t="s">
        <v>367</v>
      </c>
    </row>
    <row r="203" s="2" customFormat="1">
      <c r="A203" s="41"/>
      <c r="B203" s="42"/>
      <c r="C203" s="43"/>
      <c r="D203" s="220" t="s">
        <v>135</v>
      </c>
      <c r="E203" s="43"/>
      <c r="F203" s="221" t="s">
        <v>368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135</v>
      </c>
      <c r="AU203" s="19" t="s">
        <v>21</v>
      </c>
    </row>
    <row r="204" s="14" customFormat="1">
      <c r="A204" s="14"/>
      <c r="B204" s="236"/>
      <c r="C204" s="237"/>
      <c r="D204" s="227" t="s">
        <v>137</v>
      </c>
      <c r="E204" s="238" t="s">
        <v>32</v>
      </c>
      <c r="F204" s="239" t="s">
        <v>359</v>
      </c>
      <c r="G204" s="237"/>
      <c r="H204" s="240">
        <v>16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137</v>
      </c>
      <c r="AU204" s="246" t="s">
        <v>21</v>
      </c>
      <c r="AV204" s="14" t="s">
        <v>21</v>
      </c>
      <c r="AW204" s="14" t="s">
        <v>41</v>
      </c>
      <c r="AX204" s="14" t="s">
        <v>82</v>
      </c>
      <c r="AY204" s="246" t="s">
        <v>126</v>
      </c>
    </row>
    <row r="205" s="15" customFormat="1">
      <c r="A205" s="15"/>
      <c r="B205" s="247"/>
      <c r="C205" s="248"/>
      <c r="D205" s="227" t="s">
        <v>137</v>
      </c>
      <c r="E205" s="249" t="s">
        <v>32</v>
      </c>
      <c r="F205" s="250" t="s">
        <v>141</v>
      </c>
      <c r="G205" s="248"/>
      <c r="H205" s="251">
        <v>16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137</v>
      </c>
      <c r="AU205" s="257" t="s">
        <v>21</v>
      </c>
      <c r="AV205" s="15" t="s">
        <v>133</v>
      </c>
      <c r="AW205" s="15" t="s">
        <v>41</v>
      </c>
      <c r="AX205" s="15" t="s">
        <v>90</v>
      </c>
      <c r="AY205" s="257" t="s">
        <v>126</v>
      </c>
    </row>
    <row r="206" s="2" customFormat="1" ht="37.8" customHeight="1">
      <c r="A206" s="41"/>
      <c r="B206" s="42"/>
      <c r="C206" s="207" t="s">
        <v>369</v>
      </c>
      <c r="D206" s="207" t="s">
        <v>128</v>
      </c>
      <c r="E206" s="208" t="s">
        <v>370</v>
      </c>
      <c r="F206" s="209" t="s">
        <v>371</v>
      </c>
      <c r="G206" s="210" t="s">
        <v>131</v>
      </c>
      <c r="H206" s="211">
        <v>1770.9000000000001</v>
      </c>
      <c r="I206" s="212"/>
      <c r="J206" s="213">
        <f>ROUND(I206*H206,2)</f>
        <v>0</v>
      </c>
      <c r="K206" s="209" t="s">
        <v>132</v>
      </c>
      <c r="L206" s="47"/>
      <c r="M206" s="214" t="s">
        <v>32</v>
      </c>
      <c r="N206" s="215" t="s">
        <v>53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133</v>
      </c>
      <c r="AT206" s="218" t="s">
        <v>128</v>
      </c>
      <c r="AU206" s="218" t="s">
        <v>21</v>
      </c>
      <c r="AY206" s="19" t="s">
        <v>126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90</v>
      </c>
      <c r="BK206" s="219">
        <f>ROUND(I206*H206,2)</f>
        <v>0</v>
      </c>
      <c r="BL206" s="19" t="s">
        <v>133</v>
      </c>
      <c r="BM206" s="218" t="s">
        <v>372</v>
      </c>
    </row>
    <row r="207" s="2" customFormat="1">
      <c r="A207" s="41"/>
      <c r="B207" s="42"/>
      <c r="C207" s="43"/>
      <c r="D207" s="220" t="s">
        <v>135</v>
      </c>
      <c r="E207" s="43"/>
      <c r="F207" s="221" t="s">
        <v>373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135</v>
      </c>
      <c r="AU207" s="19" t="s">
        <v>21</v>
      </c>
    </row>
    <row r="208" s="14" customFormat="1">
      <c r="A208" s="14"/>
      <c r="B208" s="236"/>
      <c r="C208" s="237"/>
      <c r="D208" s="227" t="s">
        <v>137</v>
      </c>
      <c r="E208" s="238" t="s">
        <v>32</v>
      </c>
      <c r="F208" s="239" t="s">
        <v>374</v>
      </c>
      <c r="G208" s="237"/>
      <c r="H208" s="240">
        <v>798.63999999999999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137</v>
      </c>
      <c r="AU208" s="246" t="s">
        <v>21</v>
      </c>
      <c r="AV208" s="14" t="s">
        <v>21</v>
      </c>
      <c r="AW208" s="14" t="s">
        <v>41</v>
      </c>
      <c r="AX208" s="14" t="s">
        <v>82</v>
      </c>
      <c r="AY208" s="246" t="s">
        <v>126</v>
      </c>
    </row>
    <row r="209" s="13" customFormat="1">
      <c r="A209" s="13"/>
      <c r="B209" s="225"/>
      <c r="C209" s="226"/>
      <c r="D209" s="227" t="s">
        <v>137</v>
      </c>
      <c r="E209" s="228" t="s">
        <v>32</v>
      </c>
      <c r="F209" s="229" t="s">
        <v>375</v>
      </c>
      <c r="G209" s="226"/>
      <c r="H209" s="228" t="s">
        <v>32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137</v>
      </c>
      <c r="AU209" s="235" t="s">
        <v>21</v>
      </c>
      <c r="AV209" s="13" t="s">
        <v>90</v>
      </c>
      <c r="AW209" s="13" t="s">
        <v>41</v>
      </c>
      <c r="AX209" s="13" t="s">
        <v>82</v>
      </c>
      <c r="AY209" s="235" t="s">
        <v>126</v>
      </c>
    </row>
    <row r="210" s="14" customFormat="1">
      <c r="A210" s="14"/>
      <c r="B210" s="236"/>
      <c r="C210" s="237"/>
      <c r="D210" s="227" t="s">
        <v>137</v>
      </c>
      <c r="E210" s="238" t="s">
        <v>32</v>
      </c>
      <c r="F210" s="239" t="s">
        <v>376</v>
      </c>
      <c r="G210" s="237"/>
      <c r="H210" s="240">
        <v>87.150000000000006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137</v>
      </c>
      <c r="AU210" s="246" t="s">
        <v>21</v>
      </c>
      <c r="AV210" s="14" t="s">
        <v>21</v>
      </c>
      <c r="AW210" s="14" t="s">
        <v>41</v>
      </c>
      <c r="AX210" s="14" t="s">
        <v>82</v>
      </c>
      <c r="AY210" s="246" t="s">
        <v>126</v>
      </c>
    </row>
    <row r="211" s="13" customFormat="1">
      <c r="A211" s="13"/>
      <c r="B211" s="225"/>
      <c r="C211" s="226"/>
      <c r="D211" s="227" t="s">
        <v>137</v>
      </c>
      <c r="E211" s="228" t="s">
        <v>32</v>
      </c>
      <c r="F211" s="229" t="s">
        <v>377</v>
      </c>
      <c r="G211" s="226"/>
      <c r="H211" s="228" t="s">
        <v>32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137</v>
      </c>
      <c r="AU211" s="235" t="s">
        <v>21</v>
      </c>
      <c r="AV211" s="13" t="s">
        <v>90</v>
      </c>
      <c r="AW211" s="13" t="s">
        <v>41</v>
      </c>
      <c r="AX211" s="13" t="s">
        <v>82</v>
      </c>
      <c r="AY211" s="235" t="s">
        <v>126</v>
      </c>
    </row>
    <row r="212" s="14" customFormat="1">
      <c r="A212" s="14"/>
      <c r="B212" s="236"/>
      <c r="C212" s="237"/>
      <c r="D212" s="227" t="s">
        <v>137</v>
      </c>
      <c r="E212" s="238" t="s">
        <v>32</v>
      </c>
      <c r="F212" s="239" t="s">
        <v>378</v>
      </c>
      <c r="G212" s="237"/>
      <c r="H212" s="240">
        <v>666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137</v>
      </c>
      <c r="AU212" s="246" t="s">
        <v>21</v>
      </c>
      <c r="AV212" s="14" t="s">
        <v>21</v>
      </c>
      <c r="AW212" s="14" t="s">
        <v>41</v>
      </c>
      <c r="AX212" s="14" t="s">
        <v>82</v>
      </c>
      <c r="AY212" s="246" t="s">
        <v>126</v>
      </c>
    </row>
    <row r="213" s="13" customFormat="1">
      <c r="A213" s="13"/>
      <c r="B213" s="225"/>
      <c r="C213" s="226"/>
      <c r="D213" s="227" t="s">
        <v>137</v>
      </c>
      <c r="E213" s="228" t="s">
        <v>32</v>
      </c>
      <c r="F213" s="229" t="s">
        <v>379</v>
      </c>
      <c r="G213" s="226"/>
      <c r="H213" s="228" t="s">
        <v>32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137</v>
      </c>
      <c r="AU213" s="235" t="s">
        <v>21</v>
      </c>
      <c r="AV213" s="13" t="s">
        <v>90</v>
      </c>
      <c r="AW213" s="13" t="s">
        <v>41</v>
      </c>
      <c r="AX213" s="13" t="s">
        <v>82</v>
      </c>
      <c r="AY213" s="235" t="s">
        <v>126</v>
      </c>
    </row>
    <row r="214" s="14" customFormat="1">
      <c r="A214" s="14"/>
      <c r="B214" s="236"/>
      <c r="C214" s="237"/>
      <c r="D214" s="227" t="s">
        <v>137</v>
      </c>
      <c r="E214" s="238" t="s">
        <v>32</v>
      </c>
      <c r="F214" s="239" t="s">
        <v>380</v>
      </c>
      <c r="G214" s="237"/>
      <c r="H214" s="240">
        <v>321.11000000000001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137</v>
      </c>
      <c r="AU214" s="246" t="s">
        <v>21</v>
      </c>
      <c r="AV214" s="14" t="s">
        <v>21</v>
      </c>
      <c r="AW214" s="14" t="s">
        <v>41</v>
      </c>
      <c r="AX214" s="14" t="s">
        <v>82</v>
      </c>
      <c r="AY214" s="246" t="s">
        <v>126</v>
      </c>
    </row>
    <row r="215" s="13" customFormat="1">
      <c r="A215" s="13"/>
      <c r="B215" s="225"/>
      <c r="C215" s="226"/>
      <c r="D215" s="227" t="s">
        <v>137</v>
      </c>
      <c r="E215" s="228" t="s">
        <v>32</v>
      </c>
      <c r="F215" s="229" t="s">
        <v>381</v>
      </c>
      <c r="G215" s="226"/>
      <c r="H215" s="228" t="s">
        <v>32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137</v>
      </c>
      <c r="AU215" s="235" t="s">
        <v>21</v>
      </c>
      <c r="AV215" s="13" t="s">
        <v>90</v>
      </c>
      <c r="AW215" s="13" t="s">
        <v>41</v>
      </c>
      <c r="AX215" s="13" t="s">
        <v>82</v>
      </c>
      <c r="AY215" s="235" t="s">
        <v>126</v>
      </c>
    </row>
    <row r="216" s="16" customFormat="1">
      <c r="A216" s="16"/>
      <c r="B216" s="258"/>
      <c r="C216" s="259"/>
      <c r="D216" s="227" t="s">
        <v>137</v>
      </c>
      <c r="E216" s="260" t="s">
        <v>32</v>
      </c>
      <c r="F216" s="261" t="s">
        <v>164</v>
      </c>
      <c r="G216" s="259"/>
      <c r="H216" s="262">
        <v>1872.9000000000001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8" t="s">
        <v>137</v>
      </c>
      <c r="AU216" s="268" t="s">
        <v>21</v>
      </c>
      <c r="AV216" s="16" t="s">
        <v>149</v>
      </c>
      <c r="AW216" s="16" t="s">
        <v>41</v>
      </c>
      <c r="AX216" s="16" t="s">
        <v>82</v>
      </c>
      <c r="AY216" s="268" t="s">
        <v>126</v>
      </c>
    </row>
    <row r="217" s="14" customFormat="1">
      <c r="A217" s="14"/>
      <c r="B217" s="236"/>
      <c r="C217" s="237"/>
      <c r="D217" s="227" t="s">
        <v>137</v>
      </c>
      <c r="E217" s="238" t="s">
        <v>32</v>
      </c>
      <c r="F217" s="239" t="s">
        <v>382</v>
      </c>
      <c r="G217" s="237"/>
      <c r="H217" s="240">
        <v>-102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137</v>
      </c>
      <c r="AU217" s="246" t="s">
        <v>21</v>
      </c>
      <c r="AV217" s="14" t="s">
        <v>21</v>
      </c>
      <c r="AW217" s="14" t="s">
        <v>41</v>
      </c>
      <c r="AX217" s="14" t="s">
        <v>82</v>
      </c>
      <c r="AY217" s="246" t="s">
        <v>126</v>
      </c>
    </row>
    <row r="218" s="13" customFormat="1">
      <c r="A218" s="13"/>
      <c r="B218" s="225"/>
      <c r="C218" s="226"/>
      <c r="D218" s="227" t="s">
        <v>137</v>
      </c>
      <c r="E218" s="228" t="s">
        <v>32</v>
      </c>
      <c r="F218" s="229" t="s">
        <v>383</v>
      </c>
      <c r="G218" s="226"/>
      <c r="H218" s="228" t="s">
        <v>32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137</v>
      </c>
      <c r="AU218" s="235" t="s">
        <v>21</v>
      </c>
      <c r="AV218" s="13" t="s">
        <v>90</v>
      </c>
      <c r="AW218" s="13" t="s">
        <v>41</v>
      </c>
      <c r="AX218" s="13" t="s">
        <v>82</v>
      </c>
      <c r="AY218" s="235" t="s">
        <v>126</v>
      </c>
    </row>
    <row r="219" s="15" customFormat="1">
      <c r="A219" s="15"/>
      <c r="B219" s="247"/>
      <c r="C219" s="248"/>
      <c r="D219" s="227" t="s">
        <v>137</v>
      </c>
      <c r="E219" s="249" t="s">
        <v>32</v>
      </c>
      <c r="F219" s="250" t="s">
        <v>141</v>
      </c>
      <c r="G219" s="248"/>
      <c r="H219" s="251">
        <v>1770.9000000000001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137</v>
      </c>
      <c r="AU219" s="257" t="s">
        <v>21</v>
      </c>
      <c r="AV219" s="15" t="s">
        <v>133</v>
      </c>
      <c r="AW219" s="15" t="s">
        <v>41</v>
      </c>
      <c r="AX219" s="15" t="s">
        <v>90</v>
      </c>
      <c r="AY219" s="257" t="s">
        <v>126</v>
      </c>
    </row>
    <row r="220" s="2" customFormat="1" ht="24.15" customHeight="1">
      <c r="A220" s="41"/>
      <c r="B220" s="42"/>
      <c r="C220" s="207" t="s">
        <v>384</v>
      </c>
      <c r="D220" s="207" t="s">
        <v>128</v>
      </c>
      <c r="E220" s="208" t="s">
        <v>385</v>
      </c>
      <c r="F220" s="209" t="s">
        <v>386</v>
      </c>
      <c r="G220" s="210" t="s">
        <v>131</v>
      </c>
      <c r="H220" s="211">
        <v>1770.9000000000001</v>
      </c>
      <c r="I220" s="212"/>
      <c r="J220" s="213">
        <f>ROUND(I220*H220,2)</f>
        <v>0</v>
      </c>
      <c r="K220" s="209" t="s">
        <v>132</v>
      </c>
      <c r="L220" s="47"/>
      <c r="M220" s="214" t="s">
        <v>32</v>
      </c>
      <c r="N220" s="215" t="s">
        <v>53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133</v>
      </c>
      <c r="AT220" s="218" t="s">
        <v>128</v>
      </c>
      <c r="AU220" s="218" t="s">
        <v>21</v>
      </c>
      <c r="AY220" s="19" t="s">
        <v>126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90</v>
      </c>
      <c r="BK220" s="219">
        <f>ROUND(I220*H220,2)</f>
        <v>0</v>
      </c>
      <c r="BL220" s="19" t="s">
        <v>133</v>
      </c>
      <c r="BM220" s="218" t="s">
        <v>387</v>
      </c>
    </row>
    <row r="221" s="2" customFormat="1">
      <c r="A221" s="41"/>
      <c r="B221" s="42"/>
      <c r="C221" s="43"/>
      <c r="D221" s="220" t="s">
        <v>135</v>
      </c>
      <c r="E221" s="43"/>
      <c r="F221" s="221" t="s">
        <v>388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135</v>
      </c>
      <c r="AU221" s="19" t="s">
        <v>21</v>
      </c>
    </row>
    <row r="222" s="2" customFormat="1" ht="24.15" customHeight="1">
      <c r="A222" s="41"/>
      <c r="B222" s="42"/>
      <c r="C222" s="207" t="s">
        <v>389</v>
      </c>
      <c r="D222" s="207" t="s">
        <v>128</v>
      </c>
      <c r="E222" s="208" t="s">
        <v>390</v>
      </c>
      <c r="F222" s="209" t="s">
        <v>391</v>
      </c>
      <c r="G222" s="210" t="s">
        <v>131</v>
      </c>
      <c r="H222" s="211">
        <v>84</v>
      </c>
      <c r="I222" s="212"/>
      <c r="J222" s="213">
        <f>ROUND(I222*H222,2)</f>
        <v>0</v>
      </c>
      <c r="K222" s="209" t="s">
        <v>132</v>
      </c>
      <c r="L222" s="47"/>
      <c r="M222" s="214" t="s">
        <v>32</v>
      </c>
      <c r="N222" s="215" t="s">
        <v>53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133</v>
      </c>
      <c r="AT222" s="218" t="s">
        <v>128</v>
      </c>
      <c r="AU222" s="218" t="s">
        <v>21</v>
      </c>
      <c r="AY222" s="19" t="s">
        <v>126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90</v>
      </c>
      <c r="BK222" s="219">
        <f>ROUND(I222*H222,2)</f>
        <v>0</v>
      </c>
      <c r="BL222" s="19" t="s">
        <v>133</v>
      </c>
      <c r="BM222" s="218" t="s">
        <v>392</v>
      </c>
    </row>
    <row r="223" s="2" customFormat="1">
      <c r="A223" s="41"/>
      <c r="B223" s="42"/>
      <c r="C223" s="43"/>
      <c r="D223" s="220" t="s">
        <v>135</v>
      </c>
      <c r="E223" s="43"/>
      <c r="F223" s="221" t="s">
        <v>393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135</v>
      </c>
      <c r="AU223" s="19" t="s">
        <v>21</v>
      </c>
    </row>
    <row r="224" s="13" customFormat="1">
      <c r="A224" s="13"/>
      <c r="B224" s="225"/>
      <c r="C224" s="226"/>
      <c r="D224" s="227" t="s">
        <v>137</v>
      </c>
      <c r="E224" s="228" t="s">
        <v>32</v>
      </c>
      <c r="F224" s="229" t="s">
        <v>394</v>
      </c>
      <c r="G224" s="226"/>
      <c r="H224" s="228" t="s">
        <v>32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137</v>
      </c>
      <c r="AU224" s="235" t="s">
        <v>21</v>
      </c>
      <c r="AV224" s="13" t="s">
        <v>90</v>
      </c>
      <c r="AW224" s="13" t="s">
        <v>41</v>
      </c>
      <c r="AX224" s="13" t="s">
        <v>82</v>
      </c>
      <c r="AY224" s="235" t="s">
        <v>126</v>
      </c>
    </row>
    <row r="225" s="14" customFormat="1">
      <c r="A225" s="14"/>
      <c r="B225" s="236"/>
      <c r="C225" s="237"/>
      <c r="D225" s="227" t="s">
        <v>137</v>
      </c>
      <c r="E225" s="238" t="s">
        <v>32</v>
      </c>
      <c r="F225" s="239" t="s">
        <v>395</v>
      </c>
      <c r="G225" s="237"/>
      <c r="H225" s="240">
        <v>56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137</v>
      </c>
      <c r="AU225" s="246" t="s">
        <v>21</v>
      </c>
      <c r="AV225" s="14" t="s">
        <v>21</v>
      </c>
      <c r="AW225" s="14" t="s">
        <v>41</v>
      </c>
      <c r="AX225" s="14" t="s">
        <v>82</v>
      </c>
      <c r="AY225" s="246" t="s">
        <v>126</v>
      </c>
    </row>
    <row r="226" s="13" customFormat="1">
      <c r="A226" s="13"/>
      <c r="B226" s="225"/>
      <c r="C226" s="226"/>
      <c r="D226" s="227" t="s">
        <v>137</v>
      </c>
      <c r="E226" s="228" t="s">
        <v>32</v>
      </c>
      <c r="F226" s="229" t="s">
        <v>396</v>
      </c>
      <c r="G226" s="226"/>
      <c r="H226" s="228" t="s">
        <v>32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137</v>
      </c>
      <c r="AU226" s="235" t="s">
        <v>21</v>
      </c>
      <c r="AV226" s="13" t="s">
        <v>90</v>
      </c>
      <c r="AW226" s="13" t="s">
        <v>41</v>
      </c>
      <c r="AX226" s="13" t="s">
        <v>82</v>
      </c>
      <c r="AY226" s="235" t="s">
        <v>126</v>
      </c>
    </row>
    <row r="227" s="14" customFormat="1">
      <c r="A227" s="14"/>
      <c r="B227" s="236"/>
      <c r="C227" s="237"/>
      <c r="D227" s="227" t="s">
        <v>137</v>
      </c>
      <c r="E227" s="238" t="s">
        <v>32</v>
      </c>
      <c r="F227" s="239" t="s">
        <v>290</v>
      </c>
      <c r="G227" s="237"/>
      <c r="H227" s="240">
        <v>28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137</v>
      </c>
      <c r="AU227" s="246" t="s">
        <v>21</v>
      </c>
      <c r="AV227" s="14" t="s">
        <v>21</v>
      </c>
      <c r="AW227" s="14" t="s">
        <v>41</v>
      </c>
      <c r="AX227" s="14" t="s">
        <v>82</v>
      </c>
      <c r="AY227" s="246" t="s">
        <v>126</v>
      </c>
    </row>
    <row r="228" s="13" customFormat="1">
      <c r="A228" s="13"/>
      <c r="B228" s="225"/>
      <c r="C228" s="226"/>
      <c r="D228" s="227" t="s">
        <v>137</v>
      </c>
      <c r="E228" s="228" t="s">
        <v>32</v>
      </c>
      <c r="F228" s="229" t="s">
        <v>140</v>
      </c>
      <c r="G228" s="226"/>
      <c r="H228" s="228" t="s">
        <v>32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137</v>
      </c>
      <c r="AU228" s="235" t="s">
        <v>21</v>
      </c>
      <c r="AV228" s="13" t="s">
        <v>90</v>
      </c>
      <c r="AW228" s="13" t="s">
        <v>41</v>
      </c>
      <c r="AX228" s="13" t="s">
        <v>82</v>
      </c>
      <c r="AY228" s="235" t="s">
        <v>126</v>
      </c>
    </row>
    <row r="229" s="15" customFormat="1">
      <c r="A229" s="15"/>
      <c r="B229" s="247"/>
      <c r="C229" s="248"/>
      <c r="D229" s="227" t="s">
        <v>137</v>
      </c>
      <c r="E229" s="249" t="s">
        <v>32</v>
      </c>
      <c r="F229" s="250" t="s">
        <v>141</v>
      </c>
      <c r="G229" s="248"/>
      <c r="H229" s="251">
        <v>84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137</v>
      </c>
      <c r="AU229" s="257" t="s">
        <v>21</v>
      </c>
      <c r="AV229" s="15" t="s">
        <v>133</v>
      </c>
      <c r="AW229" s="15" t="s">
        <v>41</v>
      </c>
      <c r="AX229" s="15" t="s">
        <v>90</v>
      </c>
      <c r="AY229" s="257" t="s">
        <v>126</v>
      </c>
    </row>
    <row r="230" s="2" customFormat="1" ht="24.15" customHeight="1">
      <c r="A230" s="41"/>
      <c r="B230" s="42"/>
      <c r="C230" s="207" t="s">
        <v>397</v>
      </c>
      <c r="D230" s="207" t="s">
        <v>128</v>
      </c>
      <c r="E230" s="208" t="s">
        <v>398</v>
      </c>
      <c r="F230" s="209" t="s">
        <v>215</v>
      </c>
      <c r="G230" s="210" t="s">
        <v>179</v>
      </c>
      <c r="H230" s="211">
        <v>3187.6199999999999</v>
      </c>
      <c r="I230" s="212"/>
      <c r="J230" s="213">
        <f>ROUND(I230*H230,2)</f>
        <v>0</v>
      </c>
      <c r="K230" s="209" t="s">
        <v>132</v>
      </c>
      <c r="L230" s="47"/>
      <c r="M230" s="214" t="s">
        <v>32</v>
      </c>
      <c r="N230" s="215" t="s">
        <v>53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133</v>
      </c>
      <c r="AT230" s="218" t="s">
        <v>128</v>
      </c>
      <c r="AU230" s="218" t="s">
        <v>21</v>
      </c>
      <c r="AY230" s="19" t="s">
        <v>126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90</v>
      </c>
      <c r="BK230" s="219">
        <f>ROUND(I230*H230,2)</f>
        <v>0</v>
      </c>
      <c r="BL230" s="19" t="s">
        <v>133</v>
      </c>
      <c r="BM230" s="218" t="s">
        <v>399</v>
      </c>
    </row>
    <row r="231" s="2" customFormat="1">
      <c r="A231" s="41"/>
      <c r="B231" s="42"/>
      <c r="C231" s="43"/>
      <c r="D231" s="220" t="s">
        <v>135</v>
      </c>
      <c r="E231" s="43"/>
      <c r="F231" s="221" t="s">
        <v>400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135</v>
      </c>
      <c r="AU231" s="19" t="s">
        <v>21</v>
      </c>
    </row>
    <row r="232" s="14" customFormat="1">
      <c r="A232" s="14"/>
      <c r="B232" s="236"/>
      <c r="C232" s="237"/>
      <c r="D232" s="227" t="s">
        <v>137</v>
      </c>
      <c r="E232" s="238" t="s">
        <v>32</v>
      </c>
      <c r="F232" s="239" t="s">
        <v>401</v>
      </c>
      <c r="G232" s="237"/>
      <c r="H232" s="240">
        <v>3187.6199999999999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137</v>
      </c>
      <c r="AU232" s="246" t="s">
        <v>21</v>
      </c>
      <c r="AV232" s="14" t="s">
        <v>21</v>
      </c>
      <c r="AW232" s="14" t="s">
        <v>41</v>
      </c>
      <c r="AX232" s="14" t="s">
        <v>82</v>
      </c>
      <c r="AY232" s="246" t="s">
        <v>126</v>
      </c>
    </row>
    <row r="233" s="15" customFormat="1">
      <c r="A233" s="15"/>
      <c r="B233" s="247"/>
      <c r="C233" s="248"/>
      <c r="D233" s="227" t="s">
        <v>137</v>
      </c>
      <c r="E233" s="249" t="s">
        <v>32</v>
      </c>
      <c r="F233" s="250" t="s">
        <v>141</v>
      </c>
      <c r="G233" s="248"/>
      <c r="H233" s="251">
        <v>3187.6199999999999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7" t="s">
        <v>137</v>
      </c>
      <c r="AU233" s="257" t="s">
        <v>21</v>
      </c>
      <c r="AV233" s="15" t="s">
        <v>133</v>
      </c>
      <c r="AW233" s="15" t="s">
        <v>41</v>
      </c>
      <c r="AX233" s="15" t="s">
        <v>90</v>
      </c>
      <c r="AY233" s="257" t="s">
        <v>126</v>
      </c>
    </row>
    <row r="234" s="2" customFormat="1" ht="24.15" customHeight="1">
      <c r="A234" s="41"/>
      <c r="B234" s="42"/>
      <c r="C234" s="207" t="s">
        <v>402</v>
      </c>
      <c r="D234" s="207" t="s">
        <v>128</v>
      </c>
      <c r="E234" s="208" t="s">
        <v>403</v>
      </c>
      <c r="F234" s="209" t="s">
        <v>404</v>
      </c>
      <c r="G234" s="210" t="s">
        <v>131</v>
      </c>
      <c r="H234" s="211">
        <v>102</v>
      </c>
      <c r="I234" s="212"/>
      <c r="J234" s="213">
        <f>ROUND(I234*H234,2)</f>
        <v>0</v>
      </c>
      <c r="K234" s="209" t="s">
        <v>132</v>
      </c>
      <c r="L234" s="47"/>
      <c r="M234" s="214" t="s">
        <v>32</v>
      </c>
      <c r="N234" s="215" t="s">
        <v>53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133</v>
      </c>
      <c r="AT234" s="218" t="s">
        <v>128</v>
      </c>
      <c r="AU234" s="218" t="s">
        <v>21</v>
      </c>
      <c r="AY234" s="19" t="s">
        <v>126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90</v>
      </c>
      <c r="BK234" s="219">
        <f>ROUND(I234*H234,2)</f>
        <v>0</v>
      </c>
      <c r="BL234" s="19" t="s">
        <v>133</v>
      </c>
      <c r="BM234" s="218" t="s">
        <v>405</v>
      </c>
    </row>
    <row r="235" s="2" customFormat="1">
      <c r="A235" s="41"/>
      <c r="B235" s="42"/>
      <c r="C235" s="43"/>
      <c r="D235" s="220" t="s">
        <v>135</v>
      </c>
      <c r="E235" s="43"/>
      <c r="F235" s="221" t="s">
        <v>406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135</v>
      </c>
      <c r="AU235" s="19" t="s">
        <v>21</v>
      </c>
    </row>
    <row r="236" s="14" customFormat="1">
      <c r="A236" s="14"/>
      <c r="B236" s="236"/>
      <c r="C236" s="237"/>
      <c r="D236" s="227" t="s">
        <v>137</v>
      </c>
      <c r="E236" s="238" t="s">
        <v>32</v>
      </c>
      <c r="F236" s="239" t="s">
        <v>407</v>
      </c>
      <c r="G236" s="237"/>
      <c r="H236" s="240">
        <v>102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137</v>
      </c>
      <c r="AU236" s="246" t="s">
        <v>21</v>
      </c>
      <c r="AV236" s="14" t="s">
        <v>21</v>
      </c>
      <c r="AW236" s="14" t="s">
        <v>41</v>
      </c>
      <c r="AX236" s="14" t="s">
        <v>82</v>
      </c>
      <c r="AY236" s="246" t="s">
        <v>126</v>
      </c>
    </row>
    <row r="237" s="13" customFormat="1">
      <c r="A237" s="13"/>
      <c r="B237" s="225"/>
      <c r="C237" s="226"/>
      <c r="D237" s="227" t="s">
        <v>137</v>
      </c>
      <c r="E237" s="228" t="s">
        <v>32</v>
      </c>
      <c r="F237" s="229" t="s">
        <v>408</v>
      </c>
      <c r="G237" s="226"/>
      <c r="H237" s="228" t="s">
        <v>32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137</v>
      </c>
      <c r="AU237" s="235" t="s">
        <v>21</v>
      </c>
      <c r="AV237" s="13" t="s">
        <v>90</v>
      </c>
      <c r="AW237" s="13" t="s">
        <v>41</v>
      </c>
      <c r="AX237" s="13" t="s">
        <v>82</v>
      </c>
      <c r="AY237" s="235" t="s">
        <v>126</v>
      </c>
    </row>
    <row r="238" s="15" customFormat="1">
      <c r="A238" s="15"/>
      <c r="B238" s="247"/>
      <c r="C238" s="248"/>
      <c r="D238" s="227" t="s">
        <v>137</v>
      </c>
      <c r="E238" s="249" t="s">
        <v>32</v>
      </c>
      <c r="F238" s="250" t="s">
        <v>141</v>
      </c>
      <c r="G238" s="248"/>
      <c r="H238" s="251">
        <v>102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137</v>
      </c>
      <c r="AU238" s="257" t="s">
        <v>21</v>
      </c>
      <c r="AV238" s="15" t="s">
        <v>133</v>
      </c>
      <c r="AW238" s="15" t="s">
        <v>41</v>
      </c>
      <c r="AX238" s="15" t="s">
        <v>90</v>
      </c>
      <c r="AY238" s="257" t="s">
        <v>126</v>
      </c>
    </row>
    <row r="239" s="2" customFormat="1" ht="24.15" customHeight="1">
      <c r="A239" s="41"/>
      <c r="B239" s="42"/>
      <c r="C239" s="207" t="s">
        <v>409</v>
      </c>
      <c r="D239" s="207" t="s">
        <v>128</v>
      </c>
      <c r="E239" s="208" t="s">
        <v>403</v>
      </c>
      <c r="F239" s="209" t="s">
        <v>404</v>
      </c>
      <c r="G239" s="210" t="s">
        <v>131</v>
      </c>
      <c r="H239" s="211">
        <v>130.5</v>
      </c>
      <c r="I239" s="212"/>
      <c r="J239" s="213">
        <f>ROUND(I239*H239,2)</f>
        <v>0</v>
      </c>
      <c r="K239" s="209" t="s">
        <v>132</v>
      </c>
      <c r="L239" s="47"/>
      <c r="M239" s="214" t="s">
        <v>32</v>
      </c>
      <c r="N239" s="215" t="s">
        <v>53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133</v>
      </c>
      <c r="AT239" s="218" t="s">
        <v>128</v>
      </c>
      <c r="AU239" s="218" t="s">
        <v>21</v>
      </c>
      <c r="AY239" s="19" t="s">
        <v>126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90</v>
      </c>
      <c r="BK239" s="219">
        <f>ROUND(I239*H239,2)</f>
        <v>0</v>
      </c>
      <c r="BL239" s="19" t="s">
        <v>133</v>
      </c>
      <c r="BM239" s="218" t="s">
        <v>410</v>
      </c>
    </row>
    <row r="240" s="2" customFormat="1">
      <c r="A240" s="41"/>
      <c r="B240" s="42"/>
      <c r="C240" s="43"/>
      <c r="D240" s="220" t="s">
        <v>135</v>
      </c>
      <c r="E240" s="43"/>
      <c r="F240" s="221" t="s">
        <v>406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135</v>
      </c>
      <c r="AU240" s="19" t="s">
        <v>21</v>
      </c>
    </row>
    <row r="241" s="13" customFormat="1">
      <c r="A241" s="13"/>
      <c r="B241" s="225"/>
      <c r="C241" s="226"/>
      <c r="D241" s="227" t="s">
        <v>137</v>
      </c>
      <c r="E241" s="228" t="s">
        <v>32</v>
      </c>
      <c r="F241" s="229" t="s">
        <v>411</v>
      </c>
      <c r="G241" s="226"/>
      <c r="H241" s="228" t="s">
        <v>32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137</v>
      </c>
      <c r="AU241" s="235" t="s">
        <v>21</v>
      </c>
      <c r="AV241" s="13" t="s">
        <v>90</v>
      </c>
      <c r="AW241" s="13" t="s">
        <v>41</v>
      </c>
      <c r="AX241" s="13" t="s">
        <v>82</v>
      </c>
      <c r="AY241" s="235" t="s">
        <v>126</v>
      </c>
    </row>
    <row r="242" s="14" customFormat="1">
      <c r="A242" s="14"/>
      <c r="B242" s="236"/>
      <c r="C242" s="237"/>
      <c r="D242" s="227" t="s">
        <v>137</v>
      </c>
      <c r="E242" s="238" t="s">
        <v>32</v>
      </c>
      <c r="F242" s="239" t="s">
        <v>412</v>
      </c>
      <c r="G242" s="237"/>
      <c r="H242" s="240">
        <v>130.5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137</v>
      </c>
      <c r="AU242" s="246" t="s">
        <v>21</v>
      </c>
      <c r="AV242" s="14" t="s">
        <v>21</v>
      </c>
      <c r="AW242" s="14" t="s">
        <v>41</v>
      </c>
      <c r="AX242" s="14" t="s">
        <v>82</v>
      </c>
      <c r="AY242" s="246" t="s">
        <v>126</v>
      </c>
    </row>
    <row r="243" s="13" customFormat="1">
      <c r="A243" s="13"/>
      <c r="B243" s="225"/>
      <c r="C243" s="226"/>
      <c r="D243" s="227" t="s">
        <v>137</v>
      </c>
      <c r="E243" s="228" t="s">
        <v>32</v>
      </c>
      <c r="F243" s="229" t="s">
        <v>140</v>
      </c>
      <c r="G243" s="226"/>
      <c r="H243" s="228" t="s">
        <v>32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137</v>
      </c>
      <c r="AU243" s="235" t="s">
        <v>21</v>
      </c>
      <c r="AV243" s="13" t="s">
        <v>90</v>
      </c>
      <c r="AW243" s="13" t="s">
        <v>41</v>
      </c>
      <c r="AX243" s="13" t="s">
        <v>82</v>
      </c>
      <c r="AY243" s="235" t="s">
        <v>126</v>
      </c>
    </row>
    <row r="244" s="15" customFormat="1">
      <c r="A244" s="15"/>
      <c r="B244" s="247"/>
      <c r="C244" s="248"/>
      <c r="D244" s="227" t="s">
        <v>137</v>
      </c>
      <c r="E244" s="249" t="s">
        <v>32</v>
      </c>
      <c r="F244" s="250" t="s">
        <v>141</v>
      </c>
      <c r="G244" s="248"/>
      <c r="H244" s="251">
        <v>130.5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137</v>
      </c>
      <c r="AU244" s="257" t="s">
        <v>21</v>
      </c>
      <c r="AV244" s="15" t="s">
        <v>133</v>
      </c>
      <c r="AW244" s="15" t="s">
        <v>41</v>
      </c>
      <c r="AX244" s="15" t="s">
        <v>90</v>
      </c>
      <c r="AY244" s="257" t="s">
        <v>126</v>
      </c>
    </row>
    <row r="245" s="2" customFormat="1" ht="16.5" customHeight="1">
      <c r="A245" s="41"/>
      <c r="B245" s="42"/>
      <c r="C245" s="272" t="s">
        <v>413</v>
      </c>
      <c r="D245" s="272" t="s">
        <v>330</v>
      </c>
      <c r="E245" s="273" t="s">
        <v>414</v>
      </c>
      <c r="F245" s="274" t="s">
        <v>415</v>
      </c>
      <c r="G245" s="275" t="s">
        <v>179</v>
      </c>
      <c r="H245" s="276">
        <v>261</v>
      </c>
      <c r="I245" s="277"/>
      <c r="J245" s="278">
        <f>ROUND(I245*H245,2)</f>
        <v>0</v>
      </c>
      <c r="K245" s="274" t="s">
        <v>132</v>
      </c>
      <c r="L245" s="279"/>
      <c r="M245" s="280" t="s">
        <v>32</v>
      </c>
      <c r="N245" s="281" t="s">
        <v>53</v>
      </c>
      <c r="O245" s="87"/>
      <c r="P245" s="216">
        <f>O245*H245</f>
        <v>0</v>
      </c>
      <c r="Q245" s="216">
        <v>1</v>
      </c>
      <c r="R245" s="216">
        <f>Q245*H245</f>
        <v>261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190</v>
      </c>
      <c r="AT245" s="218" t="s">
        <v>330</v>
      </c>
      <c r="AU245" s="218" t="s">
        <v>21</v>
      </c>
      <c r="AY245" s="19" t="s">
        <v>126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90</v>
      </c>
      <c r="BK245" s="219">
        <f>ROUND(I245*H245,2)</f>
        <v>0</v>
      </c>
      <c r="BL245" s="19" t="s">
        <v>133</v>
      </c>
      <c r="BM245" s="218" t="s">
        <v>416</v>
      </c>
    </row>
    <row r="246" s="14" customFormat="1">
      <c r="A246" s="14"/>
      <c r="B246" s="236"/>
      <c r="C246" s="237"/>
      <c r="D246" s="227" t="s">
        <v>137</v>
      </c>
      <c r="E246" s="237"/>
      <c r="F246" s="239" t="s">
        <v>417</v>
      </c>
      <c r="G246" s="237"/>
      <c r="H246" s="240">
        <v>261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137</v>
      </c>
      <c r="AU246" s="246" t="s">
        <v>21</v>
      </c>
      <c r="AV246" s="14" t="s">
        <v>21</v>
      </c>
      <c r="AW246" s="14" t="s">
        <v>4</v>
      </c>
      <c r="AX246" s="14" t="s">
        <v>90</v>
      </c>
      <c r="AY246" s="246" t="s">
        <v>126</v>
      </c>
    </row>
    <row r="247" s="2" customFormat="1" ht="16.5" customHeight="1">
      <c r="A247" s="41"/>
      <c r="B247" s="42"/>
      <c r="C247" s="207" t="s">
        <v>418</v>
      </c>
      <c r="D247" s="207" t="s">
        <v>128</v>
      </c>
      <c r="E247" s="208" t="s">
        <v>419</v>
      </c>
      <c r="F247" s="209" t="s">
        <v>420</v>
      </c>
      <c r="G247" s="210" t="s">
        <v>226</v>
      </c>
      <c r="H247" s="211">
        <v>380.83999999999998</v>
      </c>
      <c r="I247" s="212"/>
      <c r="J247" s="213">
        <f>ROUND(I247*H247,2)</f>
        <v>0</v>
      </c>
      <c r="K247" s="209" t="s">
        <v>132</v>
      </c>
      <c r="L247" s="47"/>
      <c r="M247" s="214" t="s">
        <v>32</v>
      </c>
      <c r="N247" s="215" t="s">
        <v>53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133</v>
      </c>
      <c r="AT247" s="218" t="s">
        <v>128</v>
      </c>
      <c r="AU247" s="218" t="s">
        <v>21</v>
      </c>
      <c r="AY247" s="19" t="s">
        <v>126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90</v>
      </c>
      <c r="BK247" s="219">
        <f>ROUND(I247*H247,2)</f>
        <v>0</v>
      </c>
      <c r="BL247" s="19" t="s">
        <v>133</v>
      </c>
      <c r="BM247" s="218" t="s">
        <v>421</v>
      </c>
    </row>
    <row r="248" s="2" customFormat="1">
      <c r="A248" s="41"/>
      <c r="B248" s="42"/>
      <c r="C248" s="43"/>
      <c r="D248" s="220" t="s">
        <v>135</v>
      </c>
      <c r="E248" s="43"/>
      <c r="F248" s="221" t="s">
        <v>422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135</v>
      </c>
      <c r="AU248" s="19" t="s">
        <v>21</v>
      </c>
    </row>
    <row r="249" s="2" customFormat="1" ht="16.5" customHeight="1">
      <c r="A249" s="41"/>
      <c r="B249" s="42"/>
      <c r="C249" s="207" t="s">
        <v>423</v>
      </c>
      <c r="D249" s="207" t="s">
        <v>128</v>
      </c>
      <c r="E249" s="208" t="s">
        <v>424</v>
      </c>
      <c r="F249" s="209" t="s">
        <v>425</v>
      </c>
      <c r="G249" s="210" t="s">
        <v>226</v>
      </c>
      <c r="H249" s="211">
        <v>835</v>
      </c>
      <c r="I249" s="212"/>
      <c r="J249" s="213">
        <f>ROUND(I249*H249,2)</f>
        <v>0</v>
      </c>
      <c r="K249" s="209" t="s">
        <v>132</v>
      </c>
      <c r="L249" s="47"/>
      <c r="M249" s="214" t="s">
        <v>32</v>
      </c>
      <c r="N249" s="215" t="s">
        <v>53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133</v>
      </c>
      <c r="AT249" s="218" t="s">
        <v>128</v>
      </c>
      <c r="AU249" s="218" t="s">
        <v>21</v>
      </c>
      <c r="AY249" s="19" t="s">
        <v>126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90</v>
      </c>
      <c r="BK249" s="219">
        <f>ROUND(I249*H249,2)</f>
        <v>0</v>
      </c>
      <c r="BL249" s="19" t="s">
        <v>133</v>
      </c>
      <c r="BM249" s="218" t="s">
        <v>426</v>
      </c>
    </row>
    <row r="250" s="2" customFormat="1">
      <c r="A250" s="41"/>
      <c r="B250" s="42"/>
      <c r="C250" s="43"/>
      <c r="D250" s="220" t="s">
        <v>135</v>
      </c>
      <c r="E250" s="43"/>
      <c r="F250" s="221" t="s">
        <v>427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135</v>
      </c>
      <c r="AU250" s="19" t="s">
        <v>21</v>
      </c>
    </row>
    <row r="251" s="14" customFormat="1">
      <c r="A251" s="14"/>
      <c r="B251" s="236"/>
      <c r="C251" s="237"/>
      <c r="D251" s="227" t="s">
        <v>137</v>
      </c>
      <c r="E251" s="238" t="s">
        <v>32</v>
      </c>
      <c r="F251" s="239" t="s">
        <v>428</v>
      </c>
      <c r="G251" s="237"/>
      <c r="H251" s="240">
        <v>835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137</v>
      </c>
      <c r="AU251" s="246" t="s">
        <v>21</v>
      </c>
      <c r="AV251" s="14" t="s">
        <v>21</v>
      </c>
      <c r="AW251" s="14" t="s">
        <v>41</v>
      </c>
      <c r="AX251" s="14" t="s">
        <v>82</v>
      </c>
      <c r="AY251" s="246" t="s">
        <v>126</v>
      </c>
    </row>
    <row r="252" s="13" customFormat="1">
      <c r="A252" s="13"/>
      <c r="B252" s="225"/>
      <c r="C252" s="226"/>
      <c r="D252" s="227" t="s">
        <v>137</v>
      </c>
      <c r="E252" s="228" t="s">
        <v>32</v>
      </c>
      <c r="F252" s="229" t="s">
        <v>140</v>
      </c>
      <c r="G252" s="226"/>
      <c r="H252" s="228" t="s">
        <v>32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137</v>
      </c>
      <c r="AU252" s="235" t="s">
        <v>21</v>
      </c>
      <c r="AV252" s="13" t="s">
        <v>90</v>
      </c>
      <c r="AW252" s="13" t="s">
        <v>41</v>
      </c>
      <c r="AX252" s="13" t="s">
        <v>82</v>
      </c>
      <c r="AY252" s="235" t="s">
        <v>126</v>
      </c>
    </row>
    <row r="253" s="15" customFormat="1">
      <c r="A253" s="15"/>
      <c r="B253" s="247"/>
      <c r="C253" s="248"/>
      <c r="D253" s="227" t="s">
        <v>137</v>
      </c>
      <c r="E253" s="249" t="s">
        <v>32</v>
      </c>
      <c r="F253" s="250" t="s">
        <v>141</v>
      </c>
      <c r="G253" s="248"/>
      <c r="H253" s="251">
        <v>835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7" t="s">
        <v>137</v>
      </c>
      <c r="AU253" s="257" t="s">
        <v>21</v>
      </c>
      <c r="AV253" s="15" t="s">
        <v>133</v>
      </c>
      <c r="AW253" s="15" t="s">
        <v>41</v>
      </c>
      <c r="AX253" s="15" t="s">
        <v>90</v>
      </c>
      <c r="AY253" s="257" t="s">
        <v>126</v>
      </c>
    </row>
    <row r="254" s="2" customFormat="1" ht="24.15" customHeight="1">
      <c r="A254" s="41"/>
      <c r="B254" s="42"/>
      <c r="C254" s="207" t="s">
        <v>429</v>
      </c>
      <c r="D254" s="207" t="s">
        <v>128</v>
      </c>
      <c r="E254" s="208" t="s">
        <v>430</v>
      </c>
      <c r="F254" s="209" t="s">
        <v>431</v>
      </c>
      <c r="G254" s="210" t="s">
        <v>226</v>
      </c>
      <c r="H254" s="211">
        <v>380.83999999999998</v>
      </c>
      <c r="I254" s="212"/>
      <c r="J254" s="213">
        <f>ROUND(I254*H254,2)</f>
        <v>0</v>
      </c>
      <c r="K254" s="209" t="s">
        <v>132</v>
      </c>
      <c r="L254" s="47"/>
      <c r="M254" s="214" t="s">
        <v>32</v>
      </c>
      <c r="N254" s="215" t="s">
        <v>53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133</v>
      </c>
      <c r="AT254" s="218" t="s">
        <v>128</v>
      </c>
      <c r="AU254" s="218" t="s">
        <v>21</v>
      </c>
      <c r="AY254" s="19" t="s">
        <v>126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90</v>
      </c>
      <c r="BK254" s="219">
        <f>ROUND(I254*H254,2)</f>
        <v>0</v>
      </c>
      <c r="BL254" s="19" t="s">
        <v>133</v>
      </c>
      <c r="BM254" s="218" t="s">
        <v>432</v>
      </c>
    </row>
    <row r="255" s="2" customFormat="1">
      <c r="A255" s="41"/>
      <c r="B255" s="42"/>
      <c r="C255" s="43"/>
      <c r="D255" s="220" t="s">
        <v>135</v>
      </c>
      <c r="E255" s="43"/>
      <c r="F255" s="221" t="s">
        <v>433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135</v>
      </c>
      <c r="AU255" s="19" t="s">
        <v>21</v>
      </c>
    </row>
    <row r="256" s="14" customFormat="1">
      <c r="A256" s="14"/>
      <c r="B256" s="236"/>
      <c r="C256" s="237"/>
      <c r="D256" s="227" t="s">
        <v>137</v>
      </c>
      <c r="E256" s="238" t="s">
        <v>32</v>
      </c>
      <c r="F256" s="239" t="s">
        <v>434</v>
      </c>
      <c r="G256" s="237"/>
      <c r="H256" s="240">
        <v>380.83999999999998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137</v>
      </c>
      <c r="AU256" s="246" t="s">
        <v>21</v>
      </c>
      <c r="AV256" s="14" t="s">
        <v>21</v>
      </c>
      <c r="AW256" s="14" t="s">
        <v>41</v>
      </c>
      <c r="AX256" s="14" t="s">
        <v>82</v>
      </c>
      <c r="AY256" s="246" t="s">
        <v>126</v>
      </c>
    </row>
    <row r="257" s="13" customFormat="1">
      <c r="A257" s="13"/>
      <c r="B257" s="225"/>
      <c r="C257" s="226"/>
      <c r="D257" s="227" t="s">
        <v>137</v>
      </c>
      <c r="E257" s="228" t="s">
        <v>32</v>
      </c>
      <c r="F257" s="229" t="s">
        <v>140</v>
      </c>
      <c r="G257" s="226"/>
      <c r="H257" s="228" t="s">
        <v>32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137</v>
      </c>
      <c r="AU257" s="235" t="s">
        <v>21</v>
      </c>
      <c r="AV257" s="13" t="s">
        <v>90</v>
      </c>
      <c r="AW257" s="13" t="s">
        <v>41</v>
      </c>
      <c r="AX257" s="13" t="s">
        <v>82</v>
      </c>
      <c r="AY257" s="235" t="s">
        <v>126</v>
      </c>
    </row>
    <row r="258" s="15" customFormat="1">
      <c r="A258" s="15"/>
      <c r="B258" s="247"/>
      <c r="C258" s="248"/>
      <c r="D258" s="227" t="s">
        <v>137</v>
      </c>
      <c r="E258" s="249" t="s">
        <v>32</v>
      </c>
      <c r="F258" s="250" t="s">
        <v>141</v>
      </c>
      <c r="G258" s="248"/>
      <c r="H258" s="251">
        <v>380.83999999999998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137</v>
      </c>
      <c r="AU258" s="257" t="s">
        <v>21</v>
      </c>
      <c r="AV258" s="15" t="s">
        <v>133</v>
      </c>
      <c r="AW258" s="15" t="s">
        <v>41</v>
      </c>
      <c r="AX258" s="15" t="s">
        <v>90</v>
      </c>
      <c r="AY258" s="257" t="s">
        <v>126</v>
      </c>
    </row>
    <row r="259" s="2" customFormat="1" ht="24.15" customHeight="1">
      <c r="A259" s="41"/>
      <c r="B259" s="42"/>
      <c r="C259" s="207" t="s">
        <v>435</v>
      </c>
      <c r="D259" s="207" t="s">
        <v>128</v>
      </c>
      <c r="E259" s="208" t="s">
        <v>436</v>
      </c>
      <c r="F259" s="209" t="s">
        <v>437</v>
      </c>
      <c r="G259" s="210" t="s">
        <v>226</v>
      </c>
      <c r="H259" s="211">
        <v>380.83999999999998</v>
      </c>
      <c r="I259" s="212"/>
      <c r="J259" s="213">
        <f>ROUND(I259*H259,2)</f>
        <v>0</v>
      </c>
      <c r="K259" s="209" t="s">
        <v>132</v>
      </c>
      <c r="L259" s="47"/>
      <c r="M259" s="214" t="s">
        <v>32</v>
      </c>
      <c r="N259" s="215" t="s">
        <v>53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133</v>
      </c>
      <c r="AT259" s="218" t="s">
        <v>128</v>
      </c>
      <c r="AU259" s="218" t="s">
        <v>21</v>
      </c>
      <c r="AY259" s="19" t="s">
        <v>126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90</v>
      </c>
      <c r="BK259" s="219">
        <f>ROUND(I259*H259,2)</f>
        <v>0</v>
      </c>
      <c r="BL259" s="19" t="s">
        <v>133</v>
      </c>
      <c r="BM259" s="218" t="s">
        <v>438</v>
      </c>
    </row>
    <row r="260" s="2" customFormat="1">
      <c r="A260" s="41"/>
      <c r="B260" s="42"/>
      <c r="C260" s="43"/>
      <c r="D260" s="220" t="s">
        <v>135</v>
      </c>
      <c r="E260" s="43"/>
      <c r="F260" s="221" t="s">
        <v>439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135</v>
      </c>
      <c r="AU260" s="19" t="s">
        <v>21</v>
      </c>
    </row>
    <row r="261" s="14" customFormat="1">
      <c r="A261" s="14"/>
      <c r="B261" s="236"/>
      <c r="C261" s="237"/>
      <c r="D261" s="227" t="s">
        <v>137</v>
      </c>
      <c r="E261" s="238" t="s">
        <v>32</v>
      </c>
      <c r="F261" s="239" t="s">
        <v>434</v>
      </c>
      <c r="G261" s="237"/>
      <c r="H261" s="240">
        <v>380.83999999999998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137</v>
      </c>
      <c r="AU261" s="246" t="s">
        <v>21</v>
      </c>
      <c r="AV261" s="14" t="s">
        <v>21</v>
      </c>
      <c r="AW261" s="14" t="s">
        <v>41</v>
      </c>
      <c r="AX261" s="14" t="s">
        <v>82</v>
      </c>
      <c r="AY261" s="246" t="s">
        <v>126</v>
      </c>
    </row>
    <row r="262" s="13" customFormat="1">
      <c r="A262" s="13"/>
      <c r="B262" s="225"/>
      <c r="C262" s="226"/>
      <c r="D262" s="227" t="s">
        <v>137</v>
      </c>
      <c r="E262" s="228" t="s">
        <v>32</v>
      </c>
      <c r="F262" s="229" t="s">
        <v>140</v>
      </c>
      <c r="G262" s="226"/>
      <c r="H262" s="228" t="s">
        <v>32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137</v>
      </c>
      <c r="AU262" s="235" t="s">
        <v>21</v>
      </c>
      <c r="AV262" s="13" t="s">
        <v>90</v>
      </c>
      <c r="AW262" s="13" t="s">
        <v>41</v>
      </c>
      <c r="AX262" s="13" t="s">
        <v>82</v>
      </c>
      <c r="AY262" s="235" t="s">
        <v>126</v>
      </c>
    </row>
    <row r="263" s="15" customFormat="1">
      <c r="A263" s="15"/>
      <c r="B263" s="247"/>
      <c r="C263" s="248"/>
      <c r="D263" s="227" t="s">
        <v>137</v>
      </c>
      <c r="E263" s="249" t="s">
        <v>32</v>
      </c>
      <c r="F263" s="250" t="s">
        <v>141</v>
      </c>
      <c r="G263" s="248"/>
      <c r="H263" s="251">
        <v>380.83999999999998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137</v>
      </c>
      <c r="AU263" s="257" t="s">
        <v>21</v>
      </c>
      <c r="AV263" s="15" t="s">
        <v>133</v>
      </c>
      <c r="AW263" s="15" t="s">
        <v>41</v>
      </c>
      <c r="AX263" s="15" t="s">
        <v>90</v>
      </c>
      <c r="AY263" s="257" t="s">
        <v>126</v>
      </c>
    </row>
    <row r="264" s="2" customFormat="1" ht="16.5" customHeight="1">
      <c r="A264" s="41"/>
      <c r="B264" s="42"/>
      <c r="C264" s="272" t="s">
        <v>440</v>
      </c>
      <c r="D264" s="272" t="s">
        <v>330</v>
      </c>
      <c r="E264" s="273" t="s">
        <v>441</v>
      </c>
      <c r="F264" s="274" t="s">
        <v>442</v>
      </c>
      <c r="G264" s="275" t="s">
        <v>443</v>
      </c>
      <c r="H264" s="276">
        <v>7.617</v>
      </c>
      <c r="I264" s="277"/>
      <c r="J264" s="278">
        <f>ROUND(I264*H264,2)</f>
        <v>0</v>
      </c>
      <c r="K264" s="274" t="s">
        <v>132</v>
      </c>
      <c r="L264" s="279"/>
      <c r="M264" s="280" t="s">
        <v>32</v>
      </c>
      <c r="N264" s="281" t="s">
        <v>53</v>
      </c>
      <c r="O264" s="87"/>
      <c r="P264" s="216">
        <f>O264*H264</f>
        <v>0</v>
      </c>
      <c r="Q264" s="216">
        <v>0.001</v>
      </c>
      <c r="R264" s="216">
        <f>Q264*H264</f>
        <v>0.0076170000000000005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190</v>
      </c>
      <c r="AT264" s="218" t="s">
        <v>330</v>
      </c>
      <c r="AU264" s="218" t="s">
        <v>21</v>
      </c>
      <c r="AY264" s="19" t="s">
        <v>126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90</v>
      </c>
      <c r="BK264" s="219">
        <f>ROUND(I264*H264,2)</f>
        <v>0</v>
      </c>
      <c r="BL264" s="19" t="s">
        <v>133</v>
      </c>
      <c r="BM264" s="218" t="s">
        <v>444</v>
      </c>
    </row>
    <row r="265" s="14" customFormat="1">
      <c r="A265" s="14"/>
      <c r="B265" s="236"/>
      <c r="C265" s="237"/>
      <c r="D265" s="227" t="s">
        <v>137</v>
      </c>
      <c r="E265" s="237"/>
      <c r="F265" s="239" t="s">
        <v>445</v>
      </c>
      <c r="G265" s="237"/>
      <c r="H265" s="240">
        <v>7.617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137</v>
      </c>
      <c r="AU265" s="246" t="s">
        <v>21</v>
      </c>
      <c r="AV265" s="14" t="s">
        <v>21</v>
      </c>
      <c r="AW265" s="14" t="s">
        <v>4</v>
      </c>
      <c r="AX265" s="14" t="s">
        <v>90</v>
      </c>
      <c r="AY265" s="246" t="s">
        <v>126</v>
      </c>
    </row>
    <row r="266" s="2" customFormat="1" ht="24.15" customHeight="1">
      <c r="A266" s="41"/>
      <c r="B266" s="42"/>
      <c r="C266" s="207" t="s">
        <v>446</v>
      </c>
      <c r="D266" s="207" t="s">
        <v>128</v>
      </c>
      <c r="E266" s="208" t="s">
        <v>447</v>
      </c>
      <c r="F266" s="209" t="s">
        <v>448</v>
      </c>
      <c r="G266" s="210" t="s">
        <v>226</v>
      </c>
      <c r="H266" s="211">
        <v>380.83999999999998</v>
      </c>
      <c r="I266" s="212"/>
      <c r="J266" s="213">
        <f>ROUND(I266*H266,2)</f>
        <v>0</v>
      </c>
      <c r="K266" s="209" t="s">
        <v>132</v>
      </c>
      <c r="L266" s="47"/>
      <c r="M266" s="214" t="s">
        <v>32</v>
      </c>
      <c r="N266" s="215" t="s">
        <v>53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133</v>
      </c>
      <c r="AT266" s="218" t="s">
        <v>128</v>
      </c>
      <c r="AU266" s="218" t="s">
        <v>21</v>
      </c>
      <c r="AY266" s="19" t="s">
        <v>126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90</v>
      </c>
      <c r="BK266" s="219">
        <f>ROUND(I266*H266,2)</f>
        <v>0</v>
      </c>
      <c r="BL266" s="19" t="s">
        <v>133</v>
      </c>
      <c r="BM266" s="218" t="s">
        <v>449</v>
      </c>
    </row>
    <row r="267" s="2" customFormat="1">
      <c r="A267" s="41"/>
      <c r="B267" s="42"/>
      <c r="C267" s="43"/>
      <c r="D267" s="220" t="s">
        <v>135</v>
      </c>
      <c r="E267" s="43"/>
      <c r="F267" s="221" t="s">
        <v>450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135</v>
      </c>
      <c r="AU267" s="19" t="s">
        <v>21</v>
      </c>
    </row>
    <row r="268" s="14" customFormat="1">
      <c r="A268" s="14"/>
      <c r="B268" s="236"/>
      <c r="C268" s="237"/>
      <c r="D268" s="227" t="s">
        <v>137</v>
      </c>
      <c r="E268" s="238" t="s">
        <v>32</v>
      </c>
      <c r="F268" s="239" t="s">
        <v>434</v>
      </c>
      <c r="G268" s="237"/>
      <c r="H268" s="240">
        <v>380.83999999999998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137</v>
      </c>
      <c r="AU268" s="246" t="s">
        <v>21</v>
      </c>
      <c r="AV268" s="14" t="s">
        <v>21</v>
      </c>
      <c r="AW268" s="14" t="s">
        <v>41</v>
      </c>
      <c r="AX268" s="14" t="s">
        <v>82</v>
      </c>
      <c r="AY268" s="246" t="s">
        <v>126</v>
      </c>
    </row>
    <row r="269" s="13" customFormat="1">
      <c r="A269" s="13"/>
      <c r="B269" s="225"/>
      <c r="C269" s="226"/>
      <c r="D269" s="227" t="s">
        <v>137</v>
      </c>
      <c r="E269" s="228" t="s">
        <v>32</v>
      </c>
      <c r="F269" s="229" t="s">
        <v>140</v>
      </c>
      <c r="G269" s="226"/>
      <c r="H269" s="228" t="s">
        <v>32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137</v>
      </c>
      <c r="AU269" s="235" t="s">
        <v>21</v>
      </c>
      <c r="AV269" s="13" t="s">
        <v>90</v>
      </c>
      <c r="AW269" s="13" t="s">
        <v>41</v>
      </c>
      <c r="AX269" s="13" t="s">
        <v>82</v>
      </c>
      <c r="AY269" s="235" t="s">
        <v>126</v>
      </c>
    </row>
    <row r="270" s="15" customFormat="1">
      <c r="A270" s="15"/>
      <c r="B270" s="247"/>
      <c r="C270" s="248"/>
      <c r="D270" s="227" t="s">
        <v>137</v>
      </c>
      <c r="E270" s="249" t="s">
        <v>32</v>
      </c>
      <c r="F270" s="250" t="s">
        <v>141</v>
      </c>
      <c r="G270" s="248"/>
      <c r="H270" s="251">
        <v>380.83999999999998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137</v>
      </c>
      <c r="AU270" s="257" t="s">
        <v>21</v>
      </c>
      <c r="AV270" s="15" t="s">
        <v>133</v>
      </c>
      <c r="AW270" s="15" t="s">
        <v>41</v>
      </c>
      <c r="AX270" s="15" t="s">
        <v>90</v>
      </c>
      <c r="AY270" s="257" t="s">
        <v>126</v>
      </c>
    </row>
    <row r="271" s="12" customFormat="1" ht="22.8" customHeight="1">
      <c r="A271" s="12"/>
      <c r="B271" s="191"/>
      <c r="C271" s="192"/>
      <c r="D271" s="193" t="s">
        <v>81</v>
      </c>
      <c r="E271" s="205" t="s">
        <v>21</v>
      </c>
      <c r="F271" s="205" t="s">
        <v>451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SUM(P272:P335)</f>
        <v>0</v>
      </c>
      <c r="Q271" s="199"/>
      <c r="R271" s="200">
        <f>SUM(R272:R335)</f>
        <v>37.330247799999995</v>
      </c>
      <c r="S271" s="199"/>
      <c r="T271" s="201">
        <f>SUM(T272:T335)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90</v>
      </c>
      <c r="AT271" s="203" t="s">
        <v>81</v>
      </c>
      <c r="AU271" s="203" t="s">
        <v>90</v>
      </c>
      <c r="AY271" s="202" t="s">
        <v>126</v>
      </c>
      <c r="BK271" s="204">
        <f>SUM(BK272:BK335)</f>
        <v>0</v>
      </c>
    </row>
    <row r="272" s="2" customFormat="1" ht="24.15" customHeight="1">
      <c r="A272" s="41"/>
      <c r="B272" s="42"/>
      <c r="C272" s="207" t="s">
        <v>452</v>
      </c>
      <c r="D272" s="207" t="s">
        <v>128</v>
      </c>
      <c r="E272" s="208" t="s">
        <v>453</v>
      </c>
      <c r="F272" s="209" t="s">
        <v>454</v>
      </c>
      <c r="G272" s="210" t="s">
        <v>226</v>
      </c>
      <c r="H272" s="211">
        <v>52.5</v>
      </c>
      <c r="I272" s="212"/>
      <c r="J272" s="213">
        <f>ROUND(I272*H272,2)</f>
        <v>0</v>
      </c>
      <c r="K272" s="209" t="s">
        <v>132</v>
      </c>
      <c r="L272" s="47"/>
      <c r="M272" s="214" t="s">
        <v>32</v>
      </c>
      <c r="N272" s="215" t="s">
        <v>53</v>
      </c>
      <c r="O272" s="87"/>
      <c r="P272" s="216">
        <f>O272*H272</f>
        <v>0</v>
      </c>
      <c r="Q272" s="216">
        <v>0.00017000000000000001</v>
      </c>
      <c r="R272" s="216">
        <f>Q272*H272</f>
        <v>0.0089250000000000006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133</v>
      </c>
      <c r="AT272" s="218" t="s">
        <v>128</v>
      </c>
      <c r="AU272" s="218" t="s">
        <v>21</v>
      </c>
      <c r="AY272" s="19" t="s">
        <v>126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90</v>
      </c>
      <c r="BK272" s="219">
        <f>ROUND(I272*H272,2)</f>
        <v>0</v>
      </c>
      <c r="BL272" s="19" t="s">
        <v>133</v>
      </c>
      <c r="BM272" s="218" t="s">
        <v>455</v>
      </c>
    </row>
    <row r="273" s="2" customFormat="1">
      <c r="A273" s="41"/>
      <c r="B273" s="42"/>
      <c r="C273" s="43"/>
      <c r="D273" s="220" t="s">
        <v>135</v>
      </c>
      <c r="E273" s="43"/>
      <c r="F273" s="221" t="s">
        <v>456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135</v>
      </c>
      <c r="AU273" s="19" t="s">
        <v>21</v>
      </c>
    </row>
    <row r="274" s="14" customFormat="1">
      <c r="A274" s="14"/>
      <c r="B274" s="236"/>
      <c r="C274" s="237"/>
      <c r="D274" s="227" t="s">
        <v>137</v>
      </c>
      <c r="E274" s="238" t="s">
        <v>32</v>
      </c>
      <c r="F274" s="239" t="s">
        <v>457</v>
      </c>
      <c r="G274" s="237"/>
      <c r="H274" s="240">
        <v>52.5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137</v>
      </c>
      <c r="AU274" s="246" t="s">
        <v>21</v>
      </c>
      <c r="AV274" s="14" t="s">
        <v>21</v>
      </c>
      <c r="AW274" s="14" t="s">
        <v>41</v>
      </c>
      <c r="AX274" s="14" t="s">
        <v>82</v>
      </c>
      <c r="AY274" s="246" t="s">
        <v>126</v>
      </c>
    </row>
    <row r="275" s="13" customFormat="1">
      <c r="A275" s="13"/>
      <c r="B275" s="225"/>
      <c r="C275" s="226"/>
      <c r="D275" s="227" t="s">
        <v>137</v>
      </c>
      <c r="E275" s="228" t="s">
        <v>32</v>
      </c>
      <c r="F275" s="229" t="s">
        <v>140</v>
      </c>
      <c r="G275" s="226"/>
      <c r="H275" s="228" t="s">
        <v>32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137</v>
      </c>
      <c r="AU275" s="235" t="s">
        <v>21</v>
      </c>
      <c r="AV275" s="13" t="s">
        <v>90</v>
      </c>
      <c r="AW275" s="13" t="s">
        <v>41</v>
      </c>
      <c r="AX275" s="13" t="s">
        <v>82</v>
      </c>
      <c r="AY275" s="235" t="s">
        <v>126</v>
      </c>
    </row>
    <row r="276" s="15" customFormat="1">
      <c r="A276" s="15"/>
      <c r="B276" s="247"/>
      <c r="C276" s="248"/>
      <c r="D276" s="227" t="s">
        <v>137</v>
      </c>
      <c r="E276" s="249" t="s">
        <v>32</v>
      </c>
      <c r="F276" s="250" t="s">
        <v>141</v>
      </c>
      <c r="G276" s="248"/>
      <c r="H276" s="251">
        <v>52.5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137</v>
      </c>
      <c r="AU276" s="257" t="s">
        <v>21</v>
      </c>
      <c r="AV276" s="15" t="s">
        <v>133</v>
      </c>
      <c r="AW276" s="15" t="s">
        <v>41</v>
      </c>
      <c r="AX276" s="15" t="s">
        <v>90</v>
      </c>
      <c r="AY276" s="257" t="s">
        <v>126</v>
      </c>
    </row>
    <row r="277" s="2" customFormat="1" ht="16.5" customHeight="1">
      <c r="A277" s="41"/>
      <c r="B277" s="42"/>
      <c r="C277" s="272" t="s">
        <v>458</v>
      </c>
      <c r="D277" s="272" t="s">
        <v>330</v>
      </c>
      <c r="E277" s="273" t="s">
        <v>459</v>
      </c>
      <c r="F277" s="274" t="s">
        <v>460</v>
      </c>
      <c r="G277" s="275" t="s">
        <v>226</v>
      </c>
      <c r="H277" s="276">
        <v>176.25</v>
      </c>
      <c r="I277" s="277"/>
      <c r="J277" s="278">
        <f>ROUND(I277*H277,2)</f>
        <v>0</v>
      </c>
      <c r="K277" s="274" t="s">
        <v>132</v>
      </c>
      <c r="L277" s="279"/>
      <c r="M277" s="280" t="s">
        <v>32</v>
      </c>
      <c r="N277" s="281" t="s">
        <v>53</v>
      </c>
      <c r="O277" s="87"/>
      <c r="P277" s="216">
        <f>O277*H277</f>
        <v>0</v>
      </c>
      <c r="Q277" s="216">
        <v>0.00029999999999999997</v>
      </c>
      <c r="R277" s="216">
        <f>Q277*H277</f>
        <v>0.052874999999999998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190</v>
      </c>
      <c r="AT277" s="218" t="s">
        <v>330</v>
      </c>
      <c r="AU277" s="218" t="s">
        <v>21</v>
      </c>
      <c r="AY277" s="19" t="s">
        <v>126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90</v>
      </c>
      <c r="BK277" s="219">
        <f>ROUND(I277*H277,2)</f>
        <v>0</v>
      </c>
      <c r="BL277" s="19" t="s">
        <v>133</v>
      </c>
      <c r="BM277" s="218" t="s">
        <v>461</v>
      </c>
    </row>
    <row r="278" s="13" customFormat="1">
      <c r="A278" s="13"/>
      <c r="B278" s="225"/>
      <c r="C278" s="226"/>
      <c r="D278" s="227" t="s">
        <v>137</v>
      </c>
      <c r="E278" s="228" t="s">
        <v>32</v>
      </c>
      <c r="F278" s="229" t="s">
        <v>462</v>
      </c>
      <c r="G278" s="226"/>
      <c r="H278" s="228" t="s">
        <v>32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137</v>
      </c>
      <c r="AU278" s="235" t="s">
        <v>21</v>
      </c>
      <c r="AV278" s="13" t="s">
        <v>90</v>
      </c>
      <c r="AW278" s="13" t="s">
        <v>41</v>
      </c>
      <c r="AX278" s="13" t="s">
        <v>82</v>
      </c>
      <c r="AY278" s="235" t="s">
        <v>126</v>
      </c>
    </row>
    <row r="279" s="14" customFormat="1">
      <c r="A279" s="14"/>
      <c r="B279" s="236"/>
      <c r="C279" s="237"/>
      <c r="D279" s="227" t="s">
        <v>137</v>
      </c>
      <c r="E279" s="238" t="s">
        <v>32</v>
      </c>
      <c r="F279" s="239" t="s">
        <v>463</v>
      </c>
      <c r="G279" s="237"/>
      <c r="H279" s="240">
        <v>73.5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137</v>
      </c>
      <c r="AU279" s="246" t="s">
        <v>21</v>
      </c>
      <c r="AV279" s="14" t="s">
        <v>21</v>
      </c>
      <c r="AW279" s="14" t="s">
        <v>41</v>
      </c>
      <c r="AX279" s="14" t="s">
        <v>82</v>
      </c>
      <c r="AY279" s="246" t="s">
        <v>126</v>
      </c>
    </row>
    <row r="280" s="14" customFormat="1">
      <c r="A280" s="14"/>
      <c r="B280" s="236"/>
      <c r="C280" s="237"/>
      <c r="D280" s="227" t="s">
        <v>137</v>
      </c>
      <c r="E280" s="238" t="s">
        <v>32</v>
      </c>
      <c r="F280" s="239" t="s">
        <v>464</v>
      </c>
      <c r="G280" s="237"/>
      <c r="H280" s="240">
        <v>102.75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137</v>
      </c>
      <c r="AU280" s="246" t="s">
        <v>21</v>
      </c>
      <c r="AV280" s="14" t="s">
        <v>21</v>
      </c>
      <c r="AW280" s="14" t="s">
        <v>41</v>
      </c>
      <c r="AX280" s="14" t="s">
        <v>82</v>
      </c>
      <c r="AY280" s="246" t="s">
        <v>126</v>
      </c>
    </row>
    <row r="281" s="13" customFormat="1">
      <c r="A281" s="13"/>
      <c r="B281" s="225"/>
      <c r="C281" s="226"/>
      <c r="D281" s="227" t="s">
        <v>137</v>
      </c>
      <c r="E281" s="228" t="s">
        <v>32</v>
      </c>
      <c r="F281" s="229" t="s">
        <v>140</v>
      </c>
      <c r="G281" s="226"/>
      <c r="H281" s="228" t="s">
        <v>32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137</v>
      </c>
      <c r="AU281" s="235" t="s">
        <v>21</v>
      </c>
      <c r="AV281" s="13" t="s">
        <v>90</v>
      </c>
      <c r="AW281" s="13" t="s">
        <v>41</v>
      </c>
      <c r="AX281" s="13" t="s">
        <v>82</v>
      </c>
      <c r="AY281" s="235" t="s">
        <v>126</v>
      </c>
    </row>
    <row r="282" s="15" customFormat="1">
      <c r="A282" s="15"/>
      <c r="B282" s="247"/>
      <c r="C282" s="248"/>
      <c r="D282" s="227" t="s">
        <v>137</v>
      </c>
      <c r="E282" s="249" t="s">
        <v>32</v>
      </c>
      <c r="F282" s="250" t="s">
        <v>141</v>
      </c>
      <c r="G282" s="248"/>
      <c r="H282" s="251">
        <v>176.25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137</v>
      </c>
      <c r="AU282" s="257" t="s">
        <v>21</v>
      </c>
      <c r="AV282" s="15" t="s">
        <v>133</v>
      </c>
      <c r="AW282" s="15" t="s">
        <v>41</v>
      </c>
      <c r="AX282" s="15" t="s">
        <v>90</v>
      </c>
      <c r="AY282" s="257" t="s">
        <v>126</v>
      </c>
    </row>
    <row r="283" s="2" customFormat="1" ht="33" customHeight="1">
      <c r="A283" s="41"/>
      <c r="B283" s="42"/>
      <c r="C283" s="207" t="s">
        <v>465</v>
      </c>
      <c r="D283" s="207" t="s">
        <v>128</v>
      </c>
      <c r="E283" s="208" t="s">
        <v>466</v>
      </c>
      <c r="F283" s="209" t="s">
        <v>467</v>
      </c>
      <c r="G283" s="210" t="s">
        <v>170</v>
      </c>
      <c r="H283" s="211">
        <v>6</v>
      </c>
      <c r="I283" s="212"/>
      <c r="J283" s="213">
        <f>ROUND(I283*H283,2)</f>
        <v>0</v>
      </c>
      <c r="K283" s="209" t="s">
        <v>132</v>
      </c>
      <c r="L283" s="47"/>
      <c r="M283" s="214" t="s">
        <v>32</v>
      </c>
      <c r="N283" s="215" t="s">
        <v>53</v>
      </c>
      <c r="O283" s="87"/>
      <c r="P283" s="216">
        <f>O283*H283</f>
        <v>0</v>
      </c>
      <c r="Q283" s="216">
        <v>0.27351999999999999</v>
      </c>
      <c r="R283" s="216">
        <f>Q283*H283</f>
        <v>1.6411199999999999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133</v>
      </c>
      <c r="AT283" s="218" t="s">
        <v>128</v>
      </c>
      <c r="AU283" s="218" t="s">
        <v>21</v>
      </c>
      <c r="AY283" s="19" t="s">
        <v>126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90</v>
      </c>
      <c r="BK283" s="219">
        <f>ROUND(I283*H283,2)</f>
        <v>0</v>
      </c>
      <c r="BL283" s="19" t="s">
        <v>133</v>
      </c>
      <c r="BM283" s="218" t="s">
        <v>468</v>
      </c>
    </row>
    <row r="284" s="2" customFormat="1">
      <c r="A284" s="41"/>
      <c r="B284" s="42"/>
      <c r="C284" s="43"/>
      <c r="D284" s="220" t="s">
        <v>135</v>
      </c>
      <c r="E284" s="43"/>
      <c r="F284" s="221" t="s">
        <v>469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135</v>
      </c>
      <c r="AU284" s="19" t="s">
        <v>21</v>
      </c>
    </row>
    <row r="285" s="13" customFormat="1">
      <c r="A285" s="13"/>
      <c r="B285" s="225"/>
      <c r="C285" s="226"/>
      <c r="D285" s="227" t="s">
        <v>137</v>
      </c>
      <c r="E285" s="228" t="s">
        <v>32</v>
      </c>
      <c r="F285" s="229" t="s">
        <v>470</v>
      </c>
      <c r="G285" s="226"/>
      <c r="H285" s="228" t="s">
        <v>32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137</v>
      </c>
      <c r="AU285" s="235" t="s">
        <v>21</v>
      </c>
      <c r="AV285" s="13" t="s">
        <v>90</v>
      </c>
      <c r="AW285" s="13" t="s">
        <v>41</v>
      </c>
      <c r="AX285" s="13" t="s">
        <v>82</v>
      </c>
      <c r="AY285" s="235" t="s">
        <v>126</v>
      </c>
    </row>
    <row r="286" s="14" customFormat="1">
      <c r="A286" s="14"/>
      <c r="B286" s="236"/>
      <c r="C286" s="237"/>
      <c r="D286" s="227" t="s">
        <v>137</v>
      </c>
      <c r="E286" s="238" t="s">
        <v>32</v>
      </c>
      <c r="F286" s="239" t="s">
        <v>176</v>
      </c>
      <c r="G286" s="237"/>
      <c r="H286" s="240">
        <v>6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137</v>
      </c>
      <c r="AU286" s="246" t="s">
        <v>21</v>
      </c>
      <c r="AV286" s="14" t="s">
        <v>21</v>
      </c>
      <c r="AW286" s="14" t="s">
        <v>41</v>
      </c>
      <c r="AX286" s="14" t="s">
        <v>82</v>
      </c>
      <c r="AY286" s="246" t="s">
        <v>126</v>
      </c>
    </row>
    <row r="287" s="13" customFormat="1">
      <c r="A287" s="13"/>
      <c r="B287" s="225"/>
      <c r="C287" s="226"/>
      <c r="D287" s="227" t="s">
        <v>137</v>
      </c>
      <c r="E287" s="228" t="s">
        <v>32</v>
      </c>
      <c r="F287" s="229" t="s">
        <v>140</v>
      </c>
      <c r="G287" s="226"/>
      <c r="H287" s="228" t="s">
        <v>32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137</v>
      </c>
      <c r="AU287" s="235" t="s">
        <v>21</v>
      </c>
      <c r="AV287" s="13" t="s">
        <v>90</v>
      </c>
      <c r="AW287" s="13" t="s">
        <v>41</v>
      </c>
      <c r="AX287" s="13" t="s">
        <v>82</v>
      </c>
      <c r="AY287" s="235" t="s">
        <v>126</v>
      </c>
    </row>
    <row r="288" s="15" customFormat="1">
      <c r="A288" s="15"/>
      <c r="B288" s="247"/>
      <c r="C288" s="248"/>
      <c r="D288" s="227" t="s">
        <v>137</v>
      </c>
      <c r="E288" s="249" t="s">
        <v>32</v>
      </c>
      <c r="F288" s="250" t="s">
        <v>141</v>
      </c>
      <c r="G288" s="248"/>
      <c r="H288" s="251">
        <v>6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137</v>
      </c>
      <c r="AU288" s="257" t="s">
        <v>21</v>
      </c>
      <c r="AV288" s="15" t="s">
        <v>133</v>
      </c>
      <c r="AW288" s="15" t="s">
        <v>41</v>
      </c>
      <c r="AX288" s="15" t="s">
        <v>90</v>
      </c>
      <c r="AY288" s="257" t="s">
        <v>126</v>
      </c>
    </row>
    <row r="289" s="2" customFormat="1" ht="33" customHeight="1">
      <c r="A289" s="41"/>
      <c r="B289" s="42"/>
      <c r="C289" s="207" t="s">
        <v>471</v>
      </c>
      <c r="D289" s="207" t="s">
        <v>128</v>
      </c>
      <c r="E289" s="208" t="s">
        <v>472</v>
      </c>
      <c r="F289" s="209" t="s">
        <v>473</v>
      </c>
      <c r="G289" s="210" t="s">
        <v>170</v>
      </c>
      <c r="H289" s="211">
        <v>46.5</v>
      </c>
      <c r="I289" s="212"/>
      <c r="J289" s="213">
        <f>ROUND(I289*H289,2)</f>
        <v>0</v>
      </c>
      <c r="K289" s="209" t="s">
        <v>132</v>
      </c>
      <c r="L289" s="47"/>
      <c r="M289" s="214" t="s">
        <v>32</v>
      </c>
      <c r="N289" s="215" t="s">
        <v>53</v>
      </c>
      <c r="O289" s="87"/>
      <c r="P289" s="216">
        <f>O289*H289</f>
        <v>0</v>
      </c>
      <c r="Q289" s="216">
        <v>0.27411000000000002</v>
      </c>
      <c r="R289" s="216">
        <f>Q289*H289</f>
        <v>12.746115000000001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133</v>
      </c>
      <c r="AT289" s="218" t="s">
        <v>128</v>
      </c>
      <c r="AU289" s="218" t="s">
        <v>21</v>
      </c>
      <c r="AY289" s="19" t="s">
        <v>126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90</v>
      </c>
      <c r="BK289" s="219">
        <f>ROUND(I289*H289,2)</f>
        <v>0</v>
      </c>
      <c r="BL289" s="19" t="s">
        <v>133</v>
      </c>
      <c r="BM289" s="218" t="s">
        <v>474</v>
      </c>
    </row>
    <row r="290" s="2" customFormat="1">
      <c r="A290" s="41"/>
      <c r="B290" s="42"/>
      <c r="C290" s="43"/>
      <c r="D290" s="220" t="s">
        <v>135</v>
      </c>
      <c r="E290" s="43"/>
      <c r="F290" s="221" t="s">
        <v>475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135</v>
      </c>
      <c r="AU290" s="19" t="s">
        <v>21</v>
      </c>
    </row>
    <row r="291" s="13" customFormat="1">
      <c r="A291" s="13"/>
      <c r="B291" s="225"/>
      <c r="C291" s="226"/>
      <c r="D291" s="227" t="s">
        <v>137</v>
      </c>
      <c r="E291" s="228" t="s">
        <v>32</v>
      </c>
      <c r="F291" s="229" t="s">
        <v>476</v>
      </c>
      <c r="G291" s="226"/>
      <c r="H291" s="228" t="s">
        <v>32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137</v>
      </c>
      <c r="AU291" s="235" t="s">
        <v>21</v>
      </c>
      <c r="AV291" s="13" t="s">
        <v>90</v>
      </c>
      <c r="AW291" s="13" t="s">
        <v>41</v>
      </c>
      <c r="AX291" s="13" t="s">
        <v>82</v>
      </c>
      <c r="AY291" s="235" t="s">
        <v>126</v>
      </c>
    </row>
    <row r="292" s="14" customFormat="1">
      <c r="A292" s="14"/>
      <c r="B292" s="236"/>
      <c r="C292" s="237"/>
      <c r="D292" s="227" t="s">
        <v>137</v>
      </c>
      <c r="E292" s="238" t="s">
        <v>32</v>
      </c>
      <c r="F292" s="239" t="s">
        <v>477</v>
      </c>
      <c r="G292" s="237"/>
      <c r="H292" s="240">
        <v>22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137</v>
      </c>
      <c r="AU292" s="246" t="s">
        <v>21</v>
      </c>
      <c r="AV292" s="14" t="s">
        <v>21</v>
      </c>
      <c r="AW292" s="14" t="s">
        <v>41</v>
      </c>
      <c r="AX292" s="14" t="s">
        <v>82</v>
      </c>
      <c r="AY292" s="246" t="s">
        <v>126</v>
      </c>
    </row>
    <row r="293" s="13" customFormat="1">
      <c r="A293" s="13"/>
      <c r="B293" s="225"/>
      <c r="C293" s="226"/>
      <c r="D293" s="227" t="s">
        <v>137</v>
      </c>
      <c r="E293" s="228" t="s">
        <v>32</v>
      </c>
      <c r="F293" s="229" t="s">
        <v>326</v>
      </c>
      <c r="G293" s="226"/>
      <c r="H293" s="228" t="s">
        <v>32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137</v>
      </c>
      <c r="AU293" s="235" t="s">
        <v>21</v>
      </c>
      <c r="AV293" s="13" t="s">
        <v>90</v>
      </c>
      <c r="AW293" s="13" t="s">
        <v>41</v>
      </c>
      <c r="AX293" s="13" t="s">
        <v>82</v>
      </c>
      <c r="AY293" s="235" t="s">
        <v>126</v>
      </c>
    </row>
    <row r="294" s="14" customFormat="1">
      <c r="A294" s="14"/>
      <c r="B294" s="236"/>
      <c r="C294" s="237"/>
      <c r="D294" s="227" t="s">
        <v>137</v>
      </c>
      <c r="E294" s="238" t="s">
        <v>32</v>
      </c>
      <c r="F294" s="239" t="s">
        <v>478</v>
      </c>
      <c r="G294" s="237"/>
      <c r="H294" s="240">
        <v>24.5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137</v>
      </c>
      <c r="AU294" s="246" t="s">
        <v>21</v>
      </c>
      <c r="AV294" s="14" t="s">
        <v>21</v>
      </c>
      <c r="AW294" s="14" t="s">
        <v>41</v>
      </c>
      <c r="AX294" s="14" t="s">
        <v>82</v>
      </c>
      <c r="AY294" s="246" t="s">
        <v>126</v>
      </c>
    </row>
    <row r="295" s="13" customFormat="1">
      <c r="A295" s="13"/>
      <c r="B295" s="225"/>
      <c r="C295" s="226"/>
      <c r="D295" s="227" t="s">
        <v>137</v>
      </c>
      <c r="E295" s="228" t="s">
        <v>32</v>
      </c>
      <c r="F295" s="229" t="s">
        <v>140</v>
      </c>
      <c r="G295" s="226"/>
      <c r="H295" s="228" t="s">
        <v>32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137</v>
      </c>
      <c r="AU295" s="235" t="s">
        <v>21</v>
      </c>
      <c r="AV295" s="13" t="s">
        <v>90</v>
      </c>
      <c r="AW295" s="13" t="s">
        <v>41</v>
      </c>
      <c r="AX295" s="13" t="s">
        <v>82</v>
      </c>
      <c r="AY295" s="235" t="s">
        <v>126</v>
      </c>
    </row>
    <row r="296" s="15" customFormat="1">
      <c r="A296" s="15"/>
      <c r="B296" s="247"/>
      <c r="C296" s="248"/>
      <c r="D296" s="227" t="s">
        <v>137</v>
      </c>
      <c r="E296" s="249" t="s">
        <v>32</v>
      </c>
      <c r="F296" s="250" t="s">
        <v>141</v>
      </c>
      <c r="G296" s="248"/>
      <c r="H296" s="251">
        <v>46.5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137</v>
      </c>
      <c r="AU296" s="257" t="s">
        <v>21</v>
      </c>
      <c r="AV296" s="15" t="s">
        <v>133</v>
      </c>
      <c r="AW296" s="15" t="s">
        <v>41</v>
      </c>
      <c r="AX296" s="15" t="s">
        <v>90</v>
      </c>
      <c r="AY296" s="257" t="s">
        <v>126</v>
      </c>
    </row>
    <row r="297" s="2" customFormat="1" ht="24.15" customHeight="1">
      <c r="A297" s="41"/>
      <c r="B297" s="42"/>
      <c r="C297" s="207" t="s">
        <v>479</v>
      </c>
      <c r="D297" s="207" t="s">
        <v>128</v>
      </c>
      <c r="E297" s="208" t="s">
        <v>480</v>
      </c>
      <c r="F297" s="209" t="s">
        <v>481</v>
      </c>
      <c r="G297" s="210" t="s">
        <v>226</v>
      </c>
      <c r="H297" s="211">
        <v>598</v>
      </c>
      <c r="I297" s="212"/>
      <c r="J297" s="213">
        <f>ROUND(I297*H297,2)</f>
        <v>0</v>
      </c>
      <c r="K297" s="209" t="s">
        <v>132</v>
      </c>
      <c r="L297" s="47"/>
      <c r="M297" s="214" t="s">
        <v>32</v>
      </c>
      <c r="N297" s="215" t="s">
        <v>53</v>
      </c>
      <c r="O297" s="87"/>
      <c r="P297" s="216">
        <f>O297*H297</f>
        <v>0</v>
      </c>
      <c r="Q297" s="216">
        <v>0.00013999999999999999</v>
      </c>
      <c r="R297" s="216">
        <f>Q297*H297</f>
        <v>0.083719999999999989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133</v>
      </c>
      <c r="AT297" s="218" t="s">
        <v>128</v>
      </c>
      <c r="AU297" s="218" t="s">
        <v>21</v>
      </c>
      <c r="AY297" s="19" t="s">
        <v>126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90</v>
      </c>
      <c r="BK297" s="219">
        <f>ROUND(I297*H297,2)</f>
        <v>0</v>
      </c>
      <c r="BL297" s="19" t="s">
        <v>133</v>
      </c>
      <c r="BM297" s="218" t="s">
        <v>482</v>
      </c>
    </row>
    <row r="298" s="2" customFormat="1">
      <c r="A298" s="41"/>
      <c r="B298" s="42"/>
      <c r="C298" s="43"/>
      <c r="D298" s="220" t="s">
        <v>135</v>
      </c>
      <c r="E298" s="43"/>
      <c r="F298" s="221" t="s">
        <v>483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135</v>
      </c>
      <c r="AU298" s="19" t="s">
        <v>21</v>
      </c>
    </row>
    <row r="299" s="14" customFormat="1">
      <c r="A299" s="14"/>
      <c r="B299" s="236"/>
      <c r="C299" s="237"/>
      <c r="D299" s="227" t="s">
        <v>137</v>
      </c>
      <c r="E299" s="238" t="s">
        <v>32</v>
      </c>
      <c r="F299" s="239" t="s">
        <v>484</v>
      </c>
      <c r="G299" s="237"/>
      <c r="H299" s="240">
        <v>598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137</v>
      </c>
      <c r="AU299" s="246" t="s">
        <v>21</v>
      </c>
      <c r="AV299" s="14" t="s">
        <v>21</v>
      </c>
      <c r="AW299" s="14" t="s">
        <v>41</v>
      </c>
      <c r="AX299" s="14" t="s">
        <v>82</v>
      </c>
      <c r="AY299" s="246" t="s">
        <v>126</v>
      </c>
    </row>
    <row r="300" s="13" customFormat="1">
      <c r="A300" s="13"/>
      <c r="B300" s="225"/>
      <c r="C300" s="226"/>
      <c r="D300" s="227" t="s">
        <v>137</v>
      </c>
      <c r="E300" s="228" t="s">
        <v>32</v>
      </c>
      <c r="F300" s="229" t="s">
        <v>140</v>
      </c>
      <c r="G300" s="226"/>
      <c r="H300" s="228" t="s">
        <v>32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137</v>
      </c>
      <c r="AU300" s="235" t="s">
        <v>21</v>
      </c>
      <c r="AV300" s="13" t="s">
        <v>90</v>
      </c>
      <c r="AW300" s="13" t="s">
        <v>41</v>
      </c>
      <c r="AX300" s="13" t="s">
        <v>82</v>
      </c>
      <c r="AY300" s="235" t="s">
        <v>126</v>
      </c>
    </row>
    <row r="301" s="15" customFormat="1">
      <c r="A301" s="15"/>
      <c r="B301" s="247"/>
      <c r="C301" s="248"/>
      <c r="D301" s="227" t="s">
        <v>137</v>
      </c>
      <c r="E301" s="249" t="s">
        <v>32</v>
      </c>
      <c r="F301" s="250" t="s">
        <v>141</v>
      </c>
      <c r="G301" s="248"/>
      <c r="H301" s="251">
        <v>598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137</v>
      </c>
      <c r="AU301" s="257" t="s">
        <v>21</v>
      </c>
      <c r="AV301" s="15" t="s">
        <v>133</v>
      </c>
      <c r="AW301" s="15" t="s">
        <v>41</v>
      </c>
      <c r="AX301" s="15" t="s">
        <v>90</v>
      </c>
      <c r="AY301" s="257" t="s">
        <v>126</v>
      </c>
    </row>
    <row r="302" s="2" customFormat="1" ht="16.5" customHeight="1">
      <c r="A302" s="41"/>
      <c r="B302" s="42"/>
      <c r="C302" s="272" t="s">
        <v>485</v>
      </c>
      <c r="D302" s="272" t="s">
        <v>330</v>
      </c>
      <c r="E302" s="273" t="s">
        <v>459</v>
      </c>
      <c r="F302" s="274" t="s">
        <v>460</v>
      </c>
      <c r="G302" s="275" t="s">
        <v>226</v>
      </c>
      <c r="H302" s="276">
        <v>627.89999999999998</v>
      </c>
      <c r="I302" s="277"/>
      <c r="J302" s="278">
        <f>ROUND(I302*H302,2)</f>
        <v>0</v>
      </c>
      <c r="K302" s="274" t="s">
        <v>132</v>
      </c>
      <c r="L302" s="279"/>
      <c r="M302" s="280" t="s">
        <v>32</v>
      </c>
      <c r="N302" s="281" t="s">
        <v>53</v>
      </c>
      <c r="O302" s="87"/>
      <c r="P302" s="216">
        <f>O302*H302</f>
        <v>0</v>
      </c>
      <c r="Q302" s="216">
        <v>0.00029999999999999997</v>
      </c>
      <c r="R302" s="216">
        <f>Q302*H302</f>
        <v>0.18836999999999998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190</v>
      </c>
      <c r="AT302" s="218" t="s">
        <v>330</v>
      </c>
      <c r="AU302" s="218" t="s">
        <v>21</v>
      </c>
      <c r="AY302" s="19" t="s">
        <v>126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90</v>
      </c>
      <c r="BK302" s="219">
        <f>ROUND(I302*H302,2)</f>
        <v>0</v>
      </c>
      <c r="BL302" s="19" t="s">
        <v>133</v>
      </c>
      <c r="BM302" s="218" t="s">
        <v>486</v>
      </c>
    </row>
    <row r="303" s="14" customFormat="1">
      <c r="A303" s="14"/>
      <c r="B303" s="236"/>
      <c r="C303" s="237"/>
      <c r="D303" s="227" t="s">
        <v>137</v>
      </c>
      <c r="E303" s="237"/>
      <c r="F303" s="239" t="s">
        <v>487</v>
      </c>
      <c r="G303" s="237"/>
      <c r="H303" s="240">
        <v>627.89999999999998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137</v>
      </c>
      <c r="AU303" s="246" t="s">
        <v>21</v>
      </c>
      <c r="AV303" s="14" t="s">
        <v>21</v>
      </c>
      <c r="AW303" s="14" t="s">
        <v>4</v>
      </c>
      <c r="AX303" s="14" t="s">
        <v>90</v>
      </c>
      <c r="AY303" s="246" t="s">
        <v>126</v>
      </c>
    </row>
    <row r="304" s="2" customFormat="1" ht="24.15" customHeight="1">
      <c r="A304" s="41"/>
      <c r="B304" s="42"/>
      <c r="C304" s="207" t="s">
        <v>29</v>
      </c>
      <c r="D304" s="207" t="s">
        <v>128</v>
      </c>
      <c r="E304" s="208" t="s">
        <v>488</v>
      </c>
      <c r="F304" s="209" t="s">
        <v>489</v>
      </c>
      <c r="G304" s="210" t="s">
        <v>131</v>
      </c>
      <c r="H304" s="211">
        <v>125.741</v>
      </c>
      <c r="I304" s="212"/>
      <c r="J304" s="213">
        <f>ROUND(I304*H304,2)</f>
        <v>0</v>
      </c>
      <c r="K304" s="209" t="s">
        <v>132</v>
      </c>
      <c r="L304" s="47"/>
      <c r="M304" s="214" t="s">
        <v>32</v>
      </c>
      <c r="N304" s="215" t="s">
        <v>53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133</v>
      </c>
      <c r="AT304" s="218" t="s">
        <v>128</v>
      </c>
      <c r="AU304" s="218" t="s">
        <v>21</v>
      </c>
      <c r="AY304" s="19" t="s">
        <v>126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90</v>
      </c>
      <c r="BK304" s="219">
        <f>ROUND(I304*H304,2)</f>
        <v>0</v>
      </c>
      <c r="BL304" s="19" t="s">
        <v>133</v>
      </c>
      <c r="BM304" s="218" t="s">
        <v>490</v>
      </c>
    </row>
    <row r="305" s="2" customFormat="1">
      <c r="A305" s="41"/>
      <c r="B305" s="42"/>
      <c r="C305" s="43"/>
      <c r="D305" s="220" t="s">
        <v>135</v>
      </c>
      <c r="E305" s="43"/>
      <c r="F305" s="221" t="s">
        <v>491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135</v>
      </c>
      <c r="AU305" s="19" t="s">
        <v>21</v>
      </c>
    </row>
    <row r="306" s="13" customFormat="1">
      <c r="A306" s="13"/>
      <c r="B306" s="225"/>
      <c r="C306" s="226"/>
      <c r="D306" s="227" t="s">
        <v>137</v>
      </c>
      <c r="E306" s="228" t="s">
        <v>32</v>
      </c>
      <c r="F306" s="229" t="s">
        <v>492</v>
      </c>
      <c r="G306" s="226"/>
      <c r="H306" s="228" t="s">
        <v>32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137</v>
      </c>
      <c r="AU306" s="235" t="s">
        <v>21</v>
      </c>
      <c r="AV306" s="13" t="s">
        <v>90</v>
      </c>
      <c r="AW306" s="13" t="s">
        <v>41</v>
      </c>
      <c r="AX306" s="13" t="s">
        <v>82</v>
      </c>
      <c r="AY306" s="235" t="s">
        <v>126</v>
      </c>
    </row>
    <row r="307" s="14" customFormat="1">
      <c r="A307" s="14"/>
      <c r="B307" s="236"/>
      <c r="C307" s="237"/>
      <c r="D307" s="227" t="s">
        <v>137</v>
      </c>
      <c r="E307" s="238" t="s">
        <v>32</v>
      </c>
      <c r="F307" s="239" t="s">
        <v>493</v>
      </c>
      <c r="G307" s="237"/>
      <c r="H307" s="240">
        <v>72.040999999999997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137</v>
      </c>
      <c r="AU307" s="246" t="s">
        <v>21</v>
      </c>
      <c r="AV307" s="14" t="s">
        <v>21</v>
      </c>
      <c r="AW307" s="14" t="s">
        <v>41</v>
      </c>
      <c r="AX307" s="14" t="s">
        <v>82</v>
      </c>
      <c r="AY307" s="246" t="s">
        <v>126</v>
      </c>
    </row>
    <row r="308" s="13" customFormat="1">
      <c r="A308" s="13"/>
      <c r="B308" s="225"/>
      <c r="C308" s="226"/>
      <c r="D308" s="227" t="s">
        <v>137</v>
      </c>
      <c r="E308" s="228" t="s">
        <v>32</v>
      </c>
      <c r="F308" s="229" t="s">
        <v>326</v>
      </c>
      <c r="G308" s="226"/>
      <c r="H308" s="228" t="s">
        <v>32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137</v>
      </c>
      <c r="AU308" s="235" t="s">
        <v>21</v>
      </c>
      <c r="AV308" s="13" t="s">
        <v>90</v>
      </c>
      <c r="AW308" s="13" t="s">
        <v>41</v>
      </c>
      <c r="AX308" s="13" t="s">
        <v>82</v>
      </c>
      <c r="AY308" s="235" t="s">
        <v>126</v>
      </c>
    </row>
    <row r="309" s="14" customFormat="1">
      <c r="A309" s="14"/>
      <c r="B309" s="236"/>
      <c r="C309" s="237"/>
      <c r="D309" s="227" t="s">
        <v>137</v>
      </c>
      <c r="E309" s="238" t="s">
        <v>32</v>
      </c>
      <c r="F309" s="239" t="s">
        <v>494</v>
      </c>
      <c r="G309" s="237"/>
      <c r="H309" s="240">
        <v>47.939999999999998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137</v>
      </c>
      <c r="AU309" s="246" t="s">
        <v>21</v>
      </c>
      <c r="AV309" s="14" t="s">
        <v>21</v>
      </c>
      <c r="AW309" s="14" t="s">
        <v>41</v>
      </c>
      <c r="AX309" s="14" t="s">
        <v>82</v>
      </c>
      <c r="AY309" s="246" t="s">
        <v>126</v>
      </c>
    </row>
    <row r="310" s="13" customFormat="1">
      <c r="A310" s="13"/>
      <c r="B310" s="225"/>
      <c r="C310" s="226"/>
      <c r="D310" s="227" t="s">
        <v>137</v>
      </c>
      <c r="E310" s="228" t="s">
        <v>32</v>
      </c>
      <c r="F310" s="229" t="s">
        <v>495</v>
      </c>
      <c r="G310" s="226"/>
      <c r="H310" s="228" t="s">
        <v>32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137</v>
      </c>
      <c r="AU310" s="235" t="s">
        <v>21</v>
      </c>
      <c r="AV310" s="13" t="s">
        <v>90</v>
      </c>
      <c r="AW310" s="13" t="s">
        <v>41</v>
      </c>
      <c r="AX310" s="13" t="s">
        <v>82</v>
      </c>
      <c r="AY310" s="235" t="s">
        <v>126</v>
      </c>
    </row>
    <row r="311" s="14" customFormat="1">
      <c r="A311" s="14"/>
      <c r="B311" s="236"/>
      <c r="C311" s="237"/>
      <c r="D311" s="227" t="s">
        <v>137</v>
      </c>
      <c r="E311" s="238" t="s">
        <v>32</v>
      </c>
      <c r="F311" s="239" t="s">
        <v>318</v>
      </c>
      <c r="G311" s="237"/>
      <c r="H311" s="240">
        <v>5.7599999999999998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137</v>
      </c>
      <c r="AU311" s="246" t="s">
        <v>21</v>
      </c>
      <c r="AV311" s="14" t="s">
        <v>21</v>
      </c>
      <c r="AW311" s="14" t="s">
        <v>41</v>
      </c>
      <c r="AX311" s="14" t="s">
        <v>82</v>
      </c>
      <c r="AY311" s="246" t="s">
        <v>126</v>
      </c>
    </row>
    <row r="312" s="13" customFormat="1">
      <c r="A312" s="13"/>
      <c r="B312" s="225"/>
      <c r="C312" s="226"/>
      <c r="D312" s="227" t="s">
        <v>137</v>
      </c>
      <c r="E312" s="228" t="s">
        <v>32</v>
      </c>
      <c r="F312" s="229" t="s">
        <v>140</v>
      </c>
      <c r="G312" s="226"/>
      <c r="H312" s="228" t="s">
        <v>32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137</v>
      </c>
      <c r="AU312" s="235" t="s">
        <v>21</v>
      </c>
      <c r="AV312" s="13" t="s">
        <v>90</v>
      </c>
      <c r="AW312" s="13" t="s">
        <v>41</v>
      </c>
      <c r="AX312" s="13" t="s">
        <v>82</v>
      </c>
      <c r="AY312" s="235" t="s">
        <v>126</v>
      </c>
    </row>
    <row r="313" s="15" customFormat="1">
      <c r="A313" s="15"/>
      <c r="B313" s="247"/>
      <c r="C313" s="248"/>
      <c r="D313" s="227" t="s">
        <v>137</v>
      </c>
      <c r="E313" s="249" t="s">
        <v>32</v>
      </c>
      <c r="F313" s="250" t="s">
        <v>141</v>
      </c>
      <c r="G313" s="248"/>
      <c r="H313" s="251">
        <v>125.741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137</v>
      </c>
      <c r="AU313" s="257" t="s">
        <v>21</v>
      </c>
      <c r="AV313" s="15" t="s">
        <v>133</v>
      </c>
      <c r="AW313" s="15" t="s">
        <v>41</v>
      </c>
      <c r="AX313" s="15" t="s">
        <v>90</v>
      </c>
      <c r="AY313" s="257" t="s">
        <v>126</v>
      </c>
    </row>
    <row r="314" s="2" customFormat="1" ht="16.5" customHeight="1">
      <c r="A314" s="41"/>
      <c r="B314" s="42"/>
      <c r="C314" s="207" t="s">
        <v>496</v>
      </c>
      <c r="D314" s="207" t="s">
        <v>128</v>
      </c>
      <c r="E314" s="208" t="s">
        <v>497</v>
      </c>
      <c r="F314" s="209" t="s">
        <v>498</v>
      </c>
      <c r="G314" s="210" t="s">
        <v>226</v>
      </c>
      <c r="H314" s="211">
        <v>152.46000000000001</v>
      </c>
      <c r="I314" s="212"/>
      <c r="J314" s="213">
        <f>ROUND(I314*H314,2)</f>
        <v>0</v>
      </c>
      <c r="K314" s="209" t="s">
        <v>132</v>
      </c>
      <c r="L314" s="47"/>
      <c r="M314" s="214" t="s">
        <v>32</v>
      </c>
      <c r="N314" s="215" t="s">
        <v>53</v>
      </c>
      <c r="O314" s="87"/>
      <c r="P314" s="216">
        <f>O314*H314</f>
        <v>0</v>
      </c>
      <c r="Q314" s="216">
        <v>0.0014400000000000001</v>
      </c>
      <c r="R314" s="216">
        <f>Q314*H314</f>
        <v>0.21954240000000003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133</v>
      </c>
      <c r="AT314" s="218" t="s">
        <v>128</v>
      </c>
      <c r="AU314" s="218" t="s">
        <v>21</v>
      </c>
      <c r="AY314" s="19" t="s">
        <v>126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90</v>
      </c>
      <c r="BK314" s="219">
        <f>ROUND(I314*H314,2)</f>
        <v>0</v>
      </c>
      <c r="BL314" s="19" t="s">
        <v>133</v>
      </c>
      <c r="BM314" s="218" t="s">
        <v>499</v>
      </c>
    </row>
    <row r="315" s="2" customFormat="1">
      <c r="A315" s="41"/>
      <c r="B315" s="42"/>
      <c r="C315" s="43"/>
      <c r="D315" s="220" t="s">
        <v>135</v>
      </c>
      <c r="E315" s="43"/>
      <c r="F315" s="221" t="s">
        <v>500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135</v>
      </c>
      <c r="AU315" s="19" t="s">
        <v>21</v>
      </c>
    </row>
    <row r="316" s="13" customFormat="1">
      <c r="A316" s="13"/>
      <c r="B316" s="225"/>
      <c r="C316" s="226"/>
      <c r="D316" s="227" t="s">
        <v>137</v>
      </c>
      <c r="E316" s="228" t="s">
        <v>32</v>
      </c>
      <c r="F316" s="229" t="s">
        <v>476</v>
      </c>
      <c r="G316" s="226"/>
      <c r="H316" s="228" t="s">
        <v>32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137</v>
      </c>
      <c r="AU316" s="235" t="s">
        <v>21</v>
      </c>
      <c r="AV316" s="13" t="s">
        <v>90</v>
      </c>
      <c r="AW316" s="13" t="s">
        <v>41</v>
      </c>
      <c r="AX316" s="13" t="s">
        <v>82</v>
      </c>
      <c r="AY316" s="235" t="s">
        <v>126</v>
      </c>
    </row>
    <row r="317" s="14" customFormat="1">
      <c r="A317" s="14"/>
      <c r="B317" s="236"/>
      <c r="C317" s="237"/>
      <c r="D317" s="227" t="s">
        <v>137</v>
      </c>
      <c r="E317" s="238" t="s">
        <v>32</v>
      </c>
      <c r="F317" s="239" t="s">
        <v>501</v>
      </c>
      <c r="G317" s="237"/>
      <c r="H317" s="240">
        <v>67.560000000000002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137</v>
      </c>
      <c r="AU317" s="246" t="s">
        <v>21</v>
      </c>
      <c r="AV317" s="14" t="s">
        <v>21</v>
      </c>
      <c r="AW317" s="14" t="s">
        <v>41</v>
      </c>
      <c r="AX317" s="14" t="s">
        <v>82</v>
      </c>
      <c r="AY317" s="246" t="s">
        <v>126</v>
      </c>
    </row>
    <row r="318" s="13" customFormat="1">
      <c r="A318" s="13"/>
      <c r="B318" s="225"/>
      <c r="C318" s="226"/>
      <c r="D318" s="227" t="s">
        <v>137</v>
      </c>
      <c r="E318" s="228" t="s">
        <v>32</v>
      </c>
      <c r="F318" s="229" t="s">
        <v>326</v>
      </c>
      <c r="G318" s="226"/>
      <c r="H318" s="228" t="s">
        <v>32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137</v>
      </c>
      <c r="AU318" s="235" t="s">
        <v>21</v>
      </c>
      <c r="AV318" s="13" t="s">
        <v>90</v>
      </c>
      <c r="AW318" s="13" t="s">
        <v>41</v>
      </c>
      <c r="AX318" s="13" t="s">
        <v>82</v>
      </c>
      <c r="AY318" s="235" t="s">
        <v>126</v>
      </c>
    </row>
    <row r="319" s="14" customFormat="1">
      <c r="A319" s="14"/>
      <c r="B319" s="236"/>
      <c r="C319" s="237"/>
      <c r="D319" s="227" t="s">
        <v>137</v>
      </c>
      <c r="E319" s="238" t="s">
        <v>32</v>
      </c>
      <c r="F319" s="239" t="s">
        <v>502</v>
      </c>
      <c r="G319" s="237"/>
      <c r="H319" s="240">
        <v>48.899999999999999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137</v>
      </c>
      <c r="AU319" s="246" t="s">
        <v>21</v>
      </c>
      <c r="AV319" s="14" t="s">
        <v>21</v>
      </c>
      <c r="AW319" s="14" t="s">
        <v>41</v>
      </c>
      <c r="AX319" s="14" t="s">
        <v>82</v>
      </c>
      <c r="AY319" s="246" t="s">
        <v>126</v>
      </c>
    </row>
    <row r="320" s="13" customFormat="1">
      <c r="A320" s="13"/>
      <c r="B320" s="225"/>
      <c r="C320" s="226"/>
      <c r="D320" s="227" t="s">
        <v>137</v>
      </c>
      <c r="E320" s="228" t="s">
        <v>32</v>
      </c>
      <c r="F320" s="229" t="s">
        <v>503</v>
      </c>
      <c r="G320" s="226"/>
      <c r="H320" s="228" t="s">
        <v>32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137</v>
      </c>
      <c r="AU320" s="235" t="s">
        <v>21</v>
      </c>
      <c r="AV320" s="13" t="s">
        <v>90</v>
      </c>
      <c r="AW320" s="13" t="s">
        <v>41</v>
      </c>
      <c r="AX320" s="13" t="s">
        <v>82</v>
      </c>
      <c r="AY320" s="235" t="s">
        <v>126</v>
      </c>
    </row>
    <row r="321" s="14" customFormat="1">
      <c r="A321" s="14"/>
      <c r="B321" s="236"/>
      <c r="C321" s="237"/>
      <c r="D321" s="227" t="s">
        <v>137</v>
      </c>
      <c r="E321" s="238" t="s">
        <v>32</v>
      </c>
      <c r="F321" s="239" t="s">
        <v>504</v>
      </c>
      <c r="G321" s="237"/>
      <c r="H321" s="240">
        <v>36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137</v>
      </c>
      <c r="AU321" s="246" t="s">
        <v>21</v>
      </c>
      <c r="AV321" s="14" t="s">
        <v>21</v>
      </c>
      <c r="AW321" s="14" t="s">
        <v>41</v>
      </c>
      <c r="AX321" s="14" t="s">
        <v>82</v>
      </c>
      <c r="AY321" s="246" t="s">
        <v>126</v>
      </c>
    </row>
    <row r="322" s="13" customFormat="1">
      <c r="A322" s="13"/>
      <c r="B322" s="225"/>
      <c r="C322" s="226"/>
      <c r="D322" s="227" t="s">
        <v>137</v>
      </c>
      <c r="E322" s="228" t="s">
        <v>32</v>
      </c>
      <c r="F322" s="229" t="s">
        <v>140</v>
      </c>
      <c r="G322" s="226"/>
      <c r="H322" s="228" t="s">
        <v>32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137</v>
      </c>
      <c r="AU322" s="235" t="s">
        <v>21</v>
      </c>
      <c r="AV322" s="13" t="s">
        <v>90</v>
      </c>
      <c r="AW322" s="13" t="s">
        <v>41</v>
      </c>
      <c r="AX322" s="13" t="s">
        <v>82</v>
      </c>
      <c r="AY322" s="235" t="s">
        <v>126</v>
      </c>
    </row>
    <row r="323" s="15" customFormat="1">
      <c r="A323" s="15"/>
      <c r="B323" s="247"/>
      <c r="C323" s="248"/>
      <c r="D323" s="227" t="s">
        <v>137</v>
      </c>
      <c r="E323" s="249" t="s">
        <v>32</v>
      </c>
      <c r="F323" s="250" t="s">
        <v>141</v>
      </c>
      <c r="G323" s="248"/>
      <c r="H323" s="251">
        <v>152.46000000000001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137</v>
      </c>
      <c r="AU323" s="257" t="s">
        <v>21</v>
      </c>
      <c r="AV323" s="15" t="s">
        <v>133</v>
      </c>
      <c r="AW323" s="15" t="s">
        <v>41</v>
      </c>
      <c r="AX323" s="15" t="s">
        <v>90</v>
      </c>
      <c r="AY323" s="257" t="s">
        <v>126</v>
      </c>
    </row>
    <row r="324" s="2" customFormat="1" ht="16.5" customHeight="1">
      <c r="A324" s="41"/>
      <c r="B324" s="42"/>
      <c r="C324" s="207" t="s">
        <v>505</v>
      </c>
      <c r="D324" s="207" t="s">
        <v>128</v>
      </c>
      <c r="E324" s="208" t="s">
        <v>506</v>
      </c>
      <c r="F324" s="209" t="s">
        <v>507</v>
      </c>
      <c r="G324" s="210" t="s">
        <v>226</v>
      </c>
      <c r="H324" s="211">
        <v>152.46000000000001</v>
      </c>
      <c r="I324" s="212"/>
      <c r="J324" s="213">
        <f>ROUND(I324*H324,2)</f>
        <v>0</v>
      </c>
      <c r="K324" s="209" t="s">
        <v>132</v>
      </c>
      <c r="L324" s="47"/>
      <c r="M324" s="214" t="s">
        <v>32</v>
      </c>
      <c r="N324" s="215" t="s">
        <v>53</v>
      </c>
      <c r="O324" s="87"/>
      <c r="P324" s="216">
        <f>O324*H324</f>
        <v>0</v>
      </c>
      <c r="Q324" s="216">
        <v>4.0000000000000003E-05</v>
      </c>
      <c r="R324" s="216">
        <f>Q324*H324</f>
        <v>0.0060984000000000012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133</v>
      </c>
      <c r="AT324" s="218" t="s">
        <v>128</v>
      </c>
      <c r="AU324" s="218" t="s">
        <v>21</v>
      </c>
      <c r="AY324" s="19" t="s">
        <v>126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90</v>
      </c>
      <c r="BK324" s="219">
        <f>ROUND(I324*H324,2)</f>
        <v>0</v>
      </c>
      <c r="BL324" s="19" t="s">
        <v>133</v>
      </c>
      <c r="BM324" s="218" t="s">
        <v>508</v>
      </c>
    </row>
    <row r="325" s="2" customFormat="1">
      <c r="A325" s="41"/>
      <c r="B325" s="42"/>
      <c r="C325" s="43"/>
      <c r="D325" s="220" t="s">
        <v>135</v>
      </c>
      <c r="E325" s="43"/>
      <c r="F325" s="221" t="s">
        <v>509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135</v>
      </c>
      <c r="AU325" s="19" t="s">
        <v>21</v>
      </c>
    </row>
    <row r="326" s="2" customFormat="1" ht="21.75" customHeight="1">
      <c r="A326" s="41"/>
      <c r="B326" s="42"/>
      <c r="C326" s="207" t="s">
        <v>510</v>
      </c>
      <c r="D326" s="207" t="s">
        <v>128</v>
      </c>
      <c r="E326" s="208" t="s">
        <v>511</v>
      </c>
      <c r="F326" s="209" t="s">
        <v>512</v>
      </c>
      <c r="G326" s="210" t="s">
        <v>179</v>
      </c>
      <c r="H326" s="211">
        <v>18.699999999999999</v>
      </c>
      <c r="I326" s="212"/>
      <c r="J326" s="213">
        <f>ROUND(I326*H326,2)</f>
        <v>0</v>
      </c>
      <c r="K326" s="209" t="s">
        <v>132</v>
      </c>
      <c r="L326" s="47"/>
      <c r="M326" s="214" t="s">
        <v>32</v>
      </c>
      <c r="N326" s="215" t="s">
        <v>53</v>
      </c>
      <c r="O326" s="87"/>
      <c r="P326" s="216">
        <f>O326*H326</f>
        <v>0</v>
      </c>
      <c r="Q326" s="216">
        <v>1.0383</v>
      </c>
      <c r="R326" s="216">
        <f>Q326*H326</f>
        <v>19.41621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133</v>
      </c>
      <c r="AT326" s="218" t="s">
        <v>128</v>
      </c>
      <c r="AU326" s="218" t="s">
        <v>21</v>
      </c>
      <c r="AY326" s="19" t="s">
        <v>126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90</v>
      </c>
      <c r="BK326" s="219">
        <f>ROUND(I326*H326,2)</f>
        <v>0</v>
      </c>
      <c r="BL326" s="19" t="s">
        <v>133</v>
      </c>
      <c r="BM326" s="218" t="s">
        <v>513</v>
      </c>
    </row>
    <row r="327" s="2" customFormat="1">
      <c r="A327" s="41"/>
      <c r="B327" s="42"/>
      <c r="C327" s="43"/>
      <c r="D327" s="220" t="s">
        <v>135</v>
      </c>
      <c r="E327" s="43"/>
      <c r="F327" s="221" t="s">
        <v>514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135</v>
      </c>
      <c r="AU327" s="19" t="s">
        <v>21</v>
      </c>
    </row>
    <row r="328" s="14" customFormat="1">
      <c r="A328" s="14"/>
      <c r="B328" s="236"/>
      <c r="C328" s="237"/>
      <c r="D328" s="227" t="s">
        <v>137</v>
      </c>
      <c r="E328" s="238" t="s">
        <v>32</v>
      </c>
      <c r="F328" s="239" t="s">
        <v>515</v>
      </c>
      <c r="G328" s="237"/>
      <c r="H328" s="240">
        <v>18.699999999999999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137</v>
      </c>
      <c r="AU328" s="246" t="s">
        <v>21</v>
      </c>
      <c r="AV328" s="14" t="s">
        <v>21</v>
      </c>
      <c r="AW328" s="14" t="s">
        <v>41</v>
      </c>
      <c r="AX328" s="14" t="s">
        <v>82</v>
      </c>
      <c r="AY328" s="246" t="s">
        <v>126</v>
      </c>
    </row>
    <row r="329" s="13" customFormat="1">
      <c r="A329" s="13"/>
      <c r="B329" s="225"/>
      <c r="C329" s="226"/>
      <c r="D329" s="227" t="s">
        <v>137</v>
      </c>
      <c r="E329" s="228" t="s">
        <v>32</v>
      </c>
      <c r="F329" s="229" t="s">
        <v>140</v>
      </c>
      <c r="G329" s="226"/>
      <c r="H329" s="228" t="s">
        <v>32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137</v>
      </c>
      <c r="AU329" s="235" t="s">
        <v>21</v>
      </c>
      <c r="AV329" s="13" t="s">
        <v>90</v>
      </c>
      <c r="AW329" s="13" t="s">
        <v>41</v>
      </c>
      <c r="AX329" s="13" t="s">
        <v>82</v>
      </c>
      <c r="AY329" s="235" t="s">
        <v>126</v>
      </c>
    </row>
    <row r="330" s="15" customFormat="1">
      <c r="A330" s="15"/>
      <c r="B330" s="247"/>
      <c r="C330" s="248"/>
      <c r="D330" s="227" t="s">
        <v>137</v>
      </c>
      <c r="E330" s="249" t="s">
        <v>32</v>
      </c>
      <c r="F330" s="250" t="s">
        <v>141</v>
      </c>
      <c r="G330" s="248"/>
      <c r="H330" s="251">
        <v>18.699999999999999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7" t="s">
        <v>137</v>
      </c>
      <c r="AU330" s="257" t="s">
        <v>21</v>
      </c>
      <c r="AV330" s="15" t="s">
        <v>133</v>
      </c>
      <c r="AW330" s="15" t="s">
        <v>41</v>
      </c>
      <c r="AX330" s="15" t="s">
        <v>90</v>
      </c>
      <c r="AY330" s="257" t="s">
        <v>126</v>
      </c>
    </row>
    <row r="331" s="2" customFormat="1" ht="21.75" customHeight="1">
      <c r="A331" s="41"/>
      <c r="B331" s="42"/>
      <c r="C331" s="207" t="s">
        <v>516</v>
      </c>
      <c r="D331" s="207" t="s">
        <v>128</v>
      </c>
      <c r="E331" s="208" t="s">
        <v>517</v>
      </c>
      <c r="F331" s="209" t="s">
        <v>518</v>
      </c>
      <c r="G331" s="210" t="s">
        <v>179</v>
      </c>
      <c r="H331" s="211">
        <v>2.7999999999999998</v>
      </c>
      <c r="I331" s="212"/>
      <c r="J331" s="213">
        <f>ROUND(I331*H331,2)</f>
        <v>0</v>
      </c>
      <c r="K331" s="209" t="s">
        <v>132</v>
      </c>
      <c r="L331" s="47"/>
      <c r="M331" s="214" t="s">
        <v>32</v>
      </c>
      <c r="N331" s="215" t="s">
        <v>53</v>
      </c>
      <c r="O331" s="87"/>
      <c r="P331" s="216">
        <f>O331*H331</f>
        <v>0</v>
      </c>
      <c r="Q331" s="216">
        <v>1.0597399999999999</v>
      </c>
      <c r="R331" s="216">
        <f>Q331*H331</f>
        <v>2.9672719999999995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133</v>
      </c>
      <c r="AT331" s="218" t="s">
        <v>128</v>
      </c>
      <c r="AU331" s="218" t="s">
        <v>21</v>
      </c>
      <c r="AY331" s="19" t="s">
        <v>126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90</v>
      </c>
      <c r="BK331" s="219">
        <f>ROUND(I331*H331,2)</f>
        <v>0</v>
      </c>
      <c r="BL331" s="19" t="s">
        <v>133</v>
      </c>
      <c r="BM331" s="218" t="s">
        <v>519</v>
      </c>
    </row>
    <row r="332" s="2" customFormat="1">
      <c r="A332" s="41"/>
      <c r="B332" s="42"/>
      <c r="C332" s="43"/>
      <c r="D332" s="220" t="s">
        <v>135</v>
      </c>
      <c r="E332" s="43"/>
      <c r="F332" s="221" t="s">
        <v>520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135</v>
      </c>
      <c r="AU332" s="19" t="s">
        <v>21</v>
      </c>
    </row>
    <row r="333" s="14" customFormat="1">
      <c r="A333" s="14"/>
      <c r="B333" s="236"/>
      <c r="C333" s="237"/>
      <c r="D333" s="227" t="s">
        <v>137</v>
      </c>
      <c r="E333" s="238" t="s">
        <v>32</v>
      </c>
      <c r="F333" s="239" t="s">
        <v>521</v>
      </c>
      <c r="G333" s="237"/>
      <c r="H333" s="240">
        <v>2.7999999999999998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137</v>
      </c>
      <c r="AU333" s="246" t="s">
        <v>21</v>
      </c>
      <c r="AV333" s="14" t="s">
        <v>21</v>
      </c>
      <c r="AW333" s="14" t="s">
        <v>41</v>
      </c>
      <c r="AX333" s="14" t="s">
        <v>82</v>
      </c>
      <c r="AY333" s="246" t="s">
        <v>126</v>
      </c>
    </row>
    <row r="334" s="13" customFormat="1">
      <c r="A334" s="13"/>
      <c r="B334" s="225"/>
      <c r="C334" s="226"/>
      <c r="D334" s="227" t="s">
        <v>137</v>
      </c>
      <c r="E334" s="228" t="s">
        <v>32</v>
      </c>
      <c r="F334" s="229" t="s">
        <v>140</v>
      </c>
      <c r="G334" s="226"/>
      <c r="H334" s="228" t="s">
        <v>32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137</v>
      </c>
      <c r="AU334" s="235" t="s">
        <v>21</v>
      </c>
      <c r="AV334" s="13" t="s">
        <v>90</v>
      </c>
      <c r="AW334" s="13" t="s">
        <v>41</v>
      </c>
      <c r="AX334" s="13" t="s">
        <v>82</v>
      </c>
      <c r="AY334" s="235" t="s">
        <v>126</v>
      </c>
    </row>
    <row r="335" s="15" customFormat="1">
      <c r="A335" s="15"/>
      <c r="B335" s="247"/>
      <c r="C335" s="248"/>
      <c r="D335" s="227" t="s">
        <v>137</v>
      </c>
      <c r="E335" s="249" t="s">
        <v>32</v>
      </c>
      <c r="F335" s="250" t="s">
        <v>141</v>
      </c>
      <c r="G335" s="248"/>
      <c r="H335" s="251">
        <v>2.7999999999999998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7" t="s">
        <v>137</v>
      </c>
      <c r="AU335" s="257" t="s">
        <v>21</v>
      </c>
      <c r="AV335" s="15" t="s">
        <v>133</v>
      </c>
      <c r="AW335" s="15" t="s">
        <v>41</v>
      </c>
      <c r="AX335" s="15" t="s">
        <v>90</v>
      </c>
      <c r="AY335" s="257" t="s">
        <v>126</v>
      </c>
    </row>
    <row r="336" s="12" customFormat="1" ht="22.8" customHeight="1">
      <c r="A336" s="12"/>
      <c r="B336" s="191"/>
      <c r="C336" s="192"/>
      <c r="D336" s="193" t="s">
        <v>81</v>
      </c>
      <c r="E336" s="205" t="s">
        <v>149</v>
      </c>
      <c r="F336" s="205" t="s">
        <v>522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SUM(P337:P412)</f>
        <v>0</v>
      </c>
      <c r="Q336" s="199"/>
      <c r="R336" s="200">
        <f>SUM(R337:R412)</f>
        <v>176.77277142</v>
      </c>
      <c r="S336" s="199"/>
      <c r="T336" s="201">
        <f>SUM(T337:T412)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2" t="s">
        <v>90</v>
      </c>
      <c r="AT336" s="203" t="s">
        <v>81</v>
      </c>
      <c r="AU336" s="203" t="s">
        <v>90</v>
      </c>
      <c r="AY336" s="202" t="s">
        <v>126</v>
      </c>
      <c r="BK336" s="204">
        <f>SUM(BK337:BK412)</f>
        <v>0</v>
      </c>
    </row>
    <row r="337" s="2" customFormat="1" ht="16.5" customHeight="1">
      <c r="A337" s="41"/>
      <c r="B337" s="42"/>
      <c r="C337" s="207" t="s">
        <v>523</v>
      </c>
      <c r="D337" s="207" t="s">
        <v>128</v>
      </c>
      <c r="E337" s="208" t="s">
        <v>524</v>
      </c>
      <c r="F337" s="209" t="s">
        <v>525</v>
      </c>
      <c r="G337" s="210" t="s">
        <v>131</v>
      </c>
      <c r="H337" s="211">
        <v>6.8449999999999998</v>
      </c>
      <c r="I337" s="212"/>
      <c r="J337" s="213">
        <f>ROUND(I337*H337,2)</f>
        <v>0</v>
      </c>
      <c r="K337" s="209" t="s">
        <v>132</v>
      </c>
      <c r="L337" s="47"/>
      <c r="M337" s="214" t="s">
        <v>32</v>
      </c>
      <c r="N337" s="215" t="s">
        <v>53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133</v>
      </c>
      <c r="AT337" s="218" t="s">
        <v>128</v>
      </c>
      <c r="AU337" s="218" t="s">
        <v>21</v>
      </c>
      <c r="AY337" s="19" t="s">
        <v>126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90</v>
      </c>
      <c r="BK337" s="219">
        <f>ROUND(I337*H337,2)</f>
        <v>0</v>
      </c>
      <c r="BL337" s="19" t="s">
        <v>133</v>
      </c>
      <c r="BM337" s="218" t="s">
        <v>526</v>
      </c>
    </row>
    <row r="338" s="2" customFormat="1">
      <c r="A338" s="41"/>
      <c r="B338" s="42"/>
      <c r="C338" s="43"/>
      <c r="D338" s="220" t="s">
        <v>135</v>
      </c>
      <c r="E338" s="43"/>
      <c r="F338" s="221" t="s">
        <v>527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135</v>
      </c>
      <c r="AU338" s="19" t="s">
        <v>21</v>
      </c>
    </row>
    <row r="339" s="13" customFormat="1">
      <c r="A339" s="13"/>
      <c r="B339" s="225"/>
      <c r="C339" s="226"/>
      <c r="D339" s="227" t="s">
        <v>137</v>
      </c>
      <c r="E339" s="228" t="s">
        <v>32</v>
      </c>
      <c r="F339" s="229" t="s">
        <v>528</v>
      </c>
      <c r="G339" s="226"/>
      <c r="H339" s="228" t="s">
        <v>32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137</v>
      </c>
      <c r="AU339" s="235" t="s">
        <v>21</v>
      </c>
      <c r="AV339" s="13" t="s">
        <v>90</v>
      </c>
      <c r="AW339" s="13" t="s">
        <v>41</v>
      </c>
      <c r="AX339" s="13" t="s">
        <v>82</v>
      </c>
      <c r="AY339" s="235" t="s">
        <v>126</v>
      </c>
    </row>
    <row r="340" s="14" customFormat="1">
      <c r="A340" s="14"/>
      <c r="B340" s="236"/>
      <c r="C340" s="237"/>
      <c r="D340" s="227" t="s">
        <v>137</v>
      </c>
      <c r="E340" s="238" t="s">
        <v>32</v>
      </c>
      <c r="F340" s="239" t="s">
        <v>529</v>
      </c>
      <c r="G340" s="237"/>
      <c r="H340" s="240">
        <v>3.7250000000000001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137</v>
      </c>
      <c r="AU340" s="246" t="s">
        <v>21</v>
      </c>
      <c r="AV340" s="14" t="s">
        <v>21</v>
      </c>
      <c r="AW340" s="14" t="s">
        <v>41</v>
      </c>
      <c r="AX340" s="14" t="s">
        <v>82</v>
      </c>
      <c r="AY340" s="246" t="s">
        <v>126</v>
      </c>
    </row>
    <row r="341" s="14" customFormat="1">
      <c r="A341" s="14"/>
      <c r="B341" s="236"/>
      <c r="C341" s="237"/>
      <c r="D341" s="227" t="s">
        <v>137</v>
      </c>
      <c r="E341" s="238" t="s">
        <v>32</v>
      </c>
      <c r="F341" s="239" t="s">
        <v>530</v>
      </c>
      <c r="G341" s="237"/>
      <c r="H341" s="240">
        <v>3.1200000000000001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137</v>
      </c>
      <c r="AU341" s="246" t="s">
        <v>21</v>
      </c>
      <c r="AV341" s="14" t="s">
        <v>21</v>
      </c>
      <c r="AW341" s="14" t="s">
        <v>41</v>
      </c>
      <c r="AX341" s="14" t="s">
        <v>82</v>
      </c>
      <c r="AY341" s="246" t="s">
        <v>126</v>
      </c>
    </row>
    <row r="342" s="13" customFormat="1">
      <c r="A342" s="13"/>
      <c r="B342" s="225"/>
      <c r="C342" s="226"/>
      <c r="D342" s="227" t="s">
        <v>137</v>
      </c>
      <c r="E342" s="228" t="s">
        <v>32</v>
      </c>
      <c r="F342" s="229" t="s">
        <v>140</v>
      </c>
      <c r="G342" s="226"/>
      <c r="H342" s="228" t="s">
        <v>32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137</v>
      </c>
      <c r="AU342" s="235" t="s">
        <v>21</v>
      </c>
      <c r="AV342" s="13" t="s">
        <v>90</v>
      </c>
      <c r="AW342" s="13" t="s">
        <v>41</v>
      </c>
      <c r="AX342" s="13" t="s">
        <v>82</v>
      </c>
      <c r="AY342" s="235" t="s">
        <v>126</v>
      </c>
    </row>
    <row r="343" s="15" customFormat="1">
      <c r="A343" s="15"/>
      <c r="B343" s="247"/>
      <c r="C343" s="248"/>
      <c r="D343" s="227" t="s">
        <v>137</v>
      </c>
      <c r="E343" s="249" t="s">
        <v>32</v>
      </c>
      <c r="F343" s="250" t="s">
        <v>141</v>
      </c>
      <c r="G343" s="248"/>
      <c r="H343" s="251">
        <v>6.8450000000000006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7" t="s">
        <v>137</v>
      </c>
      <c r="AU343" s="257" t="s">
        <v>21</v>
      </c>
      <c r="AV343" s="15" t="s">
        <v>133</v>
      </c>
      <c r="AW343" s="15" t="s">
        <v>41</v>
      </c>
      <c r="AX343" s="15" t="s">
        <v>90</v>
      </c>
      <c r="AY343" s="257" t="s">
        <v>126</v>
      </c>
    </row>
    <row r="344" s="2" customFormat="1" ht="16.5" customHeight="1">
      <c r="A344" s="41"/>
      <c r="B344" s="42"/>
      <c r="C344" s="207" t="s">
        <v>531</v>
      </c>
      <c r="D344" s="207" t="s">
        <v>128</v>
      </c>
      <c r="E344" s="208" t="s">
        <v>532</v>
      </c>
      <c r="F344" s="209" t="s">
        <v>533</v>
      </c>
      <c r="G344" s="210" t="s">
        <v>226</v>
      </c>
      <c r="H344" s="211">
        <v>8.5800000000000001</v>
      </c>
      <c r="I344" s="212"/>
      <c r="J344" s="213">
        <f>ROUND(I344*H344,2)</f>
        <v>0</v>
      </c>
      <c r="K344" s="209" t="s">
        <v>132</v>
      </c>
      <c r="L344" s="47"/>
      <c r="M344" s="214" t="s">
        <v>32</v>
      </c>
      <c r="N344" s="215" t="s">
        <v>53</v>
      </c>
      <c r="O344" s="87"/>
      <c r="P344" s="216">
        <f>O344*H344</f>
        <v>0</v>
      </c>
      <c r="Q344" s="216">
        <v>0.041739999999999999</v>
      </c>
      <c r="R344" s="216">
        <f>Q344*H344</f>
        <v>0.35812919999999998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133</v>
      </c>
      <c r="AT344" s="218" t="s">
        <v>128</v>
      </c>
      <c r="AU344" s="218" t="s">
        <v>21</v>
      </c>
      <c r="AY344" s="19" t="s">
        <v>126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90</v>
      </c>
      <c r="BK344" s="219">
        <f>ROUND(I344*H344,2)</f>
        <v>0</v>
      </c>
      <c r="BL344" s="19" t="s">
        <v>133</v>
      </c>
      <c r="BM344" s="218" t="s">
        <v>534</v>
      </c>
    </row>
    <row r="345" s="2" customFormat="1">
      <c r="A345" s="41"/>
      <c r="B345" s="42"/>
      <c r="C345" s="43"/>
      <c r="D345" s="220" t="s">
        <v>135</v>
      </c>
      <c r="E345" s="43"/>
      <c r="F345" s="221" t="s">
        <v>535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135</v>
      </c>
      <c r="AU345" s="19" t="s">
        <v>21</v>
      </c>
    </row>
    <row r="346" s="14" customFormat="1">
      <c r="A346" s="14"/>
      <c r="B346" s="236"/>
      <c r="C346" s="237"/>
      <c r="D346" s="227" t="s">
        <v>137</v>
      </c>
      <c r="E346" s="238" t="s">
        <v>32</v>
      </c>
      <c r="F346" s="239" t="s">
        <v>536</v>
      </c>
      <c r="G346" s="237"/>
      <c r="H346" s="240">
        <v>8.5800000000000001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137</v>
      </c>
      <c r="AU346" s="246" t="s">
        <v>21</v>
      </c>
      <c r="AV346" s="14" t="s">
        <v>21</v>
      </c>
      <c r="AW346" s="14" t="s">
        <v>41</v>
      </c>
      <c r="AX346" s="14" t="s">
        <v>82</v>
      </c>
      <c r="AY346" s="246" t="s">
        <v>126</v>
      </c>
    </row>
    <row r="347" s="13" customFormat="1">
      <c r="A347" s="13"/>
      <c r="B347" s="225"/>
      <c r="C347" s="226"/>
      <c r="D347" s="227" t="s">
        <v>137</v>
      </c>
      <c r="E347" s="228" t="s">
        <v>32</v>
      </c>
      <c r="F347" s="229" t="s">
        <v>140</v>
      </c>
      <c r="G347" s="226"/>
      <c r="H347" s="228" t="s">
        <v>32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137</v>
      </c>
      <c r="AU347" s="235" t="s">
        <v>21</v>
      </c>
      <c r="AV347" s="13" t="s">
        <v>90</v>
      </c>
      <c r="AW347" s="13" t="s">
        <v>41</v>
      </c>
      <c r="AX347" s="13" t="s">
        <v>82</v>
      </c>
      <c r="AY347" s="235" t="s">
        <v>126</v>
      </c>
    </row>
    <row r="348" s="15" customFormat="1">
      <c r="A348" s="15"/>
      <c r="B348" s="247"/>
      <c r="C348" s="248"/>
      <c r="D348" s="227" t="s">
        <v>137</v>
      </c>
      <c r="E348" s="249" t="s">
        <v>32</v>
      </c>
      <c r="F348" s="250" t="s">
        <v>141</v>
      </c>
      <c r="G348" s="248"/>
      <c r="H348" s="251">
        <v>8.5800000000000001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137</v>
      </c>
      <c r="AU348" s="257" t="s">
        <v>21</v>
      </c>
      <c r="AV348" s="15" t="s">
        <v>133</v>
      </c>
      <c r="AW348" s="15" t="s">
        <v>41</v>
      </c>
      <c r="AX348" s="15" t="s">
        <v>90</v>
      </c>
      <c r="AY348" s="257" t="s">
        <v>126</v>
      </c>
    </row>
    <row r="349" s="2" customFormat="1" ht="16.5" customHeight="1">
      <c r="A349" s="41"/>
      <c r="B349" s="42"/>
      <c r="C349" s="207" t="s">
        <v>537</v>
      </c>
      <c r="D349" s="207" t="s">
        <v>128</v>
      </c>
      <c r="E349" s="208" t="s">
        <v>538</v>
      </c>
      <c r="F349" s="209" t="s">
        <v>539</v>
      </c>
      <c r="G349" s="210" t="s">
        <v>226</v>
      </c>
      <c r="H349" s="211">
        <v>8.5800000000000001</v>
      </c>
      <c r="I349" s="212"/>
      <c r="J349" s="213">
        <f>ROUND(I349*H349,2)</f>
        <v>0</v>
      </c>
      <c r="K349" s="209" t="s">
        <v>132</v>
      </c>
      <c r="L349" s="47"/>
      <c r="M349" s="214" t="s">
        <v>32</v>
      </c>
      <c r="N349" s="215" t="s">
        <v>53</v>
      </c>
      <c r="O349" s="87"/>
      <c r="P349" s="216">
        <f>O349*H349</f>
        <v>0</v>
      </c>
      <c r="Q349" s="216">
        <v>2.0000000000000002E-05</v>
      </c>
      <c r="R349" s="216">
        <f>Q349*H349</f>
        <v>0.00017160000000000002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133</v>
      </c>
      <c r="AT349" s="218" t="s">
        <v>128</v>
      </c>
      <c r="AU349" s="218" t="s">
        <v>21</v>
      </c>
      <c r="AY349" s="19" t="s">
        <v>126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90</v>
      </c>
      <c r="BK349" s="219">
        <f>ROUND(I349*H349,2)</f>
        <v>0</v>
      </c>
      <c r="BL349" s="19" t="s">
        <v>133</v>
      </c>
      <c r="BM349" s="218" t="s">
        <v>540</v>
      </c>
    </row>
    <row r="350" s="2" customFormat="1">
      <c r="A350" s="41"/>
      <c r="B350" s="42"/>
      <c r="C350" s="43"/>
      <c r="D350" s="220" t="s">
        <v>135</v>
      </c>
      <c r="E350" s="43"/>
      <c r="F350" s="221" t="s">
        <v>541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135</v>
      </c>
      <c r="AU350" s="19" t="s">
        <v>21</v>
      </c>
    </row>
    <row r="351" s="2" customFormat="1" ht="16.5" customHeight="1">
      <c r="A351" s="41"/>
      <c r="B351" s="42"/>
      <c r="C351" s="207" t="s">
        <v>542</v>
      </c>
      <c r="D351" s="207" t="s">
        <v>128</v>
      </c>
      <c r="E351" s="208" t="s">
        <v>543</v>
      </c>
      <c r="F351" s="209" t="s">
        <v>544</v>
      </c>
      <c r="G351" s="210" t="s">
        <v>179</v>
      </c>
      <c r="H351" s="211">
        <v>0.80000000000000004</v>
      </c>
      <c r="I351" s="212"/>
      <c r="J351" s="213">
        <f>ROUND(I351*H351,2)</f>
        <v>0</v>
      </c>
      <c r="K351" s="209" t="s">
        <v>132</v>
      </c>
      <c r="L351" s="47"/>
      <c r="M351" s="214" t="s">
        <v>32</v>
      </c>
      <c r="N351" s="215" t="s">
        <v>53</v>
      </c>
      <c r="O351" s="87"/>
      <c r="P351" s="216">
        <f>O351*H351</f>
        <v>0</v>
      </c>
      <c r="Q351" s="216">
        <v>1.04877</v>
      </c>
      <c r="R351" s="216">
        <f>Q351*H351</f>
        <v>0.83901599999999998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133</v>
      </c>
      <c r="AT351" s="218" t="s">
        <v>128</v>
      </c>
      <c r="AU351" s="218" t="s">
        <v>21</v>
      </c>
      <c r="AY351" s="19" t="s">
        <v>126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90</v>
      </c>
      <c r="BK351" s="219">
        <f>ROUND(I351*H351,2)</f>
        <v>0</v>
      </c>
      <c r="BL351" s="19" t="s">
        <v>133</v>
      </c>
      <c r="BM351" s="218" t="s">
        <v>545</v>
      </c>
    </row>
    <row r="352" s="2" customFormat="1">
      <c r="A352" s="41"/>
      <c r="B352" s="42"/>
      <c r="C352" s="43"/>
      <c r="D352" s="220" t="s">
        <v>135</v>
      </c>
      <c r="E352" s="43"/>
      <c r="F352" s="221" t="s">
        <v>546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135</v>
      </c>
      <c r="AU352" s="19" t="s">
        <v>21</v>
      </c>
    </row>
    <row r="353" s="14" customFormat="1">
      <c r="A353" s="14"/>
      <c r="B353" s="236"/>
      <c r="C353" s="237"/>
      <c r="D353" s="227" t="s">
        <v>137</v>
      </c>
      <c r="E353" s="238" t="s">
        <v>32</v>
      </c>
      <c r="F353" s="239" t="s">
        <v>547</v>
      </c>
      <c r="G353" s="237"/>
      <c r="H353" s="240">
        <v>0.80000000000000004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137</v>
      </c>
      <c r="AU353" s="246" t="s">
        <v>21</v>
      </c>
      <c r="AV353" s="14" t="s">
        <v>21</v>
      </c>
      <c r="AW353" s="14" t="s">
        <v>41</v>
      </c>
      <c r="AX353" s="14" t="s">
        <v>82</v>
      </c>
      <c r="AY353" s="246" t="s">
        <v>126</v>
      </c>
    </row>
    <row r="354" s="13" customFormat="1">
      <c r="A354" s="13"/>
      <c r="B354" s="225"/>
      <c r="C354" s="226"/>
      <c r="D354" s="227" t="s">
        <v>137</v>
      </c>
      <c r="E354" s="228" t="s">
        <v>32</v>
      </c>
      <c r="F354" s="229" t="s">
        <v>140</v>
      </c>
      <c r="G354" s="226"/>
      <c r="H354" s="228" t="s">
        <v>32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137</v>
      </c>
      <c r="AU354" s="235" t="s">
        <v>21</v>
      </c>
      <c r="AV354" s="13" t="s">
        <v>90</v>
      </c>
      <c r="AW354" s="13" t="s">
        <v>41</v>
      </c>
      <c r="AX354" s="13" t="s">
        <v>82</v>
      </c>
      <c r="AY354" s="235" t="s">
        <v>126</v>
      </c>
    </row>
    <row r="355" s="15" customFormat="1">
      <c r="A355" s="15"/>
      <c r="B355" s="247"/>
      <c r="C355" s="248"/>
      <c r="D355" s="227" t="s">
        <v>137</v>
      </c>
      <c r="E355" s="249" t="s">
        <v>32</v>
      </c>
      <c r="F355" s="250" t="s">
        <v>141</v>
      </c>
      <c r="G355" s="248"/>
      <c r="H355" s="251">
        <v>0.80000000000000004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137</v>
      </c>
      <c r="AU355" s="257" t="s">
        <v>21</v>
      </c>
      <c r="AV355" s="15" t="s">
        <v>133</v>
      </c>
      <c r="AW355" s="15" t="s">
        <v>41</v>
      </c>
      <c r="AX355" s="15" t="s">
        <v>90</v>
      </c>
      <c r="AY355" s="257" t="s">
        <v>126</v>
      </c>
    </row>
    <row r="356" s="2" customFormat="1" ht="16.5" customHeight="1">
      <c r="A356" s="41"/>
      <c r="B356" s="42"/>
      <c r="C356" s="207" t="s">
        <v>548</v>
      </c>
      <c r="D356" s="207" t="s">
        <v>128</v>
      </c>
      <c r="E356" s="208" t="s">
        <v>549</v>
      </c>
      <c r="F356" s="209" t="s">
        <v>550</v>
      </c>
      <c r="G356" s="210" t="s">
        <v>179</v>
      </c>
      <c r="H356" s="211">
        <v>0.12</v>
      </c>
      <c r="I356" s="212"/>
      <c r="J356" s="213">
        <f>ROUND(I356*H356,2)</f>
        <v>0</v>
      </c>
      <c r="K356" s="209" t="s">
        <v>132</v>
      </c>
      <c r="L356" s="47"/>
      <c r="M356" s="214" t="s">
        <v>32</v>
      </c>
      <c r="N356" s="215" t="s">
        <v>53</v>
      </c>
      <c r="O356" s="87"/>
      <c r="P356" s="216">
        <f>O356*H356</f>
        <v>0</v>
      </c>
      <c r="Q356" s="216">
        <v>1.11277</v>
      </c>
      <c r="R356" s="216">
        <f>Q356*H356</f>
        <v>0.1335324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133</v>
      </c>
      <c r="AT356" s="218" t="s">
        <v>128</v>
      </c>
      <c r="AU356" s="218" t="s">
        <v>21</v>
      </c>
      <c r="AY356" s="19" t="s">
        <v>126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9" t="s">
        <v>90</v>
      </c>
      <c r="BK356" s="219">
        <f>ROUND(I356*H356,2)</f>
        <v>0</v>
      </c>
      <c r="BL356" s="19" t="s">
        <v>133</v>
      </c>
      <c r="BM356" s="218" t="s">
        <v>551</v>
      </c>
    </row>
    <row r="357" s="2" customFormat="1">
      <c r="A357" s="41"/>
      <c r="B357" s="42"/>
      <c r="C357" s="43"/>
      <c r="D357" s="220" t="s">
        <v>135</v>
      </c>
      <c r="E357" s="43"/>
      <c r="F357" s="221" t="s">
        <v>552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135</v>
      </c>
      <c r="AU357" s="19" t="s">
        <v>21</v>
      </c>
    </row>
    <row r="358" s="14" customFormat="1">
      <c r="A358" s="14"/>
      <c r="B358" s="236"/>
      <c r="C358" s="237"/>
      <c r="D358" s="227" t="s">
        <v>137</v>
      </c>
      <c r="E358" s="238" t="s">
        <v>32</v>
      </c>
      <c r="F358" s="239" t="s">
        <v>553</v>
      </c>
      <c r="G358" s="237"/>
      <c r="H358" s="240">
        <v>0.12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137</v>
      </c>
      <c r="AU358" s="246" t="s">
        <v>21</v>
      </c>
      <c r="AV358" s="14" t="s">
        <v>21</v>
      </c>
      <c r="AW358" s="14" t="s">
        <v>41</v>
      </c>
      <c r="AX358" s="14" t="s">
        <v>82</v>
      </c>
      <c r="AY358" s="246" t="s">
        <v>126</v>
      </c>
    </row>
    <row r="359" s="13" customFormat="1">
      <c r="A359" s="13"/>
      <c r="B359" s="225"/>
      <c r="C359" s="226"/>
      <c r="D359" s="227" t="s">
        <v>137</v>
      </c>
      <c r="E359" s="228" t="s">
        <v>32</v>
      </c>
      <c r="F359" s="229" t="s">
        <v>140</v>
      </c>
      <c r="G359" s="226"/>
      <c r="H359" s="228" t="s">
        <v>32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137</v>
      </c>
      <c r="AU359" s="235" t="s">
        <v>21</v>
      </c>
      <c r="AV359" s="13" t="s">
        <v>90</v>
      </c>
      <c r="AW359" s="13" t="s">
        <v>41</v>
      </c>
      <c r="AX359" s="13" t="s">
        <v>82</v>
      </c>
      <c r="AY359" s="235" t="s">
        <v>126</v>
      </c>
    </row>
    <row r="360" s="15" customFormat="1">
      <c r="A360" s="15"/>
      <c r="B360" s="247"/>
      <c r="C360" s="248"/>
      <c r="D360" s="227" t="s">
        <v>137</v>
      </c>
      <c r="E360" s="249" t="s">
        <v>32</v>
      </c>
      <c r="F360" s="250" t="s">
        <v>141</v>
      </c>
      <c r="G360" s="248"/>
      <c r="H360" s="251">
        <v>0.12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137</v>
      </c>
      <c r="AU360" s="257" t="s">
        <v>21</v>
      </c>
      <c r="AV360" s="15" t="s">
        <v>133</v>
      </c>
      <c r="AW360" s="15" t="s">
        <v>41</v>
      </c>
      <c r="AX360" s="15" t="s">
        <v>90</v>
      </c>
      <c r="AY360" s="257" t="s">
        <v>126</v>
      </c>
    </row>
    <row r="361" s="2" customFormat="1" ht="16.5" customHeight="1">
      <c r="A361" s="41"/>
      <c r="B361" s="42"/>
      <c r="C361" s="207" t="s">
        <v>554</v>
      </c>
      <c r="D361" s="207" t="s">
        <v>128</v>
      </c>
      <c r="E361" s="208" t="s">
        <v>555</v>
      </c>
      <c r="F361" s="209" t="s">
        <v>556</v>
      </c>
      <c r="G361" s="210" t="s">
        <v>170</v>
      </c>
      <c r="H361" s="211">
        <v>41.200000000000003</v>
      </c>
      <c r="I361" s="212"/>
      <c r="J361" s="213">
        <f>ROUND(I361*H361,2)</f>
        <v>0</v>
      </c>
      <c r="K361" s="209" t="s">
        <v>132</v>
      </c>
      <c r="L361" s="47"/>
      <c r="M361" s="214" t="s">
        <v>32</v>
      </c>
      <c r="N361" s="215" t="s">
        <v>53</v>
      </c>
      <c r="O361" s="87"/>
      <c r="P361" s="216">
        <f>O361*H361</f>
        <v>0</v>
      </c>
      <c r="Q361" s="216">
        <v>0.00019000000000000001</v>
      </c>
      <c r="R361" s="216">
        <f>Q361*H361</f>
        <v>0.0078280000000000016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133</v>
      </c>
      <c r="AT361" s="218" t="s">
        <v>128</v>
      </c>
      <c r="AU361" s="218" t="s">
        <v>21</v>
      </c>
      <c r="AY361" s="19" t="s">
        <v>126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90</v>
      </c>
      <c r="BK361" s="219">
        <f>ROUND(I361*H361,2)</f>
        <v>0</v>
      </c>
      <c r="BL361" s="19" t="s">
        <v>133</v>
      </c>
      <c r="BM361" s="218" t="s">
        <v>557</v>
      </c>
    </row>
    <row r="362" s="2" customFormat="1">
      <c r="A362" s="41"/>
      <c r="B362" s="42"/>
      <c r="C362" s="43"/>
      <c r="D362" s="220" t="s">
        <v>135</v>
      </c>
      <c r="E362" s="43"/>
      <c r="F362" s="221" t="s">
        <v>558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135</v>
      </c>
      <c r="AU362" s="19" t="s">
        <v>21</v>
      </c>
    </row>
    <row r="363" s="14" customFormat="1">
      <c r="A363" s="14"/>
      <c r="B363" s="236"/>
      <c r="C363" s="237"/>
      <c r="D363" s="227" t="s">
        <v>137</v>
      </c>
      <c r="E363" s="238" t="s">
        <v>32</v>
      </c>
      <c r="F363" s="239" t="s">
        <v>559</v>
      </c>
      <c r="G363" s="237"/>
      <c r="H363" s="240">
        <v>41.200000000000003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137</v>
      </c>
      <c r="AU363" s="246" t="s">
        <v>21</v>
      </c>
      <c r="AV363" s="14" t="s">
        <v>21</v>
      </c>
      <c r="AW363" s="14" t="s">
        <v>41</v>
      </c>
      <c r="AX363" s="14" t="s">
        <v>82</v>
      </c>
      <c r="AY363" s="246" t="s">
        <v>126</v>
      </c>
    </row>
    <row r="364" s="13" customFormat="1">
      <c r="A364" s="13"/>
      <c r="B364" s="225"/>
      <c r="C364" s="226"/>
      <c r="D364" s="227" t="s">
        <v>137</v>
      </c>
      <c r="E364" s="228" t="s">
        <v>32</v>
      </c>
      <c r="F364" s="229" t="s">
        <v>140</v>
      </c>
      <c r="G364" s="226"/>
      <c r="H364" s="228" t="s">
        <v>32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137</v>
      </c>
      <c r="AU364" s="235" t="s">
        <v>21</v>
      </c>
      <c r="AV364" s="13" t="s">
        <v>90</v>
      </c>
      <c r="AW364" s="13" t="s">
        <v>41</v>
      </c>
      <c r="AX364" s="13" t="s">
        <v>82</v>
      </c>
      <c r="AY364" s="235" t="s">
        <v>126</v>
      </c>
    </row>
    <row r="365" s="15" customFormat="1">
      <c r="A365" s="15"/>
      <c r="B365" s="247"/>
      <c r="C365" s="248"/>
      <c r="D365" s="227" t="s">
        <v>137</v>
      </c>
      <c r="E365" s="249" t="s">
        <v>32</v>
      </c>
      <c r="F365" s="250" t="s">
        <v>141</v>
      </c>
      <c r="G365" s="248"/>
      <c r="H365" s="251">
        <v>41.200000000000003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137</v>
      </c>
      <c r="AU365" s="257" t="s">
        <v>21</v>
      </c>
      <c r="AV365" s="15" t="s">
        <v>133</v>
      </c>
      <c r="AW365" s="15" t="s">
        <v>41</v>
      </c>
      <c r="AX365" s="15" t="s">
        <v>90</v>
      </c>
      <c r="AY365" s="257" t="s">
        <v>126</v>
      </c>
    </row>
    <row r="366" s="2" customFormat="1" ht="21.75" customHeight="1">
      <c r="A366" s="41"/>
      <c r="B366" s="42"/>
      <c r="C366" s="207" t="s">
        <v>560</v>
      </c>
      <c r="D366" s="207" t="s">
        <v>128</v>
      </c>
      <c r="E366" s="208" t="s">
        <v>561</v>
      </c>
      <c r="F366" s="209" t="s">
        <v>562</v>
      </c>
      <c r="G366" s="210" t="s">
        <v>131</v>
      </c>
      <c r="H366" s="211">
        <v>22.5</v>
      </c>
      <c r="I366" s="212"/>
      <c r="J366" s="213">
        <f>ROUND(I366*H366,2)</f>
        <v>0</v>
      </c>
      <c r="K366" s="209" t="s">
        <v>132</v>
      </c>
      <c r="L366" s="47"/>
      <c r="M366" s="214" t="s">
        <v>32</v>
      </c>
      <c r="N366" s="215" t="s">
        <v>53</v>
      </c>
      <c r="O366" s="87"/>
      <c r="P366" s="216">
        <f>O366*H366</f>
        <v>0</v>
      </c>
      <c r="Q366" s="216">
        <v>2.2949600000000001</v>
      </c>
      <c r="R366" s="216">
        <f>Q366*H366</f>
        <v>51.636600000000001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133</v>
      </c>
      <c r="AT366" s="218" t="s">
        <v>128</v>
      </c>
      <c r="AU366" s="218" t="s">
        <v>21</v>
      </c>
      <c r="AY366" s="19" t="s">
        <v>126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90</v>
      </c>
      <c r="BK366" s="219">
        <f>ROUND(I366*H366,2)</f>
        <v>0</v>
      </c>
      <c r="BL366" s="19" t="s">
        <v>133</v>
      </c>
      <c r="BM366" s="218" t="s">
        <v>563</v>
      </c>
    </row>
    <row r="367" s="2" customFormat="1">
      <c r="A367" s="41"/>
      <c r="B367" s="42"/>
      <c r="C367" s="43"/>
      <c r="D367" s="220" t="s">
        <v>135</v>
      </c>
      <c r="E367" s="43"/>
      <c r="F367" s="221" t="s">
        <v>564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135</v>
      </c>
      <c r="AU367" s="19" t="s">
        <v>21</v>
      </c>
    </row>
    <row r="368" s="14" customFormat="1">
      <c r="A368" s="14"/>
      <c r="B368" s="236"/>
      <c r="C368" s="237"/>
      <c r="D368" s="227" t="s">
        <v>137</v>
      </c>
      <c r="E368" s="238" t="s">
        <v>32</v>
      </c>
      <c r="F368" s="239" t="s">
        <v>565</v>
      </c>
      <c r="G368" s="237"/>
      <c r="H368" s="240">
        <v>22.5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137</v>
      </c>
      <c r="AU368" s="246" t="s">
        <v>21</v>
      </c>
      <c r="AV368" s="14" t="s">
        <v>21</v>
      </c>
      <c r="AW368" s="14" t="s">
        <v>41</v>
      </c>
      <c r="AX368" s="14" t="s">
        <v>82</v>
      </c>
      <c r="AY368" s="246" t="s">
        <v>126</v>
      </c>
    </row>
    <row r="369" s="13" customFormat="1">
      <c r="A369" s="13"/>
      <c r="B369" s="225"/>
      <c r="C369" s="226"/>
      <c r="D369" s="227" t="s">
        <v>137</v>
      </c>
      <c r="E369" s="228" t="s">
        <v>32</v>
      </c>
      <c r="F369" s="229" t="s">
        <v>140</v>
      </c>
      <c r="G369" s="226"/>
      <c r="H369" s="228" t="s">
        <v>32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137</v>
      </c>
      <c r="AU369" s="235" t="s">
        <v>21</v>
      </c>
      <c r="AV369" s="13" t="s">
        <v>90</v>
      </c>
      <c r="AW369" s="13" t="s">
        <v>41</v>
      </c>
      <c r="AX369" s="13" t="s">
        <v>82</v>
      </c>
      <c r="AY369" s="235" t="s">
        <v>126</v>
      </c>
    </row>
    <row r="370" s="15" customFormat="1">
      <c r="A370" s="15"/>
      <c r="B370" s="247"/>
      <c r="C370" s="248"/>
      <c r="D370" s="227" t="s">
        <v>137</v>
      </c>
      <c r="E370" s="249" t="s">
        <v>32</v>
      </c>
      <c r="F370" s="250" t="s">
        <v>141</v>
      </c>
      <c r="G370" s="248"/>
      <c r="H370" s="251">
        <v>22.5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137</v>
      </c>
      <c r="AU370" s="257" t="s">
        <v>21</v>
      </c>
      <c r="AV370" s="15" t="s">
        <v>133</v>
      </c>
      <c r="AW370" s="15" t="s">
        <v>41</v>
      </c>
      <c r="AX370" s="15" t="s">
        <v>90</v>
      </c>
      <c r="AY370" s="257" t="s">
        <v>126</v>
      </c>
    </row>
    <row r="371" s="2" customFormat="1" ht="24.15" customHeight="1">
      <c r="A371" s="41"/>
      <c r="B371" s="42"/>
      <c r="C371" s="207" t="s">
        <v>566</v>
      </c>
      <c r="D371" s="207" t="s">
        <v>128</v>
      </c>
      <c r="E371" s="208" t="s">
        <v>567</v>
      </c>
      <c r="F371" s="209" t="s">
        <v>568</v>
      </c>
      <c r="G371" s="210" t="s">
        <v>131</v>
      </c>
      <c r="H371" s="211">
        <v>26.065999999999999</v>
      </c>
      <c r="I371" s="212"/>
      <c r="J371" s="213">
        <f>ROUND(I371*H371,2)</f>
        <v>0</v>
      </c>
      <c r="K371" s="209" t="s">
        <v>32</v>
      </c>
      <c r="L371" s="47"/>
      <c r="M371" s="214" t="s">
        <v>32</v>
      </c>
      <c r="N371" s="215" t="s">
        <v>53</v>
      </c>
      <c r="O371" s="87"/>
      <c r="P371" s="216">
        <f>O371*H371</f>
        <v>0</v>
      </c>
      <c r="Q371" s="216">
        <v>3.0567299999999999</v>
      </c>
      <c r="R371" s="216">
        <f>Q371*H371</f>
        <v>79.676724179999994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133</v>
      </c>
      <c r="AT371" s="218" t="s">
        <v>128</v>
      </c>
      <c r="AU371" s="218" t="s">
        <v>21</v>
      </c>
      <c r="AY371" s="19" t="s">
        <v>126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90</v>
      </c>
      <c r="BK371" s="219">
        <f>ROUND(I371*H371,2)</f>
        <v>0</v>
      </c>
      <c r="BL371" s="19" t="s">
        <v>133</v>
      </c>
      <c r="BM371" s="218" t="s">
        <v>569</v>
      </c>
    </row>
    <row r="372" s="14" customFormat="1">
      <c r="A372" s="14"/>
      <c r="B372" s="236"/>
      <c r="C372" s="237"/>
      <c r="D372" s="227" t="s">
        <v>137</v>
      </c>
      <c r="E372" s="238" t="s">
        <v>32</v>
      </c>
      <c r="F372" s="239" t="s">
        <v>570</v>
      </c>
      <c r="G372" s="237"/>
      <c r="H372" s="240">
        <v>21.335000000000001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137</v>
      </c>
      <c r="AU372" s="246" t="s">
        <v>21</v>
      </c>
      <c r="AV372" s="14" t="s">
        <v>21</v>
      </c>
      <c r="AW372" s="14" t="s">
        <v>41</v>
      </c>
      <c r="AX372" s="14" t="s">
        <v>82</v>
      </c>
      <c r="AY372" s="246" t="s">
        <v>126</v>
      </c>
    </row>
    <row r="373" s="14" customFormat="1">
      <c r="A373" s="14"/>
      <c r="B373" s="236"/>
      <c r="C373" s="237"/>
      <c r="D373" s="227" t="s">
        <v>137</v>
      </c>
      <c r="E373" s="238" t="s">
        <v>32</v>
      </c>
      <c r="F373" s="239" t="s">
        <v>571</v>
      </c>
      <c r="G373" s="237"/>
      <c r="H373" s="240">
        <v>4.7309999999999999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137</v>
      </c>
      <c r="AU373" s="246" t="s">
        <v>21</v>
      </c>
      <c r="AV373" s="14" t="s">
        <v>21</v>
      </c>
      <c r="AW373" s="14" t="s">
        <v>41</v>
      </c>
      <c r="AX373" s="14" t="s">
        <v>82</v>
      </c>
      <c r="AY373" s="246" t="s">
        <v>126</v>
      </c>
    </row>
    <row r="374" s="13" customFormat="1">
      <c r="A374" s="13"/>
      <c r="B374" s="225"/>
      <c r="C374" s="226"/>
      <c r="D374" s="227" t="s">
        <v>137</v>
      </c>
      <c r="E374" s="228" t="s">
        <v>32</v>
      </c>
      <c r="F374" s="229" t="s">
        <v>140</v>
      </c>
      <c r="G374" s="226"/>
      <c r="H374" s="228" t="s">
        <v>32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137</v>
      </c>
      <c r="AU374" s="235" t="s">
        <v>21</v>
      </c>
      <c r="AV374" s="13" t="s">
        <v>90</v>
      </c>
      <c r="AW374" s="13" t="s">
        <v>41</v>
      </c>
      <c r="AX374" s="13" t="s">
        <v>82</v>
      </c>
      <c r="AY374" s="235" t="s">
        <v>126</v>
      </c>
    </row>
    <row r="375" s="15" customFormat="1">
      <c r="A375" s="15"/>
      <c r="B375" s="247"/>
      <c r="C375" s="248"/>
      <c r="D375" s="227" t="s">
        <v>137</v>
      </c>
      <c r="E375" s="249" t="s">
        <v>32</v>
      </c>
      <c r="F375" s="250" t="s">
        <v>141</v>
      </c>
      <c r="G375" s="248"/>
      <c r="H375" s="251">
        <v>26.066000000000003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137</v>
      </c>
      <c r="AU375" s="257" t="s">
        <v>21</v>
      </c>
      <c r="AV375" s="15" t="s">
        <v>133</v>
      </c>
      <c r="AW375" s="15" t="s">
        <v>41</v>
      </c>
      <c r="AX375" s="15" t="s">
        <v>90</v>
      </c>
      <c r="AY375" s="257" t="s">
        <v>126</v>
      </c>
    </row>
    <row r="376" s="2" customFormat="1" ht="16.5" customHeight="1">
      <c r="A376" s="41"/>
      <c r="B376" s="42"/>
      <c r="C376" s="207" t="s">
        <v>572</v>
      </c>
      <c r="D376" s="207" t="s">
        <v>128</v>
      </c>
      <c r="E376" s="208" t="s">
        <v>573</v>
      </c>
      <c r="F376" s="209" t="s">
        <v>574</v>
      </c>
      <c r="G376" s="210" t="s">
        <v>131</v>
      </c>
      <c r="H376" s="211">
        <v>120.619</v>
      </c>
      <c r="I376" s="212"/>
      <c r="J376" s="213">
        <f>ROUND(I376*H376,2)</f>
        <v>0</v>
      </c>
      <c r="K376" s="209" t="s">
        <v>132</v>
      </c>
      <c r="L376" s="47"/>
      <c r="M376" s="214" t="s">
        <v>32</v>
      </c>
      <c r="N376" s="215" t="s">
        <v>53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133</v>
      </c>
      <c r="AT376" s="218" t="s">
        <v>128</v>
      </c>
      <c r="AU376" s="218" t="s">
        <v>21</v>
      </c>
      <c r="AY376" s="19" t="s">
        <v>126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90</v>
      </c>
      <c r="BK376" s="219">
        <f>ROUND(I376*H376,2)</f>
        <v>0</v>
      </c>
      <c r="BL376" s="19" t="s">
        <v>133</v>
      </c>
      <c r="BM376" s="218" t="s">
        <v>575</v>
      </c>
    </row>
    <row r="377" s="2" customFormat="1">
      <c r="A377" s="41"/>
      <c r="B377" s="42"/>
      <c r="C377" s="43"/>
      <c r="D377" s="220" t="s">
        <v>135</v>
      </c>
      <c r="E377" s="43"/>
      <c r="F377" s="221" t="s">
        <v>576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135</v>
      </c>
      <c r="AU377" s="19" t="s">
        <v>21</v>
      </c>
    </row>
    <row r="378" s="14" customFormat="1">
      <c r="A378" s="14"/>
      <c r="B378" s="236"/>
      <c r="C378" s="237"/>
      <c r="D378" s="227" t="s">
        <v>137</v>
      </c>
      <c r="E378" s="238" t="s">
        <v>32</v>
      </c>
      <c r="F378" s="239" t="s">
        <v>577</v>
      </c>
      <c r="G378" s="237"/>
      <c r="H378" s="240">
        <v>42.381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137</v>
      </c>
      <c r="AU378" s="246" t="s">
        <v>21</v>
      </c>
      <c r="AV378" s="14" t="s">
        <v>21</v>
      </c>
      <c r="AW378" s="14" t="s">
        <v>41</v>
      </c>
      <c r="AX378" s="14" t="s">
        <v>82</v>
      </c>
      <c r="AY378" s="246" t="s">
        <v>126</v>
      </c>
    </row>
    <row r="379" s="14" customFormat="1">
      <c r="A379" s="14"/>
      <c r="B379" s="236"/>
      <c r="C379" s="237"/>
      <c r="D379" s="227" t="s">
        <v>137</v>
      </c>
      <c r="E379" s="238" t="s">
        <v>32</v>
      </c>
      <c r="F379" s="239" t="s">
        <v>578</v>
      </c>
      <c r="G379" s="237"/>
      <c r="H379" s="240">
        <v>47.762999999999998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137</v>
      </c>
      <c r="AU379" s="246" t="s">
        <v>21</v>
      </c>
      <c r="AV379" s="14" t="s">
        <v>21</v>
      </c>
      <c r="AW379" s="14" t="s">
        <v>41</v>
      </c>
      <c r="AX379" s="14" t="s">
        <v>82</v>
      </c>
      <c r="AY379" s="246" t="s">
        <v>126</v>
      </c>
    </row>
    <row r="380" s="13" customFormat="1">
      <c r="A380" s="13"/>
      <c r="B380" s="225"/>
      <c r="C380" s="226"/>
      <c r="D380" s="227" t="s">
        <v>137</v>
      </c>
      <c r="E380" s="228" t="s">
        <v>32</v>
      </c>
      <c r="F380" s="229" t="s">
        <v>156</v>
      </c>
      <c r="G380" s="226"/>
      <c r="H380" s="228" t="s">
        <v>32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137</v>
      </c>
      <c r="AU380" s="235" t="s">
        <v>21</v>
      </c>
      <c r="AV380" s="13" t="s">
        <v>90</v>
      </c>
      <c r="AW380" s="13" t="s">
        <v>41</v>
      </c>
      <c r="AX380" s="13" t="s">
        <v>82</v>
      </c>
      <c r="AY380" s="235" t="s">
        <v>126</v>
      </c>
    </row>
    <row r="381" s="14" customFormat="1">
      <c r="A381" s="14"/>
      <c r="B381" s="236"/>
      <c r="C381" s="237"/>
      <c r="D381" s="227" t="s">
        <v>137</v>
      </c>
      <c r="E381" s="238" t="s">
        <v>32</v>
      </c>
      <c r="F381" s="239" t="s">
        <v>579</v>
      </c>
      <c r="G381" s="237"/>
      <c r="H381" s="240">
        <v>23.925000000000001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137</v>
      </c>
      <c r="AU381" s="246" t="s">
        <v>21</v>
      </c>
      <c r="AV381" s="14" t="s">
        <v>21</v>
      </c>
      <c r="AW381" s="14" t="s">
        <v>41</v>
      </c>
      <c r="AX381" s="14" t="s">
        <v>82</v>
      </c>
      <c r="AY381" s="246" t="s">
        <v>126</v>
      </c>
    </row>
    <row r="382" s="14" customFormat="1">
      <c r="A382" s="14"/>
      <c r="B382" s="236"/>
      <c r="C382" s="237"/>
      <c r="D382" s="227" t="s">
        <v>137</v>
      </c>
      <c r="E382" s="238" t="s">
        <v>32</v>
      </c>
      <c r="F382" s="239" t="s">
        <v>580</v>
      </c>
      <c r="G382" s="237"/>
      <c r="H382" s="240">
        <v>6.5499999999999998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137</v>
      </c>
      <c r="AU382" s="246" t="s">
        <v>21</v>
      </c>
      <c r="AV382" s="14" t="s">
        <v>21</v>
      </c>
      <c r="AW382" s="14" t="s">
        <v>41</v>
      </c>
      <c r="AX382" s="14" t="s">
        <v>82</v>
      </c>
      <c r="AY382" s="246" t="s">
        <v>126</v>
      </c>
    </row>
    <row r="383" s="13" customFormat="1">
      <c r="A383" s="13"/>
      <c r="B383" s="225"/>
      <c r="C383" s="226"/>
      <c r="D383" s="227" t="s">
        <v>137</v>
      </c>
      <c r="E383" s="228" t="s">
        <v>32</v>
      </c>
      <c r="F383" s="229" t="s">
        <v>140</v>
      </c>
      <c r="G383" s="226"/>
      <c r="H383" s="228" t="s">
        <v>32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137</v>
      </c>
      <c r="AU383" s="235" t="s">
        <v>21</v>
      </c>
      <c r="AV383" s="13" t="s">
        <v>90</v>
      </c>
      <c r="AW383" s="13" t="s">
        <v>41</v>
      </c>
      <c r="AX383" s="13" t="s">
        <v>82</v>
      </c>
      <c r="AY383" s="235" t="s">
        <v>126</v>
      </c>
    </row>
    <row r="384" s="15" customFormat="1">
      <c r="A384" s="15"/>
      <c r="B384" s="247"/>
      <c r="C384" s="248"/>
      <c r="D384" s="227" t="s">
        <v>137</v>
      </c>
      <c r="E384" s="249" t="s">
        <v>32</v>
      </c>
      <c r="F384" s="250" t="s">
        <v>141</v>
      </c>
      <c r="G384" s="248"/>
      <c r="H384" s="251">
        <v>120.619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137</v>
      </c>
      <c r="AU384" s="257" t="s">
        <v>21</v>
      </c>
      <c r="AV384" s="15" t="s">
        <v>133</v>
      </c>
      <c r="AW384" s="15" t="s">
        <v>41</v>
      </c>
      <c r="AX384" s="15" t="s">
        <v>90</v>
      </c>
      <c r="AY384" s="257" t="s">
        <v>126</v>
      </c>
    </row>
    <row r="385" s="2" customFormat="1" ht="16.5" customHeight="1">
      <c r="A385" s="41"/>
      <c r="B385" s="42"/>
      <c r="C385" s="207" t="s">
        <v>581</v>
      </c>
      <c r="D385" s="207" t="s">
        <v>128</v>
      </c>
      <c r="E385" s="208" t="s">
        <v>582</v>
      </c>
      <c r="F385" s="209" t="s">
        <v>583</v>
      </c>
      <c r="G385" s="210" t="s">
        <v>226</v>
      </c>
      <c r="H385" s="211">
        <v>330.86399999999998</v>
      </c>
      <c r="I385" s="212"/>
      <c r="J385" s="213">
        <f>ROUND(I385*H385,2)</f>
        <v>0</v>
      </c>
      <c r="K385" s="209" t="s">
        <v>132</v>
      </c>
      <c r="L385" s="47"/>
      <c r="M385" s="214" t="s">
        <v>32</v>
      </c>
      <c r="N385" s="215" t="s">
        <v>53</v>
      </c>
      <c r="O385" s="87"/>
      <c r="P385" s="216">
        <f>O385*H385</f>
        <v>0</v>
      </c>
      <c r="Q385" s="216">
        <v>0.00132</v>
      </c>
      <c r="R385" s="216">
        <f>Q385*H385</f>
        <v>0.43674047999999999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133</v>
      </c>
      <c r="AT385" s="218" t="s">
        <v>128</v>
      </c>
      <c r="AU385" s="218" t="s">
        <v>21</v>
      </c>
      <c r="AY385" s="19" t="s">
        <v>126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90</v>
      </c>
      <c r="BK385" s="219">
        <f>ROUND(I385*H385,2)</f>
        <v>0</v>
      </c>
      <c r="BL385" s="19" t="s">
        <v>133</v>
      </c>
      <c r="BM385" s="218" t="s">
        <v>584</v>
      </c>
    </row>
    <row r="386" s="2" customFormat="1">
      <c r="A386" s="41"/>
      <c r="B386" s="42"/>
      <c r="C386" s="43"/>
      <c r="D386" s="220" t="s">
        <v>135</v>
      </c>
      <c r="E386" s="43"/>
      <c r="F386" s="221" t="s">
        <v>585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135</v>
      </c>
      <c r="AU386" s="19" t="s">
        <v>21</v>
      </c>
    </row>
    <row r="387" s="14" customFormat="1">
      <c r="A387" s="14"/>
      <c r="B387" s="236"/>
      <c r="C387" s="237"/>
      <c r="D387" s="227" t="s">
        <v>137</v>
      </c>
      <c r="E387" s="238" t="s">
        <v>32</v>
      </c>
      <c r="F387" s="239" t="s">
        <v>586</v>
      </c>
      <c r="G387" s="237"/>
      <c r="H387" s="240">
        <v>330.86399999999998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137</v>
      </c>
      <c r="AU387" s="246" t="s">
        <v>21</v>
      </c>
      <c r="AV387" s="14" t="s">
        <v>21</v>
      </c>
      <c r="AW387" s="14" t="s">
        <v>41</v>
      </c>
      <c r="AX387" s="14" t="s">
        <v>82</v>
      </c>
      <c r="AY387" s="246" t="s">
        <v>126</v>
      </c>
    </row>
    <row r="388" s="13" customFormat="1">
      <c r="A388" s="13"/>
      <c r="B388" s="225"/>
      <c r="C388" s="226"/>
      <c r="D388" s="227" t="s">
        <v>137</v>
      </c>
      <c r="E388" s="228" t="s">
        <v>32</v>
      </c>
      <c r="F388" s="229" t="s">
        <v>140</v>
      </c>
      <c r="G388" s="226"/>
      <c r="H388" s="228" t="s">
        <v>32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137</v>
      </c>
      <c r="AU388" s="235" t="s">
        <v>21</v>
      </c>
      <c r="AV388" s="13" t="s">
        <v>90</v>
      </c>
      <c r="AW388" s="13" t="s">
        <v>41</v>
      </c>
      <c r="AX388" s="13" t="s">
        <v>82</v>
      </c>
      <c r="AY388" s="235" t="s">
        <v>126</v>
      </c>
    </row>
    <row r="389" s="15" customFormat="1">
      <c r="A389" s="15"/>
      <c r="B389" s="247"/>
      <c r="C389" s="248"/>
      <c r="D389" s="227" t="s">
        <v>137</v>
      </c>
      <c r="E389" s="249" t="s">
        <v>32</v>
      </c>
      <c r="F389" s="250" t="s">
        <v>141</v>
      </c>
      <c r="G389" s="248"/>
      <c r="H389" s="251">
        <v>330.86399999999998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7" t="s">
        <v>137</v>
      </c>
      <c r="AU389" s="257" t="s">
        <v>21</v>
      </c>
      <c r="AV389" s="15" t="s">
        <v>133</v>
      </c>
      <c r="AW389" s="15" t="s">
        <v>41</v>
      </c>
      <c r="AX389" s="15" t="s">
        <v>90</v>
      </c>
      <c r="AY389" s="257" t="s">
        <v>126</v>
      </c>
    </row>
    <row r="390" s="2" customFormat="1" ht="16.5" customHeight="1">
      <c r="A390" s="41"/>
      <c r="B390" s="42"/>
      <c r="C390" s="207" t="s">
        <v>587</v>
      </c>
      <c r="D390" s="207" t="s">
        <v>128</v>
      </c>
      <c r="E390" s="208" t="s">
        <v>588</v>
      </c>
      <c r="F390" s="209" t="s">
        <v>589</v>
      </c>
      <c r="G390" s="210" t="s">
        <v>226</v>
      </c>
      <c r="H390" s="211">
        <v>330.86399999999998</v>
      </c>
      <c r="I390" s="212"/>
      <c r="J390" s="213">
        <f>ROUND(I390*H390,2)</f>
        <v>0</v>
      </c>
      <c r="K390" s="209" t="s">
        <v>132</v>
      </c>
      <c r="L390" s="47"/>
      <c r="M390" s="214" t="s">
        <v>32</v>
      </c>
      <c r="N390" s="215" t="s">
        <v>53</v>
      </c>
      <c r="O390" s="87"/>
      <c r="P390" s="216">
        <f>O390*H390</f>
        <v>0</v>
      </c>
      <c r="Q390" s="216">
        <v>4.0000000000000003E-05</v>
      </c>
      <c r="R390" s="216">
        <f>Q390*H390</f>
        <v>0.013234559999999999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133</v>
      </c>
      <c r="AT390" s="218" t="s">
        <v>128</v>
      </c>
      <c r="AU390" s="218" t="s">
        <v>21</v>
      </c>
      <c r="AY390" s="19" t="s">
        <v>126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90</v>
      </c>
      <c r="BK390" s="219">
        <f>ROUND(I390*H390,2)</f>
        <v>0</v>
      </c>
      <c r="BL390" s="19" t="s">
        <v>133</v>
      </c>
      <c r="BM390" s="218" t="s">
        <v>590</v>
      </c>
    </row>
    <row r="391" s="2" customFormat="1">
      <c r="A391" s="41"/>
      <c r="B391" s="42"/>
      <c r="C391" s="43"/>
      <c r="D391" s="220" t="s">
        <v>135</v>
      </c>
      <c r="E391" s="43"/>
      <c r="F391" s="221" t="s">
        <v>591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135</v>
      </c>
      <c r="AU391" s="19" t="s">
        <v>21</v>
      </c>
    </row>
    <row r="392" s="14" customFormat="1">
      <c r="A392" s="14"/>
      <c r="B392" s="236"/>
      <c r="C392" s="237"/>
      <c r="D392" s="227" t="s">
        <v>137</v>
      </c>
      <c r="E392" s="238" t="s">
        <v>32</v>
      </c>
      <c r="F392" s="239" t="s">
        <v>592</v>
      </c>
      <c r="G392" s="237"/>
      <c r="H392" s="240">
        <v>330.86399999999998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137</v>
      </c>
      <c r="AU392" s="246" t="s">
        <v>21</v>
      </c>
      <c r="AV392" s="14" t="s">
        <v>21</v>
      </c>
      <c r="AW392" s="14" t="s">
        <v>41</v>
      </c>
      <c r="AX392" s="14" t="s">
        <v>82</v>
      </c>
      <c r="AY392" s="246" t="s">
        <v>126</v>
      </c>
    </row>
    <row r="393" s="15" customFormat="1">
      <c r="A393" s="15"/>
      <c r="B393" s="247"/>
      <c r="C393" s="248"/>
      <c r="D393" s="227" t="s">
        <v>137</v>
      </c>
      <c r="E393" s="249" t="s">
        <v>32</v>
      </c>
      <c r="F393" s="250" t="s">
        <v>141</v>
      </c>
      <c r="G393" s="248"/>
      <c r="H393" s="251">
        <v>330.86399999999998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7" t="s">
        <v>137</v>
      </c>
      <c r="AU393" s="257" t="s">
        <v>21</v>
      </c>
      <c r="AV393" s="15" t="s">
        <v>133</v>
      </c>
      <c r="AW393" s="15" t="s">
        <v>41</v>
      </c>
      <c r="AX393" s="15" t="s">
        <v>90</v>
      </c>
      <c r="AY393" s="257" t="s">
        <v>126</v>
      </c>
    </row>
    <row r="394" s="2" customFormat="1" ht="24.15" customHeight="1">
      <c r="A394" s="41"/>
      <c r="B394" s="42"/>
      <c r="C394" s="207" t="s">
        <v>593</v>
      </c>
      <c r="D394" s="207" t="s">
        <v>128</v>
      </c>
      <c r="E394" s="208" t="s">
        <v>594</v>
      </c>
      <c r="F394" s="209" t="s">
        <v>595</v>
      </c>
      <c r="G394" s="210" t="s">
        <v>179</v>
      </c>
      <c r="H394" s="211">
        <v>18.5</v>
      </c>
      <c r="I394" s="212"/>
      <c r="J394" s="213">
        <f>ROUND(I394*H394,2)</f>
        <v>0</v>
      </c>
      <c r="K394" s="209" t="s">
        <v>132</v>
      </c>
      <c r="L394" s="47"/>
      <c r="M394" s="214" t="s">
        <v>32</v>
      </c>
      <c r="N394" s="215" t="s">
        <v>53</v>
      </c>
      <c r="O394" s="87"/>
      <c r="P394" s="216">
        <f>O394*H394</f>
        <v>0</v>
      </c>
      <c r="Q394" s="216">
        <v>1.07653</v>
      </c>
      <c r="R394" s="216">
        <f>Q394*H394</f>
        <v>19.915804999999999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133</v>
      </c>
      <c r="AT394" s="218" t="s">
        <v>128</v>
      </c>
      <c r="AU394" s="218" t="s">
        <v>21</v>
      </c>
      <c r="AY394" s="19" t="s">
        <v>126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90</v>
      </c>
      <c r="BK394" s="219">
        <f>ROUND(I394*H394,2)</f>
        <v>0</v>
      </c>
      <c r="BL394" s="19" t="s">
        <v>133</v>
      </c>
      <c r="BM394" s="218" t="s">
        <v>596</v>
      </c>
    </row>
    <row r="395" s="2" customFormat="1">
      <c r="A395" s="41"/>
      <c r="B395" s="42"/>
      <c r="C395" s="43"/>
      <c r="D395" s="220" t="s">
        <v>135</v>
      </c>
      <c r="E395" s="43"/>
      <c r="F395" s="221" t="s">
        <v>597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135</v>
      </c>
      <c r="AU395" s="19" t="s">
        <v>21</v>
      </c>
    </row>
    <row r="396" s="14" customFormat="1">
      <c r="A396" s="14"/>
      <c r="B396" s="236"/>
      <c r="C396" s="237"/>
      <c r="D396" s="227" t="s">
        <v>137</v>
      </c>
      <c r="E396" s="238" t="s">
        <v>32</v>
      </c>
      <c r="F396" s="239" t="s">
        <v>598</v>
      </c>
      <c r="G396" s="237"/>
      <c r="H396" s="240">
        <v>18.5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137</v>
      </c>
      <c r="AU396" s="246" t="s">
        <v>21</v>
      </c>
      <c r="AV396" s="14" t="s">
        <v>21</v>
      </c>
      <c r="AW396" s="14" t="s">
        <v>41</v>
      </c>
      <c r="AX396" s="14" t="s">
        <v>82</v>
      </c>
      <c r="AY396" s="246" t="s">
        <v>126</v>
      </c>
    </row>
    <row r="397" s="13" customFormat="1">
      <c r="A397" s="13"/>
      <c r="B397" s="225"/>
      <c r="C397" s="226"/>
      <c r="D397" s="227" t="s">
        <v>137</v>
      </c>
      <c r="E397" s="228" t="s">
        <v>32</v>
      </c>
      <c r="F397" s="229" t="s">
        <v>140</v>
      </c>
      <c r="G397" s="226"/>
      <c r="H397" s="228" t="s">
        <v>32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137</v>
      </c>
      <c r="AU397" s="235" t="s">
        <v>21</v>
      </c>
      <c r="AV397" s="13" t="s">
        <v>90</v>
      </c>
      <c r="AW397" s="13" t="s">
        <v>41</v>
      </c>
      <c r="AX397" s="13" t="s">
        <v>82</v>
      </c>
      <c r="AY397" s="235" t="s">
        <v>126</v>
      </c>
    </row>
    <row r="398" s="15" customFormat="1">
      <c r="A398" s="15"/>
      <c r="B398" s="247"/>
      <c r="C398" s="248"/>
      <c r="D398" s="227" t="s">
        <v>137</v>
      </c>
      <c r="E398" s="249" t="s">
        <v>32</v>
      </c>
      <c r="F398" s="250" t="s">
        <v>141</v>
      </c>
      <c r="G398" s="248"/>
      <c r="H398" s="251">
        <v>18.5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137</v>
      </c>
      <c r="AU398" s="257" t="s">
        <v>21</v>
      </c>
      <c r="AV398" s="15" t="s">
        <v>133</v>
      </c>
      <c r="AW398" s="15" t="s">
        <v>41</v>
      </c>
      <c r="AX398" s="15" t="s">
        <v>90</v>
      </c>
      <c r="AY398" s="257" t="s">
        <v>126</v>
      </c>
    </row>
    <row r="399" s="2" customFormat="1" ht="16.5" customHeight="1">
      <c r="A399" s="41"/>
      <c r="B399" s="42"/>
      <c r="C399" s="207" t="s">
        <v>599</v>
      </c>
      <c r="D399" s="207" t="s">
        <v>128</v>
      </c>
      <c r="E399" s="208" t="s">
        <v>600</v>
      </c>
      <c r="F399" s="209" t="s">
        <v>601</v>
      </c>
      <c r="G399" s="210" t="s">
        <v>131</v>
      </c>
      <c r="H399" s="211">
        <v>126</v>
      </c>
      <c r="I399" s="212"/>
      <c r="J399" s="213">
        <f>ROUND(I399*H399,2)</f>
        <v>0</v>
      </c>
      <c r="K399" s="209" t="s">
        <v>132</v>
      </c>
      <c r="L399" s="47"/>
      <c r="M399" s="214" t="s">
        <v>32</v>
      </c>
      <c r="N399" s="215" t="s">
        <v>53</v>
      </c>
      <c r="O399" s="87"/>
      <c r="P399" s="216">
        <f>O399*H399</f>
        <v>0</v>
      </c>
      <c r="Q399" s="216">
        <v>0.13208</v>
      </c>
      <c r="R399" s="216">
        <f>Q399*H399</f>
        <v>16.64208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133</v>
      </c>
      <c r="AT399" s="218" t="s">
        <v>128</v>
      </c>
      <c r="AU399" s="218" t="s">
        <v>21</v>
      </c>
      <c r="AY399" s="19" t="s">
        <v>126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9" t="s">
        <v>90</v>
      </c>
      <c r="BK399" s="219">
        <f>ROUND(I399*H399,2)</f>
        <v>0</v>
      </c>
      <c r="BL399" s="19" t="s">
        <v>133</v>
      </c>
      <c r="BM399" s="218" t="s">
        <v>602</v>
      </c>
    </row>
    <row r="400" s="2" customFormat="1">
      <c r="A400" s="41"/>
      <c r="B400" s="42"/>
      <c r="C400" s="43"/>
      <c r="D400" s="220" t="s">
        <v>135</v>
      </c>
      <c r="E400" s="43"/>
      <c r="F400" s="221" t="s">
        <v>603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135</v>
      </c>
      <c r="AU400" s="19" t="s">
        <v>21</v>
      </c>
    </row>
    <row r="401" s="14" customFormat="1">
      <c r="A401" s="14"/>
      <c r="B401" s="236"/>
      <c r="C401" s="237"/>
      <c r="D401" s="227" t="s">
        <v>137</v>
      </c>
      <c r="E401" s="238" t="s">
        <v>32</v>
      </c>
      <c r="F401" s="239" t="s">
        <v>604</v>
      </c>
      <c r="G401" s="237"/>
      <c r="H401" s="240">
        <v>126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137</v>
      </c>
      <c r="AU401" s="246" t="s">
        <v>21</v>
      </c>
      <c r="AV401" s="14" t="s">
        <v>21</v>
      </c>
      <c r="AW401" s="14" t="s">
        <v>41</v>
      </c>
      <c r="AX401" s="14" t="s">
        <v>82</v>
      </c>
      <c r="AY401" s="246" t="s">
        <v>126</v>
      </c>
    </row>
    <row r="402" s="13" customFormat="1">
      <c r="A402" s="13"/>
      <c r="B402" s="225"/>
      <c r="C402" s="226"/>
      <c r="D402" s="227" t="s">
        <v>137</v>
      </c>
      <c r="E402" s="228" t="s">
        <v>32</v>
      </c>
      <c r="F402" s="229" t="s">
        <v>140</v>
      </c>
      <c r="G402" s="226"/>
      <c r="H402" s="228" t="s">
        <v>32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137</v>
      </c>
      <c r="AU402" s="235" t="s">
        <v>21</v>
      </c>
      <c r="AV402" s="13" t="s">
        <v>90</v>
      </c>
      <c r="AW402" s="13" t="s">
        <v>41</v>
      </c>
      <c r="AX402" s="13" t="s">
        <v>82</v>
      </c>
      <c r="AY402" s="235" t="s">
        <v>126</v>
      </c>
    </row>
    <row r="403" s="15" customFormat="1">
      <c r="A403" s="15"/>
      <c r="B403" s="247"/>
      <c r="C403" s="248"/>
      <c r="D403" s="227" t="s">
        <v>137</v>
      </c>
      <c r="E403" s="249" t="s">
        <v>32</v>
      </c>
      <c r="F403" s="250" t="s">
        <v>141</v>
      </c>
      <c r="G403" s="248"/>
      <c r="H403" s="251">
        <v>126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7" t="s">
        <v>137</v>
      </c>
      <c r="AU403" s="257" t="s">
        <v>21</v>
      </c>
      <c r="AV403" s="15" t="s">
        <v>133</v>
      </c>
      <c r="AW403" s="15" t="s">
        <v>41</v>
      </c>
      <c r="AX403" s="15" t="s">
        <v>90</v>
      </c>
      <c r="AY403" s="257" t="s">
        <v>126</v>
      </c>
    </row>
    <row r="404" s="2" customFormat="1" ht="16.5" customHeight="1">
      <c r="A404" s="41"/>
      <c r="B404" s="42"/>
      <c r="C404" s="207" t="s">
        <v>605</v>
      </c>
      <c r="D404" s="207" t="s">
        <v>128</v>
      </c>
      <c r="E404" s="208" t="s">
        <v>606</v>
      </c>
      <c r="F404" s="209" t="s">
        <v>607</v>
      </c>
      <c r="G404" s="210" t="s">
        <v>131</v>
      </c>
      <c r="H404" s="211">
        <v>126</v>
      </c>
      <c r="I404" s="212"/>
      <c r="J404" s="213">
        <f>ROUND(I404*H404,2)</f>
        <v>0</v>
      </c>
      <c r="K404" s="209" t="s">
        <v>132</v>
      </c>
      <c r="L404" s="47"/>
      <c r="M404" s="214" t="s">
        <v>32</v>
      </c>
      <c r="N404" s="215" t="s">
        <v>53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133</v>
      </c>
      <c r="AT404" s="218" t="s">
        <v>128</v>
      </c>
      <c r="AU404" s="218" t="s">
        <v>21</v>
      </c>
      <c r="AY404" s="19" t="s">
        <v>126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90</v>
      </c>
      <c r="BK404" s="219">
        <f>ROUND(I404*H404,2)</f>
        <v>0</v>
      </c>
      <c r="BL404" s="19" t="s">
        <v>133</v>
      </c>
      <c r="BM404" s="218" t="s">
        <v>608</v>
      </c>
    </row>
    <row r="405" s="2" customFormat="1">
      <c r="A405" s="41"/>
      <c r="B405" s="42"/>
      <c r="C405" s="43"/>
      <c r="D405" s="220" t="s">
        <v>135</v>
      </c>
      <c r="E405" s="43"/>
      <c r="F405" s="221" t="s">
        <v>609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135</v>
      </c>
      <c r="AU405" s="19" t="s">
        <v>21</v>
      </c>
    </row>
    <row r="406" s="2" customFormat="1" ht="16.5" customHeight="1">
      <c r="A406" s="41"/>
      <c r="B406" s="42"/>
      <c r="C406" s="207" t="s">
        <v>610</v>
      </c>
      <c r="D406" s="207" t="s">
        <v>128</v>
      </c>
      <c r="E406" s="208" t="s">
        <v>611</v>
      </c>
      <c r="F406" s="209" t="s">
        <v>612</v>
      </c>
      <c r="G406" s="210" t="s">
        <v>170</v>
      </c>
      <c r="H406" s="211">
        <v>12</v>
      </c>
      <c r="I406" s="212"/>
      <c r="J406" s="213">
        <f>ROUND(I406*H406,2)</f>
        <v>0</v>
      </c>
      <c r="K406" s="209" t="s">
        <v>132</v>
      </c>
      <c r="L406" s="47"/>
      <c r="M406" s="214" t="s">
        <v>32</v>
      </c>
      <c r="N406" s="215" t="s">
        <v>53</v>
      </c>
      <c r="O406" s="87"/>
      <c r="P406" s="216">
        <f>O406*H406</f>
        <v>0</v>
      </c>
      <c r="Q406" s="216">
        <v>0.24127000000000001</v>
      </c>
      <c r="R406" s="216">
        <f>Q406*H406</f>
        <v>2.8952400000000003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133</v>
      </c>
      <c r="AT406" s="218" t="s">
        <v>128</v>
      </c>
      <c r="AU406" s="218" t="s">
        <v>21</v>
      </c>
      <c r="AY406" s="19" t="s">
        <v>126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90</v>
      </c>
      <c r="BK406" s="219">
        <f>ROUND(I406*H406,2)</f>
        <v>0</v>
      </c>
      <c r="BL406" s="19" t="s">
        <v>133</v>
      </c>
      <c r="BM406" s="218" t="s">
        <v>613</v>
      </c>
    </row>
    <row r="407" s="2" customFormat="1">
      <c r="A407" s="41"/>
      <c r="B407" s="42"/>
      <c r="C407" s="43"/>
      <c r="D407" s="220" t="s">
        <v>135</v>
      </c>
      <c r="E407" s="43"/>
      <c r="F407" s="221" t="s">
        <v>614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135</v>
      </c>
      <c r="AU407" s="19" t="s">
        <v>21</v>
      </c>
    </row>
    <row r="408" s="14" customFormat="1">
      <c r="A408" s="14"/>
      <c r="B408" s="236"/>
      <c r="C408" s="237"/>
      <c r="D408" s="227" t="s">
        <v>137</v>
      </c>
      <c r="E408" s="238" t="s">
        <v>32</v>
      </c>
      <c r="F408" s="239" t="s">
        <v>213</v>
      </c>
      <c r="G408" s="237"/>
      <c r="H408" s="240">
        <v>12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137</v>
      </c>
      <c r="AU408" s="246" t="s">
        <v>21</v>
      </c>
      <c r="AV408" s="14" t="s">
        <v>21</v>
      </c>
      <c r="AW408" s="14" t="s">
        <v>41</v>
      </c>
      <c r="AX408" s="14" t="s">
        <v>82</v>
      </c>
      <c r="AY408" s="246" t="s">
        <v>126</v>
      </c>
    </row>
    <row r="409" s="13" customFormat="1">
      <c r="A409" s="13"/>
      <c r="B409" s="225"/>
      <c r="C409" s="226"/>
      <c r="D409" s="227" t="s">
        <v>137</v>
      </c>
      <c r="E409" s="228" t="s">
        <v>32</v>
      </c>
      <c r="F409" s="229" t="s">
        <v>140</v>
      </c>
      <c r="G409" s="226"/>
      <c r="H409" s="228" t="s">
        <v>32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137</v>
      </c>
      <c r="AU409" s="235" t="s">
        <v>21</v>
      </c>
      <c r="AV409" s="13" t="s">
        <v>90</v>
      </c>
      <c r="AW409" s="13" t="s">
        <v>41</v>
      </c>
      <c r="AX409" s="13" t="s">
        <v>82</v>
      </c>
      <c r="AY409" s="235" t="s">
        <v>126</v>
      </c>
    </row>
    <row r="410" s="15" customFormat="1">
      <c r="A410" s="15"/>
      <c r="B410" s="247"/>
      <c r="C410" s="248"/>
      <c r="D410" s="227" t="s">
        <v>137</v>
      </c>
      <c r="E410" s="249" t="s">
        <v>32</v>
      </c>
      <c r="F410" s="250" t="s">
        <v>141</v>
      </c>
      <c r="G410" s="248"/>
      <c r="H410" s="251">
        <v>12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137</v>
      </c>
      <c r="AU410" s="257" t="s">
        <v>21</v>
      </c>
      <c r="AV410" s="15" t="s">
        <v>133</v>
      </c>
      <c r="AW410" s="15" t="s">
        <v>41</v>
      </c>
      <c r="AX410" s="15" t="s">
        <v>90</v>
      </c>
      <c r="AY410" s="257" t="s">
        <v>126</v>
      </c>
    </row>
    <row r="411" s="2" customFormat="1" ht="16.5" customHeight="1">
      <c r="A411" s="41"/>
      <c r="B411" s="42"/>
      <c r="C411" s="272" t="s">
        <v>615</v>
      </c>
      <c r="D411" s="272" t="s">
        <v>330</v>
      </c>
      <c r="E411" s="273" t="s">
        <v>616</v>
      </c>
      <c r="F411" s="274" t="s">
        <v>617</v>
      </c>
      <c r="G411" s="275" t="s">
        <v>245</v>
      </c>
      <c r="H411" s="276">
        <v>68.579999999999998</v>
      </c>
      <c r="I411" s="277"/>
      <c r="J411" s="278">
        <f>ROUND(I411*H411,2)</f>
        <v>0</v>
      </c>
      <c r="K411" s="274" t="s">
        <v>132</v>
      </c>
      <c r="L411" s="279"/>
      <c r="M411" s="280" t="s">
        <v>32</v>
      </c>
      <c r="N411" s="281" t="s">
        <v>53</v>
      </c>
      <c r="O411" s="87"/>
      <c r="P411" s="216">
        <f>O411*H411</f>
        <v>0</v>
      </c>
      <c r="Q411" s="216">
        <v>0.061499999999999999</v>
      </c>
      <c r="R411" s="216">
        <f>Q411*H411</f>
        <v>4.21767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190</v>
      </c>
      <c r="AT411" s="218" t="s">
        <v>330</v>
      </c>
      <c r="AU411" s="218" t="s">
        <v>21</v>
      </c>
      <c r="AY411" s="19" t="s">
        <v>126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90</v>
      </c>
      <c r="BK411" s="219">
        <f>ROUND(I411*H411,2)</f>
        <v>0</v>
      </c>
      <c r="BL411" s="19" t="s">
        <v>133</v>
      </c>
      <c r="BM411" s="218" t="s">
        <v>618</v>
      </c>
    </row>
    <row r="412" s="14" customFormat="1">
      <c r="A412" s="14"/>
      <c r="B412" s="236"/>
      <c r="C412" s="237"/>
      <c r="D412" s="227" t="s">
        <v>137</v>
      </c>
      <c r="E412" s="237"/>
      <c r="F412" s="239" t="s">
        <v>619</v>
      </c>
      <c r="G412" s="237"/>
      <c r="H412" s="240">
        <v>68.579999999999998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137</v>
      </c>
      <c r="AU412" s="246" t="s">
        <v>21</v>
      </c>
      <c r="AV412" s="14" t="s">
        <v>21</v>
      </c>
      <c r="AW412" s="14" t="s">
        <v>4</v>
      </c>
      <c r="AX412" s="14" t="s">
        <v>90</v>
      </c>
      <c r="AY412" s="246" t="s">
        <v>126</v>
      </c>
    </row>
    <row r="413" s="12" customFormat="1" ht="22.8" customHeight="1">
      <c r="A413" s="12"/>
      <c r="B413" s="191"/>
      <c r="C413" s="192"/>
      <c r="D413" s="193" t="s">
        <v>81</v>
      </c>
      <c r="E413" s="205" t="s">
        <v>133</v>
      </c>
      <c r="F413" s="205" t="s">
        <v>620</v>
      </c>
      <c r="G413" s="192"/>
      <c r="H413" s="192"/>
      <c r="I413" s="195"/>
      <c r="J413" s="206">
        <f>BK413</f>
        <v>0</v>
      </c>
      <c r="K413" s="192"/>
      <c r="L413" s="197"/>
      <c r="M413" s="198"/>
      <c r="N413" s="199"/>
      <c r="O413" s="199"/>
      <c r="P413" s="200">
        <f>SUM(P414:P470)</f>
        <v>0</v>
      </c>
      <c r="Q413" s="199"/>
      <c r="R413" s="200">
        <f>SUM(R414:R470)</f>
        <v>318.97650809999999</v>
      </c>
      <c r="S413" s="199"/>
      <c r="T413" s="201">
        <f>SUM(T414:T470)</f>
        <v>0.19252000000000002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90</v>
      </c>
      <c r="AT413" s="203" t="s">
        <v>81</v>
      </c>
      <c r="AU413" s="203" t="s">
        <v>90</v>
      </c>
      <c r="AY413" s="202" t="s">
        <v>126</v>
      </c>
      <c r="BK413" s="204">
        <f>SUM(BK414:BK470)</f>
        <v>0</v>
      </c>
    </row>
    <row r="414" s="2" customFormat="1" ht="16.5" customHeight="1">
      <c r="A414" s="41"/>
      <c r="B414" s="42"/>
      <c r="C414" s="207" t="s">
        <v>621</v>
      </c>
      <c r="D414" s="207" t="s">
        <v>128</v>
      </c>
      <c r="E414" s="208" t="s">
        <v>622</v>
      </c>
      <c r="F414" s="209" t="s">
        <v>623</v>
      </c>
      <c r="G414" s="210" t="s">
        <v>131</v>
      </c>
      <c r="H414" s="211">
        <v>24.762</v>
      </c>
      <c r="I414" s="212"/>
      <c r="J414" s="213">
        <f>ROUND(I414*H414,2)</f>
        <v>0</v>
      </c>
      <c r="K414" s="209" t="s">
        <v>132</v>
      </c>
      <c r="L414" s="47"/>
      <c r="M414" s="214" t="s">
        <v>32</v>
      </c>
      <c r="N414" s="215" t="s">
        <v>53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133</v>
      </c>
      <c r="AT414" s="218" t="s">
        <v>128</v>
      </c>
      <c r="AU414" s="218" t="s">
        <v>21</v>
      </c>
      <c r="AY414" s="19" t="s">
        <v>126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90</v>
      </c>
      <c r="BK414" s="219">
        <f>ROUND(I414*H414,2)</f>
        <v>0</v>
      </c>
      <c r="BL414" s="19" t="s">
        <v>133</v>
      </c>
      <c r="BM414" s="218" t="s">
        <v>624</v>
      </c>
    </row>
    <row r="415" s="2" customFormat="1">
      <c r="A415" s="41"/>
      <c r="B415" s="42"/>
      <c r="C415" s="43"/>
      <c r="D415" s="220" t="s">
        <v>135</v>
      </c>
      <c r="E415" s="43"/>
      <c r="F415" s="221" t="s">
        <v>625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135</v>
      </c>
      <c r="AU415" s="19" t="s">
        <v>21</v>
      </c>
    </row>
    <row r="416" s="14" customFormat="1">
      <c r="A416" s="14"/>
      <c r="B416" s="236"/>
      <c r="C416" s="237"/>
      <c r="D416" s="227" t="s">
        <v>137</v>
      </c>
      <c r="E416" s="238" t="s">
        <v>32</v>
      </c>
      <c r="F416" s="239" t="s">
        <v>626</v>
      </c>
      <c r="G416" s="237"/>
      <c r="H416" s="240">
        <v>24.762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137</v>
      </c>
      <c r="AU416" s="246" t="s">
        <v>21</v>
      </c>
      <c r="AV416" s="14" t="s">
        <v>21</v>
      </c>
      <c r="AW416" s="14" t="s">
        <v>41</v>
      </c>
      <c r="AX416" s="14" t="s">
        <v>82</v>
      </c>
      <c r="AY416" s="246" t="s">
        <v>126</v>
      </c>
    </row>
    <row r="417" s="13" customFormat="1">
      <c r="A417" s="13"/>
      <c r="B417" s="225"/>
      <c r="C417" s="226"/>
      <c r="D417" s="227" t="s">
        <v>137</v>
      </c>
      <c r="E417" s="228" t="s">
        <v>32</v>
      </c>
      <c r="F417" s="229" t="s">
        <v>140</v>
      </c>
      <c r="G417" s="226"/>
      <c r="H417" s="228" t="s">
        <v>32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137</v>
      </c>
      <c r="AU417" s="235" t="s">
        <v>21</v>
      </c>
      <c r="AV417" s="13" t="s">
        <v>90</v>
      </c>
      <c r="AW417" s="13" t="s">
        <v>41</v>
      </c>
      <c r="AX417" s="13" t="s">
        <v>82</v>
      </c>
      <c r="AY417" s="235" t="s">
        <v>126</v>
      </c>
    </row>
    <row r="418" s="15" customFormat="1">
      <c r="A418" s="15"/>
      <c r="B418" s="247"/>
      <c r="C418" s="248"/>
      <c r="D418" s="227" t="s">
        <v>137</v>
      </c>
      <c r="E418" s="249" t="s">
        <v>32</v>
      </c>
      <c r="F418" s="250" t="s">
        <v>141</v>
      </c>
      <c r="G418" s="248"/>
      <c r="H418" s="251">
        <v>24.762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137</v>
      </c>
      <c r="AU418" s="257" t="s">
        <v>21</v>
      </c>
      <c r="AV418" s="15" t="s">
        <v>133</v>
      </c>
      <c r="AW418" s="15" t="s">
        <v>41</v>
      </c>
      <c r="AX418" s="15" t="s">
        <v>90</v>
      </c>
      <c r="AY418" s="257" t="s">
        <v>126</v>
      </c>
    </row>
    <row r="419" s="2" customFormat="1" ht="16.5" customHeight="1">
      <c r="A419" s="41"/>
      <c r="B419" s="42"/>
      <c r="C419" s="207" t="s">
        <v>627</v>
      </c>
      <c r="D419" s="207" t="s">
        <v>128</v>
      </c>
      <c r="E419" s="208" t="s">
        <v>628</v>
      </c>
      <c r="F419" s="209" t="s">
        <v>629</v>
      </c>
      <c r="G419" s="210" t="s">
        <v>226</v>
      </c>
      <c r="H419" s="211">
        <v>62.719999999999999</v>
      </c>
      <c r="I419" s="212"/>
      <c r="J419" s="213">
        <f>ROUND(I419*H419,2)</f>
        <v>0</v>
      </c>
      <c r="K419" s="209" t="s">
        <v>132</v>
      </c>
      <c r="L419" s="47"/>
      <c r="M419" s="214" t="s">
        <v>32</v>
      </c>
      <c r="N419" s="215" t="s">
        <v>53</v>
      </c>
      <c r="O419" s="87"/>
      <c r="P419" s="216">
        <f>O419*H419</f>
        <v>0</v>
      </c>
      <c r="Q419" s="216">
        <v>0.0074999999999999997</v>
      </c>
      <c r="R419" s="216">
        <f>Q419*H419</f>
        <v>0.47039999999999998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133</v>
      </c>
      <c r="AT419" s="218" t="s">
        <v>128</v>
      </c>
      <c r="AU419" s="218" t="s">
        <v>21</v>
      </c>
      <c r="AY419" s="19" t="s">
        <v>126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90</v>
      </c>
      <c r="BK419" s="219">
        <f>ROUND(I419*H419,2)</f>
        <v>0</v>
      </c>
      <c r="BL419" s="19" t="s">
        <v>133</v>
      </c>
      <c r="BM419" s="218" t="s">
        <v>630</v>
      </c>
    </row>
    <row r="420" s="2" customFormat="1">
      <c r="A420" s="41"/>
      <c r="B420" s="42"/>
      <c r="C420" s="43"/>
      <c r="D420" s="220" t="s">
        <v>135</v>
      </c>
      <c r="E420" s="43"/>
      <c r="F420" s="221" t="s">
        <v>631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135</v>
      </c>
      <c r="AU420" s="19" t="s">
        <v>21</v>
      </c>
    </row>
    <row r="421" s="14" customFormat="1">
      <c r="A421" s="14"/>
      <c r="B421" s="236"/>
      <c r="C421" s="237"/>
      <c r="D421" s="227" t="s">
        <v>137</v>
      </c>
      <c r="E421" s="238" t="s">
        <v>32</v>
      </c>
      <c r="F421" s="239" t="s">
        <v>632</v>
      </c>
      <c r="G421" s="237"/>
      <c r="H421" s="240">
        <v>62.719999999999999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137</v>
      </c>
      <c r="AU421" s="246" t="s">
        <v>21</v>
      </c>
      <c r="AV421" s="14" t="s">
        <v>21</v>
      </c>
      <c r="AW421" s="14" t="s">
        <v>41</v>
      </c>
      <c r="AX421" s="14" t="s">
        <v>82</v>
      </c>
      <c r="AY421" s="246" t="s">
        <v>126</v>
      </c>
    </row>
    <row r="422" s="13" customFormat="1">
      <c r="A422" s="13"/>
      <c r="B422" s="225"/>
      <c r="C422" s="226"/>
      <c r="D422" s="227" t="s">
        <v>137</v>
      </c>
      <c r="E422" s="228" t="s">
        <v>32</v>
      </c>
      <c r="F422" s="229" t="s">
        <v>140</v>
      </c>
      <c r="G422" s="226"/>
      <c r="H422" s="228" t="s">
        <v>32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137</v>
      </c>
      <c r="AU422" s="235" t="s">
        <v>21</v>
      </c>
      <c r="AV422" s="13" t="s">
        <v>90</v>
      </c>
      <c r="AW422" s="13" t="s">
        <v>41</v>
      </c>
      <c r="AX422" s="13" t="s">
        <v>82</v>
      </c>
      <c r="AY422" s="235" t="s">
        <v>126</v>
      </c>
    </row>
    <row r="423" s="15" customFormat="1">
      <c r="A423" s="15"/>
      <c r="B423" s="247"/>
      <c r="C423" s="248"/>
      <c r="D423" s="227" t="s">
        <v>137</v>
      </c>
      <c r="E423" s="249" t="s">
        <v>32</v>
      </c>
      <c r="F423" s="250" t="s">
        <v>141</v>
      </c>
      <c r="G423" s="248"/>
      <c r="H423" s="251">
        <v>62.719999999999999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137</v>
      </c>
      <c r="AU423" s="257" t="s">
        <v>21</v>
      </c>
      <c r="AV423" s="15" t="s">
        <v>133</v>
      </c>
      <c r="AW423" s="15" t="s">
        <v>41</v>
      </c>
      <c r="AX423" s="15" t="s">
        <v>90</v>
      </c>
      <c r="AY423" s="257" t="s">
        <v>126</v>
      </c>
    </row>
    <row r="424" s="2" customFormat="1" ht="16.5" customHeight="1">
      <c r="A424" s="41"/>
      <c r="B424" s="42"/>
      <c r="C424" s="207" t="s">
        <v>633</v>
      </c>
      <c r="D424" s="207" t="s">
        <v>128</v>
      </c>
      <c r="E424" s="208" t="s">
        <v>634</v>
      </c>
      <c r="F424" s="209" t="s">
        <v>635</v>
      </c>
      <c r="G424" s="210" t="s">
        <v>226</v>
      </c>
      <c r="H424" s="211">
        <v>62.719999999999999</v>
      </c>
      <c r="I424" s="212"/>
      <c r="J424" s="213">
        <f>ROUND(I424*H424,2)</f>
        <v>0</v>
      </c>
      <c r="K424" s="209" t="s">
        <v>132</v>
      </c>
      <c r="L424" s="47"/>
      <c r="M424" s="214" t="s">
        <v>32</v>
      </c>
      <c r="N424" s="215" t="s">
        <v>53</v>
      </c>
      <c r="O424" s="87"/>
      <c r="P424" s="216">
        <f>O424*H424</f>
        <v>0</v>
      </c>
      <c r="Q424" s="216">
        <v>5.0000000000000002E-05</v>
      </c>
      <c r="R424" s="216">
        <f>Q424*H424</f>
        <v>0.0031359999999999999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133</v>
      </c>
      <c r="AT424" s="218" t="s">
        <v>128</v>
      </c>
      <c r="AU424" s="218" t="s">
        <v>21</v>
      </c>
      <c r="AY424" s="19" t="s">
        <v>126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90</v>
      </c>
      <c r="BK424" s="219">
        <f>ROUND(I424*H424,2)</f>
        <v>0</v>
      </c>
      <c r="BL424" s="19" t="s">
        <v>133</v>
      </c>
      <c r="BM424" s="218" t="s">
        <v>636</v>
      </c>
    </row>
    <row r="425" s="2" customFormat="1">
      <c r="A425" s="41"/>
      <c r="B425" s="42"/>
      <c r="C425" s="43"/>
      <c r="D425" s="220" t="s">
        <v>135</v>
      </c>
      <c r="E425" s="43"/>
      <c r="F425" s="221" t="s">
        <v>637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135</v>
      </c>
      <c r="AU425" s="19" t="s">
        <v>21</v>
      </c>
    </row>
    <row r="426" s="2" customFormat="1" ht="16.5" customHeight="1">
      <c r="A426" s="41"/>
      <c r="B426" s="42"/>
      <c r="C426" s="207" t="s">
        <v>638</v>
      </c>
      <c r="D426" s="207" t="s">
        <v>128</v>
      </c>
      <c r="E426" s="208" t="s">
        <v>639</v>
      </c>
      <c r="F426" s="209" t="s">
        <v>640</v>
      </c>
      <c r="G426" s="210" t="s">
        <v>179</v>
      </c>
      <c r="H426" s="211">
        <v>5.5</v>
      </c>
      <c r="I426" s="212"/>
      <c r="J426" s="213">
        <f>ROUND(I426*H426,2)</f>
        <v>0</v>
      </c>
      <c r="K426" s="209" t="s">
        <v>132</v>
      </c>
      <c r="L426" s="47"/>
      <c r="M426" s="214" t="s">
        <v>32</v>
      </c>
      <c r="N426" s="215" t="s">
        <v>53</v>
      </c>
      <c r="O426" s="87"/>
      <c r="P426" s="216">
        <f>O426*H426</f>
        <v>0</v>
      </c>
      <c r="Q426" s="216">
        <v>1.0492699999999999</v>
      </c>
      <c r="R426" s="216">
        <f>Q426*H426</f>
        <v>5.7709849999999996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133</v>
      </c>
      <c r="AT426" s="218" t="s">
        <v>128</v>
      </c>
      <c r="AU426" s="218" t="s">
        <v>21</v>
      </c>
      <c r="AY426" s="19" t="s">
        <v>126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90</v>
      </c>
      <c r="BK426" s="219">
        <f>ROUND(I426*H426,2)</f>
        <v>0</v>
      </c>
      <c r="BL426" s="19" t="s">
        <v>133</v>
      </c>
      <c r="BM426" s="218" t="s">
        <v>641</v>
      </c>
    </row>
    <row r="427" s="2" customFormat="1">
      <c r="A427" s="41"/>
      <c r="B427" s="42"/>
      <c r="C427" s="43"/>
      <c r="D427" s="220" t="s">
        <v>135</v>
      </c>
      <c r="E427" s="43"/>
      <c r="F427" s="221" t="s">
        <v>642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9" t="s">
        <v>135</v>
      </c>
      <c r="AU427" s="19" t="s">
        <v>21</v>
      </c>
    </row>
    <row r="428" s="14" customFormat="1">
      <c r="A428" s="14"/>
      <c r="B428" s="236"/>
      <c r="C428" s="237"/>
      <c r="D428" s="227" t="s">
        <v>137</v>
      </c>
      <c r="E428" s="238" t="s">
        <v>32</v>
      </c>
      <c r="F428" s="239" t="s">
        <v>643</v>
      </c>
      <c r="G428" s="237"/>
      <c r="H428" s="240">
        <v>5.5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137</v>
      </c>
      <c r="AU428" s="246" t="s">
        <v>21</v>
      </c>
      <c r="AV428" s="14" t="s">
        <v>21</v>
      </c>
      <c r="AW428" s="14" t="s">
        <v>41</v>
      </c>
      <c r="AX428" s="14" t="s">
        <v>82</v>
      </c>
      <c r="AY428" s="246" t="s">
        <v>126</v>
      </c>
    </row>
    <row r="429" s="13" customFormat="1">
      <c r="A429" s="13"/>
      <c r="B429" s="225"/>
      <c r="C429" s="226"/>
      <c r="D429" s="227" t="s">
        <v>137</v>
      </c>
      <c r="E429" s="228" t="s">
        <v>32</v>
      </c>
      <c r="F429" s="229" t="s">
        <v>140</v>
      </c>
      <c r="G429" s="226"/>
      <c r="H429" s="228" t="s">
        <v>32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137</v>
      </c>
      <c r="AU429" s="235" t="s">
        <v>21</v>
      </c>
      <c r="AV429" s="13" t="s">
        <v>90</v>
      </c>
      <c r="AW429" s="13" t="s">
        <v>41</v>
      </c>
      <c r="AX429" s="13" t="s">
        <v>82</v>
      </c>
      <c r="AY429" s="235" t="s">
        <v>126</v>
      </c>
    </row>
    <row r="430" s="15" customFormat="1">
      <c r="A430" s="15"/>
      <c r="B430" s="247"/>
      <c r="C430" s="248"/>
      <c r="D430" s="227" t="s">
        <v>137</v>
      </c>
      <c r="E430" s="249" t="s">
        <v>32</v>
      </c>
      <c r="F430" s="250" t="s">
        <v>141</v>
      </c>
      <c r="G430" s="248"/>
      <c r="H430" s="251">
        <v>5.5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137</v>
      </c>
      <c r="AU430" s="257" t="s">
        <v>21</v>
      </c>
      <c r="AV430" s="15" t="s">
        <v>133</v>
      </c>
      <c r="AW430" s="15" t="s">
        <v>41</v>
      </c>
      <c r="AX430" s="15" t="s">
        <v>90</v>
      </c>
      <c r="AY430" s="257" t="s">
        <v>126</v>
      </c>
    </row>
    <row r="431" s="2" customFormat="1" ht="16.5" customHeight="1">
      <c r="A431" s="41"/>
      <c r="B431" s="42"/>
      <c r="C431" s="207" t="s">
        <v>644</v>
      </c>
      <c r="D431" s="207" t="s">
        <v>128</v>
      </c>
      <c r="E431" s="208" t="s">
        <v>645</v>
      </c>
      <c r="F431" s="209" t="s">
        <v>646</v>
      </c>
      <c r="G431" s="210" t="s">
        <v>226</v>
      </c>
      <c r="H431" s="211">
        <v>115.571</v>
      </c>
      <c r="I431" s="212"/>
      <c r="J431" s="213">
        <f>ROUND(I431*H431,2)</f>
        <v>0</v>
      </c>
      <c r="K431" s="209" t="s">
        <v>132</v>
      </c>
      <c r="L431" s="47"/>
      <c r="M431" s="214" t="s">
        <v>32</v>
      </c>
      <c r="N431" s="215" t="s">
        <v>53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133</v>
      </c>
      <c r="AT431" s="218" t="s">
        <v>128</v>
      </c>
      <c r="AU431" s="218" t="s">
        <v>21</v>
      </c>
      <c r="AY431" s="19" t="s">
        <v>126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90</v>
      </c>
      <c r="BK431" s="219">
        <f>ROUND(I431*H431,2)</f>
        <v>0</v>
      </c>
      <c r="BL431" s="19" t="s">
        <v>133</v>
      </c>
      <c r="BM431" s="218" t="s">
        <v>647</v>
      </c>
    </row>
    <row r="432" s="2" customFormat="1">
      <c r="A432" s="41"/>
      <c r="B432" s="42"/>
      <c r="C432" s="43"/>
      <c r="D432" s="220" t="s">
        <v>135</v>
      </c>
      <c r="E432" s="43"/>
      <c r="F432" s="221" t="s">
        <v>648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135</v>
      </c>
      <c r="AU432" s="19" t="s">
        <v>21</v>
      </c>
    </row>
    <row r="433" s="13" customFormat="1">
      <c r="A433" s="13"/>
      <c r="B433" s="225"/>
      <c r="C433" s="226"/>
      <c r="D433" s="227" t="s">
        <v>137</v>
      </c>
      <c r="E433" s="228" t="s">
        <v>32</v>
      </c>
      <c r="F433" s="229" t="s">
        <v>476</v>
      </c>
      <c r="G433" s="226"/>
      <c r="H433" s="228" t="s">
        <v>32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137</v>
      </c>
      <c r="AU433" s="235" t="s">
        <v>21</v>
      </c>
      <c r="AV433" s="13" t="s">
        <v>90</v>
      </c>
      <c r="AW433" s="13" t="s">
        <v>41</v>
      </c>
      <c r="AX433" s="13" t="s">
        <v>82</v>
      </c>
      <c r="AY433" s="235" t="s">
        <v>126</v>
      </c>
    </row>
    <row r="434" s="14" customFormat="1">
      <c r="A434" s="14"/>
      <c r="B434" s="236"/>
      <c r="C434" s="237"/>
      <c r="D434" s="227" t="s">
        <v>137</v>
      </c>
      <c r="E434" s="238" t="s">
        <v>32</v>
      </c>
      <c r="F434" s="239" t="s">
        <v>649</v>
      </c>
      <c r="G434" s="237"/>
      <c r="H434" s="240">
        <v>64.234999999999999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137</v>
      </c>
      <c r="AU434" s="246" t="s">
        <v>21</v>
      </c>
      <c r="AV434" s="14" t="s">
        <v>21</v>
      </c>
      <c r="AW434" s="14" t="s">
        <v>41</v>
      </c>
      <c r="AX434" s="14" t="s">
        <v>82</v>
      </c>
      <c r="AY434" s="246" t="s">
        <v>126</v>
      </c>
    </row>
    <row r="435" s="13" customFormat="1">
      <c r="A435" s="13"/>
      <c r="B435" s="225"/>
      <c r="C435" s="226"/>
      <c r="D435" s="227" t="s">
        <v>137</v>
      </c>
      <c r="E435" s="228" t="s">
        <v>32</v>
      </c>
      <c r="F435" s="229" t="s">
        <v>326</v>
      </c>
      <c r="G435" s="226"/>
      <c r="H435" s="228" t="s">
        <v>32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137</v>
      </c>
      <c r="AU435" s="235" t="s">
        <v>21</v>
      </c>
      <c r="AV435" s="13" t="s">
        <v>90</v>
      </c>
      <c r="AW435" s="13" t="s">
        <v>41</v>
      </c>
      <c r="AX435" s="13" t="s">
        <v>82</v>
      </c>
      <c r="AY435" s="235" t="s">
        <v>126</v>
      </c>
    </row>
    <row r="436" s="14" customFormat="1">
      <c r="A436" s="14"/>
      <c r="B436" s="236"/>
      <c r="C436" s="237"/>
      <c r="D436" s="227" t="s">
        <v>137</v>
      </c>
      <c r="E436" s="238" t="s">
        <v>32</v>
      </c>
      <c r="F436" s="239" t="s">
        <v>650</v>
      </c>
      <c r="G436" s="237"/>
      <c r="H436" s="240">
        <v>51.335999999999999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137</v>
      </c>
      <c r="AU436" s="246" t="s">
        <v>21</v>
      </c>
      <c r="AV436" s="14" t="s">
        <v>21</v>
      </c>
      <c r="AW436" s="14" t="s">
        <v>41</v>
      </c>
      <c r="AX436" s="14" t="s">
        <v>82</v>
      </c>
      <c r="AY436" s="246" t="s">
        <v>126</v>
      </c>
    </row>
    <row r="437" s="13" customFormat="1">
      <c r="A437" s="13"/>
      <c r="B437" s="225"/>
      <c r="C437" s="226"/>
      <c r="D437" s="227" t="s">
        <v>137</v>
      </c>
      <c r="E437" s="228" t="s">
        <v>32</v>
      </c>
      <c r="F437" s="229" t="s">
        <v>140</v>
      </c>
      <c r="G437" s="226"/>
      <c r="H437" s="228" t="s">
        <v>32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137</v>
      </c>
      <c r="AU437" s="235" t="s">
        <v>21</v>
      </c>
      <c r="AV437" s="13" t="s">
        <v>90</v>
      </c>
      <c r="AW437" s="13" t="s">
        <v>41</v>
      </c>
      <c r="AX437" s="13" t="s">
        <v>82</v>
      </c>
      <c r="AY437" s="235" t="s">
        <v>126</v>
      </c>
    </row>
    <row r="438" s="15" customFormat="1">
      <c r="A438" s="15"/>
      <c r="B438" s="247"/>
      <c r="C438" s="248"/>
      <c r="D438" s="227" t="s">
        <v>137</v>
      </c>
      <c r="E438" s="249" t="s">
        <v>32</v>
      </c>
      <c r="F438" s="250" t="s">
        <v>141</v>
      </c>
      <c r="G438" s="248"/>
      <c r="H438" s="251">
        <v>115.571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137</v>
      </c>
      <c r="AU438" s="257" t="s">
        <v>21</v>
      </c>
      <c r="AV438" s="15" t="s">
        <v>133</v>
      </c>
      <c r="AW438" s="15" t="s">
        <v>41</v>
      </c>
      <c r="AX438" s="15" t="s">
        <v>90</v>
      </c>
      <c r="AY438" s="257" t="s">
        <v>126</v>
      </c>
    </row>
    <row r="439" s="2" customFormat="1" ht="24.15" customHeight="1">
      <c r="A439" s="41"/>
      <c r="B439" s="42"/>
      <c r="C439" s="207" t="s">
        <v>651</v>
      </c>
      <c r="D439" s="207" t="s">
        <v>128</v>
      </c>
      <c r="E439" s="208" t="s">
        <v>652</v>
      </c>
      <c r="F439" s="209" t="s">
        <v>653</v>
      </c>
      <c r="G439" s="210" t="s">
        <v>131</v>
      </c>
      <c r="H439" s="211">
        <v>81.712000000000003</v>
      </c>
      <c r="I439" s="212"/>
      <c r="J439" s="213">
        <f>ROUND(I439*H439,2)</f>
        <v>0</v>
      </c>
      <c r="K439" s="209" t="s">
        <v>132</v>
      </c>
      <c r="L439" s="47"/>
      <c r="M439" s="214" t="s">
        <v>32</v>
      </c>
      <c r="N439" s="215" t="s">
        <v>53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133</v>
      </c>
      <c r="AT439" s="218" t="s">
        <v>128</v>
      </c>
      <c r="AU439" s="218" t="s">
        <v>21</v>
      </c>
      <c r="AY439" s="19" t="s">
        <v>126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90</v>
      </c>
      <c r="BK439" s="219">
        <f>ROUND(I439*H439,2)</f>
        <v>0</v>
      </c>
      <c r="BL439" s="19" t="s">
        <v>133</v>
      </c>
      <c r="BM439" s="218" t="s">
        <v>654</v>
      </c>
    </row>
    <row r="440" s="2" customFormat="1">
      <c r="A440" s="41"/>
      <c r="B440" s="42"/>
      <c r="C440" s="43"/>
      <c r="D440" s="220" t="s">
        <v>135</v>
      </c>
      <c r="E440" s="43"/>
      <c r="F440" s="221" t="s">
        <v>655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19" t="s">
        <v>135</v>
      </c>
      <c r="AU440" s="19" t="s">
        <v>21</v>
      </c>
    </row>
    <row r="441" s="13" customFormat="1">
      <c r="A441" s="13"/>
      <c r="B441" s="225"/>
      <c r="C441" s="226"/>
      <c r="D441" s="227" t="s">
        <v>137</v>
      </c>
      <c r="E441" s="228" t="s">
        <v>32</v>
      </c>
      <c r="F441" s="229" t="s">
        <v>656</v>
      </c>
      <c r="G441" s="226"/>
      <c r="H441" s="228" t="s">
        <v>32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137</v>
      </c>
      <c r="AU441" s="235" t="s">
        <v>21</v>
      </c>
      <c r="AV441" s="13" t="s">
        <v>90</v>
      </c>
      <c r="AW441" s="13" t="s">
        <v>41</v>
      </c>
      <c r="AX441" s="13" t="s">
        <v>82</v>
      </c>
      <c r="AY441" s="235" t="s">
        <v>126</v>
      </c>
    </row>
    <row r="442" s="14" customFormat="1">
      <c r="A442" s="14"/>
      <c r="B442" s="236"/>
      <c r="C442" s="237"/>
      <c r="D442" s="227" t="s">
        <v>137</v>
      </c>
      <c r="E442" s="238" t="s">
        <v>32</v>
      </c>
      <c r="F442" s="239" t="s">
        <v>657</v>
      </c>
      <c r="G442" s="237"/>
      <c r="H442" s="240">
        <v>81.712000000000003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137</v>
      </c>
      <c r="AU442" s="246" t="s">
        <v>21</v>
      </c>
      <c r="AV442" s="14" t="s">
        <v>21</v>
      </c>
      <c r="AW442" s="14" t="s">
        <v>41</v>
      </c>
      <c r="AX442" s="14" t="s">
        <v>82</v>
      </c>
      <c r="AY442" s="246" t="s">
        <v>126</v>
      </c>
    </row>
    <row r="443" s="15" customFormat="1">
      <c r="A443" s="15"/>
      <c r="B443" s="247"/>
      <c r="C443" s="248"/>
      <c r="D443" s="227" t="s">
        <v>137</v>
      </c>
      <c r="E443" s="249" t="s">
        <v>32</v>
      </c>
      <c r="F443" s="250" t="s">
        <v>141</v>
      </c>
      <c r="G443" s="248"/>
      <c r="H443" s="251">
        <v>81.712000000000003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137</v>
      </c>
      <c r="AU443" s="257" t="s">
        <v>21</v>
      </c>
      <c r="AV443" s="15" t="s">
        <v>133</v>
      </c>
      <c r="AW443" s="15" t="s">
        <v>41</v>
      </c>
      <c r="AX443" s="15" t="s">
        <v>90</v>
      </c>
      <c r="AY443" s="257" t="s">
        <v>126</v>
      </c>
    </row>
    <row r="444" s="2" customFormat="1" ht="21.75" customHeight="1">
      <c r="A444" s="41"/>
      <c r="B444" s="42"/>
      <c r="C444" s="207" t="s">
        <v>658</v>
      </c>
      <c r="D444" s="207" t="s">
        <v>128</v>
      </c>
      <c r="E444" s="208" t="s">
        <v>659</v>
      </c>
      <c r="F444" s="209" t="s">
        <v>660</v>
      </c>
      <c r="G444" s="210" t="s">
        <v>131</v>
      </c>
      <c r="H444" s="211">
        <v>238.36000000000001</v>
      </c>
      <c r="I444" s="212"/>
      <c r="J444" s="213">
        <f>ROUND(I444*H444,2)</f>
        <v>0</v>
      </c>
      <c r="K444" s="209" t="s">
        <v>132</v>
      </c>
      <c r="L444" s="47"/>
      <c r="M444" s="214" t="s">
        <v>32</v>
      </c>
      <c r="N444" s="215" t="s">
        <v>53</v>
      </c>
      <c r="O444" s="87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133</v>
      </c>
      <c r="AT444" s="218" t="s">
        <v>128</v>
      </c>
      <c r="AU444" s="218" t="s">
        <v>21</v>
      </c>
      <c r="AY444" s="19" t="s">
        <v>126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19" t="s">
        <v>90</v>
      </c>
      <c r="BK444" s="219">
        <f>ROUND(I444*H444,2)</f>
        <v>0</v>
      </c>
      <c r="BL444" s="19" t="s">
        <v>133</v>
      </c>
      <c r="BM444" s="218" t="s">
        <v>661</v>
      </c>
    </row>
    <row r="445" s="2" customFormat="1">
      <c r="A445" s="41"/>
      <c r="B445" s="42"/>
      <c r="C445" s="43"/>
      <c r="D445" s="220" t="s">
        <v>135</v>
      </c>
      <c r="E445" s="43"/>
      <c r="F445" s="221" t="s">
        <v>662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135</v>
      </c>
      <c r="AU445" s="19" t="s">
        <v>21</v>
      </c>
    </row>
    <row r="446" s="13" customFormat="1">
      <c r="A446" s="13"/>
      <c r="B446" s="225"/>
      <c r="C446" s="226"/>
      <c r="D446" s="227" t="s">
        <v>137</v>
      </c>
      <c r="E446" s="228" t="s">
        <v>32</v>
      </c>
      <c r="F446" s="229" t="s">
        <v>476</v>
      </c>
      <c r="G446" s="226"/>
      <c r="H446" s="228" t="s">
        <v>32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137</v>
      </c>
      <c r="AU446" s="235" t="s">
        <v>21</v>
      </c>
      <c r="AV446" s="13" t="s">
        <v>90</v>
      </c>
      <c r="AW446" s="13" t="s">
        <v>41</v>
      </c>
      <c r="AX446" s="13" t="s">
        <v>82</v>
      </c>
      <c r="AY446" s="235" t="s">
        <v>126</v>
      </c>
    </row>
    <row r="447" s="14" customFormat="1">
      <c r="A447" s="14"/>
      <c r="B447" s="236"/>
      <c r="C447" s="237"/>
      <c r="D447" s="227" t="s">
        <v>137</v>
      </c>
      <c r="E447" s="238" t="s">
        <v>32</v>
      </c>
      <c r="F447" s="239" t="s">
        <v>663</v>
      </c>
      <c r="G447" s="237"/>
      <c r="H447" s="240">
        <v>189.84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137</v>
      </c>
      <c r="AU447" s="246" t="s">
        <v>21</v>
      </c>
      <c r="AV447" s="14" t="s">
        <v>21</v>
      </c>
      <c r="AW447" s="14" t="s">
        <v>41</v>
      </c>
      <c r="AX447" s="14" t="s">
        <v>82</v>
      </c>
      <c r="AY447" s="246" t="s">
        <v>126</v>
      </c>
    </row>
    <row r="448" s="13" customFormat="1">
      <c r="A448" s="13"/>
      <c r="B448" s="225"/>
      <c r="C448" s="226"/>
      <c r="D448" s="227" t="s">
        <v>137</v>
      </c>
      <c r="E448" s="228" t="s">
        <v>32</v>
      </c>
      <c r="F448" s="229" t="s">
        <v>326</v>
      </c>
      <c r="G448" s="226"/>
      <c r="H448" s="228" t="s">
        <v>32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137</v>
      </c>
      <c r="AU448" s="235" t="s">
        <v>21</v>
      </c>
      <c r="AV448" s="13" t="s">
        <v>90</v>
      </c>
      <c r="AW448" s="13" t="s">
        <v>41</v>
      </c>
      <c r="AX448" s="13" t="s">
        <v>82</v>
      </c>
      <c r="AY448" s="235" t="s">
        <v>126</v>
      </c>
    </row>
    <row r="449" s="14" customFormat="1">
      <c r="A449" s="14"/>
      <c r="B449" s="236"/>
      <c r="C449" s="237"/>
      <c r="D449" s="227" t="s">
        <v>137</v>
      </c>
      <c r="E449" s="238" t="s">
        <v>32</v>
      </c>
      <c r="F449" s="239" t="s">
        <v>664</v>
      </c>
      <c r="G449" s="237"/>
      <c r="H449" s="240">
        <v>48.520000000000003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137</v>
      </c>
      <c r="AU449" s="246" t="s">
        <v>21</v>
      </c>
      <c r="AV449" s="14" t="s">
        <v>21</v>
      </c>
      <c r="AW449" s="14" t="s">
        <v>41</v>
      </c>
      <c r="AX449" s="14" t="s">
        <v>82</v>
      </c>
      <c r="AY449" s="246" t="s">
        <v>126</v>
      </c>
    </row>
    <row r="450" s="13" customFormat="1">
      <c r="A450" s="13"/>
      <c r="B450" s="225"/>
      <c r="C450" s="226"/>
      <c r="D450" s="227" t="s">
        <v>137</v>
      </c>
      <c r="E450" s="228" t="s">
        <v>32</v>
      </c>
      <c r="F450" s="229" t="s">
        <v>665</v>
      </c>
      <c r="G450" s="226"/>
      <c r="H450" s="228" t="s">
        <v>32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137</v>
      </c>
      <c r="AU450" s="235" t="s">
        <v>21</v>
      </c>
      <c r="AV450" s="13" t="s">
        <v>90</v>
      </c>
      <c r="AW450" s="13" t="s">
        <v>41</v>
      </c>
      <c r="AX450" s="13" t="s">
        <v>82</v>
      </c>
      <c r="AY450" s="235" t="s">
        <v>126</v>
      </c>
    </row>
    <row r="451" s="15" customFormat="1">
      <c r="A451" s="15"/>
      <c r="B451" s="247"/>
      <c r="C451" s="248"/>
      <c r="D451" s="227" t="s">
        <v>137</v>
      </c>
      <c r="E451" s="249" t="s">
        <v>32</v>
      </c>
      <c r="F451" s="250" t="s">
        <v>141</v>
      </c>
      <c r="G451" s="248"/>
      <c r="H451" s="251">
        <v>238.36000000000001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7" t="s">
        <v>137</v>
      </c>
      <c r="AU451" s="257" t="s">
        <v>21</v>
      </c>
      <c r="AV451" s="15" t="s">
        <v>133</v>
      </c>
      <c r="AW451" s="15" t="s">
        <v>41</v>
      </c>
      <c r="AX451" s="15" t="s">
        <v>90</v>
      </c>
      <c r="AY451" s="257" t="s">
        <v>126</v>
      </c>
    </row>
    <row r="452" s="2" customFormat="1" ht="16.5" customHeight="1">
      <c r="A452" s="41"/>
      <c r="B452" s="42"/>
      <c r="C452" s="207" t="s">
        <v>271</v>
      </c>
      <c r="D452" s="207" t="s">
        <v>128</v>
      </c>
      <c r="E452" s="208" t="s">
        <v>666</v>
      </c>
      <c r="F452" s="209" t="s">
        <v>667</v>
      </c>
      <c r="G452" s="210" t="s">
        <v>226</v>
      </c>
      <c r="H452" s="211">
        <v>192.52000000000001</v>
      </c>
      <c r="I452" s="212"/>
      <c r="J452" s="213">
        <f>ROUND(I452*H452,2)</f>
        <v>0</v>
      </c>
      <c r="K452" s="209" t="s">
        <v>32</v>
      </c>
      <c r="L452" s="47"/>
      <c r="M452" s="214" t="s">
        <v>32</v>
      </c>
      <c r="N452" s="215" t="s">
        <v>53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0.001</v>
      </c>
      <c r="T452" s="217">
        <f>S452*H452</f>
        <v>0.19252000000000002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133</v>
      </c>
      <c r="AT452" s="218" t="s">
        <v>128</v>
      </c>
      <c r="AU452" s="218" t="s">
        <v>21</v>
      </c>
      <c r="AY452" s="19" t="s">
        <v>126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9" t="s">
        <v>90</v>
      </c>
      <c r="BK452" s="219">
        <f>ROUND(I452*H452,2)</f>
        <v>0</v>
      </c>
      <c r="BL452" s="19" t="s">
        <v>133</v>
      </c>
      <c r="BM452" s="218" t="s">
        <v>668</v>
      </c>
    </row>
    <row r="453" s="14" customFormat="1">
      <c r="A453" s="14"/>
      <c r="B453" s="236"/>
      <c r="C453" s="237"/>
      <c r="D453" s="227" t="s">
        <v>137</v>
      </c>
      <c r="E453" s="238" t="s">
        <v>32</v>
      </c>
      <c r="F453" s="239" t="s">
        <v>669</v>
      </c>
      <c r="G453" s="237"/>
      <c r="H453" s="240">
        <v>192.52000000000001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137</v>
      </c>
      <c r="AU453" s="246" t="s">
        <v>21</v>
      </c>
      <c r="AV453" s="14" t="s">
        <v>21</v>
      </c>
      <c r="AW453" s="14" t="s">
        <v>41</v>
      </c>
      <c r="AX453" s="14" t="s">
        <v>82</v>
      </c>
      <c r="AY453" s="246" t="s">
        <v>126</v>
      </c>
    </row>
    <row r="454" s="13" customFormat="1">
      <c r="A454" s="13"/>
      <c r="B454" s="225"/>
      <c r="C454" s="226"/>
      <c r="D454" s="227" t="s">
        <v>137</v>
      </c>
      <c r="E454" s="228" t="s">
        <v>32</v>
      </c>
      <c r="F454" s="229" t="s">
        <v>140</v>
      </c>
      <c r="G454" s="226"/>
      <c r="H454" s="228" t="s">
        <v>32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137</v>
      </c>
      <c r="AU454" s="235" t="s">
        <v>21</v>
      </c>
      <c r="AV454" s="13" t="s">
        <v>90</v>
      </c>
      <c r="AW454" s="13" t="s">
        <v>41</v>
      </c>
      <c r="AX454" s="13" t="s">
        <v>82</v>
      </c>
      <c r="AY454" s="235" t="s">
        <v>126</v>
      </c>
    </row>
    <row r="455" s="15" customFormat="1">
      <c r="A455" s="15"/>
      <c r="B455" s="247"/>
      <c r="C455" s="248"/>
      <c r="D455" s="227" t="s">
        <v>137</v>
      </c>
      <c r="E455" s="249" t="s">
        <v>32</v>
      </c>
      <c r="F455" s="250" t="s">
        <v>141</v>
      </c>
      <c r="G455" s="248"/>
      <c r="H455" s="251">
        <v>192.52000000000001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137</v>
      </c>
      <c r="AU455" s="257" t="s">
        <v>21</v>
      </c>
      <c r="AV455" s="15" t="s">
        <v>133</v>
      </c>
      <c r="AW455" s="15" t="s">
        <v>41</v>
      </c>
      <c r="AX455" s="15" t="s">
        <v>90</v>
      </c>
      <c r="AY455" s="257" t="s">
        <v>126</v>
      </c>
    </row>
    <row r="456" s="2" customFormat="1" ht="33" customHeight="1">
      <c r="A456" s="41"/>
      <c r="B456" s="42"/>
      <c r="C456" s="207" t="s">
        <v>670</v>
      </c>
      <c r="D456" s="207" t="s">
        <v>128</v>
      </c>
      <c r="E456" s="208" t="s">
        <v>671</v>
      </c>
      <c r="F456" s="209" t="s">
        <v>672</v>
      </c>
      <c r="G456" s="210" t="s">
        <v>226</v>
      </c>
      <c r="H456" s="211">
        <v>161.59</v>
      </c>
      <c r="I456" s="212"/>
      <c r="J456" s="213">
        <f>ROUND(I456*H456,2)</f>
        <v>0</v>
      </c>
      <c r="K456" s="209" t="s">
        <v>132</v>
      </c>
      <c r="L456" s="47"/>
      <c r="M456" s="214" t="s">
        <v>32</v>
      </c>
      <c r="N456" s="215" t="s">
        <v>53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133</v>
      </c>
      <c r="AT456" s="218" t="s">
        <v>128</v>
      </c>
      <c r="AU456" s="218" t="s">
        <v>21</v>
      </c>
      <c r="AY456" s="19" t="s">
        <v>126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90</v>
      </c>
      <c r="BK456" s="219">
        <f>ROUND(I456*H456,2)</f>
        <v>0</v>
      </c>
      <c r="BL456" s="19" t="s">
        <v>133</v>
      </c>
      <c r="BM456" s="218" t="s">
        <v>673</v>
      </c>
    </row>
    <row r="457" s="2" customFormat="1">
      <c r="A457" s="41"/>
      <c r="B457" s="42"/>
      <c r="C457" s="43"/>
      <c r="D457" s="220" t="s">
        <v>135</v>
      </c>
      <c r="E457" s="43"/>
      <c r="F457" s="221" t="s">
        <v>674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135</v>
      </c>
      <c r="AU457" s="19" t="s">
        <v>21</v>
      </c>
    </row>
    <row r="458" s="14" customFormat="1">
      <c r="A458" s="14"/>
      <c r="B458" s="236"/>
      <c r="C458" s="237"/>
      <c r="D458" s="227" t="s">
        <v>137</v>
      </c>
      <c r="E458" s="238" t="s">
        <v>32</v>
      </c>
      <c r="F458" s="239" t="s">
        <v>675</v>
      </c>
      <c r="G458" s="237"/>
      <c r="H458" s="240">
        <v>161.59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137</v>
      </c>
      <c r="AU458" s="246" t="s">
        <v>21</v>
      </c>
      <c r="AV458" s="14" t="s">
        <v>21</v>
      </c>
      <c r="AW458" s="14" t="s">
        <v>41</v>
      </c>
      <c r="AX458" s="14" t="s">
        <v>82</v>
      </c>
      <c r="AY458" s="246" t="s">
        <v>126</v>
      </c>
    </row>
    <row r="459" s="13" customFormat="1">
      <c r="A459" s="13"/>
      <c r="B459" s="225"/>
      <c r="C459" s="226"/>
      <c r="D459" s="227" t="s">
        <v>137</v>
      </c>
      <c r="E459" s="228" t="s">
        <v>32</v>
      </c>
      <c r="F459" s="229" t="s">
        <v>140</v>
      </c>
      <c r="G459" s="226"/>
      <c r="H459" s="228" t="s">
        <v>32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137</v>
      </c>
      <c r="AU459" s="235" t="s">
        <v>21</v>
      </c>
      <c r="AV459" s="13" t="s">
        <v>90</v>
      </c>
      <c r="AW459" s="13" t="s">
        <v>41</v>
      </c>
      <c r="AX459" s="13" t="s">
        <v>82</v>
      </c>
      <c r="AY459" s="235" t="s">
        <v>126</v>
      </c>
    </row>
    <row r="460" s="15" customFormat="1">
      <c r="A460" s="15"/>
      <c r="B460" s="247"/>
      <c r="C460" s="248"/>
      <c r="D460" s="227" t="s">
        <v>137</v>
      </c>
      <c r="E460" s="249" t="s">
        <v>32</v>
      </c>
      <c r="F460" s="250" t="s">
        <v>141</v>
      </c>
      <c r="G460" s="248"/>
      <c r="H460" s="251">
        <v>161.59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137</v>
      </c>
      <c r="AU460" s="257" t="s">
        <v>21</v>
      </c>
      <c r="AV460" s="15" t="s">
        <v>133</v>
      </c>
      <c r="AW460" s="15" t="s">
        <v>41</v>
      </c>
      <c r="AX460" s="15" t="s">
        <v>90</v>
      </c>
      <c r="AY460" s="257" t="s">
        <v>126</v>
      </c>
    </row>
    <row r="461" s="2" customFormat="1" ht="24.15" customHeight="1">
      <c r="A461" s="41"/>
      <c r="B461" s="42"/>
      <c r="C461" s="207" t="s">
        <v>676</v>
      </c>
      <c r="D461" s="207" t="s">
        <v>128</v>
      </c>
      <c r="E461" s="208" t="s">
        <v>677</v>
      </c>
      <c r="F461" s="209" t="s">
        <v>678</v>
      </c>
      <c r="G461" s="210" t="s">
        <v>131</v>
      </c>
      <c r="H461" s="211">
        <v>48.476999999999997</v>
      </c>
      <c r="I461" s="212"/>
      <c r="J461" s="213">
        <f>ROUND(I461*H461,2)</f>
        <v>0</v>
      </c>
      <c r="K461" s="209" t="s">
        <v>132</v>
      </c>
      <c r="L461" s="47"/>
      <c r="M461" s="214" t="s">
        <v>32</v>
      </c>
      <c r="N461" s="215" t="s">
        <v>53</v>
      </c>
      <c r="O461" s="87"/>
      <c r="P461" s="216">
        <f>O461*H461</f>
        <v>0</v>
      </c>
      <c r="Q461" s="216">
        <v>2.2654999999999998</v>
      </c>
      <c r="R461" s="216">
        <f>Q461*H461</f>
        <v>109.82464349999998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133</v>
      </c>
      <c r="AT461" s="218" t="s">
        <v>128</v>
      </c>
      <c r="AU461" s="218" t="s">
        <v>21</v>
      </c>
      <c r="AY461" s="19" t="s">
        <v>126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90</v>
      </c>
      <c r="BK461" s="219">
        <f>ROUND(I461*H461,2)</f>
        <v>0</v>
      </c>
      <c r="BL461" s="19" t="s">
        <v>133</v>
      </c>
      <c r="BM461" s="218" t="s">
        <v>679</v>
      </c>
    </row>
    <row r="462" s="2" customFormat="1">
      <c r="A462" s="41"/>
      <c r="B462" s="42"/>
      <c r="C462" s="43"/>
      <c r="D462" s="220" t="s">
        <v>135</v>
      </c>
      <c r="E462" s="43"/>
      <c r="F462" s="221" t="s">
        <v>680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135</v>
      </c>
      <c r="AU462" s="19" t="s">
        <v>21</v>
      </c>
    </row>
    <row r="463" s="14" customFormat="1">
      <c r="A463" s="14"/>
      <c r="B463" s="236"/>
      <c r="C463" s="237"/>
      <c r="D463" s="227" t="s">
        <v>137</v>
      </c>
      <c r="E463" s="238" t="s">
        <v>32</v>
      </c>
      <c r="F463" s="239" t="s">
        <v>681</v>
      </c>
      <c r="G463" s="237"/>
      <c r="H463" s="240">
        <v>48.476999999999997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137</v>
      </c>
      <c r="AU463" s="246" t="s">
        <v>21</v>
      </c>
      <c r="AV463" s="14" t="s">
        <v>21</v>
      </c>
      <c r="AW463" s="14" t="s">
        <v>41</v>
      </c>
      <c r="AX463" s="14" t="s">
        <v>82</v>
      </c>
      <c r="AY463" s="246" t="s">
        <v>126</v>
      </c>
    </row>
    <row r="464" s="13" customFormat="1">
      <c r="A464" s="13"/>
      <c r="B464" s="225"/>
      <c r="C464" s="226"/>
      <c r="D464" s="227" t="s">
        <v>137</v>
      </c>
      <c r="E464" s="228" t="s">
        <v>32</v>
      </c>
      <c r="F464" s="229" t="s">
        <v>140</v>
      </c>
      <c r="G464" s="226"/>
      <c r="H464" s="228" t="s">
        <v>32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137</v>
      </c>
      <c r="AU464" s="235" t="s">
        <v>21</v>
      </c>
      <c r="AV464" s="13" t="s">
        <v>90</v>
      </c>
      <c r="AW464" s="13" t="s">
        <v>41</v>
      </c>
      <c r="AX464" s="13" t="s">
        <v>82</v>
      </c>
      <c r="AY464" s="235" t="s">
        <v>126</v>
      </c>
    </row>
    <row r="465" s="15" customFormat="1">
      <c r="A465" s="15"/>
      <c r="B465" s="247"/>
      <c r="C465" s="248"/>
      <c r="D465" s="227" t="s">
        <v>137</v>
      </c>
      <c r="E465" s="249" t="s">
        <v>32</v>
      </c>
      <c r="F465" s="250" t="s">
        <v>141</v>
      </c>
      <c r="G465" s="248"/>
      <c r="H465" s="251">
        <v>48.476999999999997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137</v>
      </c>
      <c r="AU465" s="257" t="s">
        <v>21</v>
      </c>
      <c r="AV465" s="15" t="s">
        <v>133</v>
      </c>
      <c r="AW465" s="15" t="s">
        <v>41</v>
      </c>
      <c r="AX465" s="15" t="s">
        <v>90</v>
      </c>
      <c r="AY465" s="257" t="s">
        <v>126</v>
      </c>
    </row>
    <row r="466" s="2" customFormat="1" ht="24.15" customHeight="1">
      <c r="A466" s="41"/>
      <c r="B466" s="42"/>
      <c r="C466" s="207" t="s">
        <v>682</v>
      </c>
      <c r="D466" s="207" t="s">
        <v>128</v>
      </c>
      <c r="E466" s="208" t="s">
        <v>683</v>
      </c>
      <c r="F466" s="209" t="s">
        <v>684</v>
      </c>
      <c r="G466" s="210" t="s">
        <v>226</v>
      </c>
      <c r="H466" s="211">
        <v>157.56</v>
      </c>
      <c r="I466" s="212"/>
      <c r="J466" s="213">
        <f>ROUND(I466*H466,2)</f>
        <v>0</v>
      </c>
      <c r="K466" s="209" t="s">
        <v>132</v>
      </c>
      <c r="L466" s="47"/>
      <c r="M466" s="214" t="s">
        <v>32</v>
      </c>
      <c r="N466" s="215" t="s">
        <v>53</v>
      </c>
      <c r="O466" s="87"/>
      <c r="P466" s="216">
        <f>O466*H466</f>
        <v>0</v>
      </c>
      <c r="Q466" s="216">
        <v>1.2878099999999999</v>
      </c>
      <c r="R466" s="216">
        <f>Q466*H466</f>
        <v>202.90734359999999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133</v>
      </c>
      <c r="AT466" s="218" t="s">
        <v>128</v>
      </c>
      <c r="AU466" s="218" t="s">
        <v>21</v>
      </c>
      <c r="AY466" s="19" t="s">
        <v>126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90</v>
      </c>
      <c r="BK466" s="219">
        <f>ROUND(I466*H466,2)</f>
        <v>0</v>
      </c>
      <c r="BL466" s="19" t="s">
        <v>133</v>
      </c>
      <c r="BM466" s="218" t="s">
        <v>685</v>
      </c>
    </row>
    <row r="467" s="2" customFormat="1">
      <c r="A467" s="41"/>
      <c r="B467" s="42"/>
      <c r="C467" s="43"/>
      <c r="D467" s="220" t="s">
        <v>135</v>
      </c>
      <c r="E467" s="43"/>
      <c r="F467" s="221" t="s">
        <v>686</v>
      </c>
      <c r="G467" s="43"/>
      <c r="H467" s="43"/>
      <c r="I467" s="222"/>
      <c r="J467" s="43"/>
      <c r="K467" s="43"/>
      <c r="L467" s="47"/>
      <c r="M467" s="223"/>
      <c r="N467" s="224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19" t="s">
        <v>135</v>
      </c>
      <c r="AU467" s="19" t="s">
        <v>21</v>
      </c>
    </row>
    <row r="468" s="14" customFormat="1">
      <c r="A468" s="14"/>
      <c r="B468" s="236"/>
      <c r="C468" s="237"/>
      <c r="D468" s="227" t="s">
        <v>137</v>
      </c>
      <c r="E468" s="238" t="s">
        <v>32</v>
      </c>
      <c r="F468" s="239" t="s">
        <v>687</v>
      </c>
      <c r="G468" s="237"/>
      <c r="H468" s="240">
        <v>157.56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137</v>
      </c>
      <c r="AU468" s="246" t="s">
        <v>21</v>
      </c>
      <c r="AV468" s="14" t="s">
        <v>21</v>
      </c>
      <c r="AW468" s="14" t="s">
        <v>41</v>
      </c>
      <c r="AX468" s="14" t="s">
        <v>82</v>
      </c>
      <c r="AY468" s="246" t="s">
        <v>126</v>
      </c>
    </row>
    <row r="469" s="13" customFormat="1">
      <c r="A469" s="13"/>
      <c r="B469" s="225"/>
      <c r="C469" s="226"/>
      <c r="D469" s="227" t="s">
        <v>137</v>
      </c>
      <c r="E469" s="228" t="s">
        <v>32</v>
      </c>
      <c r="F469" s="229" t="s">
        <v>140</v>
      </c>
      <c r="G469" s="226"/>
      <c r="H469" s="228" t="s">
        <v>32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137</v>
      </c>
      <c r="AU469" s="235" t="s">
        <v>21</v>
      </c>
      <c r="AV469" s="13" t="s">
        <v>90</v>
      </c>
      <c r="AW469" s="13" t="s">
        <v>41</v>
      </c>
      <c r="AX469" s="13" t="s">
        <v>82</v>
      </c>
      <c r="AY469" s="235" t="s">
        <v>126</v>
      </c>
    </row>
    <row r="470" s="15" customFormat="1">
      <c r="A470" s="15"/>
      <c r="B470" s="247"/>
      <c r="C470" s="248"/>
      <c r="D470" s="227" t="s">
        <v>137</v>
      </c>
      <c r="E470" s="249" t="s">
        <v>32</v>
      </c>
      <c r="F470" s="250" t="s">
        <v>141</v>
      </c>
      <c r="G470" s="248"/>
      <c r="H470" s="251">
        <v>157.56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7" t="s">
        <v>137</v>
      </c>
      <c r="AU470" s="257" t="s">
        <v>21</v>
      </c>
      <c r="AV470" s="15" t="s">
        <v>133</v>
      </c>
      <c r="AW470" s="15" t="s">
        <v>41</v>
      </c>
      <c r="AX470" s="15" t="s">
        <v>90</v>
      </c>
      <c r="AY470" s="257" t="s">
        <v>126</v>
      </c>
    </row>
    <row r="471" s="12" customFormat="1" ht="22.8" customHeight="1">
      <c r="A471" s="12"/>
      <c r="B471" s="191"/>
      <c r="C471" s="192"/>
      <c r="D471" s="193" t="s">
        <v>81</v>
      </c>
      <c r="E471" s="205" t="s">
        <v>167</v>
      </c>
      <c r="F471" s="205" t="s">
        <v>688</v>
      </c>
      <c r="G471" s="192"/>
      <c r="H471" s="192"/>
      <c r="I471" s="195"/>
      <c r="J471" s="206">
        <f>BK471</f>
        <v>0</v>
      </c>
      <c r="K471" s="192"/>
      <c r="L471" s="197"/>
      <c r="M471" s="198"/>
      <c r="N471" s="199"/>
      <c r="O471" s="199"/>
      <c r="P471" s="200">
        <f>SUM(P472:P529)</f>
        <v>0</v>
      </c>
      <c r="Q471" s="199"/>
      <c r="R471" s="200">
        <f>SUM(R472:R529)</f>
        <v>103.18250000000001</v>
      </c>
      <c r="S471" s="199"/>
      <c r="T471" s="201">
        <f>SUM(T472:T529)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2" t="s">
        <v>90</v>
      </c>
      <c r="AT471" s="203" t="s">
        <v>81</v>
      </c>
      <c r="AU471" s="203" t="s">
        <v>90</v>
      </c>
      <c r="AY471" s="202" t="s">
        <v>126</v>
      </c>
      <c r="BK471" s="204">
        <f>SUM(BK472:BK529)</f>
        <v>0</v>
      </c>
    </row>
    <row r="472" s="2" customFormat="1" ht="24.15" customHeight="1">
      <c r="A472" s="41"/>
      <c r="B472" s="42"/>
      <c r="C472" s="207" t="s">
        <v>689</v>
      </c>
      <c r="D472" s="207" t="s">
        <v>128</v>
      </c>
      <c r="E472" s="208" t="s">
        <v>690</v>
      </c>
      <c r="F472" s="209" t="s">
        <v>691</v>
      </c>
      <c r="G472" s="210" t="s">
        <v>226</v>
      </c>
      <c r="H472" s="211">
        <v>1840</v>
      </c>
      <c r="I472" s="212"/>
      <c r="J472" s="213">
        <f>ROUND(I472*H472,2)</f>
        <v>0</v>
      </c>
      <c r="K472" s="209" t="s">
        <v>32</v>
      </c>
      <c r="L472" s="47"/>
      <c r="M472" s="214" t="s">
        <v>32</v>
      </c>
      <c r="N472" s="215" t="s">
        <v>53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133</v>
      </c>
      <c r="AT472" s="218" t="s">
        <v>128</v>
      </c>
      <c r="AU472" s="218" t="s">
        <v>21</v>
      </c>
      <c r="AY472" s="19" t="s">
        <v>126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90</v>
      </c>
      <c r="BK472" s="219">
        <f>ROUND(I472*H472,2)</f>
        <v>0</v>
      </c>
      <c r="BL472" s="19" t="s">
        <v>133</v>
      </c>
      <c r="BM472" s="218" t="s">
        <v>692</v>
      </c>
    </row>
    <row r="473" s="14" customFormat="1">
      <c r="A473" s="14"/>
      <c r="B473" s="236"/>
      <c r="C473" s="237"/>
      <c r="D473" s="227" t="s">
        <v>137</v>
      </c>
      <c r="E473" s="238" t="s">
        <v>32</v>
      </c>
      <c r="F473" s="239" t="s">
        <v>693</v>
      </c>
      <c r="G473" s="237"/>
      <c r="H473" s="240">
        <v>1840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137</v>
      </c>
      <c r="AU473" s="246" t="s">
        <v>21</v>
      </c>
      <c r="AV473" s="14" t="s">
        <v>21</v>
      </c>
      <c r="AW473" s="14" t="s">
        <v>41</v>
      </c>
      <c r="AX473" s="14" t="s">
        <v>82</v>
      </c>
      <c r="AY473" s="246" t="s">
        <v>126</v>
      </c>
    </row>
    <row r="474" s="13" customFormat="1">
      <c r="A474" s="13"/>
      <c r="B474" s="225"/>
      <c r="C474" s="226"/>
      <c r="D474" s="227" t="s">
        <v>137</v>
      </c>
      <c r="E474" s="228" t="s">
        <v>32</v>
      </c>
      <c r="F474" s="229" t="s">
        <v>694</v>
      </c>
      <c r="G474" s="226"/>
      <c r="H474" s="228" t="s">
        <v>32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137</v>
      </c>
      <c r="AU474" s="235" t="s">
        <v>21</v>
      </c>
      <c r="AV474" s="13" t="s">
        <v>90</v>
      </c>
      <c r="AW474" s="13" t="s">
        <v>41</v>
      </c>
      <c r="AX474" s="13" t="s">
        <v>82</v>
      </c>
      <c r="AY474" s="235" t="s">
        <v>126</v>
      </c>
    </row>
    <row r="475" s="15" customFormat="1">
      <c r="A475" s="15"/>
      <c r="B475" s="247"/>
      <c r="C475" s="248"/>
      <c r="D475" s="227" t="s">
        <v>137</v>
      </c>
      <c r="E475" s="249" t="s">
        <v>32</v>
      </c>
      <c r="F475" s="250" t="s">
        <v>141</v>
      </c>
      <c r="G475" s="248"/>
      <c r="H475" s="251">
        <v>1840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7" t="s">
        <v>137</v>
      </c>
      <c r="AU475" s="257" t="s">
        <v>21</v>
      </c>
      <c r="AV475" s="15" t="s">
        <v>133</v>
      </c>
      <c r="AW475" s="15" t="s">
        <v>41</v>
      </c>
      <c r="AX475" s="15" t="s">
        <v>90</v>
      </c>
      <c r="AY475" s="257" t="s">
        <v>126</v>
      </c>
    </row>
    <row r="476" s="2" customFormat="1" ht="21.75" customHeight="1">
      <c r="A476" s="41"/>
      <c r="B476" s="42"/>
      <c r="C476" s="207" t="s">
        <v>695</v>
      </c>
      <c r="D476" s="207" t="s">
        <v>128</v>
      </c>
      <c r="E476" s="208" t="s">
        <v>696</v>
      </c>
      <c r="F476" s="209" t="s">
        <v>697</v>
      </c>
      <c r="G476" s="210" t="s">
        <v>226</v>
      </c>
      <c r="H476" s="211">
        <v>2069</v>
      </c>
      <c r="I476" s="212"/>
      <c r="J476" s="213">
        <f>ROUND(I476*H476,2)</f>
        <v>0</v>
      </c>
      <c r="K476" s="209" t="s">
        <v>132</v>
      </c>
      <c r="L476" s="47"/>
      <c r="M476" s="214" t="s">
        <v>32</v>
      </c>
      <c r="N476" s="215" t="s">
        <v>53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133</v>
      </c>
      <c r="AT476" s="218" t="s">
        <v>128</v>
      </c>
      <c r="AU476" s="218" t="s">
        <v>21</v>
      </c>
      <c r="AY476" s="19" t="s">
        <v>126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90</v>
      </c>
      <c r="BK476" s="219">
        <f>ROUND(I476*H476,2)</f>
        <v>0</v>
      </c>
      <c r="BL476" s="19" t="s">
        <v>133</v>
      </c>
      <c r="BM476" s="218" t="s">
        <v>698</v>
      </c>
    </row>
    <row r="477" s="2" customFormat="1">
      <c r="A477" s="41"/>
      <c r="B477" s="42"/>
      <c r="C477" s="43"/>
      <c r="D477" s="220" t="s">
        <v>135</v>
      </c>
      <c r="E477" s="43"/>
      <c r="F477" s="221" t="s">
        <v>699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135</v>
      </c>
      <c r="AU477" s="19" t="s">
        <v>21</v>
      </c>
    </row>
    <row r="478" s="14" customFormat="1">
      <c r="A478" s="14"/>
      <c r="B478" s="236"/>
      <c r="C478" s="237"/>
      <c r="D478" s="227" t="s">
        <v>137</v>
      </c>
      <c r="E478" s="238" t="s">
        <v>32</v>
      </c>
      <c r="F478" s="239" t="s">
        <v>700</v>
      </c>
      <c r="G478" s="237"/>
      <c r="H478" s="240">
        <v>920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137</v>
      </c>
      <c r="AU478" s="246" t="s">
        <v>21</v>
      </c>
      <c r="AV478" s="14" t="s">
        <v>21</v>
      </c>
      <c r="AW478" s="14" t="s">
        <v>41</v>
      </c>
      <c r="AX478" s="14" t="s">
        <v>82</v>
      </c>
      <c r="AY478" s="246" t="s">
        <v>126</v>
      </c>
    </row>
    <row r="479" s="13" customFormat="1">
      <c r="A479" s="13"/>
      <c r="B479" s="225"/>
      <c r="C479" s="226"/>
      <c r="D479" s="227" t="s">
        <v>137</v>
      </c>
      <c r="E479" s="228" t="s">
        <v>32</v>
      </c>
      <c r="F479" s="229" t="s">
        <v>701</v>
      </c>
      <c r="G479" s="226"/>
      <c r="H479" s="228" t="s">
        <v>32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137</v>
      </c>
      <c r="AU479" s="235" t="s">
        <v>21</v>
      </c>
      <c r="AV479" s="13" t="s">
        <v>90</v>
      </c>
      <c r="AW479" s="13" t="s">
        <v>41</v>
      </c>
      <c r="AX479" s="13" t="s">
        <v>82</v>
      </c>
      <c r="AY479" s="235" t="s">
        <v>126</v>
      </c>
    </row>
    <row r="480" s="14" customFormat="1">
      <c r="A480" s="14"/>
      <c r="B480" s="236"/>
      <c r="C480" s="237"/>
      <c r="D480" s="227" t="s">
        <v>137</v>
      </c>
      <c r="E480" s="238" t="s">
        <v>32</v>
      </c>
      <c r="F480" s="239" t="s">
        <v>702</v>
      </c>
      <c r="G480" s="237"/>
      <c r="H480" s="240">
        <v>1149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137</v>
      </c>
      <c r="AU480" s="246" t="s">
        <v>21</v>
      </c>
      <c r="AV480" s="14" t="s">
        <v>21</v>
      </c>
      <c r="AW480" s="14" t="s">
        <v>41</v>
      </c>
      <c r="AX480" s="14" t="s">
        <v>82</v>
      </c>
      <c r="AY480" s="246" t="s">
        <v>126</v>
      </c>
    </row>
    <row r="481" s="13" customFormat="1">
      <c r="A481" s="13"/>
      <c r="B481" s="225"/>
      <c r="C481" s="226"/>
      <c r="D481" s="227" t="s">
        <v>137</v>
      </c>
      <c r="E481" s="228" t="s">
        <v>32</v>
      </c>
      <c r="F481" s="229" t="s">
        <v>140</v>
      </c>
      <c r="G481" s="226"/>
      <c r="H481" s="228" t="s">
        <v>32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137</v>
      </c>
      <c r="AU481" s="235" t="s">
        <v>21</v>
      </c>
      <c r="AV481" s="13" t="s">
        <v>90</v>
      </c>
      <c r="AW481" s="13" t="s">
        <v>41</v>
      </c>
      <c r="AX481" s="13" t="s">
        <v>82</v>
      </c>
      <c r="AY481" s="235" t="s">
        <v>126</v>
      </c>
    </row>
    <row r="482" s="15" customFormat="1">
      <c r="A482" s="15"/>
      <c r="B482" s="247"/>
      <c r="C482" s="248"/>
      <c r="D482" s="227" t="s">
        <v>137</v>
      </c>
      <c r="E482" s="249" t="s">
        <v>32</v>
      </c>
      <c r="F482" s="250" t="s">
        <v>141</v>
      </c>
      <c r="G482" s="248"/>
      <c r="H482" s="251">
        <v>2069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137</v>
      </c>
      <c r="AU482" s="257" t="s">
        <v>21</v>
      </c>
      <c r="AV482" s="15" t="s">
        <v>133</v>
      </c>
      <c r="AW482" s="15" t="s">
        <v>41</v>
      </c>
      <c r="AX482" s="15" t="s">
        <v>90</v>
      </c>
      <c r="AY482" s="257" t="s">
        <v>126</v>
      </c>
    </row>
    <row r="483" s="2" customFormat="1" ht="21.75" customHeight="1">
      <c r="A483" s="41"/>
      <c r="B483" s="42"/>
      <c r="C483" s="207" t="s">
        <v>703</v>
      </c>
      <c r="D483" s="207" t="s">
        <v>128</v>
      </c>
      <c r="E483" s="208" t="s">
        <v>704</v>
      </c>
      <c r="F483" s="209" t="s">
        <v>705</v>
      </c>
      <c r="G483" s="210" t="s">
        <v>226</v>
      </c>
      <c r="H483" s="211">
        <v>20</v>
      </c>
      <c r="I483" s="212"/>
      <c r="J483" s="213">
        <f>ROUND(I483*H483,2)</f>
        <v>0</v>
      </c>
      <c r="K483" s="209" t="s">
        <v>132</v>
      </c>
      <c r="L483" s="47"/>
      <c r="M483" s="214" t="s">
        <v>32</v>
      </c>
      <c r="N483" s="215" t="s">
        <v>53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133</v>
      </c>
      <c r="AT483" s="218" t="s">
        <v>128</v>
      </c>
      <c r="AU483" s="218" t="s">
        <v>21</v>
      </c>
      <c r="AY483" s="19" t="s">
        <v>126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90</v>
      </c>
      <c r="BK483" s="219">
        <f>ROUND(I483*H483,2)</f>
        <v>0</v>
      </c>
      <c r="BL483" s="19" t="s">
        <v>133</v>
      </c>
      <c r="BM483" s="218" t="s">
        <v>706</v>
      </c>
    </row>
    <row r="484" s="2" customFormat="1">
      <c r="A484" s="41"/>
      <c r="B484" s="42"/>
      <c r="C484" s="43"/>
      <c r="D484" s="220" t="s">
        <v>135</v>
      </c>
      <c r="E484" s="43"/>
      <c r="F484" s="221" t="s">
        <v>707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135</v>
      </c>
      <c r="AU484" s="19" t="s">
        <v>21</v>
      </c>
    </row>
    <row r="485" s="14" customFormat="1">
      <c r="A485" s="14"/>
      <c r="B485" s="236"/>
      <c r="C485" s="237"/>
      <c r="D485" s="227" t="s">
        <v>137</v>
      </c>
      <c r="E485" s="238" t="s">
        <v>32</v>
      </c>
      <c r="F485" s="239" t="s">
        <v>708</v>
      </c>
      <c r="G485" s="237"/>
      <c r="H485" s="240">
        <v>20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137</v>
      </c>
      <c r="AU485" s="246" t="s">
        <v>21</v>
      </c>
      <c r="AV485" s="14" t="s">
        <v>21</v>
      </c>
      <c r="AW485" s="14" t="s">
        <v>41</v>
      </c>
      <c r="AX485" s="14" t="s">
        <v>82</v>
      </c>
      <c r="AY485" s="246" t="s">
        <v>126</v>
      </c>
    </row>
    <row r="486" s="13" customFormat="1">
      <c r="A486" s="13"/>
      <c r="B486" s="225"/>
      <c r="C486" s="226"/>
      <c r="D486" s="227" t="s">
        <v>137</v>
      </c>
      <c r="E486" s="228" t="s">
        <v>32</v>
      </c>
      <c r="F486" s="229" t="s">
        <v>709</v>
      </c>
      <c r="G486" s="226"/>
      <c r="H486" s="228" t="s">
        <v>32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137</v>
      </c>
      <c r="AU486" s="235" t="s">
        <v>21</v>
      </c>
      <c r="AV486" s="13" t="s">
        <v>90</v>
      </c>
      <c r="AW486" s="13" t="s">
        <v>41</v>
      </c>
      <c r="AX486" s="13" t="s">
        <v>82</v>
      </c>
      <c r="AY486" s="235" t="s">
        <v>126</v>
      </c>
    </row>
    <row r="487" s="15" customFormat="1">
      <c r="A487" s="15"/>
      <c r="B487" s="247"/>
      <c r="C487" s="248"/>
      <c r="D487" s="227" t="s">
        <v>137</v>
      </c>
      <c r="E487" s="249" t="s">
        <v>32</v>
      </c>
      <c r="F487" s="250" t="s">
        <v>141</v>
      </c>
      <c r="G487" s="248"/>
      <c r="H487" s="251">
        <v>20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137</v>
      </c>
      <c r="AU487" s="257" t="s">
        <v>21</v>
      </c>
      <c r="AV487" s="15" t="s">
        <v>133</v>
      </c>
      <c r="AW487" s="15" t="s">
        <v>41</v>
      </c>
      <c r="AX487" s="15" t="s">
        <v>90</v>
      </c>
      <c r="AY487" s="257" t="s">
        <v>126</v>
      </c>
    </row>
    <row r="488" s="2" customFormat="1" ht="24.15" customHeight="1">
      <c r="A488" s="41"/>
      <c r="B488" s="42"/>
      <c r="C488" s="207" t="s">
        <v>710</v>
      </c>
      <c r="D488" s="207" t="s">
        <v>128</v>
      </c>
      <c r="E488" s="208" t="s">
        <v>711</v>
      </c>
      <c r="F488" s="209" t="s">
        <v>712</v>
      </c>
      <c r="G488" s="210" t="s">
        <v>226</v>
      </c>
      <c r="H488" s="211">
        <v>880</v>
      </c>
      <c r="I488" s="212"/>
      <c r="J488" s="213">
        <f>ROUND(I488*H488,2)</f>
        <v>0</v>
      </c>
      <c r="K488" s="209" t="s">
        <v>132</v>
      </c>
      <c r="L488" s="47"/>
      <c r="M488" s="214" t="s">
        <v>32</v>
      </c>
      <c r="N488" s="215" t="s">
        <v>53</v>
      </c>
      <c r="O488" s="87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133</v>
      </c>
      <c r="AT488" s="218" t="s">
        <v>128</v>
      </c>
      <c r="AU488" s="218" t="s">
        <v>21</v>
      </c>
      <c r="AY488" s="19" t="s">
        <v>126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9" t="s">
        <v>90</v>
      </c>
      <c r="BK488" s="219">
        <f>ROUND(I488*H488,2)</f>
        <v>0</v>
      </c>
      <c r="BL488" s="19" t="s">
        <v>133</v>
      </c>
      <c r="BM488" s="218" t="s">
        <v>713</v>
      </c>
    </row>
    <row r="489" s="2" customFormat="1">
      <c r="A489" s="41"/>
      <c r="B489" s="42"/>
      <c r="C489" s="43"/>
      <c r="D489" s="220" t="s">
        <v>135</v>
      </c>
      <c r="E489" s="43"/>
      <c r="F489" s="221" t="s">
        <v>714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135</v>
      </c>
      <c r="AU489" s="19" t="s">
        <v>21</v>
      </c>
    </row>
    <row r="490" s="14" customFormat="1">
      <c r="A490" s="14"/>
      <c r="B490" s="236"/>
      <c r="C490" s="237"/>
      <c r="D490" s="227" t="s">
        <v>137</v>
      </c>
      <c r="E490" s="238" t="s">
        <v>32</v>
      </c>
      <c r="F490" s="239" t="s">
        <v>715</v>
      </c>
      <c r="G490" s="237"/>
      <c r="H490" s="240">
        <v>880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137</v>
      </c>
      <c r="AU490" s="246" t="s">
        <v>21</v>
      </c>
      <c r="AV490" s="14" t="s">
        <v>21</v>
      </c>
      <c r="AW490" s="14" t="s">
        <v>41</v>
      </c>
      <c r="AX490" s="14" t="s">
        <v>82</v>
      </c>
      <c r="AY490" s="246" t="s">
        <v>126</v>
      </c>
    </row>
    <row r="491" s="13" customFormat="1">
      <c r="A491" s="13"/>
      <c r="B491" s="225"/>
      <c r="C491" s="226"/>
      <c r="D491" s="227" t="s">
        <v>137</v>
      </c>
      <c r="E491" s="228" t="s">
        <v>32</v>
      </c>
      <c r="F491" s="229" t="s">
        <v>140</v>
      </c>
      <c r="G491" s="226"/>
      <c r="H491" s="228" t="s">
        <v>32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137</v>
      </c>
      <c r="AU491" s="235" t="s">
        <v>21</v>
      </c>
      <c r="AV491" s="13" t="s">
        <v>90</v>
      </c>
      <c r="AW491" s="13" t="s">
        <v>41</v>
      </c>
      <c r="AX491" s="13" t="s">
        <v>82</v>
      </c>
      <c r="AY491" s="235" t="s">
        <v>126</v>
      </c>
    </row>
    <row r="492" s="15" customFormat="1">
      <c r="A492" s="15"/>
      <c r="B492" s="247"/>
      <c r="C492" s="248"/>
      <c r="D492" s="227" t="s">
        <v>137</v>
      </c>
      <c r="E492" s="249" t="s">
        <v>32</v>
      </c>
      <c r="F492" s="250" t="s">
        <v>141</v>
      </c>
      <c r="G492" s="248"/>
      <c r="H492" s="251">
        <v>880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7" t="s">
        <v>137</v>
      </c>
      <c r="AU492" s="257" t="s">
        <v>21</v>
      </c>
      <c r="AV492" s="15" t="s">
        <v>133</v>
      </c>
      <c r="AW492" s="15" t="s">
        <v>41</v>
      </c>
      <c r="AX492" s="15" t="s">
        <v>90</v>
      </c>
      <c r="AY492" s="257" t="s">
        <v>126</v>
      </c>
    </row>
    <row r="493" s="2" customFormat="1" ht="24.15" customHeight="1">
      <c r="A493" s="41"/>
      <c r="B493" s="42"/>
      <c r="C493" s="207" t="s">
        <v>716</v>
      </c>
      <c r="D493" s="207" t="s">
        <v>128</v>
      </c>
      <c r="E493" s="208" t="s">
        <v>717</v>
      </c>
      <c r="F493" s="209" t="s">
        <v>718</v>
      </c>
      <c r="G493" s="210" t="s">
        <v>226</v>
      </c>
      <c r="H493" s="211">
        <v>1369</v>
      </c>
      <c r="I493" s="212"/>
      <c r="J493" s="213">
        <f>ROUND(I493*H493,2)</f>
        <v>0</v>
      </c>
      <c r="K493" s="209" t="s">
        <v>132</v>
      </c>
      <c r="L493" s="47"/>
      <c r="M493" s="214" t="s">
        <v>32</v>
      </c>
      <c r="N493" s="215" t="s">
        <v>53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133</v>
      </c>
      <c r="AT493" s="218" t="s">
        <v>128</v>
      </c>
      <c r="AU493" s="218" t="s">
        <v>21</v>
      </c>
      <c r="AY493" s="19" t="s">
        <v>126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90</v>
      </c>
      <c r="BK493" s="219">
        <f>ROUND(I493*H493,2)</f>
        <v>0</v>
      </c>
      <c r="BL493" s="19" t="s">
        <v>133</v>
      </c>
      <c r="BM493" s="218" t="s">
        <v>719</v>
      </c>
    </row>
    <row r="494" s="2" customFormat="1">
      <c r="A494" s="41"/>
      <c r="B494" s="42"/>
      <c r="C494" s="43"/>
      <c r="D494" s="220" t="s">
        <v>135</v>
      </c>
      <c r="E494" s="43"/>
      <c r="F494" s="221" t="s">
        <v>720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19" t="s">
        <v>135</v>
      </c>
      <c r="AU494" s="19" t="s">
        <v>21</v>
      </c>
    </row>
    <row r="495" s="14" customFormat="1">
      <c r="A495" s="14"/>
      <c r="B495" s="236"/>
      <c r="C495" s="237"/>
      <c r="D495" s="227" t="s">
        <v>137</v>
      </c>
      <c r="E495" s="238" t="s">
        <v>32</v>
      </c>
      <c r="F495" s="239" t="s">
        <v>428</v>
      </c>
      <c r="G495" s="237"/>
      <c r="H495" s="240">
        <v>835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137</v>
      </c>
      <c r="AU495" s="246" t="s">
        <v>21</v>
      </c>
      <c r="AV495" s="14" t="s">
        <v>21</v>
      </c>
      <c r="AW495" s="14" t="s">
        <v>41</v>
      </c>
      <c r="AX495" s="14" t="s">
        <v>82</v>
      </c>
      <c r="AY495" s="246" t="s">
        <v>126</v>
      </c>
    </row>
    <row r="496" s="14" customFormat="1">
      <c r="A496" s="14"/>
      <c r="B496" s="236"/>
      <c r="C496" s="237"/>
      <c r="D496" s="227" t="s">
        <v>137</v>
      </c>
      <c r="E496" s="238" t="s">
        <v>32</v>
      </c>
      <c r="F496" s="239" t="s">
        <v>261</v>
      </c>
      <c r="G496" s="237"/>
      <c r="H496" s="240">
        <v>274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137</v>
      </c>
      <c r="AU496" s="246" t="s">
        <v>21</v>
      </c>
      <c r="AV496" s="14" t="s">
        <v>21</v>
      </c>
      <c r="AW496" s="14" t="s">
        <v>41</v>
      </c>
      <c r="AX496" s="14" t="s">
        <v>82</v>
      </c>
      <c r="AY496" s="246" t="s">
        <v>126</v>
      </c>
    </row>
    <row r="497" s="13" customFormat="1">
      <c r="A497" s="13"/>
      <c r="B497" s="225"/>
      <c r="C497" s="226"/>
      <c r="D497" s="227" t="s">
        <v>137</v>
      </c>
      <c r="E497" s="228" t="s">
        <v>32</v>
      </c>
      <c r="F497" s="229" t="s">
        <v>291</v>
      </c>
      <c r="G497" s="226"/>
      <c r="H497" s="228" t="s">
        <v>32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137</v>
      </c>
      <c r="AU497" s="235" t="s">
        <v>21</v>
      </c>
      <c r="AV497" s="13" t="s">
        <v>90</v>
      </c>
      <c r="AW497" s="13" t="s">
        <v>41</v>
      </c>
      <c r="AX497" s="13" t="s">
        <v>82</v>
      </c>
      <c r="AY497" s="235" t="s">
        <v>126</v>
      </c>
    </row>
    <row r="498" s="14" customFormat="1">
      <c r="A498" s="14"/>
      <c r="B498" s="236"/>
      <c r="C498" s="237"/>
      <c r="D498" s="227" t="s">
        <v>137</v>
      </c>
      <c r="E498" s="238" t="s">
        <v>32</v>
      </c>
      <c r="F498" s="239" t="s">
        <v>721</v>
      </c>
      <c r="G498" s="237"/>
      <c r="H498" s="240">
        <v>260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137</v>
      </c>
      <c r="AU498" s="246" t="s">
        <v>21</v>
      </c>
      <c r="AV498" s="14" t="s">
        <v>21</v>
      </c>
      <c r="AW498" s="14" t="s">
        <v>41</v>
      </c>
      <c r="AX498" s="14" t="s">
        <v>82</v>
      </c>
      <c r="AY498" s="246" t="s">
        <v>126</v>
      </c>
    </row>
    <row r="499" s="13" customFormat="1">
      <c r="A499" s="13"/>
      <c r="B499" s="225"/>
      <c r="C499" s="226"/>
      <c r="D499" s="227" t="s">
        <v>137</v>
      </c>
      <c r="E499" s="228" t="s">
        <v>32</v>
      </c>
      <c r="F499" s="229" t="s">
        <v>140</v>
      </c>
      <c r="G499" s="226"/>
      <c r="H499" s="228" t="s">
        <v>32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137</v>
      </c>
      <c r="AU499" s="235" t="s">
        <v>21</v>
      </c>
      <c r="AV499" s="13" t="s">
        <v>90</v>
      </c>
      <c r="AW499" s="13" t="s">
        <v>41</v>
      </c>
      <c r="AX499" s="13" t="s">
        <v>82</v>
      </c>
      <c r="AY499" s="235" t="s">
        <v>126</v>
      </c>
    </row>
    <row r="500" s="15" customFormat="1">
      <c r="A500" s="15"/>
      <c r="B500" s="247"/>
      <c r="C500" s="248"/>
      <c r="D500" s="227" t="s">
        <v>137</v>
      </c>
      <c r="E500" s="249" t="s">
        <v>32</v>
      </c>
      <c r="F500" s="250" t="s">
        <v>141</v>
      </c>
      <c r="G500" s="248"/>
      <c r="H500" s="251">
        <v>1369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7" t="s">
        <v>137</v>
      </c>
      <c r="AU500" s="257" t="s">
        <v>21</v>
      </c>
      <c r="AV500" s="15" t="s">
        <v>133</v>
      </c>
      <c r="AW500" s="15" t="s">
        <v>41</v>
      </c>
      <c r="AX500" s="15" t="s">
        <v>90</v>
      </c>
      <c r="AY500" s="257" t="s">
        <v>126</v>
      </c>
    </row>
    <row r="501" s="2" customFormat="1" ht="21.75" customHeight="1">
      <c r="A501" s="41"/>
      <c r="B501" s="42"/>
      <c r="C501" s="207" t="s">
        <v>722</v>
      </c>
      <c r="D501" s="207" t="s">
        <v>128</v>
      </c>
      <c r="E501" s="208" t="s">
        <v>723</v>
      </c>
      <c r="F501" s="209" t="s">
        <v>724</v>
      </c>
      <c r="G501" s="210" t="s">
        <v>226</v>
      </c>
      <c r="H501" s="211">
        <v>201.75</v>
      </c>
      <c r="I501" s="212"/>
      <c r="J501" s="213">
        <f>ROUND(I501*H501,2)</f>
        <v>0</v>
      </c>
      <c r="K501" s="209" t="s">
        <v>132</v>
      </c>
      <c r="L501" s="47"/>
      <c r="M501" s="214" t="s">
        <v>32</v>
      </c>
      <c r="N501" s="215" t="s">
        <v>53</v>
      </c>
      <c r="O501" s="87"/>
      <c r="P501" s="216">
        <f>O501*H501</f>
        <v>0</v>
      </c>
      <c r="Q501" s="216">
        <v>0.23000000000000001</v>
      </c>
      <c r="R501" s="216">
        <f>Q501*H501</f>
        <v>46.402500000000003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133</v>
      </c>
      <c r="AT501" s="218" t="s">
        <v>128</v>
      </c>
      <c r="AU501" s="218" t="s">
        <v>21</v>
      </c>
      <c r="AY501" s="19" t="s">
        <v>126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90</v>
      </c>
      <c r="BK501" s="219">
        <f>ROUND(I501*H501,2)</f>
        <v>0</v>
      </c>
      <c r="BL501" s="19" t="s">
        <v>133</v>
      </c>
      <c r="BM501" s="218" t="s">
        <v>725</v>
      </c>
    </row>
    <row r="502" s="2" customFormat="1">
      <c r="A502" s="41"/>
      <c r="B502" s="42"/>
      <c r="C502" s="43"/>
      <c r="D502" s="220" t="s">
        <v>135</v>
      </c>
      <c r="E502" s="43"/>
      <c r="F502" s="221" t="s">
        <v>726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135</v>
      </c>
      <c r="AU502" s="19" t="s">
        <v>21</v>
      </c>
    </row>
    <row r="503" s="14" customFormat="1">
      <c r="A503" s="14"/>
      <c r="B503" s="236"/>
      <c r="C503" s="237"/>
      <c r="D503" s="227" t="s">
        <v>137</v>
      </c>
      <c r="E503" s="238" t="s">
        <v>32</v>
      </c>
      <c r="F503" s="239" t="s">
        <v>727</v>
      </c>
      <c r="G503" s="237"/>
      <c r="H503" s="240">
        <v>201.75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137</v>
      </c>
      <c r="AU503" s="246" t="s">
        <v>21</v>
      </c>
      <c r="AV503" s="14" t="s">
        <v>21</v>
      </c>
      <c r="AW503" s="14" t="s">
        <v>41</v>
      </c>
      <c r="AX503" s="14" t="s">
        <v>82</v>
      </c>
      <c r="AY503" s="246" t="s">
        <v>126</v>
      </c>
    </row>
    <row r="504" s="13" customFormat="1">
      <c r="A504" s="13"/>
      <c r="B504" s="225"/>
      <c r="C504" s="226"/>
      <c r="D504" s="227" t="s">
        <v>137</v>
      </c>
      <c r="E504" s="228" t="s">
        <v>32</v>
      </c>
      <c r="F504" s="229" t="s">
        <v>140</v>
      </c>
      <c r="G504" s="226"/>
      <c r="H504" s="228" t="s">
        <v>32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137</v>
      </c>
      <c r="AU504" s="235" t="s">
        <v>21</v>
      </c>
      <c r="AV504" s="13" t="s">
        <v>90</v>
      </c>
      <c r="AW504" s="13" t="s">
        <v>41</v>
      </c>
      <c r="AX504" s="13" t="s">
        <v>82</v>
      </c>
      <c r="AY504" s="235" t="s">
        <v>126</v>
      </c>
    </row>
    <row r="505" s="15" customFormat="1">
      <c r="A505" s="15"/>
      <c r="B505" s="247"/>
      <c r="C505" s="248"/>
      <c r="D505" s="227" t="s">
        <v>137</v>
      </c>
      <c r="E505" s="249" t="s">
        <v>32</v>
      </c>
      <c r="F505" s="250" t="s">
        <v>141</v>
      </c>
      <c r="G505" s="248"/>
      <c r="H505" s="251">
        <v>201.75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137</v>
      </c>
      <c r="AU505" s="257" t="s">
        <v>21</v>
      </c>
      <c r="AV505" s="15" t="s">
        <v>133</v>
      </c>
      <c r="AW505" s="15" t="s">
        <v>41</v>
      </c>
      <c r="AX505" s="15" t="s">
        <v>90</v>
      </c>
      <c r="AY505" s="257" t="s">
        <v>126</v>
      </c>
    </row>
    <row r="506" s="2" customFormat="1" ht="16.5" customHeight="1">
      <c r="A506" s="41"/>
      <c r="B506" s="42"/>
      <c r="C506" s="207" t="s">
        <v>242</v>
      </c>
      <c r="D506" s="207" t="s">
        <v>128</v>
      </c>
      <c r="E506" s="208" t="s">
        <v>728</v>
      </c>
      <c r="F506" s="209" t="s">
        <v>729</v>
      </c>
      <c r="G506" s="210" t="s">
        <v>179</v>
      </c>
      <c r="H506" s="211">
        <v>56.780000000000001</v>
      </c>
      <c r="I506" s="212"/>
      <c r="J506" s="213">
        <f>ROUND(I506*H506,2)</f>
        <v>0</v>
      </c>
      <c r="K506" s="209" t="s">
        <v>32</v>
      </c>
      <c r="L506" s="47"/>
      <c r="M506" s="214" t="s">
        <v>32</v>
      </c>
      <c r="N506" s="215" t="s">
        <v>53</v>
      </c>
      <c r="O506" s="87"/>
      <c r="P506" s="216">
        <f>O506*H506</f>
        <v>0</v>
      </c>
      <c r="Q506" s="216">
        <v>1</v>
      </c>
      <c r="R506" s="216">
        <f>Q506*H506</f>
        <v>56.780000000000001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133</v>
      </c>
      <c r="AT506" s="218" t="s">
        <v>128</v>
      </c>
      <c r="AU506" s="218" t="s">
        <v>21</v>
      </c>
      <c r="AY506" s="19" t="s">
        <v>126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90</v>
      </c>
      <c r="BK506" s="219">
        <f>ROUND(I506*H506,2)</f>
        <v>0</v>
      </c>
      <c r="BL506" s="19" t="s">
        <v>133</v>
      </c>
      <c r="BM506" s="218" t="s">
        <v>730</v>
      </c>
    </row>
    <row r="507" s="14" customFormat="1">
      <c r="A507" s="14"/>
      <c r="B507" s="236"/>
      <c r="C507" s="237"/>
      <c r="D507" s="227" t="s">
        <v>137</v>
      </c>
      <c r="E507" s="238" t="s">
        <v>32</v>
      </c>
      <c r="F507" s="239" t="s">
        <v>731</v>
      </c>
      <c r="G507" s="237"/>
      <c r="H507" s="240">
        <v>56.780000000000001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137</v>
      </c>
      <c r="AU507" s="246" t="s">
        <v>21</v>
      </c>
      <c r="AV507" s="14" t="s">
        <v>21</v>
      </c>
      <c r="AW507" s="14" t="s">
        <v>41</v>
      </c>
      <c r="AX507" s="14" t="s">
        <v>82</v>
      </c>
      <c r="AY507" s="246" t="s">
        <v>126</v>
      </c>
    </row>
    <row r="508" s="13" customFormat="1">
      <c r="A508" s="13"/>
      <c r="B508" s="225"/>
      <c r="C508" s="226"/>
      <c r="D508" s="227" t="s">
        <v>137</v>
      </c>
      <c r="E508" s="228" t="s">
        <v>32</v>
      </c>
      <c r="F508" s="229" t="s">
        <v>140</v>
      </c>
      <c r="G508" s="226"/>
      <c r="H508" s="228" t="s">
        <v>32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137</v>
      </c>
      <c r="AU508" s="235" t="s">
        <v>21</v>
      </c>
      <c r="AV508" s="13" t="s">
        <v>90</v>
      </c>
      <c r="AW508" s="13" t="s">
        <v>41</v>
      </c>
      <c r="AX508" s="13" t="s">
        <v>82</v>
      </c>
      <c r="AY508" s="235" t="s">
        <v>126</v>
      </c>
    </row>
    <row r="509" s="15" customFormat="1">
      <c r="A509" s="15"/>
      <c r="B509" s="247"/>
      <c r="C509" s="248"/>
      <c r="D509" s="227" t="s">
        <v>137</v>
      </c>
      <c r="E509" s="249" t="s">
        <v>32</v>
      </c>
      <c r="F509" s="250" t="s">
        <v>141</v>
      </c>
      <c r="G509" s="248"/>
      <c r="H509" s="251">
        <v>56.780000000000001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7" t="s">
        <v>137</v>
      </c>
      <c r="AU509" s="257" t="s">
        <v>21</v>
      </c>
      <c r="AV509" s="15" t="s">
        <v>133</v>
      </c>
      <c r="AW509" s="15" t="s">
        <v>41</v>
      </c>
      <c r="AX509" s="15" t="s">
        <v>90</v>
      </c>
      <c r="AY509" s="257" t="s">
        <v>126</v>
      </c>
    </row>
    <row r="510" s="2" customFormat="1" ht="16.5" customHeight="1">
      <c r="A510" s="41"/>
      <c r="B510" s="42"/>
      <c r="C510" s="207" t="s">
        <v>732</v>
      </c>
      <c r="D510" s="207" t="s">
        <v>128</v>
      </c>
      <c r="E510" s="208" t="s">
        <v>733</v>
      </c>
      <c r="F510" s="209" t="s">
        <v>734</v>
      </c>
      <c r="G510" s="210" t="s">
        <v>226</v>
      </c>
      <c r="H510" s="211">
        <v>1839</v>
      </c>
      <c r="I510" s="212"/>
      <c r="J510" s="213">
        <f>ROUND(I510*H510,2)</f>
        <v>0</v>
      </c>
      <c r="K510" s="209" t="s">
        <v>132</v>
      </c>
      <c r="L510" s="47"/>
      <c r="M510" s="214" t="s">
        <v>32</v>
      </c>
      <c r="N510" s="215" t="s">
        <v>53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133</v>
      </c>
      <c r="AT510" s="218" t="s">
        <v>128</v>
      </c>
      <c r="AU510" s="218" t="s">
        <v>21</v>
      </c>
      <c r="AY510" s="19" t="s">
        <v>126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9" t="s">
        <v>90</v>
      </c>
      <c r="BK510" s="219">
        <f>ROUND(I510*H510,2)</f>
        <v>0</v>
      </c>
      <c r="BL510" s="19" t="s">
        <v>133</v>
      </c>
      <c r="BM510" s="218" t="s">
        <v>735</v>
      </c>
    </row>
    <row r="511" s="2" customFormat="1">
      <c r="A511" s="41"/>
      <c r="B511" s="42"/>
      <c r="C511" s="43"/>
      <c r="D511" s="220" t="s">
        <v>135</v>
      </c>
      <c r="E511" s="43"/>
      <c r="F511" s="221" t="s">
        <v>736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19" t="s">
        <v>135</v>
      </c>
      <c r="AU511" s="19" t="s">
        <v>21</v>
      </c>
    </row>
    <row r="512" s="14" customFormat="1">
      <c r="A512" s="14"/>
      <c r="B512" s="236"/>
      <c r="C512" s="237"/>
      <c r="D512" s="227" t="s">
        <v>137</v>
      </c>
      <c r="E512" s="238" t="s">
        <v>32</v>
      </c>
      <c r="F512" s="239" t="s">
        <v>737</v>
      </c>
      <c r="G512" s="237"/>
      <c r="H512" s="240">
        <v>919.5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137</v>
      </c>
      <c r="AU512" s="246" t="s">
        <v>21</v>
      </c>
      <c r="AV512" s="14" t="s">
        <v>21</v>
      </c>
      <c r="AW512" s="14" t="s">
        <v>41</v>
      </c>
      <c r="AX512" s="14" t="s">
        <v>82</v>
      </c>
      <c r="AY512" s="246" t="s">
        <v>126</v>
      </c>
    </row>
    <row r="513" s="13" customFormat="1">
      <c r="A513" s="13"/>
      <c r="B513" s="225"/>
      <c r="C513" s="226"/>
      <c r="D513" s="227" t="s">
        <v>137</v>
      </c>
      <c r="E513" s="228" t="s">
        <v>32</v>
      </c>
      <c r="F513" s="229" t="s">
        <v>738</v>
      </c>
      <c r="G513" s="226"/>
      <c r="H513" s="228" t="s">
        <v>32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137</v>
      </c>
      <c r="AU513" s="235" t="s">
        <v>21</v>
      </c>
      <c r="AV513" s="13" t="s">
        <v>90</v>
      </c>
      <c r="AW513" s="13" t="s">
        <v>41</v>
      </c>
      <c r="AX513" s="13" t="s">
        <v>82</v>
      </c>
      <c r="AY513" s="235" t="s">
        <v>126</v>
      </c>
    </row>
    <row r="514" s="14" customFormat="1">
      <c r="A514" s="14"/>
      <c r="B514" s="236"/>
      <c r="C514" s="237"/>
      <c r="D514" s="227" t="s">
        <v>137</v>
      </c>
      <c r="E514" s="238" t="s">
        <v>32</v>
      </c>
      <c r="F514" s="239" t="s">
        <v>737</v>
      </c>
      <c r="G514" s="237"/>
      <c r="H514" s="240">
        <v>919.5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137</v>
      </c>
      <c r="AU514" s="246" t="s">
        <v>21</v>
      </c>
      <c r="AV514" s="14" t="s">
        <v>21</v>
      </c>
      <c r="AW514" s="14" t="s">
        <v>41</v>
      </c>
      <c r="AX514" s="14" t="s">
        <v>82</v>
      </c>
      <c r="AY514" s="246" t="s">
        <v>126</v>
      </c>
    </row>
    <row r="515" s="13" customFormat="1">
      <c r="A515" s="13"/>
      <c r="B515" s="225"/>
      <c r="C515" s="226"/>
      <c r="D515" s="227" t="s">
        <v>137</v>
      </c>
      <c r="E515" s="228" t="s">
        <v>32</v>
      </c>
      <c r="F515" s="229" t="s">
        <v>739</v>
      </c>
      <c r="G515" s="226"/>
      <c r="H515" s="228" t="s">
        <v>32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137</v>
      </c>
      <c r="AU515" s="235" t="s">
        <v>21</v>
      </c>
      <c r="AV515" s="13" t="s">
        <v>90</v>
      </c>
      <c r="AW515" s="13" t="s">
        <v>41</v>
      </c>
      <c r="AX515" s="13" t="s">
        <v>82</v>
      </c>
      <c r="AY515" s="235" t="s">
        <v>126</v>
      </c>
    </row>
    <row r="516" s="13" customFormat="1">
      <c r="A516" s="13"/>
      <c r="B516" s="225"/>
      <c r="C516" s="226"/>
      <c r="D516" s="227" t="s">
        <v>137</v>
      </c>
      <c r="E516" s="228" t="s">
        <v>32</v>
      </c>
      <c r="F516" s="229" t="s">
        <v>140</v>
      </c>
      <c r="G516" s="226"/>
      <c r="H516" s="228" t="s">
        <v>32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137</v>
      </c>
      <c r="AU516" s="235" t="s">
        <v>21</v>
      </c>
      <c r="AV516" s="13" t="s">
        <v>90</v>
      </c>
      <c r="AW516" s="13" t="s">
        <v>41</v>
      </c>
      <c r="AX516" s="13" t="s">
        <v>82</v>
      </c>
      <c r="AY516" s="235" t="s">
        <v>126</v>
      </c>
    </row>
    <row r="517" s="15" customFormat="1">
      <c r="A517" s="15"/>
      <c r="B517" s="247"/>
      <c r="C517" s="248"/>
      <c r="D517" s="227" t="s">
        <v>137</v>
      </c>
      <c r="E517" s="249" t="s">
        <v>32</v>
      </c>
      <c r="F517" s="250" t="s">
        <v>141</v>
      </c>
      <c r="G517" s="248"/>
      <c r="H517" s="251">
        <v>1839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7" t="s">
        <v>137</v>
      </c>
      <c r="AU517" s="257" t="s">
        <v>21</v>
      </c>
      <c r="AV517" s="15" t="s">
        <v>133</v>
      </c>
      <c r="AW517" s="15" t="s">
        <v>41</v>
      </c>
      <c r="AX517" s="15" t="s">
        <v>90</v>
      </c>
      <c r="AY517" s="257" t="s">
        <v>126</v>
      </c>
    </row>
    <row r="518" s="2" customFormat="1" ht="24.15" customHeight="1">
      <c r="A518" s="41"/>
      <c r="B518" s="42"/>
      <c r="C518" s="207" t="s">
        <v>740</v>
      </c>
      <c r="D518" s="207" t="s">
        <v>128</v>
      </c>
      <c r="E518" s="208" t="s">
        <v>741</v>
      </c>
      <c r="F518" s="209" t="s">
        <v>742</v>
      </c>
      <c r="G518" s="210" t="s">
        <v>226</v>
      </c>
      <c r="H518" s="211">
        <v>1369</v>
      </c>
      <c r="I518" s="212"/>
      <c r="J518" s="213">
        <f>ROUND(I518*H518,2)</f>
        <v>0</v>
      </c>
      <c r="K518" s="209" t="s">
        <v>132</v>
      </c>
      <c r="L518" s="47"/>
      <c r="M518" s="214" t="s">
        <v>32</v>
      </c>
      <c r="N518" s="215" t="s">
        <v>53</v>
      </c>
      <c r="O518" s="87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133</v>
      </c>
      <c r="AT518" s="218" t="s">
        <v>128</v>
      </c>
      <c r="AU518" s="218" t="s">
        <v>21</v>
      </c>
      <c r="AY518" s="19" t="s">
        <v>126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90</v>
      </c>
      <c r="BK518" s="219">
        <f>ROUND(I518*H518,2)</f>
        <v>0</v>
      </c>
      <c r="BL518" s="19" t="s">
        <v>133</v>
      </c>
      <c r="BM518" s="218" t="s">
        <v>743</v>
      </c>
    </row>
    <row r="519" s="2" customFormat="1">
      <c r="A519" s="41"/>
      <c r="B519" s="42"/>
      <c r="C519" s="43"/>
      <c r="D519" s="220" t="s">
        <v>135</v>
      </c>
      <c r="E519" s="43"/>
      <c r="F519" s="221" t="s">
        <v>744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135</v>
      </c>
      <c r="AU519" s="19" t="s">
        <v>21</v>
      </c>
    </row>
    <row r="520" s="14" customFormat="1">
      <c r="A520" s="14"/>
      <c r="B520" s="236"/>
      <c r="C520" s="237"/>
      <c r="D520" s="227" t="s">
        <v>137</v>
      </c>
      <c r="E520" s="238" t="s">
        <v>32</v>
      </c>
      <c r="F520" s="239" t="s">
        <v>745</v>
      </c>
      <c r="G520" s="237"/>
      <c r="H520" s="240">
        <v>1109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137</v>
      </c>
      <c r="AU520" s="246" t="s">
        <v>21</v>
      </c>
      <c r="AV520" s="14" t="s">
        <v>21</v>
      </c>
      <c r="AW520" s="14" t="s">
        <v>41</v>
      </c>
      <c r="AX520" s="14" t="s">
        <v>82</v>
      </c>
      <c r="AY520" s="246" t="s">
        <v>126</v>
      </c>
    </row>
    <row r="521" s="13" customFormat="1">
      <c r="A521" s="13"/>
      <c r="B521" s="225"/>
      <c r="C521" s="226"/>
      <c r="D521" s="227" t="s">
        <v>137</v>
      </c>
      <c r="E521" s="228" t="s">
        <v>32</v>
      </c>
      <c r="F521" s="229" t="s">
        <v>291</v>
      </c>
      <c r="G521" s="226"/>
      <c r="H521" s="228" t="s">
        <v>32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137</v>
      </c>
      <c r="AU521" s="235" t="s">
        <v>21</v>
      </c>
      <c r="AV521" s="13" t="s">
        <v>90</v>
      </c>
      <c r="AW521" s="13" t="s">
        <v>41</v>
      </c>
      <c r="AX521" s="13" t="s">
        <v>82</v>
      </c>
      <c r="AY521" s="235" t="s">
        <v>126</v>
      </c>
    </row>
    <row r="522" s="14" customFormat="1">
      <c r="A522" s="14"/>
      <c r="B522" s="236"/>
      <c r="C522" s="237"/>
      <c r="D522" s="227" t="s">
        <v>137</v>
      </c>
      <c r="E522" s="238" t="s">
        <v>32</v>
      </c>
      <c r="F522" s="239" t="s">
        <v>721</v>
      </c>
      <c r="G522" s="237"/>
      <c r="H522" s="240">
        <v>260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137</v>
      </c>
      <c r="AU522" s="246" t="s">
        <v>21</v>
      </c>
      <c r="AV522" s="14" t="s">
        <v>21</v>
      </c>
      <c r="AW522" s="14" t="s">
        <v>41</v>
      </c>
      <c r="AX522" s="14" t="s">
        <v>82</v>
      </c>
      <c r="AY522" s="246" t="s">
        <v>126</v>
      </c>
    </row>
    <row r="523" s="13" customFormat="1">
      <c r="A523" s="13"/>
      <c r="B523" s="225"/>
      <c r="C523" s="226"/>
      <c r="D523" s="227" t="s">
        <v>137</v>
      </c>
      <c r="E523" s="228" t="s">
        <v>32</v>
      </c>
      <c r="F523" s="229" t="s">
        <v>140</v>
      </c>
      <c r="G523" s="226"/>
      <c r="H523" s="228" t="s">
        <v>32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137</v>
      </c>
      <c r="AU523" s="235" t="s">
        <v>21</v>
      </c>
      <c r="AV523" s="13" t="s">
        <v>90</v>
      </c>
      <c r="AW523" s="13" t="s">
        <v>41</v>
      </c>
      <c r="AX523" s="13" t="s">
        <v>82</v>
      </c>
      <c r="AY523" s="235" t="s">
        <v>126</v>
      </c>
    </row>
    <row r="524" s="15" customFormat="1">
      <c r="A524" s="15"/>
      <c r="B524" s="247"/>
      <c r="C524" s="248"/>
      <c r="D524" s="227" t="s">
        <v>137</v>
      </c>
      <c r="E524" s="249" t="s">
        <v>32</v>
      </c>
      <c r="F524" s="250" t="s">
        <v>141</v>
      </c>
      <c r="G524" s="248"/>
      <c r="H524" s="251">
        <v>1369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7" t="s">
        <v>137</v>
      </c>
      <c r="AU524" s="257" t="s">
        <v>21</v>
      </c>
      <c r="AV524" s="15" t="s">
        <v>133</v>
      </c>
      <c r="AW524" s="15" t="s">
        <v>41</v>
      </c>
      <c r="AX524" s="15" t="s">
        <v>90</v>
      </c>
      <c r="AY524" s="257" t="s">
        <v>126</v>
      </c>
    </row>
    <row r="525" s="2" customFormat="1" ht="21.75" customHeight="1">
      <c r="A525" s="41"/>
      <c r="B525" s="42"/>
      <c r="C525" s="207" t="s">
        <v>746</v>
      </c>
      <c r="D525" s="207" t="s">
        <v>128</v>
      </c>
      <c r="E525" s="208" t="s">
        <v>747</v>
      </c>
      <c r="F525" s="209" t="s">
        <v>748</v>
      </c>
      <c r="G525" s="210" t="s">
        <v>226</v>
      </c>
      <c r="H525" s="211">
        <v>57.875999999999998</v>
      </c>
      <c r="I525" s="212"/>
      <c r="J525" s="213">
        <f>ROUND(I525*H525,2)</f>
        <v>0</v>
      </c>
      <c r="K525" s="209" t="s">
        <v>132</v>
      </c>
      <c r="L525" s="47"/>
      <c r="M525" s="214" t="s">
        <v>32</v>
      </c>
      <c r="N525" s="215" t="s">
        <v>53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133</v>
      </c>
      <c r="AT525" s="218" t="s">
        <v>128</v>
      </c>
      <c r="AU525" s="218" t="s">
        <v>21</v>
      </c>
      <c r="AY525" s="19" t="s">
        <v>126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90</v>
      </c>
      <c r="BK525" s="219">
        <f>ROUND(I525*H525,2)</f>
        <v>0</v>
      </c>
      <c r="BL525" s="19" t="s">
        <v>133</v>
      </c>
      <c r="BM525" s="218" t="s">
        <v>749</v>
      </c>
    </row>
    <row r="526" s="2" customFormat="1">
      <c r="A526" s="41"/>
      <c r="B526" s="42"/>
      <c r="C526" s="43"/>
      <c r="D526" s="220" t="s">
        <v>135</v>
      </c>
      <c r="E526" s="43"/>
      <c r="F526" s="221" t="s">
        <v>750</v>
      </c>
      <c r="G526" s="43"/>
      <c r="H526" s="43"/>
      <c r="I526" s="222"/>
      <c r="J526" s="43"/>
      <c r="K526" s="43"/>
      <c r="L526" s="47"/>
      <c r="M526" s="223"/>
      <c r="N526" s="224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19" t="s">
        <v>135</v>
      </c>
      <c r="AU526" s="19" t="s">
        <v>21</v>
      </c>
    </row>
    <row r="527" s="14" customFormat="1">
      <c r="A527" s="14"/>
      <c r="B527" s="236"/>
      <c r="C527" s="237"/>
      <c r="D527" s="227" t="s">
        <v>137</v>
      </c>
      <c r="E527" s="238" t="s">
        <v>32</v>
      </c>
      <c r="F527" s="239" t="s">
        <v>751</v>
      </c>
      <c r="G527" s="237"/>
      <c r="H527" s="240">
        <v>57.875999999999998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137</v>
      </c>
      <c r="AU527" s="246" t="s">
        <v>21</v>
      </c>
      <c r="AV527" s="14" t="s">
        <v>21</v>
      </c>
      <c r="AW527" s="14" t="s">
        <v>41</v>
      </c>
      <c r="AX527" s="14" t="s">
        <v>82</v>
      </c>
      <c r="AY527" s="246" t="s">
        <v>126</v>
      </c>
    </row>
    <row r="528" s="13" customFormat="1">
      <c r="A528" s="13"/>
      <c r="B528" s="225"/>
      <c r="C528" s="226"/>
      <c r="D528" s="227" t="s">
        <v>137</v>
      </c>
      <c r="E528" s="228" t="s">
        <v>32</v>
      </c>
      <c r="F528" s="229" t="s">
        <v>752</v>
      </c>
      <c r="G528" s="226"/>
      <c r="H528" s="228" t="s">
        <v>32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137</v>
      </c>
      <c r="AU528" s="235" t="s">
        <v>21</v>
      </c>
      <c r="AV528" s="13" t="s">
        <v>90</v>
      </c>
      <c r="AW528" s="13" t="s">
        <v>41</v>
      </c>
      <c r="AX528" s="13" t="s">
        <v>82</v>
      </c>
      <c r="AY528" s="235" t="s">
        <v>126</v>
      </c>
    </row>
    <row r="529" s="15" customFormat="1">
      <c r="A529" s="15"/>
      <c r="B529" s="247"/>
      <c r="C529" s="248"/>
      <c r="D529" s="227" t="s">
        <v>137</v>
      </c>
      <c r="E529" s="249" t="s">
        <v>32</v>
      </c>
      <c r="F529" s="250" t="s">
        <v>141</v>
      </c>
      <c r="G529" s="248"/>
      <c r="H529" s="251">
        <v>57.875999999999998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7" t="s">
        <v>137</v>
      </c>
      <c r="AU529" s="257" t="s">
        <v>21</v>
      </c>
      <c r="AV529" s="15" t="s">
        <v>133</v>
      </c>
      <c r="AW529" s="15" t="s">
        <v>41</v>
      </c>
      <c r="AX529" s="15" t="s">
        <v>90</v>
      </c>
      <c r="AY529" s="257" t="s">
        <v>126</v>
      </c>
    </row>
    <row r="530" s="12" customFormat="1" ht="22.8" customHeight="1">
      <c r="A530" s="12"/>
      <c r="B530" s="191"/>
      <c r="C530" s="192"/>
      <c r="D530" s="193" t="s">
        <v>81</v>
      </c>
      <c r="E530" s="205" t="s">
        <v>176</v>
      </c>
      <c r="F530" s="205" t="s">
        <v>753</v>
      </c>
      <c r="G530" s="192"/>
      <c r="H530" s="192"/>
      <c r="I530" s="195"/>
      <c r="J530" s="206">
        <f>BK530</f>
        <v>0</v>
      </c>
      <c r="K530" s="192"/>
      <c r="L530" s="197"/>
      <c r="M530" s="198"/>
      <c r="N530" s="199"/>
      <c r="O530" s="199"/>
      <c r="P530" s="200">
        <f>SUM(P531:P534)</f>
        <v>0</v>
      </c>
      <c r="Q530" s="199"/>
      <c r="R530" s="200">
        <f>SUM(R531:R534)</f>
        <v>0.012258999999999999</v>
      </c>
      <c r="S530" s="199"/>
      <c r="T530" s="201">
        <f>SUM(T531:T534)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2" t="s">
        <v>90</v>
      </c>
      <c r="AT530" s="203" t="s">
        <v>81</v>
      </c>
      <c r="AU530" s="203" t="s">
        <v>90</v>
      </c>
      <c r="AY530" s="202" t="s">
        <v>126</v>
      </c>
      <c r="BK530" s="204">
        <f>SUM(BK531:BK534)</f>
        <v>0</v>
      </c>
    </row>
    <row r="531" s="2" customFormat="1" ht="16.5" customHeight="1">
      <c r="A531" s="41"/>
      <c r="B531" s="42"/>
      <c r="C531" s="207" t="s">
        <v>754</v>
      </c>
      <c r="D531" s="207" t="s">
        <v>128</v>
      </c>
      <c r="E531" s="208" t="s">
        <v>755</v>
      </c>
      <c r="F531" s="209" t="s">
        <v>756</v>
      </c>
      <c r="G531" s="210" t="s">
        <v>226</v>
      </c>
      <c r="H531" s="211">
        <v>14.949999999999999</v>
      </c>
      <c r="I531" s="212"/>
      <c r="J531" s="213">
        <f>ROUND(I531*H531,2)</f>
        <v>0</v>
      </c>
      <c r="K531" s="209" t="s">
        <v>32</v>
      </c>
      <c r="L531" s="47"/>
      <c r="M531" s="214" t="s">
        <v>32</v>
      </c>
      <c r="N531" s="215" t="s">
        <v>53</v>
      </c>
      <c r="O531" s="87"/>
      <c r="P531" s="216">
        <f>O531*H531</f>
        <v>0</v>
      </c>
      <c r="Q531" s="216">
        <v>0.00081999999999999998</v>
      </c>
      <c r="R531" s="216">
        <f>Q531*H531</f>
        <v>0.012258999999999999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133</v>
      </c>
      <c r="AT531" s="218" t="s">
        <v>128</v>
      </c>
      <c r="AU531" s="218" t="s">
        <v>21</v>
      </c>
      <c r="AY531" s="19" t="s">
        <v>126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90</v>
      </c>
      <c r="BK531" s="219">
        <f>ROUND(I531*H531,2)</f>
        <v>0</v>
      </c>
      <c r="BL531" s="19" t="s">
        <v>133</v>
      </c>
      <c r="BM531" s="218" t="s">
        <v>757</v>
      </c>
    </row>
    <row r="532" s="14" customFormat="1">
      <c r="A532" s="14"/>
      <c r="B532" s="236"/>
      <c r="C532" s="237"/>
      <c r="D532" s="227" t="s">
        <v>137</v>
      </c>
      <c r="E532" s="238" t="s">
        <v>32</v>
      </c>
      <c r="F532" s="239" t="s">
        <v>758</v>
      </c>
      <c r="G532" s="237"/>
      <c r="H532" s="240">
        <v>14.949999999999999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137</v>
      </c>
      <c r="AU532" s="246" t="s">
        <v>21</v>
      </c>
      <c r="AV532" s="14" t="s">
        <v>21</v>
      </c>
      <c r="AW532" s="14" t="s">
        <v>41</v>
      </c>
      <c r="AX532" s="14" t="s">
        <v>82</v>
      </c>
      <c r="AY532" s="246" t="s">
        <v>126</v>
      </c>
    </row>
    <row r="533" s="13" customFormat="1">
      <c r="A533" s="13"/>
      <c r="B533" s="225"/>
      <c r="C533" s="226"/>
      <c r="D533" s="227" t="s">
        <v>137</v>
      </c>
      <c r="E533" s="228" t="s">
        <v>32</v>
      </c>
      <c r="F533" s="229" t="s">
        <v>140</v>
      </c>
      <c r="G533" s="226"/>
      <c r="H533" s="228" t="s">
        <v>32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137</v>
      </c>
      <c r="AU533" s="235" t="s">
        <v>21</v>
      </c>
      <c r="AV533" s="13" t="s">
        <v>90</v>
      </c>
      <c r="AW533" s="13" t="s">
        <v>41</v>
      </c>
      <c r="AX533" s="13" t="s">
        <v>82</v>
      </c>
      <c r="AY533" s="235" t="s">
        <v>126</v>
      </c>
    </row>
    <row r="534" s="15" customFormat="1">
      <c r="A534" s="15"/>
      <c r="B534" s="247"/>
      <c r="C534" s="248"/>
      <c r="D534" s="227" t="s">
        <v>137</v>
      </c>
      <c r="E534" s="249" t="s">
        <v>32</v>
      </c>
      <c r="F534" s="250" t="s">
        <v>141</v>
      </c>
      <c r="G534" s="248"/>
      <c r="H534" s="251">
        <v>14.949999999999999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137</v>
      </c>
      <c r="AU534" s="257" t="s">
        <v>21</v>
      </c>
      <c r="AV534" s="15" t="s">
        <v>133</v>
      </c>
      <c r="AW534" s="15" t="s">
        <v>41</v>
      </c>
      <c r="AX534" s="15" t="s">
        <v>90</v>
      </c>
      <c r="AY534" s="257" t="s">
        <v>126</v>
      </c>
    </row>
    <row r="535" s="12" customFormat="1" ht="22.8" customHeight="1">
      <c r="A535" s="12"/>
      <c r="B535" s="191"/>
      <c r="C535" s="192"/>
      <c r="D535" s="193" t="s">
        <v>81</v>
      </c>
      <c r="E535" s="205" t="s">
        <v>142</v>
      </c>
      <c r="F535" s="205" t="s">
        <v>143</v>
      </c>
      <c r="G535" s="192"/>
      <c r="H535" s="192"/>
      <c r="I535" s="195"/>
      <c r="J535" s="206">
        <f>BK535</f>
        <v>0</v>
      </c>
      <c r="K535" s="192"/>
      <c r="L535" s="197"/>
      <c r="M535" s="198"/>
      <c r="N535" s="199"/>
      <c r="O535" s="199"/>
      <c r="P535" s="200">
        <f>SUM(P536:P627)</f>
        <v>0</v>
      </c>
      <c r="Q535" s="199"/>
      <c r="R535" s="200">
        <f>SUM(R536:R627)</f>
        <v>11.380709200000002</v>
      </c>
      <c r="S535" s="199"/>
      <c r="T535" s="201">
        <f>SUM(T536:T627)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2" t="s">
        <v>90</v>
      </c>
      <c r="AT535" s="203" t="s">
        <v>81</v>
      </c>
      <c r="AU535" s="203" t="s">
        <v>90</v>
      </c>
      <c r="AY535" s="202" t="s">
        <v>126</v>
      </c>
      <c r="BK535" s="204">
        <f>SUM(BK536:BK627)</f>
        <v>0</v>
      </c>
    </row>
    <row r="536" s="2" customFormat="1" ht="24.15" customHeight="1">
      <c r="A536" s="41"/>
      <c r="B536" s="42"/>
      <c r="C536" s="207" t="s">
        <v>759</v>
      </c>
      <c r="D536" s="207" t="s">
        <v>128</v>
      </c>
      <c r="E536" s="208" t="s">
        <v>760</v>
      </c>
      <c r="F536" s="209" t="s">
        <v>761</v>
      </c>
      <c r="G536" s="210" t="s">
        <v>170</v>
      </c>
      <c r="H536" s="211">
        <v>88</v>
      </c>
      <c r="I536" s="212"/>
      <c r="J536" s="213">
        <f>ROUND(I536*H536,2)</f>
        <v>0</v>
      </c>
      <c r="K536" s="209" t="s">
        <v>132</v>
      </c>
      <c r="L536" s="47"/>
      <c r="M536" s="214" t="s">
        <v>32</v>
      </c>
      <c r="N536" s="215" t="s">
        <v>53</v>
      </c>
      <c r="O536" s="87"/>
      <c r="P536" s="216">
        <f>O536*H536</f>
        <v>0</v>
      </c>
      <c r="Q536" s="216">
        <v>0.01517</v>
      </c>
      <c r="R536" s="216">
        <f>Q536*H536</f>
        <v>1.3349599999999999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133</v>
      </c>
      <c r="AT536" s="218" t="s">
        <v>128</v>
      </c>
      <c r="AU536" s="218" t="s">
        <v>21</v>
      </c>
      <c r="AY536" s="19" t="s">
        <v>126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9" t="s">
        <v>90</v>
      </c>
      <c r="BK536" s="219">
        <f>ROUND(I536*H536,2)</f>
        <v>0</v>
      </c>
      <c r="BL536" s="19" t="s">
        <v>133</v>
      </c>
      <c r="BM536" s="218" t="s">
        <v>762</v>
      </c>
    </row>
    <row r="537" s="2" customFormat="1">
      <c r="A537" s="41"/>
      <c r="B537" s="42"/>
      <c r="C537" s="43"/>
      <c r="D537" s="220" t="s">
        <v>135</v>
      </c>
      <c r="E537" s="43"/>
      <c r="F537" s="221" t="s">
        <v>763</v>
      </c>
      <c r="G537" s="43"/>
      <c r="H537" s="43"/>
      <c r="I537" s="222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19" t="s">
        <v>135</v>
      </c>
      <c r="AU537" s="19" t="s">
        <v>21</v>
      </c>
    </row>
    <row r="538" s="14" customFormat="1">
      <c r="A538" s="14"/>
      <c r="B538" s="236"/>
      <c r="C538" s="237"/>
      <c r="D538" s="227" t="s">
        <v>137</v>
      </c>
      <c r="E538" s="238" t="s">
        <v>32</v>
      </c>
      <c r="F538" s="239" t="s">
        <v>764</v>
      </c>
      <c r="G538" s="237"/>
      <c r="H538" s="240">
        <v>88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137</v>
      </c>
      <c r="AU538" s="246" t="s">
        <v>21</v>
      </c>
      <c r="AV538" s="14" t="s">
        <v>21</v>
      </c>
      <c r="AW538" s="14" t="s">
        <v>41</v>
      </c>
      <c r="AX538" s="14" t="s">
        <v>82</v>
      </c>
      <c r="AY538" s="246" t="s">
        <v>126</v>
      </c>
    </row>
    <row r="539" s="13" customFormat="1">
      <c r="A539" s="13"/>
      <c r="B539" s="225"/>
      <c r="C539" s="226"/>
      <c r="D539" s="227" t="s">
        <v>137</v>
      </c>
      <c r="E539" s="228" t="s">
        <v>32</v>
      </c>
      <c r="F539" s="229" t="s">
        <v>140</v>
      </c>
      <c r="G539" s="226"/>
      <c r="H539" s="228" t="s">
        <v>32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137</v>
      </c>
      <c r="AU539" s="235" t="s">
        <v>21</v>
      </c>
      <c r="AV539" s="13" t="s">
        <v>90</v>
      </c>
      <c r="AW539" s="13" t="s">
        <v>41</v>
      </c>
      <c r="AX539" s="13" t="s">
        <v>82</v>
      </c>
      <c r="AY539" s="235" t="s">
        <v>126</v>
      </c>
    </row>
    <row r="540" s="15" customFormat="1">
      <c r="A540" s="15"/>
      <c r="B540" s="247"/>
      <c r="C540" s="248"/>
      <c r="D540" s="227" t="s">
        <v>137</v>
      </c>
      <c r="E540" s="249" t="s">
        <v>32</v>
      </c>
      <c r="F540" s="250" t="s">
        <v>141</v>
      </c>
      <c r="G540" s="248"/>
      <c r="H540" s="251">
        <v>88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7" t="s">
        <v>137</v>
      </c>
      <c r="AU540" s="257" t="s">
        <v>21</v>
      </c>
      <c r="AV540" s="15" t="s">
        <v>133</v>
      </c>
      <c r="AW540" s="15" t="s">
        <v>41</v>
      </c>
      <c r="AX540" s="15" t="s">
        <v>90</v>
      </c>
      <c r="AY540" s="257" t="s">
        <v>126</v>
      </c>
    </row>
    <row r="541" s="2" customFormat="1" ht="24.15" customHeight="1">
      <c r="A541" s="41"/>
      <c r="B541" s="42"/>
      <c r="C541" s="207" t="s">
        <v>765</v>
      </c>
      <c r="D541" s="207" t="s">
        <v>128</v>
      </c>
      <c r="E541" s="208" t="s">
        <v>766</v>
      </c>
      <c r="F541" s="209" t="s">
        <v>767</v>
      </c>
      <c r="G541" s="210" t="s">
        <v>170</v>
      </c>
      <c r="H541" s="211">
        <v>24</v>
      </c>
      <c r="I541" s="212"/>
      <c r="J541" s="213">
        <f>ROUND(I541*H541,2)</f>
        <v>0</v>
      </c>
      <c r="K541" s="209" t="s">
        <v>132</v>
      </c>
      <c r="L541" s="47"/>
      <c r="M541" s="214" t="s">
        <v>32</v>
      </c>
      <c r="N541" s="215" t="s">
        <v>53</v>
      </c>
      <c r="O541" s="87"/>
      <c r="P541" s="216">
        <f>O541*H541</f>
        <v>0</v>
      </c>
      <c r="Q541" s="216">
        <v>0.072109999999999994</v>
      </c>
      <c r="R541" s="216">
        <f>Q541*H541</f>
        <v>1.7306399999999997</v>
      </c>
      <c r="S541" s="216">
        <v>0</v>
      </c>
      <c r="T541" s="21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8" t="s">
        <v>133</v>
      </c>
      <c r="AT541" s="218" t="s">
        <v>128</v>
      </c>
      <c r="AU541" s="218" t="s">
        <v>21</v>
      </c>
      <c r="AY541" s="19" t="s">
        <v>126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90</v>
      </c>
      <c r="BK541" s="219">
        <f>ROUND(I541*H541,2)</f>
        <v>0</v>
      </c>
      <c r="BL541" s="19" t="s">
        <v>133</v>
      </c>
      <c r="BM541" s="218" t="s">
        <v>768</v>
      </c>
    </row>
    <row r="542" s="2" customFormat="1">
      <c r="A542" s="41"/>
      <c r="B542" s="42"/>
      <c r="C542" s="43"/>
      <c r="D542" s="220" t="s">
        <v>135</v>
      </c>
      <c r="E542" s="43"/>
      <c r="F542" s="221" t="s">
        <v>769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135</v>
      </c>
      <c r="AU542" s="19" t="s">
        <v>21</v>
      </c>
    </row>
    <row r="543" s="14" customFormat="1">
      <c r="A543" s="14"/>
      <c r="B543" s="236"/>
      <c r="C543" s="237"/>
      <c r="D543" s="227" t="s">
        <v>137</v>
      </c>
      <c r="E543" s="238" t="s">
        <v>32</v>
      </c>
      <c r="F543" s="239" t="s">
        <v>770</v>
      </c>
      <c r="G543" s="237"/>
      <c r="H543" s="240">
        <v>24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137</v>
      </c>
      <c r="AU543" s="246" t="s">
        <v>21</v>
      </c>
      <c r="AV543" s="14" t="s">
        <v>21</v>
      </c>
      <c r="AW543" s="14" t="s">
        <v>41</v>
      </c>
      <c r="AX543" s="14" t="s">
        <v>82</v>
      </c>
      <c r="AY543" s="246" t="s">
        <v>126</v>
      </c>
    </row>
    <row r="544" s="13" customFormat="1">
      <c r="A544" s="13"/>
      <c r="B544" s="225"/>
      <c r="C544" s="226"/>
      <c r="D544" s="227" t="s">
        <v>137</v>
      </c>
      <c r="E544" s="228" t="s">
        <v>32</v>
      </c>
      <c r="F544" s="229" t="s">
        <v>140</v>
      </c>
      <c r="G544" s="226"/>
      <c r="H544" s="228" t="s">
        <v>32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137</v>
      </c>
      <c r="AU544" s="235" t="s">
        <v>21</v>
      </c>
      <c r="AV544" s="13" t="s">
        <v>90</v>
      </c>
      <c r="AW544" s="13" t="s">
        <v>41</v>
      </c>
      <c r="AX544" s="13" t="s">
        <v>82</v>
      </c>
      <c r="AY544" s="235" t="s">
        <v>126</v>
      </c>
    </row>
    <row r="545" s="15" customFormat="1">
      <c r="A545" s="15"/>
      <c r="B545" s="247"/>
      <c r="C545" s="248"/>
      <c r="D545" s="227" t="s">
        <v>137</v>
      </c>
      <c r="E545" s="249" t="s">
        <v>32</v>
      </c>
      <c r="F545" s="250" t="s">
        <v>141</v>
      </c>
      <c r="G545" s="248"/>
      <c r="H545" s="251">
        <v>24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137</v>
      </c>
      <c r="AU545" s="257" t="s">
        <v>21</v>
      </c>
      <c r="AV545" s="15" t="s">
        <v>133</v>
      </c>
      <c r="AW545" s="15" t="s">
        <v>41</v>
      </c>
      <c r="AX545" s="15" t="s">
        <v>90</v>
      </c>
      <c r="AY545" s="257" t="s">
        <v>126</v>
      </c>
    </row>
    <row r="546" s="2" customFormat="1" ht="16.5" customHeight="1">
      <c r="A546" s="41"/>
      <c r="B546" s="42"/>
      <c r="C546" s="207" t="s">
        <v>771</v>
      </c>
      <c r="D546" s="207" t="s">
        <v>128</v>
      </c>
      <c r="E546" s="208" t="s">
        <v>772</v>
      </c>
      <c r="F546" s="209" t="s">
        <v>773</v>
      </c>
      <c r="G546" s="210" t="s">
        <v>245</v>
      </c>
      <c r="H546" s="211">
        <v>2</v>
      </c>
      <c r="I546" s="212"/>
      <c r="J546" s="213">
        <f>ROUND(I546*H546,2)</f>
        <v>0</v>
      </c>
      <c r="K546" s="209" t="s">
        <v>132</v>
      </c>
      <c r="L546" s="47"/>
      <c r="M546" s="214" t="s">
        <v>32</v>
      </c>
      <c r="N546" s="215" t="s">
        <v>53</v>
      </c>
      <c r="O546" s="87"/>
      <c r="P546" s="216">
        <f>O546*H546</f>
        <v>0</v>
      </c>
      <c r="Q546" s="216">
        <v>0.081119999999999998</v>
      </c>
      <c r="R546" s="216">
        <f>Q546*H546</f>
        <v>0.16224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133</v>
      </c>
      <c r="AT546" s="218" t="s">
        <v>128</v>
      </c>
      <c r="AU546" s="218" t="s">
        <v>21</v>
      </c>
      <c r="AY546" s="19" t="s">
        <v>126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9" t="s">
        <v>90</v>
      </c>
      <c r="BK546" s="219">
        <f>ROUND(I546*H546,2)</f>
        <v>0</v>
      </c>
      <c r="BL546" s="19" t="s">
        <v>133</v>
      </c>
      <c r="BM546" s="218" t="s">
        <v>774</v>
      </c>
    </row>
    <row r="547" s="2" customFormat="1">
      <c r="A547" s="41"/>
      <c r="B547" s="42"/>
      <c r="C547" s="43"/>
      <c r="D547" s="220" t="s">
        <v>135</v>
      </c>
      <c r="E547" s="43"/>
      <c r="F547" s="221" t="s">
        <v>775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19" t="s">
        <v>135</v>
      </c>
      <c r="AU547" s="19" t="s">
        <v>21</v>
      </c>
    </row>
    <row r="548" s="14" customFormat="1">
      <c r="A548" s="14"/>
      <c r="B548" s="236"/>
      <c r="C548" s="237"/>
      <c r="D548" s="227" t="s">
        <v>137</v>
      </c>
      <c r="E548" s="238" t="s">
        <v>32</v>
      </c>
      <c r="F548" s="239" t="s">
        <v>21</v>
      </c>
      <c r="G548" s="237"/>
      <c r="H548" s="240">
        <v>2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137</v>
      </c>
      <c r="AU548" s="246" t="s">
        <v>21</v>
      </c>
      <c r="AV548" s="14" t="s">
        <v>21</v>
      </c>
      <c r="AW548" s="14" t="s">
        <v>41</v>
      </c>
      <c r="AX548" s="14" t="s">
        <v>82</v>
      </c>
      <c r="AY548" s="246" t="s">
        <v>126</v>
      </c>
    </row>
    <row r="549" s="13" customFormat="1">
      <c r="A549" s="13"/>
      <c r="B549" s="225"/>
      <c r="C549" s="226"/>
      <c r="D549" s="227" t="s">
        <v>137</v>
      </c>
      <c r="E549" s="228" t="s">
        <v>32</v>
      </c>
      <c r="F549" s="229" t="s">
        <v>140</v>
      </c>
      <c r="G549" s="226"/>
      <c r="H549" s="228" t="s">
        <v>32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137</v>
      </c>
      <c r="AU549" s="235" t="s">
        <v>21</v>
      </c>
      <c r="AV549" s="13" t="s">
        <v>90</v>
      </c>
      <c r="AW549" s="13" t="s">
        <v>41</v>
      </c>
      <c r="AX549" s="13" t="s">
        <v>82</v>
      </c>
      <c r="AY549" s="235" t="s">
        <v>126</v>
      </c>
    </row>
    <row r="550" s="15" customFormat="1">
      <c r="A550" s="15"/>
      <c r="B550" s="247"/>
      <c r="C550" s="248"/>
      <c r="D550" s="227" t="s">
        <v>137</v>
      </c>
      <c r="E550" s="249" t="s">
        <v>32</v>
      </c>
      <c r="F550" s="250" t="s">
        <v>141</v>
      </c>
      <c r="G550" s="248"/>
      <c r="H550" s="251">
        <v>2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137</v>
      </c>
      <c r="AU550" s="257" t="s">
        <v>21</v>
      </c>
      <c r="AV550" s="15" t="s">
        <v>133</v>
      </c>
      <c r="AW550" s="15" t="s">
        <v>41</v>
      </c>
      <c r="AX550" s="15" t="s">
        <v>90</v>
      </c>
      <c r="AY550" s="257" t="s">
        <v>126</v>
      </c>
    </row>
    <row r="551" s="2" customFormat="1" ht="16.5" customHeight="1">
      <c r="A551" s="41"/>
      <c r="B551" s="42"/>
      <c r="C551" s="207" t="s">
        <v>776</v>
      </c>
      <c r="D551" s="207" t="s">
        <v>128</v>
      </c>
      <c r="E551" s="208" t="s">
        <v>777</v>
      </c>
      <c r="F551" s="209" t="s">
        <v>778</v>
      </c>
      <c r="G551" s="210" t="s">
        <v>245</v>
      </c>
      <c r="H551" s="211">
        <v>1</v>
      </c>
      <c r="I551" s="212"/>
      <c r="J551" s="213">
        <f>ROUND(I551*H551,2)</f>
        <v>0</v>
      </c>
      <c r="K551" s="209" t="s">
        <v>32</v>
      </c>
      <c r="L551" s="47"/>
      <c r="M551" s="214" t="s">
        <v>32</v>
      </c>
      <c r="N551" s="215" t="s">
        <v>53</v>
      </c>
      <c r="O551" s="87"/>
      <c r="P551" s="216">
        <f>O551*H551</f>
        <v>0</v>
      </c>
      <c r="Q551" s="216">
        <v>0.081119999999999998</v>
      </c>
      <c r="R551" s="216">
        <f>Q551*H551</f>
        <v>0.081119999999999998</v>
      </c>
      <c r="S551" s="216">
        <v>0</v>
      </c>
      <c r="T551" s="217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8" t="s">
        <v>133</v>
      </c>
      <c r="AT551" s="218" t="s">
        <v>128</v>
      </c>
      <c r="AU551" s="218" t="s">
        <v>21</v>
      </c>
      <c r="AY551" s="19" t="s">
        <v>126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9" t="s">
        <v>90</v>
      </c>
      <c r="BK551" s="219">
        <f>ROUND(I551*H551,2)</f>
        <v>0</v>
      </c>
      <c r="BL551" s="19" t="s">
        <v>133</v>
      </c>
      <c r="BM551" s="218" t="s">
        <v>779</v>
      </c>
    </row>
    <row r="552" s="14" customFormat="1">
      <c r="A552" s="14"/>
      <c r="B552" s="236"/>
      <c r="C552" s="237"/>
      <c r="D552" s="227" t="s">
        <v>137</v>
      </c>
      <c r="E552" s="238" t="s">
        <v>32</v>
      </c>
      <c r="F552" s="239" t="s">
        <v>90</v>
      </c>
      <c r="G552" s="237"/>
      <c r="H552" s="240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137</v>
      </c>
      <c r="AU552" s="246" t="s">
        <v>21</v>
      </c>
      <c r="AV552" s="14" t="s">
        <v>21</v>
      </c>
      <c r="AW552" s="14" t="s">
        <v>41</v>
      </c>
      <c r="AX552" s="14" t="s">
        <v>82</v>
      </c>
      <c r="AY552" s="246" t="s">
        <v>126</v>
      </c>
    </row>
    <row r="553" s="13" customFormat="1">
      <c r="A553" s="13"/>
      <c r="B553" s="225"/>
      <c r="C553" s="226"/>
      <c r="D553" s="227" t="s">
        <v>137</v>
      </c>
      <c r="E553" s="228" t="s">
        <v>32</v>
      </c>
      <c r="F553" s="229" t="s">
        <v>140</v>
      </c>
      <c r="G553" s="226"/>
      <c r="H553" s="228" t="s">
        <v>32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137</v>
      </c>
      <c r="AU553" s="235" t="s">
        <v>21</v>
      </c>
      <c r="AV553" s="13" t="s">
        <v>90</v>
      </c>
      <c r="AW553" s="13" t="s">
        <v>41</v>
      </c>
      <c r="AX553" s="13" t="s">
        <v>82</v>
      </c>
      <c r="AY553" s="235" t="s">
        <v>126</v>
      </c>
    </row>
    <row r="554" s="15" customFormat="1">
      <c r="A554" s="15"/>
      <c r="B554" s="247"/>
      <c r="C554" s="248"/>
      <c r="D554" s="227" t="s">
        <v>137</v>
      </c>
      <c r="E554" s="249" t="s">
        <v>32</v>
      </c>
      <c r="F554" s="250" t="s">
        <v>141</v>
      </c>
      <c r="G554" s="248"/>
      <c r="H554" s="251">
        <v>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137</v>
      </c>
      <c r="AU554" s="257" t="s">
        <v>21</v>
      </c>
      <c r="AV554" s="15" t="s">
        <v>133</v>
      </c>
      <c r="AW554" s="15" t="s">
        <v>41</v>
      </c>
      <c r="AX554" s="15" t="s">
        <v>90</v>
      </c>
      <c r="AY554" s="257" t="s">
        <v>126</v>
      </c>
    </row>
    <row r="555" s="2" customFormat="1" ht="16.5" customHeight="1">
      <c r="A555" s="41"/>
      <c r="B555" s="42"/>
      <c r="C555" s="207" t="s">
        <v>780</v>
      </c>
      <c r="D555" s="207" t="s">
        <v>128</v>
      </c>
      <c r="E555" s="208" t="s">
        <v>781</v>
      </c>
      <c r="F555" s="209" t="s">
        <v>782</v>
      </c>
      <c r="G555" s="210" t="s">
        <v>245</v>
      </c>
      <c r="H555" s="211">
        <v>2</v>
      </c>
      <c r="I555" s="212"/>
      <c r="J555" s="213">
        <f>ROUND(I555*H555,2)</f>
        <v>0</v>
      </c>
      <c r="K555" s="209" t="s">
        <v>32</v>
      </c>
      <c r="L555" s="47"/>
      <c r="M555" s="214" t="s">
        <v>32</v>
      </c>
      <c r="N555" s="215" t="s">
        <v>53</v>
      </c>
      <c r="O555" s="87"/>
      <c r="P555" s="216">
        <f>O555*H555</f>
        <v>0</v>
      </c>
      <c r="Q555" s="216">
        <v>0.081119999999999998</v>
      </c>
      <c r="R555" s="216">
        <f>Q555*H555</f>
        <v>0.16224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133</v>
      </c>
      <c r="AT555" s="218" t="s">
        <v>128</v>
      </c>
      <c r="AU555" s="218" t="s">
        <v>21</v>
      </c>
      <c r="AY555" s="19" t="s">
        <v>126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9" t="s">
        <v>90</v>
      </c>
      <c r="BK555" s="219">
        <f>ROUND(I555*H555,2)</f>
        <v>0</v>
      </c>
      <c r="BL555" s="19" t="s">
        <v>133</v>
      </c>
      <c r="BM555" s="218" t="s">
        <v>783</v>
      </c>
    </row>
    <row r="556" s="2" customFormat="1" ht="16.5" customHeight="1">
      <c r="A556" s="41"/>
      <c r="B556" s="42"/>
      <c r="C556" s="207" t="s">
        <v>784</v>
      </c>
      <c r="D556" s="207" t="s">
        <v>128</v>
      </c>
      <c r="E556" s="208" t="s">
        <v>785</v>
      </c>
      <c r="F556" s="209" t="s">
        <v>786</v>
      </c>
      <c r="G556" s="210" t="s">
        <v>170</v>
      </c>
      <c r="H556" s="211">
        <v>142</v>
      </c>
      <c r="I556" s="212"/>
      <c r="J556" s="213">
        <f>ROUND(I556*H556,2)</f>
        <v>0</v>
      </c>
      <c r="K556" s="209" t="s">
        <v>132</v>
      </c>
      <c r="L556" s="47"/>
      <c r="M556" s="214" t="s">
        <v>32</v>
      </c>
      <c r="N556" s="215" t="s">
        <v>53</v>
      </c>
      <c r="O556" s="87"/>
      <c r="P556" s="216">
        <f>O556*H556</f>
        <v>0</v>
      </c>
      <c r="Q556" s="216">
        <v>0.00033</v>
      </c>
      <c r="R556" s="216">
        <f>Q556*H556</f>
        <v>0.046859999999999999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133</v>
      </c>
      <c r="AT556" s="218" t="s">
        <v>128</v>
      </c>
      <c r="AU556" s="218" t="s">
        <v>21</v>
      </c>
      <c r="AY556" s="19" t="s">
        <v>126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9" t="s">
        <v>90</v>
      </c>
      <c r="BK556" s="219">
        <f>ROUND(I556*H556,2)</f>
        <v>0</v>
      </c>
      <c r="BL556" s="19" t="s">
        <v>133</v>
      </c>
      <c r="BM556" s="218" t="s">
        <v>787</v>
      </c>
    </row>
    <row r="557" s="2" customFormat="1">
      <c r="A557" s="41"/>
      <c r="B557" s="42"/>
      <c r="C557" s="43"/>
      <c r="D557" s="220" t="s">
        <v>135</v>
      </c>
      <c r="E557" s="43"/>
      <c r="F557" s="221" t="s">
        <v>788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135</v>
      </c>
      <c r="AU557" s="19" t="s">
        <v>21</v>
      </c>
    </row>
    <row r="558" s="14" customFormat="1">
      <c r="A558" s="14"/>
      <c r="B558" s="236"/>
      <c r="C558" s="237"/>
      <c r="D558" s="227" t="s">
        <v>137</v>
      </c>
      <c r="E558" s="238" t="s">
        <v>32</v>
      </c>
      <c r="F558" s="239" t="s">
        <v>789</v>
      </c>
      <c r="G558" s="237"/>
      <c r="H558" s="240">
        <v>142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137</v>
      </c>
      <c r="AU558" s="246" t="s">
        <v>21</v>
      </c>
      <c r="AV558" s="14" t="s">
        <v>21</v>
      </c>
      <c r="AW558" s="14" t="s">
        <v>41</v>
      </c>
      <c r="AX558" s="14" t="s">
        <v>82</v>
      </c>
      <c r="AY558" s="246" t="s">
        <v>126</v>
      </c>
    </row>
    <row r="559" s="13" customFormat="1">
      <c r="A559" s="13"/>
      <c r="B559" s="225"/>
      <c r="C559" s="226"/>
      <c r="D559" s="227" t="s">
        <v>137</v>
      </c>
      <c r="E559" s="228" t="s">
        <v>32</v>
      </c>
      <c r="F559" s="229" t="s">
        <v>140</v>
      </c>
      <c r="G559" s="226"/>
      <c r="H559" s="228" t="s">
        <v>32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137</v>
      </c>
      <c r="AU559" s="235" t="s">
        <v>21</v>
      </c>
      <c r="AV559" s="13" t="s">
        <v>90</v>
      </c>
      <c r="AW559" s="13" t="s">
        <v>41</v>
      </c>
      <c r="AX559" s="13" t="s">
        <v>82</v>
      </c>
      <c r="AY559" s="235" t="s">
        <v>126</v>
      </c>
    </row>
    <row r="560" s="15" customFormat="1">
      <c r="A560" s="15"/>
      <c r="B560" s="247"/>
      <c r="C560" s="248"/>
      <c r="D560" s="227" t="s">
        <v>137</v>
      </c>
      <c r="E560" s="249" t="s">
        <v>32</v>
      </c>
      <c r="F560" s="250" t="s">
        <v>141</v>
      </c>
      <c r="G560" s="248"/>
      <c r="H560" s="251">
        <v>142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137</v>
      </c>
      <c r="AU560" s="257" t="s">
        <v>21</v>
      </c>
      <c r="AV560" s="15" t="s">
        <v>133</v>
      </c>
      <c r="AW560" s="15" t="s">
        <v>41</v>
      </c>
      <c r="AX560" s="15" t="s">
        <v>90</v>
      </c>
      <c r="AY560" s="257" t="s">
        <v>126</v>
      </c>
    </row>
    <row r="561" s="2" customFormat="1" ht="16.5" customHeight="1">
      <c r="A561" s="41"/>
      <c r="B561" s="42"/>
      <c r="C561" s="207" t="s">
        <v>790</v>
      </c>
      <c r="D561" s="207" t="s">
        <v>128</v>
      </c>
      <c r="E561" s="208" t="s">
        <v>791</v>
      </c>
      <c r="F561" s="209" t="s">
        <v>792</v>
      </c>
      <c r="G561" s="210" t="s">
        <v>170</v>
      </c>
      <c r="H561" s="211">
        <v>284</v>
      </c>
      <c r="I561" s="212"/>
      <c r="J561" s="213">
        <f>ROUND(I561*H561,2)</f>
        <v>0</v>
      </c>
      <c r="K561" s="209" t="s">
        <v>132</v>
      </c>
      <c r="L561" s="47"/>
      <c r="M561" s="214" t="s">
        <v>32</v>
      </c>
      <c r="N561" s="215" t="s">
        <v>53</v>
      </c>
      <c r="O561" s="87"/>
      <c r="P561" s="216">
        <f>O561*H561</f>
        <v>0</v>
      </c>
      <c r="Q561" s="216">
        <v>0.00064999999999999997</v>
      </c>
      <c r="R561" s="216">
        <f>Q561*H561</f>
        <v>0.18459999999999999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133</v>
      </c>
      <c r="AT561" s="218" t="s">
        <v>128</v>
      </c>
      <c r="AU561" s="218" t="s">
        <v>21</v>
      </c>
      <c r="AY561" s="19" t="s">
        <v>126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90</v>
      </c>
      <c r="BK561" s="219">
        <f>ROUND(I561*H561,2)</f>
        <v>0</v>
      </c>
      <c r="BL561" s="19" t="s">
        <v>133</v>
      </c>
      <c r="BM561" s="218" t="s">
        <v>793</v>
      </c>
    </row>
    <row r="562" s="2" customFormat="1">
      <c r="A562" s="41"/>
      <c r="B562" s="42"/>
      <c r="C562" s="43"/>
      <c r="D562" s="220" t="s">
        <v>135</v>
      </c>
      <c r="E562" s="43"/>
      <c r="F562" s="221" t="s">
        <v>794</v>
      </c>
      <c r="G562" s="43"/>
      <c r="H562" s="43"/>
      <c r="I562" s="222"/>
      <c r="J562" s="43"/>
      <c r="K562" s="43"/>
      <c r="L562" s="47"/>
      <c r="M562" s="223"/>
      <c r="N562" s="224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19" t="s">
        <v>135</v>
      </c>
      <c r="AU562" s="19" t="s">
        <v>21</v>
      </c>
    </row>
    <row r="563" s="14" customFormat="1">
      <c r="A563" s="14"/>
      <c r="B563" s="236"/>
      <c r="C563" s="237"/>
      <c r="D563" s="227" t="s">
        <v>137</v>
      </c>
      <c r="E563" s="238" t="s">
        <v>32</v>
      </c>
      <c r="F563" s="239" t="s">
        <v>795</v>
      </c>
      <c r="G563" s="237"/>
      <c r="H563" s="240">
        <v>284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137</v>
      </c>
      <c r="AU563" s="246" t="s">
        <v>21</v>
      </c>
      <c r="AV563" s="14" t="s">
        <v>21</v>
      </c>
      <c r="AW563" s="14" t="s">
        <v>41</v>
      </c>
      <c r="AX563" s="14" t="s">
        <v>82</v>
      </c>
      <c r="AY563" s="246" t="s">
        <v>126</v>
      </c>
    </row>
    <row r="564" s="13" customFormat="1">
      <c r="A564" s="13"/>
      <c r="B564" s="225"/>
      <c r="C564" s="226"/>
      <c r="D564" s="227" t="s">
        <v>137</v>
      </c>
      <c r="E564" s="228" t="s">
        <v>32</v>
      </c>
      <c r="F564" s="229" t="s">
        <v>140</v>
      </c>
      <c r="G564" s="226"/>
      <c r="H564" s="228" t="s">
        <v>32</v>
      </c>
      <c r="I564" s="230"/>
      <c r="J564" s="226"/>
      <c r="K564" s="226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137</v>
      </c>
      <c r="AU564" s="235" t="s">
        <v>21</v>
      </c>
      <c r="AV564" s="13" t="s">
        <v>90</v>
      </c>
      <c r="AW564" s="13" t="s">
        <v>41</v>
      </c>
      <c r="AX564" s="13" t="s">
        <v>82</v>
      </c>
      <c r="AY564" s="235" t="s">
        <v>126</v>
      </c>
    </row>
    <row r="565" s="15" customFormat="1">
      <c r="A565" s="15"/>
      <c r="B565" s="247"/>
      <c r="C565" s="248"/>
      <c r="D565" s="227" t="s">
        <v>137</v>
      </c>
      <c r="E565" s="249" t="s">
        <v>32</v>
      </c>
      <c r="F565" s="250" t="s">
        <v>141</v>
      </c>
      <c r="G565" s="248"/>
      <c r="H565" s="251">
        <v>284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7" t="s">
        <v>137</v>
      </c>
      <c r="AU565" s="257" t="s">
        <v>21</v>
      </c>
      <c r="AV565" s="15" t="s">
        <v>133</v>
      </c>
      <c r="AW565" s="15" t="s">
        <v>41</v>
      </c>
      <c r="AX565" s="15" t="s">
        <v>90</v>
      </c>
      <c r="AY565" s="257" t="s">
        <v>126</v>
      </c>
    </row>
    <row r="566" s="2" customFormat="1" ht="24.15" customHeight="1">
      <c r="A566" s="41"/>
      <c r="B566" s="42"/>
      <c r="C566" s="207" t="s">
        <v>796</v>
      </c>
      <c r="D566" s="207" t="s">
        <v>128</v>
      </c>
      <c r="E566" s="208" t="s">
        <v>797</v>
      </c>
      <c r="F566" s="209" t="s">
        <v>798</v>
      </c>
      <c r="G566" s="210" t="s">
        <v>170</v>
      </c>
      <c r="H566" s="211">
        <v>426</v>
      </c>
      <c r="I566" s="212"/>
      <c r="J566" s="213">
        <f>ROUND(I566*H566,2)</f>
        <v>0</v>
      </c>
      <c r="K566" s="209" t="s">
        <v>132</v>
      </c>
      <c r="L566" s="47"/>
      <c r="M566" s="214" t="s">
        <v>32</v>
      </c>
      <c r="N566" s="215" t="s">
        <v>53</v>
      </c>
      <c r="O566" s="87"/>
      <c r="P566" s="216">
        <f>O566*H566</f>
        <v>0</v>
      </c>
      <c r="Q566" s="216">
        <v>0</v>
      </c>
      <c r="R566" s="216">
        <f>Q566*H566</f>
        <v>0</v>
      </c>
      <c r="S566" s="216">
        <v>0</v>
      </c>
      <c r="T566" s="217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133</v>
      </c>
      <c r="AT566" s="218" t="s">
        <v>128</v>
      </c>
      <c r="AU566" s="218" t="s">
        <v>21</v>
      </c>
      <c r="AY566" s="19" t="s">
        <v>126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19" t="s">
        <v>90</v>
      </c>
      <c r="BK566" s="219">
        <f>ROUND(I566*H566,2)</f>
        <v>0</v>
      </c>
      <c r="BL566" s="19" t="s">
        <v>133</v>
      </c>
      <c r="BM566" s="218" t="s">
        <v>799</v>
      </c>
    </row>
    <row r="567" s="2" customFormat="1">
      <c r="A567" s="41"/>
      <c r="B567" s="42"/>
      <c r="C567" s="43"/>
      <c r="D567" s="220" t="s">
        <v>135</v>
      </c>
      <c r="E567" s="43"/>
      <c r="F567" s="221" t="s">
        <v>800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19" t="s">
        <v>135</v>
      </c>
      <c r="AU567" s="19" t="s">
        <v>21</v>
      </c>
    </row>
    <row r="568" s="14" customFormat="1">
      <c r="A568" s="14"/>
      <c r="B568" s="236"/>
      <c r="C568" s="237"/>
      <c r="D568" s="227" t="s">
        <v>137</v>
      </c>
      <c r="E568" s="238" t="s">
        <v>32</v>
      </c>
      <c r="F568" s="239" t="s">
        <v>789</v>
      </c>
      <c r="G568" s="237"/>
      <c r="H568" s="240">
        <v>142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137</v>
      </c>
      <c r="AU568" s="246" t="s">
        <v>21</v>
      </c>
      <c r="AV568" s="14" t="s">
        <v>21</v>
      </c>
      <c r="AW568" s="14" t="s">
        <v>41</v>
      </c>
      <c r="AX568" s="14" t="s">
        <v>82</v>
      </c>
      <c r="AY568" s="246" t="s">
        <v>126</v>
      </c>
    </row>
    <row r="569" s="14" customFormat="1">
      <c r="A569" s="14"/>
      <c r="B569" s="236"/>
      <c r="C569" s="237"/>
      <c r="D569" s="227" t="s">
        <v>137</v>
      </c>
      <c r="E569" s="238" t="s">
        <v>32</v>
      </c>
      <c r="F569" s="239" t="s">
        <v>795</v>
      </c>
      <c r="G569" s="237"/>
      <c r="H569" s="240">
        <v>284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137</v>
      </c>
      <c r="AU569" s="246" t="s">
        <v>21</v>
      </c>
      <c r="AV569" s="14" t="s">
        <v>21</v>
      </c>
      <c r="AW569" s="14" t="s">
        <v>41</v>
      </c>
      <c r="AX569" s="14" t="s">
        <v>82</v>
      </c>
      <c r="AY569" s="246" t="s">
        <v>126</v>
      </c>
    </row>
    <row r="570" s="13" customFormat="1">
      <c r="A570" s="13"/>
      <c r="B570" s="225"/>
      <c r="C570" s="226"/>
      <c r="D570" s="227" t="s">
        <v>137</v>
      </c>
      <c r="E570" s="228" t="s">
        <v>32</v>
      </c>
      <c r="F570" s="229" t="s">
        <v>140</v>
      </c>
      <c r="G570" s="226"/>
      <c r="H570" s="228" t="s">
        <v>32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137</v>
      </c>
      <c r="AU570" s="235" t="s">
        <v>21</v>
      </c>
      <c r="AV570" s="13" t="s">
        <v>90</v>
      </c>
      <c r="AW570" s="13" t="s">
        <v>41</v>
      </c>
      <c r="AX570" s="13" t="s">
        <v>82</v>
      </c>
      <c r="AY570" s="235" t="s">
        <v>126</v>
      </c>
    </row>
    <row r="571" s="15" customFormat="1">
      <c r="A571" s="15"/>
      <c r="B571" s="247"/>
      <c r="C571" s="248"/>
      <c r="D571" s="227" t="s">
        <v>137</v>
      </c>
      <c r="E571" s="249" t="s">
        <v>32</v>
      </c>
      <c r="F571" s="250" t="s">
        <v>141</v>
      </c>
      <c r="G571" s="248"/>
      <c r="H571" s="251">
        <v>426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137</v>
      </c>
      <c r="AU571" s="257" t="s">
        <v>21</v>
      </c>
      <c r="AV571" s="15" t="s">
        <v>133</v>
      </c>
      <c r="AW571" s="15" t="s">
        <v>41</v>
      </c>
      <c r="AX571" s="15" t="s">
        <v>90</v>
      </c>
      <c r="AY571" s="257" t="s">
        <v>126</v>
      </c>
    </row>
    <row r="572" s="2" customFormat="1" ht="24.15" customHeight="1">
      <c r="A572" s="41"/>
      <c r="B572" s="42"/>
      <c r="C572" s="207" t="s">
        <v>801</v>
      </c>
      <c r="D572" s="207" t="s">
        <v>128</v>
      </c>
      <c r="E572" s="208" t="s">
        <v>802</v>
      </c>
      <c r="F572" s="209" t="s">
        <v>803</v>
      </c>
      <c r="G572" s="210" t="s">
        <v>170</v>
      </c>
      <c r="H572" s="211">
        <v>21.800000000000001</v>
      </c>
      <c r="I572" s="212"/>
      <c r="J572" s="213">
        <f>ROUND(I572*H572,2)</f>
        <v>0</v>
      </c>
      <c r="K572" s="209" t="s">
        <v>132</v>
      </c>
      <c r="L572" s="47"/>
      <c r="M572" s="214" t="s">
        <v>32</v>
      </c>
      <c r="N572" s="215" t="s">
        <v>53</v>
      </c>
      <c r="O572" s="87"/>
      <c r="P572" s="216">
        <f>O572*H572</f>
        <v>0</v>
      </c>
      <c r="Q572" s="216">
        <v>0.16849</v>
      </c>
      <c r="R572" s="216">
        <f>Q572*H572</f>
        <v>3.673082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133</v>
      </c>
      <c r="AT572" s="218" t="s">
        <v>128</v>
      </c>
      <c r="AU572" s="218" t="s">
        <v>21</v>
      </c>
      <c r="AY572" s="19" t="s">
        <v>126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9" t="s">
        <v>90</v>
      </c>
      <c r="BK572" s="219">
        <f>ROUND(I572*H572,2)</f>
        <v>0</v>
      </c>
      <c r="BL572" s="19" t="s">
        <v>133</v>
      </c>
      <c r="BM572" s="218" t="s">
        <v>804</v>
      </c>
    </row>
    <row r="573" s="2" customFormat="1">
      <c r="A573" s="41"/>
      <c r="B573" s="42"/>
      <c r="C573" s="43"/>
      <c r="D573" s="220" t="s">
        <v>135</v>
      </c>
      <c r="E573" s="43"/>
      <c r="F573" s="221" t="s">
        <v>805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135</v>
      </c>
      <c r="AU573" s="19" t="s">
        <v>21</v>
      </c>
    </row>
    <row r="574" s="14" customFormat="1">
      <c r="A574" s="14"/>
      <c r="B574" s="236"/>
      <c r="C574" s="237"/>
      <c r="D574" s="227" t="s">
        <v>137</v>
      </c>
      <c r="E574" s="238" t="s">
        <v>32</v>
      </c>
      <c r="F574" s="239" t="s">
        <v>806</v>
      </c>
      <c r="G574" s="237"/>
      <c r="H574" s="240">
        <v>21.800000000000001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137</v>
      </c>
      <c r="AU574" s="246" t="s">
        <v>21</v>
      </c>
      <c r="AV574" s="14" t="s">
        <v>21</v>
      </c>
      <c r="AW574" s="14" t="s">
        <v>41</v>
      </c>
      <c r="AX574" s="14" t="s">
        <v>82</v>
      </c>
      <c r="AY574" s="246" t="s">
        <v>126</v>
      </c>
    </row>
    <row r="575" s="13" customFormat="1">
      <c r="A575" s="13"/>
      <c r="B575" s="225"/>
      <c r="C575" s="226"/>
      <c r="D575" s="227" t="s">
        <v>137</v>
      </c>
      <c r="E575" s="228" t="s">
        <v>32</v>
      </c>
      <c r="F575" s="229" t="s">
        <v>140</v>
      </c>
      <c r="G575" s="226"/>
      <c r="H575" s="228" t="s">
        <v>32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137</v>
      </c>
      <c r="AU575" s="235" t="s">
        <v>21</v>
      </c>
      <c r="AV575" s="13" t="s">
        <v>90</v>
      </c>
      <c r="AW575" s="13" t="s">
        <v>41</v>
      </c>
      <c r="AX575" s="13" t="s">
        <v>82</v>
      </c>
      <c r="AY575" s="235" t="s">
        <v>126</v>
      </c>
    </row>
    <row r="576" s="15" customFormat="1">
      <c r="A576" s="15"/>
      <c r="B576" s="247"/>
      <c r="C576" s="248"/>
      <c r="D576" s="227" t="s">
        <v>137</v>
      </c>
      <c r="E576" s="249" t="s">
        <v>32</v>
      </c>
      <c r="F576" s="250" t="s">
        <v>141</v>
      </c>
      <c r="G576" s="248"/>
      <c r="H576" s="251">
        <v>21.800000000000001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7" t="s">
        <v>137</v>
      </c>
      <c r="AU576" s="257" t="s">
        <v>21</v>
      </c>
      <c r="AV576" s="15" t="s">
        <v>133</v>
      </c>
      <c r="AW576" s="15" t="s">
        <v>41</v>
      </c>
      <c r="AX576" s="15" t="s">
        <v>90</v>
      </c>
      <c r="AY576" s="257" t="s">
        <v>126</v>
      </c>
    </row>
    <row r="577" s="2" customFormat="1" ht="16.5" customHeight="1">
      <c r="A577" s="41"/>
      <c r="B577" s="42"/>
      <c r="C577" s="272" t="s">
        <v>807</v>
      </c>
      <c r="D577" s="272" t="s">
        <v>330</v>
      </c>
      <c r="E577" s="273" t="s">
        <v>808</v>
      </c>
      <c r="F577" s="274" t="s">
        <v>809</v>
      </c>
      <c r="G577" s="275" t="s">
        <v>170</v>
      </c>
      <c r="H577" s="276">
        <v>22.236000000000001</v>
      </c>
      <c r="I577" s="277"/>
      <c r="J577" s="278">
        <f>ROUND(I577*H577,2)</f>
        <v>0</v>
      </c>
      <c r="K577" s="274" t="s">
        <v>132</v>
      </c>
      <c r="L577" s="279"/>
      <c r="M577" s="280" t="s">
        <v>32</v>
      </c>
      <c r="N577" s="281" t="s">
        <v>53</v>
      </c>
      <c r="O577" s="87"/>
      <c r="P577" s="216">
        <f>O577*H577</f>
        <v>0</v>
      </c>
      <c r="Q577" s="216">
        <v>0.125</v>
      </c>
      <c r="R577" s="216">
        <f>Q577*H577</f>
        <v>2.7795000000000001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190</v>
      </c>
      <c r="AT577" s="218" t="s">
        <v>330</v>
      </c>
      <c r="AU577" s="218" t="s">
        <v>21</v>
      </c>
      <c r="AY577" s="19" t="s">
        <v>126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19" t="s">
        <v>90</v>
      </c>
      <c r="BK577" s="219">
        <f>ROUND(I577*H577,2)</f>
        <v>0</v>
      </c>
      <c r="BL577" s="19" t="s">
        <v>133</v>
      </c>
      <c r="BM577" s="218" t="s">
        <v>810</v>
      </c>
    </row>
    <row r="578" s="14" customFormat="1">
      <c r="A578" s="14"/>
      <c r="B578" s="236"/>
      <c r="C578" s="237"/>
      <c r="D578" s="227" t="s">
        <v>137</v>
      </c>
      <c r="E578" s="237"/>
      <c r="F578" s="239" t="s">
        <v>811</v>
      </c>
      <c r="G578" s="237"/>
      <c r="H578" s="240">
        <v>22.236000000000001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137</v>
      </c>
      <c r="AU578" s="246" t="s">
        <v>21</v>
      </c>
      <c r="AV578" s="14" t="s">
        <v>21</v>
      </c>
      <c r="AW578" s="14" t="s">
        <v>4</v>
      </c>
      <c r="AX578" s="14" t="s">
        <v>90</v>
      </c>
      <c r="AY578" s="246" t="s">
        <v>126</v>
      </c>
    </row>
    <row r="579" s="2" customFormat="1" ht="24.15" customHeight="1">
      <c r="A579" s="41"/>
      <c r="B579" s="42"/>
      <c r="C579" s="207" t="s">
        <v>812</v>
      </c>
      <c r="D579" s="207" t="s">
        <v>128</v>
      </c>
      <c r="E579" s="208" t="s">
        <v>813</v>
      </c>
      <c r="F579" s="209" t="s">
        <v>814</v>
      </c>
      <c r="G579" s="210" t="s">
        <v>170</v>
      </c>
      <c r="H579" s="211">
        <v>31</v>
      </c>
      <c r="I579" s="212"/>
      <c r="J579" s="213">
        <f>ROUND(I579*H579,2)</f>
        <v>0</v>
      </c>
      <c r="K579" s="209" t="s">
        <v>132</v>
      </c>
      <c r="L579" s="47"/>
      <c r="M579" s="214" t="s">
        <v>32</v>
      </c>
      <c r="N579" s="215" t="s">
        <v>53</v>
      </c>
      <c r="O579" s="87"/>
      <c r="P579" s="216">
        <f>O579*H579</f>
        <v>0</v>
      </c>
      <c r="Q579" s="216">
        <v>0.00034000000000000002</v>
      </c>
      <c r="R579" s="216">
        <f>Q579*H579</f>
        <v>0.010540000000000001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133</v>
      </c>
      <c r="AT579" s="218" t="s">
        <v>128</v>
      </c>
      <c r="AU579" s="218" t="s">
        <v>21</v>
      </c>
      <c r="AY579" s="19" t="s">
        <v>126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90</v>
      </c>
      <c r="BK579" s="219">
        <f>ROUND(I579*H579,2)</f>
        <v>0</v>
      </c>
      <c r="BL579" s="19" t="s">
        <v>133</v>
      </c>
      <c r="BM579" s="218" t="s">
        <v>815</v>
      </c>
    </row>
    <row r="580" s="2" customFormat="1">
      <c r="A580" s="41"/>
      <c r="B580" s="42"/>
      <c r="C580" s="43"/>
      <c r="D580" s="220" t="s">
        <v>135</v>
      </c>
      <c r="E580" s="43"/>
      <c r="F580" s="221" t="s">
        <v>816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135</v>
      </c>
      <c r="AU580" s="19" t="s">
        <v>21</v>
      </c>
    </row>
    <row r="581" s="14" customFormat="1">
      <c r="A581" s="14"/>
      <c r="B581" s="236"/>
      <c r="C581" s="237"/>
      <c r="D581" s="227" t="s">
        <v>137</v>
      </c>
      <c r="E581" s="238" t="s">
        <v>32</v>
      </c>
      <c r="F581" s="239" t="s">
        <v>423</v>
      </c>
      <c r="G581" s="237"/>
      <c r="H581" s="240">
        <v>31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137</v>
      </c>
      <c r="AU581" s="246" t="s">
        <v>21</v>
      </c>
      <c r="AV581" s="14" t="s">
        <v>21</v>
      </c>
      <c r="AW581" s="14" t="s">
        <v>41</v>
      </c>
      <c r="AX581" s="14" t="s">
        <v>82</v>
      </c>
      <c r="AY581" s="246" t="s">
        <v>126</v>
      </c>
    </row>
    <row r="582" s="13" customFormat="1">
      <c r="A582" s="13"/>
      <c r="B582" s="225"/>
      <c r="C582" s="226"/>
      <c r="D582" s="227" t="s">
        <v>137</v>
      </c>
      <c r="E582" s="228" t="s">
        <v>32</v>
      </c>
      <c r="F582" s="229" t="s">
        <v>140</v>
      </c>
      <c r="G582" s="226"/>
      <c r="H582" s="228" t="s">
        <v>32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137</v>
      </c>
      <c r="AU582" s="235" t="s">
        <v>21</v>
      </c>
      <c r="AV582" s="13" t="s">
        <v>90</v>
      </c>
      <c r="AW582" s="13" t="s">
        <v>41</v>
      </c>
      <c r="AX582" s="13" t="s">
        <v>82</v>
      </c>
      <c r="AY582" s="235" t="s">
        <v>126</v>
      </c>
    </row>
    <row r="583" s="15" customFormat="1">
      <c r="A583" s="15"/>
      <c r="B583" s="247"/>
      <c r="C583" s="248"/>
      <c r="D583" s="227" t="s">
        <v>137</v>
      </c>
      <c r="E583" s="249" t="s">
        <v>32</v>
      </c>
      <c r="F583" s="250" t="s">
        <v>141</v>
      </c>
      <c r="G583" s="248"/>
      <c r="H583" s="251">
        <v>31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137</v>
      </c>
      <c r="AU583" s="257" t="s">
        <v>21</v>
      </c>
      <c r="AV583" s="15" t="s">
        <v>133</v>
      </c>
      <c r="AW583" s="15" t="s">
        <v>41</v>
      </c>
      <c r="AX583" s="15" t="s">
        <v>90</v>
      </c>
      <c r="AY583" s="257" t="s">
        <v>126</v>
      </c>
    </row>
    <row r="584" s="2" customFormat="1" ht="16.5" customHeight="1">
      <c r="A584" s="41"/>
      <c r="B584" s="42"/>
      <c r="C584" s="207" t="s">
        <v>817</v>
      </c>
      <c r="D584" s="207" t="s">
        <v>128</v>
      </c>
      <c r="E584" s="208" t="s">
        <v>818</v>
      </c>
      <c r="F584" s="209" t="s">
        <v>819</v>
      </c>
      <c r="G584" s="210" t="s">
        <v>226</v>
      </c>
      <c r="H584" s="211">
        <v>920</v>
      </c>
      <c r="I584" s="212"/>
      <c r="J584" s="213">
        <f>ROUND(I584*H584,2)</f>
        <v>0</v>
      </c>
      <c r="K584" s="209" t="s">
        <v>132</v>
      </c>
      <c r="L584" s="47"/>
      <c r="M584" s="214" t="s">
        <v>32</v>
      </c>
      <c r="N584" s="215" t="s">
        <v>53</v>
      </c>
      <c r="O584" s="87"/>
      <c r="P584" s="216">
        <f>O584*H584</f>
        <v>0</v>
      </c>
      <c r="Q584" s="216">
        <v>0.0010200000000000001</v>
      </c>
      <c r="R584" s="216">
        <f>Q584*H584</f>
        <v>0.93840000000000012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133</v>
      </c>
      <c r="AT584" s="218" t="s">
        <v>128</v>
      </c>
      <c r="AU584" s="218" t="s">
        <v>21</v>
      </c>
      <c r="AY584" s="19" t="s">
        <v>126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19" t="s">
        <v>90</v>
      </c>
      <c r="BK584" s="219">
        <f>ROUND(I584*H584,2)</f>
        <v>0</v>
      </c>
      <c r="BL584" s="19" t="s">
        <v>133</v>
      </c>
      <c r="BM584" s="218" t="s">
        <v>820</v>
      </c>
    </row>
    <row r="585" s="2" customFormat="1">
      <c r="A585" s="41"/>
      <c r="B585" s="42"/>
      <c r="C585" s="43"/>
      <c r="D585" s="220" t="s">
        <v>135</v>
      </c>
      <c r="E585" s="43"/>
      <c r="F585" s="221" t="s">
        <v>821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135</v>
      </c>
      <c r="AU585" s="19" t="s">
        <v>21</v>
      </c>
    </row>
    <row r="586" s="14" customFormat="1">
      <c r="A586" s="14"/>
      <c r="B586" s="236"/>
      <c r="C586" s="237"/>
      <c r="D586" s="227" t="s">
        <v>137</v>
      </c>
      <c r="E586" s="238" t="s">
        <v>32</v>
      </c>
      <c r="F586" s="239" t="s">
        <v>700</v>
      </c>
      <c r="G586" s="237"/>
      <c r="H586" s="240">
        <v>920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137</v>
      </c>
      <c r="AU586" s="246" t="s">
        <v>21</v>
      </c>
      <c r="AV586" s="14" t="s">
        <v>21</v>
      </c>
      <c r="AW586" s="14" t="s">
        <v>41</v>
      </c>
      <c r="AX586" s="14" t="s">
        <v>82</v>
      </c>
      <c r="AY586" s="246" t="s">
        <v>126</v>
      </c>
    </row>
    <row r="587" s="13" customFormat="1">
      <c r="A587" s="13"/>
      <c r="B587" s="225"/>
      <c r="C587" s="226"/>
      <c r="D587" s="227" t="s">
        <v>137</v>
      </c>
      <c r="E587" s="228" t="s">
        <v>32</v>
      </c>
      <c r="F587" s="229" t="s">
        <v>140</v>
      </c>
      <c r="G587" s="226"/>
      <c r="H587" s="228" t="s">
        <v>32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137</v>
      </c>
      <c r="AU587" s="235" t="s">
        <v>21</v>
      </c>
      <c r="AV587" s="13" t="s">
        <v>90</v>
      </c>
      <c r="AW587" s="13" t="s">
        <v>41</v>
      </c>
      <c r="AX587" s="13" t="s">
        <v>82</v>
      </c>
      <c r="AY587" s="235" t="s">
        <v>126</v>
      </c>
    </row>
    <row r="588" s="15" customFormat="1">
      <c r="A588" s="15"/>
      <c r="B588" s="247"/>
      <c r="C588" s="248"/>
      <c r="D588" s="227" t="s">
        <v>137</v>
      </c>
      <c r="E588" s="249" t="s">
        <v>32</v>
      </c>
      <c r="F588" s="250" t="s">
        <v>141</v>
      </c>
      <c r="G588" s="248"/>
      <c r="H588" s="251">
        <v>920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7" t="s">
        <v>137</v>
      </c>
      <c r="AU588" s="257" t="s">
        <v>21</v>
      </c>
      <c r="AV588" s="15" t="s">
        <v>133</v>
      </c>
      <c r="AW588" s="15" t="s">
        <v>41</v>
      </c>
      <c r="AX588" s="15" t="s">
        <v>90</v>
      </c>
      <c r="AY588" s="257" t="s">
        <v>126</v>
      </c>
    </row>
    <row r="589" s="2" customFormat="1" ht="16.5" customHeight="1">
      <c r="A589" s="41"/>
      <c r="B589" s="42"/>
      <c r="C589" s="207" t="s">
        <v>822</v>
      </c>
      <c r="D589" s="207" t="s">
        <v>128</v>
      </c>
      <c r="E589" s="208" t="s">
        <v>823</v>
      </c>
      <c r="F589" s="209" t="s">
        <v>824</v>
      </c>
      <c r="G589" s="210" t="s">
        <v>170</v>
      </c>
      <c r="H589" s="211">
        <v>31</v>
      </c>
      <c r="I589" s="212"/>
      <c r="J589" s="213">
        <f>ROUND(I589*H589,2)</f>
        <v>0</v>
      </c>
      <c r="K589" s="209" t="s">
        <v>132</v>
      </c>
      <c r="L589" s="47"/>
      <c r="M589" s="214" t="s">
        <v>32</v>
      </c>
      <c r="N589" s="215" t="s">
        <v>53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133</v>
      </c>
      <c r="AT589" s="218" t="s">
        <v>128</v>
      </c>
      <c r="AU589" s="218" t="s">
        <v>21</v>
      </c>
      <c r="AY589" s="19" t="s">
        <v>126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9" t="s">
        <v>90</v>
      </c>
      <c r="BK589" s="219">
        <f>ROUND(I589*H589,2)</f>
        <v>0</v>
      </c>
      <c r="BL589" s="19" t="s">
        <v>133</v>
      </c>
      <c r="BM589" s="218" t="s">
        <v>825</v>
      </c>
    </row>
    <row r="590" s="2" customFormat="1">
      <c r="A590" s="41"/>
      <c r="B590" s="42"/>
      <c r="C590" s="43"/>
      <c r="D590" s="220" t="s">
        <v>135</v>
      </c>
      <c r="E590" s="43"/>
      <c r="F590" s="221" t="s">
        <v>826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9" t="s">
        <v>135</v>
      </c>
      <c r="AU590" s="19" t="s">
        <v>21</v>
      </c>
    </row>
    <row r="591" s="14" customFormat="1">
      <c r="A591" s="14"/>
      <c r="B591" s="236"/>
      <c r="C591" s="237"/>
      <c r="D591" s="227" t="s">
        <v>137</v>
      </c>
      <c r="E591" s="238" t="s">
        <v>32</v>
      </c>
      <c r="F591" s="239" t="s">
        <v>827</v>
      </c>
      <c r="G591" s="237"/>
      <c r="H591" s="240">
        <v>31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137</v>
      </c>
      <c r="AU591" s="246" t="s">
        <v>21</v>
      </c>
      <c r="AV591" s="14" t="s">
        <v>21</v>
      </c>
      <c r="AW591" s="14" t="s">
        <v>41</v>
      </c>
      <c r="AX591" s="14" t="s">
        <v>82</v>
      </c>
      <c r="AY591" s="246" t="s">
        <v>126</v>
      </c>
    </row>
    <row r="592" s="13" customFormat="1">
      <c r="A592" s="13"/>
      <c r="B592" s="225"/>
      <c r="C592" s="226"/>
      <c r="D592" s="227" t="s">
        <v>137</v>
      </c>
      <c r="E592" s="228" t="s">
        <v>32</v>
      </c>
      <c r="F592" s="229" t="s">
        <v>140</v>
      </c>
      <c r="G592" s="226"/>
      <c r="H592" s="228" t="s">
        <v>32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137</v>
      </c>
      <c r="AU592" s="235" t="s">
        <v>21</v>
      </c>
      <c r="AV592" s="13" t="s">
        <v>90</v>
      </c>
      <c r="AW592" s="13" t="s">
        <v>41</v>
      </c>
      <c r="AX592" s="13" t="s">
        <v>82</v>
      </c>
      <c r="AY592" s="235" t="s">
        <v>126</v>
      </c>
    </row>
    <row r="593" s="15" customFormat="1">
      <c r="A593" s="15"/>
      <c r="B593" s="247"/>
      <c r="C593" s="248"/>
      <c r="D593" s="227" t="s">
        <v>137</v>
      </c>
      <c r="E593" s="249" t="s">
        <v>32</v>
      </c>
      <c r="F593" s="250" t="s">
        <v>141</v>
      </c>
      <c r="G593" s="248"/>
      <c r="H593" s="251">
        <v>31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137</v>
      </c>
      <c r="AU593" s="257" t="s">
        <v>21</v>
      </c>
      <c r="AV593" s="15" t="s">
        <v>133</v>
      </c>
      <c r="AW593" s="15" t="s">
        <v>41</v>
      </c>
      <c r="AX593" s="15" t="s">
        <v>90</v>
      </c>
      <c r="AY593" s="257" t="s">
        <v>126</v>
      </c>
    </row>
    <row r="594" s="2" customFormat="1" ht="16.5" customHeight="1">
      <c r="A594" s="41"/>
      <c r="B594" s="42"/>
      <c r="C594" s="207" t="s">
        <v>828</v>
      </c>
      <c r="D594" s="207" t="s">
        <v>128</v>
      </c>
      <c r="E594" s="208" t="s">
        <v>829</v>
      </c>
      <c r="F594" s="209" t="s">
        <v>830</v>
      </c>
      <c r="G594" s="210" t="s">
        <v>226</v>
      </c>
      <c r="H594" s="211">
        <v>22.559999999999999</v>
      </c>
      <c r="I594" s="212"/>
      <c r="J594" s="213">
        <f>ROUND(I594*H594,2)</f>
        <v>0</v>
      </c>
      <c r="K594" s="209" t="s">
        <v>132</v>
      </c>
      <c r="L594" s="47"/>
      <c r="M594" s="214" t="s">
        <v>32</v>
      </c>
      <c r="N594" s="215" t="s">
        <v>53</v>
      </c>
      <c r="O594" s="87"/>
      <c r="P594" s="216">
        <f>O594*H594</f>
        <v>0</v>
      </c>
      <c r="Q594" s="216">
        <v>0.00095</v>
      </c>
      <c r="R594" s="216">
        <f>Q594*H594</f>
        <v>0.021432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133</v>
      </c>
      <c r="AT594" s="218" t="s">
        <v>128</v>
      </c>
      <c r="AU594" s="218" t="s">
        <v>21</v>
      </c>
      <c r="AY594" s="19" t="s">
        <v>126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9" t="s">
        <v>90</v>
      </c>
      <c r="BK594" s="219">
        <f>ROUND(I594*H594,2)</f>
        <v>0</v>
      </c>
      <c r="BL594" s="19" t="s">
        <v>133</v>
      </c>
      <c r="BM594" s="218" t="s">
        <v>831</v>
      </c>
    </row>
    <row r="595" s="2" customFormat="1">
      <c r="A595" s="41"/>
      <c r="B595" s="42"/>
      <c r="C595" s="43"/>
      <c r="D595" s="220" t="s">
        <v>135</v>
      </c>
      <c r="E595" s="43"/>
      <c r="F595" s="221" t="s">
        <v>832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19" t="s">
        <v>135</v>
      </c>
      <c r="AU595" s="19" t="s">
        <v>21</v>
      </c>
    </row>
    <row r="596" s="14" customFormat="1">
      <c r="A596" s="14"/>
      <c r="B596" s="236"/>
      <c r="C596" s="237"/>
      <c r="D596" s="227" t="s">
        <v>137</v>
      </c>
      <c r="E596" s="238" t="s">
        <v>32</v>
      </c>
      <c r="F596" s="239" t="s">
        <v>833</v>
      </c>
      <c r="G596" s="237"/>
      <c r="H596" s="240">
        <v>22.559999999999999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137</v>
      </c>
      <c r="AU596" s="246" t="s">
        <v>21</v>
      </c>
      <c r="AV596" s="14" t="s">
        <v>21</v>
      </c>
      <c r="AW596" s="14" t="s">
        <v>41</v>
      </c>
      <c r="AX596" s="14" t="s">
        <v>82</v>
      </c>
      <c r="AY596" s="246" t="s">
        <v>126</v>
      </c>
    </row>
    <row r="597" s="13" customFormat="1">
      <c r="A597" s="13"/>
      <c r="B597" s="225"/>
      <c r="C597" s="226"/>
      <c r="D597" s="227" t="s">
        <v>137</v>
      </c>
      <c r="E597" s="228" t="s">
        <v>32</v>
      </c>
      <c r="F597" s="229" t="s">
        <v>140</v>
      </c>
      <c r="G597" s="226"/>
      <c r="H597" s="228" t="s">
        <v>32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137</v>
      </c>
      <c r="AU597" s="235" t="s">
        <v>21</v>
      </c>
      <c r="AV597" s="13" t="s">
        <v>90</v>
      </c>
      <c r="AW597" s="13" t="s">
        <v>41</v>
      </c>
      <c r="AX597" s="13" t="s">
        <v>82</v>
      </c>
      <c r="AY597" s="235" t="s">
        <v>126</v>
      </c>
    </row>
    <row r="598" s="15" customFormat="1">
      <c r="A598" s="15"/>
      <c r="B598" s="247"/>
      <c r="C598" s="248"/>
      <c r="D598" s="227" t="s">
        <v>137</v>
      </c>
      <c r="E598" s="249" t="s">
        <v>32</v>
      </c>
      <c r="F598" s="250" t="s">
        <v>141</v>
      </c>
      <c r="G598" s="248"/>
      <c r="H598" s="251">
        <v>22.559999999999999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7" t="s">
        <v>137</v>
      </c>
      <c r="AU598" s="257" t="s">
        <v>21</v>
      </c>
      <c r="AV598" s="15" t="s">
        <v>133</v>
      </c>
      <c r="AW598" s="15" t="s">
        <v>41</v>
      </c>
      <c r="AX598" s="15" t="s">
        <v>90</v>
      </c>
      <c r="AY598" s="257" t="s">
        <v>126</v>
      </c>
    </row>
    <row r="599" s="2" customFormat="1" ht="16.5" customHeight="1">
      <c r="A599" s="41"/>
      <c r="B599" s="42"/>
      <c r="C599" s="207" t="s">
        <v>834</v>
      </c>
      <c r="D599" s="207" t="s">
        <v>128</v>
      </c>
      <c r="E599" s="208" t="s">
        <v>835</v>
      </c>
      <c r="F599" s="209" t="s">
        <v>836</v>
      </c>
      <c r="G599" s="210" t="s">
        <v>245</v>
      </c>
      <c r="H599" s="211">
        <v>2</v>
      </c>
      <c r="I599" s="212"/>
      <c r="J599" s="213">
        <f>ROUND(I599*H599,2)</f>
        <v>0</v>
      </c>
      <c r="K599" s="209" t="s">
        <v>132</v>
      </c>
      <c r="L599" s="47"/>
      <c r="M599" s="214" t="s">
        <v>32</v>
      </c>
      <c r="N599" s="215" t="s">
        <v>53</v>
      </c>
      <c r="O599" s="87"/>
      <c r="P599" s="216">
        <f>O599*H599</f>
        <v>0</v>
      </c>
      <c r="Q599" s="216">
        <v>0.0018699999999999999</v>
      </c>
      <c r="R599" s="216">
        <f>Q599*H599</f>
        <v>0.0037399999999999998</v>
      </c>
      <c r="S599" s="216">
        <v>0</v>
      </c>
      <c r="T599" s="21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133</v>
      </c>
      <c r="AT599" s="218" t="s">
        <v>128</v>
      </c>
      <c r="AU599" s="218" t="s">
        <v>21</v>
      </c>
      <c r="AY599" s="19" t="s">
        <v>126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19" t="s">
        <v>90</v>
      </c>
      <c r="BK599" s="219">
        <f>ROUND(I599*H599,2)</f>
        <v>0</v>
      </c>
      <c r="BL599" s="19" t="s">
        <v>133</v>
      </c>
      <c r="BM599" s="218" t="s">
        <v>837</v>
      </c>
    </row>
    <row r="600" s="2" customFormat="1">
      <c r="A600" s="41"/>
      <c r="B600" s="42"/>
      <c r="C600" s="43"/>
      <c r="D600" s="220" t="s">
        <v>135</v>
      </c>
      <c r="E600" s="43"/>
      <c r="F600" s="221" t="s">
        <v>838</v>
      </c>
      <c r="G600" s="43"/>
      <c r="H600" s="43"/>
      <c r="I600" s="222"/>
      <c r="J600" s="43"/>
      <c r="K600" s="43"/>
      <c r="L600" s="47"/>
      <c r="M600" s="223"/>
      <c r="N600" s="22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9" t="s">
        <v>135</v>
      </c>
      <c r="AU600" s="19" t="s">
        <v>21</v>
      </c>
    </row>
    <row r="601" s="14" customFormat="1">
      <c r="A601" s="14"/>
      <c r="B601" s="236"/>
      <c r="C601" s="237"/>
      <c r="D601" s="227" t="s">
        <v>137</v>
      </c>
      <c r="E601" s="238" t="s">
        <v>32</v>
      </c>
      <c r="F601" s="239" t="s">
        <v>21</v>
      </c>
      <c r="G601" s="237"/>
      <c r="H601" s="240">
        <v>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137</v>
      </c>
      <c r="AU601" s="246" t="s">
        <v>21</v>
      </c>
      <c r="AV601" s="14" t="s">
        <v>21</v>
      </c>
      <c r="AW601" s="14" t="s">
        <v>41</v>
      </c>
      <c r="AX601" s="14" t="s">
        <v>82</v>
      </c>
      <c r="AY601" s="246" t="s">
        <v>126</v>
      </c>
    </row>
    <row r="602" s="13" customFormat="1">
      <c r="A602" s="13"/>
      <c r="B602" s="225"/>
      <c r="C602" s="226"/>
      <c r="D602" s="227" t="s">
        <v>137</v>
      </c>
      <c r="E602" s="228" t="s">
        <v>32</v>
      </c>
      <c r="F602" s="229" t="s">
        <v>140</v>
      </c>
      <c r="G602" s="226"/>
      <c r="H602" s="228" t="s">
        <v>32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137</v>
      </c>
      <c r="AU602" s="235" t="s">
        <v>21</v>
      </c>
      <c r="AV602" s="13" t="s">
        <v>90</v>
      </c>
      <c r="AW602" s="13" t="s">
        <v>41</v>
      </c>
      <c r="AX602" s="13" t="s">
        <v>82</v>
      </c>
      <c r="AY602" s="235" t="s">
        <v>126</v>
      </c>
    </row>
    <row r="603" s="15" customFormat="1">
      <c r="A603" s="15"/>
      <c r="B603" s="247"/>
      <c r="C603" s="248"/>
      <c r="D603" s="227" t="s">
        <v>137</v>
      </c>
      <c r="E603" s="249" t="s">
        <v>32</v>
      </c>
      <c r="F603" s="250" t="s">
        <v>141</v>
      </c>
      <c r="G603" s="248"/>
      <c r="H603" s="251">
        <v>2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7" t="s">
        <v>137</v>
      </c>
      <c r="AU603" s="257" t="s">
        <v>21</v>
      </c>
      <c r="AV603" s="15" t="s">
        <v>133</v>
      </c>
      <c r="AW603" s="15" t="s">
        <v>41</v>
      </c>
      <c r="AX603" s="15" t="s">
        <v>90</v>
      </c>
      <c r="AY603" s="257" t="s">
        <v>126</v>
      </c>
    </row>
    <row r="604" s="2" customFormat="1" ht="16.5" customHeight="1">
      <c r="A604" s="41"/>
      <c r="B604" s="42"/>
      <c r="C604" s="272" t="s">
        <v>839</v>
      </c>
      <c r="D604" s="272" t="s">
        <v>330</v>
      </c>
      <c r="E604" s="273" t="s">
        <v>840</v>
      </c>
      <c r="F604" s="274" t="s">
        <v>841</v>
      </c>
      <c r="G604" s="275" t="s">
        <v>245</v>
      </c>
      <c r="H604" s="276">
        <v>2</v>
      </c>
      <c r="I604" s="277"/>
      <c r="J604" s="278">
        <f>ROUND(I604*H604,2)</f>
        <v>0</v>
      </c>
      <c r="K604" s="274" t="s">
        <v>132</v>
      </c>
      <c r="L604" s="279"/>
      <c r="M604" s="280" t="s">
        <v>32</v>
      </c>
      <c r="N604" s="281" t="s">
        <v>53</v>
      </c>
      <c r="O604" s="87"/>
      <c r="P604" s="216">
        <f>O604*H604</f>
        <v>0</v>
      </c>
      <c r="Q604" s="216">
        <v>0.0025999999999999999</v>
      </c>
      <c r="R604" s="216">
        <f>Q604*H604</f>
        <v>0.0051999999999999998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190</v>
      </c>
      <c r="AT604" s="218" t="s">
        <v>330</v>
      </c>
      <c r="AU604" s="218" t="s">
        <v>21</v>
      </c>
      <c r="AY604" s="19" t="s">
        <v>126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19" t="s">
        <v>90</v>
      </c>
      <c r="BK604" s="219">
        <f>ROUND(I604*H604,2)</f>
        <v>0</v>
      </c>
      <c r="BL604" s="19" t="s">
        <v>133</v>
      </c>
      <c r="BM604" s="218" t="s">
        <v>842</v>
      </c>
    </row>
    <row r="605" s="2" customFormat="1" ht="16.5" customHeight="1">
      <c r="A605" s="41"/>
      <c r="B605" s="42"/>
      <c r="C605" s="207" t="s">
        <v>843</v>
      </c>
      <c r="D605" s="207" t="s">
        <v>128</v>
      </c>
      <c r="E605" s="208" t="s">
        <v>844</v>
      </c>
      <c r="F605" s="209" t="s">
        <v>845</v>
      </c>
      <c r="G605" s="210" t="s">
        <v>226</v>
      </c>
      <c r="H605" s="211">
        <v>65.280000000000001</v>
      </c>
      <c r="I605" s="212"/>
      <c r="J605" s="213">
        <f>ROUND(I605*H605,2)</f>
        <v>0</v>
      </c>
      <c r="K605" s="209" t="s">
        <v>132</v>
      </c>
      <c r="L605" s="47"/>
      <c r="M605" s="214" t="s">
        <v>32</v>
      </c>
      <c r="N605" s="215" t="s">
        <v>53</v>
      </c>
      <c r="O605" s="87"/>
      <c r="P605" s="216">
        <f>O605*H605</f>
        <v>0</v>
      </c>
      <c r="Q605" s="216">
        <v>0</v>
      </c>
      <c r="R605" s="216">
        <f>Q605*H605</f>
        <v>0</v>
      </c>
      <c r="S605" s="216">
        <v>0</v>
      </c>
      <c r="T605" s="21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133</v>
      </c>
      <c r="AT605" s="218" t="s">
        <v>128</v>
      </c>
      <c r="AU605" s="218" t="s">
        <v>21</v>
      </c>
      <c r="AY605" s="19" t="s">
        <v>126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19" t="s">
        <v>90</v>
      </c>
      <c r="BK605" s="219">
        <f>ROUND(I605*H605,2)</f>
        <v>0</v>
      </c>
      <c r="BL605" s="19" t="s">
        <v>133</v>
      </c>
      <c r="BM605" s="218" t="s">
        <v>846</v>
      </c>
    </row>
    <row r="606" s="2" customFormat="1">
      <c r="A606" s="41"/>
      <c r="B606" s="42"/>
      <c r="C606" s="43"/>
      <c r="D606" s="220" t="s">
        <v>135</v>
      </c>
      <c r="E606" s="43"/>
      <c r="F606" s="221" t="s">
        <v>847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135</v>
      </c>
      <c r="AU606" s="19" t="s">
        <v>21</v>
      </c>
    </row>
    <row r="607" s="14" customFormat="1">
      <c r="A607" s="14"/>
      <c r="B607" s="236"/>
      <c r="C607" s="237"/>
      <c r="D607" s="227" t="s">
        <v>137</v>
      </c>
      <c r="E607" s="238" t="s">
        <v>32</v>
      </c>
      <c r="F607" s="239" t="s">
        <v>848</v>
      </c>
      <c r="G607" s="237"/>
      <c r="H607" s="240">
        <v>65.280000000000001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137</v>
      </c>
      <c r="AU607" s="246" t="s">
        <v>21</v>
      </c>
      <c r="AV607" s="14" t="s">
        <v>21</v>
      </c>
      <c r="AW607" s="14" t="s">
        <v>41</v>
      </c>
      <c r="AX607" s="14" t="s">
        <v>82</v>
      </c>
      <c r="AY607" s="246" t="s">
        <v>126</v>
      </c>
    </row>
    <row r="608" s="13" customFormat="1">
      <c r="A608" s="13"/>
      <c r="B608" s="225"/>
      <c r="C608" s="226"/>
      <c r="D608" s="227" t="s">
        <v>137</v>
      </c>
      <c r="E608" s="228" t="s">
        <v>32</v>
      </c>
      <c r="F608" s="229" t="s">
        <v>140</v>
      </c>
      <c r="G608" s="226"/>
      <c r="H608" s="228" t="s">
        <v>32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137</v>
      </c>
      <c r="AU608" s="235" t="s">
        <v>21</v>
      </c>
      <c r="AV608" s="13" t="s">
        <v>90</v>
      </c>
      <c r="AW608" s="13" t="s">
        <v>41</v>
      </c>
      <c r="AX608" s="13" t="s">
        <v>82</v>
      </c>
      <c r="AY608" s="235" t="s">
        <v>126</v>
      </c>
    </row>
    <row r="609" s="15" customFormat="1">
      <c r="A609" s="15"/>
      <c r="B609" s="247"/>
      <c r="C609" s="248"/>
      <c r="D609" s="227" t="s">
        <v>137</v>
      </c>
      <c r="E609" s="249" t="s">
        <v>32</v>
      </c>
      <c r="F609" s="250" t="s">
        <v>141</v>
      </c>
      <c r="G609" s="248"/>
      <c r="H609" s="251">
        <v>65.280000000000001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7" t="s">
        <v>137</v>
      </c>
      <c r="AU609" s="257" t="s">
        <v>21</v>
      </c>
      <c r="AV609" s="15" t="s">
        <v>133</v>
      </c>
      <c r="AW609" s="15" t="s">
        <v>41</v>
      </c>
      <c r="AX609" s="15" t="s">
        <v>90</v>
      </c>
      <c r="AY609" s="257" t="s">
        <v>126</v>
      </c>
    </row>
    <row r="610" s="2" customFormat="1" ht="21.75" customHeight="1">
      <c r="A610" s="41"/>
      <c r="B610" s="42"/>
      <c r="C610" s="207" t="s">
        <v>407</v>
      </c>
      <c r="D610" s="207" t="s">
        <v>128</v>
      </c>
      <c r="E610" s="208" t="s">
        <v>849</v>
      </c>
      <c r="F610" s="209" t="s">
        <v>850</v>
      </c>
      <c r="G610" s="210" t="s">
        <v>170</v>
      </c>
      <c r="H610" s="211">
        <v>16</v>
      </c>
      <c r="I610" s="212"/>
      <c r="J610" s="213">
        <f>ROUND(I610*H610,2)</f>
        <v>0</v>
      </c>
      <c r="K610" s="209" t="s">
        <v>132</v>
      </c>
      <c r="L610" s="47"/>
      <c r="M610" s="214" t="s">
        <v>32</v>
      </c>
      <c r="N610" s="215" t="s">
        <v>53</v>
      </c>
      <c r="O610" s="87"/>
      <c r="P610" s="216">
        <f>O610*H610</f>
        <v>0</v>
      </c>
      <c r="Q610" s="216">
        <v>0</v>
      </c>
      <c r="R610" s="216">
        <f>Q610*H610</f>
        <v>0</v>
      </c>
      <c r="S610" s="216">
        <v>0</v>
      </c>
      <c r="T610" s="217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8" t="s">
        <v>133</v>
      </c>
      <c r="AT610" s="218" t="s">
        <v>128</v>
      </c>
      <c r="AU610" s="218" t="s">
        <v>21</v>
      </c>
      <c r="AY610" s="19" t="s">
        <v>126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19" t="s">
        <v>90</v>
      </c>
      <c r="BK610" s="219">
        <f>ROUND(I610*H610,2)</f>
        <v>0</v>
      </c>
      <c r="BL610" s="19" t="s">
        <v>133</v>
      </c>
      <c r="BM610" s="218" t="s">
        <v>851</v>
      </c>
    </row>
    <row r="611" s="2" customFormat="1">
      <c r="A611" s="41"/>
      <c r="B611" s="42"/>
      <c r="C611" s="43"/>
      <c r="D611" s="220" t="s">
        <v>135</v>
      </c>
      <c r="E611" s="43"/>
      <c r="F611" s="221" t="s">
        <v>852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9" t="s">
        <v>135</v>
      </c>
      <c r="AU611" s="19" t="s">
        <v>21</v>
      </c>
    </row>
    <row r="612" s="14" customFormat="1">
      <c r="A612" s="14"/>
      <c r="B612" s="236"/>
      <c r="C612" s="237"/>
      <c r="D612" s="227" t="s">
        <v>137</v>
      </c>
      <c r="E612" s="238" t="s">
        <v>32</v>
      </c>
      <c r="F612" s="239" t="s">
        <v>853</v>
      </c>
      <c r="G612" s="237"/>
      <c r="H612" s="240">
        <v>16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137</v>
      </c>
      <c r="AU612" s="246" t="s">
        <v>21</v>
      </c>
      <c r="AV612" s="14" t="s">
        <v>21</v>
      </c>
      <c r="AW612" s="14" t="s">
        <v>41</v>
      </c>
      <c r="AX612" s="14" t="s">
        <v>82</v>
      </c>
      <c r="AY612" s="246" t="s">
        <v>126</v>
      </c>
    </row>
    <row r="613" s="13" customFormat="1">
      <c r="A613" s="13"/>
      <c r="B613" s="225"/>
      <c r="C613" s="226"/>
      <c r="D613" s="227" t="s">
        <v>137</v>
      </c>
      <c r="E613" s="228" t="s">
        <v>32</v>
      </c>
      <c r="F613" s="229" t="s">
        <v>140</v>
      </c>
      <c r="G613" s="226"/>
      <c r="H613" s="228" t="s">
        <v>32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137</v>
      </c>
      <c r="AU613" s="235" t="s">
        <v>21</v>
      </c>
      <c r="AV613" s="13" t="s">
        <v>90</v>
      </c>
      <c r="AW613" s="13" t="s">
        <v>41</v>
      </c>
      <c r="AX613" s="13" t="s">
        <v>82</v>
      </c>
      <c r="AY613" s="235" t="s">
        <v>126</v>
      </c>
    </row>
    <row r="614" s="15" customFormat="1">
      <c r="A614" s="15"/>
      <c r="B614" s="247"/>
      <c r="C614" s="248"/>
      <c r="D614" s="227" t="s">
        <v>137</v>
      </c>
      <c r="E614" s="249" t="s">
        <v>32</v>
      </c>
      <c r="F614" s="250" t="s">
        <v>141</v>
      </c>
      <c r="G614" s="248"/>
      <c r="H614" s="251">
        <v>16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7" t="s">
        <v>137</v>
      </c>
      <c r="AU614" s="257" t="s">
        <v>21</v>
      </c>
      <c r="AV614" s="15" t="s">
        <v>133</v>
      </c>
      <c r="AW614" s="15" t="s">
        <v>41</v>
      </c>
      <c r="AX614" s="15" t="s">
        <v>90</v>
      </c>
      <c r="AY614" s="257" t="s">
        <v>126</v>
      </c>
    </row>
    <row r="615" s="2" customFormat="1" ht="24.15" customHeight="1">
      <c r="A615" s="41"/>
      <c r="B615" s="42"/>
      <c r="C615" s="207" t="s">
        <v>854</v>
      </c>
      <c r="D615" s="207" t="s">
        <v>128</v>
      </c>
      <c r="E615" s="208" t="s">
        <v>855</v>
      </c>
      <c r="F615" s="209" t="s">
        <v>856</v>
      </c>
      <c r="G615" s="210" t="s">
        <v>170</v>
      </c>
      <c r="H615" s="211">
        <v>16</v>
      </c>
      <c r="I615" s="212"/>
      <c r="J615" s="213">
        <f>ROUND(I615*H615,2)</f>
        <v>0</v>
      </c>
      <c r="K615" s="209" t="s">
        <v>132</v>
      </c>
      <c r="L615" s="47"/>
      <c r="M615" s="214" t="s">
        <v>32</v>
      </c>
      <c r="N615" s="215" t="s">
        <v>53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133</v>
      </c>
      <c r="AT615" s="218" t="s">
        <v>128</v>
      </c>
      <c r="AU615" s="218" t="s">
        <v>21</v>
      </c>
      <c r="AY615" s="19" t="s">
        <v>126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19" t="s">
        <v>90</v>
      </c>
      <c r="BK615" s="219">
        <f>ROUND(I615*H615,2)</f>
        <v>0</v>
      </c>
      <c r="BL615" s="19" t="s">
        <v>133</v>
      </c>
      <c r="BM615" s="218" t="s">
        <v>857</v>
      </c>
    </row>
    <row r="616" s="2" customFormat="1">
      <c r="A616" s="41"/>
      <c r="B616" s="42"/>
      <c r="C616" s="43"/>
      <c r="D616" s="220" t="s">
        <v>135</v>
      </c>
      <c r="E616" s="43"/>
      <c r="F616" s="221" t="s">
        <v>858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19" t="s">
        <v>135</v>
      </c>
      <c r="AU616" s="19" t="s">
        <v>21</v>
      </c>
    </row>
    <row r="617" s="2" customFormat="1" ht="21.75" customHeight="1">
      <c r="A617" s="41"/>
      <c r="B617" s="42"/>
      <c r="C617" s="207" t="s">
        <v>859</v>
      </c>
      <c r="D617" s="207" t="s">
        <v>128</v>
      </c>
      <c r="E617" s="208" t="s">
        <v>860</v>
      </c>
      <c r="F617" s="209" t="s">
        <v>861</v>
      </c>
      <c r="G617" s="210" t="s">
        <v>170</v>
      </c>
      <c r="H617" s="211">
        <v>24</v>
      </c>
      <c r="I617" s="212"/>
      <c r="J617" s="213">
        <f>ROUND(I617*H617,2)</f>
        <v>0</v>
      </c>
      <c r="K617" s="209" t="s">
        <v>132</v>
      </c>
      <c r="L617" s="47"/>
      <c r="M617" s="214" t="s">
        <v>32</v>
      </c>
      <c r="N617" s="215" t="s">
        <v>53</v>
      </c>
      <c r="O617" s="87"/>
      <c r="P617" s="216">
        <f>O617*H617</f>
        <v>0</v>
      </c>
      <c r="Q617" s="216">
        <v>0.0082000000000000007</v>
      </c>
      <c r="R617" s="216">
        <f>Q617*H617</f>
        <v>0.19680000000000003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133</v>
      </c>
      <c r="AT617" s="218" t="s">
        <v>128</v>
      </c>
      <c r="AU617" s="218" t="s">
        <v>21</v>
      </c>
      <c r="AY617" s="19" t="s">
        <v>126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9" t="s">
        <v>90</v>
      </c>
      <c r="BK617" s="219">
        <f>ROUND(I617*H617,2)</f>
        <v>0</v>
      </c>
      <c r="BL617" s="19" t="s">
        <v>133</v>
      </c>
      <c r="BM617" s="218" t="s">
        <v>862</v>
      </c>
    </row>
    <row r="618" s="2" customFormat="1">
      <c r="A618" s="41"/>
      <c r="B618" s="42"/>
      <c r="C618" s="43"/>
      <c r="D618" s="220" t="s">
        <v>135</v>
      </c>
      <c r="E618" s="43"/>
      <c r="F618" s="221" t="s">
        <v>863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19" t="s">
        <v>135</v>
      </c>
      <c r="AU618" s="19" t="s">
        <v>21</v>
      </c>
    </row>
    <row r="619" s="14" customFormat="1">
      <c r="A619" s="14"/>
      <c r="B619" s="236"/>
      <c r="C619" s="237"/>
      <c r="D619" s="227" t="s">
        <v>137</v>
      </c>
      <c r="E619" s="238" t="s">
        <v>32</v>
      </c>
      <c r="F619" s="239" t="s">
        <v>864</v>
      </c>
      <c r="G619" s="237"/>
      <c r="H619" s="240">
        <v>24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137</v>
      </c>
      <c r="AU619" s="246" t="s">
        <v>21</v>
      </c>
      <c r="AV619" s="14" t="s">
        <v>21</v>
      </c>
      <c r="AW619" s="14" t="s">
        <v>41</v>
      </c>
      <c r="AX619" s="14" t="s">
        <v>82</v>
      </c>
      <c r="AY619" s="246" t="s">
        <v>126</v>
      </c>
    </row>
    <row r="620" s="15" customFormat="1">
      <c r="A620" s="15"/>
      <c r="B620" s="247"/>
      <c r="C620" s="248"/>
      <c r="D620" s="227" t="s">
        <v>137</v>
      </c>
      <c r="E620" s="249" t="s">
        <v>32</v>
      </c>
      <c r="F620" s="250" t="s">
        <v>141</v>
      </c>
      <c r="G620" s="248"/>
      <c r="H620" s="251">
        <v>24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7" t="s">
        <v>137</v>
      </c>
      <c r="AU620" s="257" t="s">
        <v>21</v>
      </c>
      <c r="AV620" s="15" t="s">
        <v>133</v>
      </c>
      <c r="AW620" s="15" t="s">
        <v>41</v>
      </c>
      <c r="AX620" s="15" t="s">
        <v>90</v>
      </c>
      <c r="AY620" s="257" t="s">
        <v>126</v>
      </c>
    </row>
    <row r="621" s="2" customFormat="1" ht="21.75" customHeight="1">
      <c r="A621" s="41"/>
      <c r="B621" s="42"/>
      <c r="C621" s="207" t="s">
        <v>865</v>
      </c>
      <c r="D621" s="207" t="s">
        <v>128</v>
      </c>
      <c r="E621" s="208" t="s">
        <v>866</v>
      </c>
      <c r="F621" s="209" t="s">
        <v>867</v>
      </c>
      <c r="G621" s="210" t="s">
        <v>170</v>
      </c>
      <c r="H621" s="211">
        <v>24</v>
      </c>
      <c r="I621" s="212"/>
      <c r="J621" s="213">
        <f>ROUND(I621*H621,2)</f>
        <v>0</v>
      </c>
      <c r="K621" s="209" t="s">
        <v>132</v>
      </c>
      <c r="L621" s="47"/>
      <c r="M621" s="214" t="s">
        <v>32</v>
      </c>
      <c r="N621" s="215" t="s">
        <v>53</v>
      </c>
      <c r="O621" s="87"/>
      <c r="P621" s="216">
        <f>O621*H621</f>
        <v>0</v>
      </c>
      <c r="Q621" s="216">
        <v>0</v>
      </c>
      <c r="R621" s="216">
        <f>Q621*H621</f>
        <v>0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133</v>
      </c>
      <c r="AT621" s="218" t="s">
        <v>128</v>
      </c>
      <c r="AU621" s="218" t="s">
        <v>21</v>
      </c>
      <c r="AY621" s="19" t="s">
        <v>126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19" t="s">
        <v>90</v>
      </c>
      <c r="BK621" s="219">
        <f>ROUND(I621*H621,2)</f>
        <v>0</v>
      </c>
      <c r="BL621" s="19" t="s">
        <v>133</v>
      </c>
      <c r="BM621" s="218" t="s">
        <v>868</v>
      </c>
    </row>
    <row r="622" s="2" customFormat="1">
      <c r="A622" s="41"/>
      <c r="B622" s="42"/>
      <c r="C622" s="43"/>
      <c r="D622" s="220" t="s">
        <v>135</v>
      </c>
      <c r="E622" s="43"/>
      <c r="F622" s="221" t="s">
        <v>869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135</v>
      </c>
      <c r="AU622" s="19" t="s">
        <v>21</v>
      </c>
    </row>
    <row r="623" s="2" customFormat="1" ht="16.5" customHeight="1">
      <c r="A623" s="41"/>
      <c r="B623" s="42"/>
      <c r="C623" s="207" t="s">
        <v>870</v>
      </c>
      <c r="D623" s="207" t="s">
        <v>128</v>
      </c>
      <c r="E623" s="208" t="s">
        <v>871</v>
      </c>
      <c r="F623" s="209" t="s">
        <v>872</v>
      </c>
      <c r="G623" s="210" t="s">
        <v>226</v>
      </c>
      <c r="H623" s="211">
        <v>45.280000000000001</v>
      </c>
      <c r="I623" s="212"/>
      <c r="J623" s="213">
        <f>ROUND(I623*H623,2)</f>
        <v>0</v>
      </c>
      <c r="K623" s="209" t="s">
        <v>132</v>
      </c>
      <c r="L623" s="47"/>
      <c r="M623" s="214" t="s">
        <v>32</v>
      </c>
      <c r="N623" s="215" t="s">
        <v>53</v>
      </c>
      <c r="O623" s="87"/>
      <c r="P623" s="216">
        <f>O623*H623</f>
        <v>0</v>
      </c>
      <c r="Q623" s="216">
        <v>0.00109</v>
      </c>
      <c r="R623" s="216">
        <f>Q623*H623</f>
        <v>0.049355200000000002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133</v>
      </c>
      <c r="AT623" s="218" t="s">
        <v>128</v>
      </c>
      <c r="AU623" s="218" t="s">
        <v>21</v>
      </c>
      <c r="AY623" s="19" t="s">
        <v>126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19" t="s">
        <v>90</v>
      </c>
      <c r="BK623" s="219">
        <f>ROUND(I623*H623,2)</f>
        <v>0</v>
      </c>
      <c r="BL623" s="19" t="s">
        <v>133</v>
      </c>
      <c r="BM623" s="218" t="s">
        <v>873</v>
      </c>
    </row>
    <row r="624" s="2" customFormat="1">
      <c r="A624" s="41"/>
      <c r="B624" s="42"/>
      <c r="C624" s="43"/>
      <c r="D624" s="220" t="s">
        <v>135</v>
      </c>
      <c r="E624" s="43"/>
      <c r="F624" s="221" t="s">
        <v>874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19" t="s">
        <v>135</v>
      </c>
      <c r="AU624" s="19" t="s">
        <v>21</v>
      </c>
    </row>
    <row r="625" s="14" customFormat="1">
      <c r="A625" s="14"/>
      <c r="B625" s="236"/>
      <c r="C625" s="237"/>
      <c r="D625" s="227" t="s">
        <v>137</v>
      </c>
      <c r="E625" s="238" t="s">
        <v>32</v>
      </c>
      <c r="F625" s="239" t="s">
        <v>875</v>
      </c>
      <c r="G625" s="237"/>
      <c r="H625" s="240">
        <v>45.280000000000001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137</v>
      </c>
      <c r="AU625" s="246" t="s">
        <v>21</v>
      </c>
      <c r="AV625" s="14" t="s">
        <v>21</v>
      </c>
      <c r="AW625" s="14" t="s">
        <v>41</v>
      </c>
      <c r="AX625" s="14" t="s">
        <v>82</v>
      </c>
      <c r="AY625" s="246" t="s">
        <v>126</v>
      </c>
    </row>
    <row r="626" s="13" customFormat="1">
      <c r="A626" s="13"/>
      <c r="B626" s="225"/>
      <c r="C626" s="226"/>
      <c r="D626" s="227" t="s">
        <v>137</v>
      </c>
      <c r="E626" s="228" t="s">
        <v>32</v>
      </c>
      <c r="F626" s="229" t="s">
        <v>140</v>
      </c>
      <c r="G626" s="226"/>
      <c r="H626" s="228" t="s">
        <v>32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137</v>
      </c>
      <c r="AU626" s="235" t="s">
        <v>21</v>
      </c>
      <c r="AV626" s="13" t="s">
        <v>90</v>
      </c>
      <c r="AW626" s="13" t="s">
        <v>41</v>
      </c>
      <c r="AX626" s="13" t="s">
        <v>82</v>
      </c>
      <c r="AY626" s="235" t="s">
        <v>126</v>
      </c>
    </row>
    <row r="627" s="15" customFormat="1">
      <c r="A627" s="15"/>
      <c r="B627" s="247"/>
      <c r="C627" s="248"/>
      <c r="D627" s="227" t="s">
        <v>137</v>
      </c>
      <c r="E627" s="249" t="s">
        <v>32</v>
      </c>
      <c r="F627" s="250" t="s">
        <v>141</v>
      </c>
      <c r="G627" s="248"/>
      <c r="H627" s="251">
        <v>45.280000000000001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137</v>
      </c>
      <c r="AU627" s="257" t="s">
        <v>21</v>
      </c>
      <c r="AV627" s="15" t="s">
        <v>133</v>
      </c>
      <c r="AW627" s="15" t="s">
        <v>41</v>
      </c>
      <c r="AX627" s="15" t="s">
        <v>90</v>
      </c>
      <c r="AY627" s="257" t="s">
        <v>126</v>
      </c>
    </row>
    <row r="628" s="12" customFormat="1" ht="22.8" customHeight="1">
      <c r="A628" s="12"/>
      <c r="B628" s="191"/>
      <c r="C628" s="192"/>
      <c r="D628" s="193" t="s">
        <v>81</v>
      </c>
      <c r="E628" s="205" t="s">
        <v>174</v>
      </c>
      <c r="F628" s="205" t="s">
        <v>175</v>
      </c>
      <c r="G628" s="192"/>
      <c r="H628" s="192"/>
      <c r="I628" s="195"/>
      <c r="J628" s="206">
        <f>BK628</f>
        <v>0</v>
      </c>
      <c r="K628" s="192"/>
      <c r="L628" s="197"/>
      <c r="M628" s="198"/>
      <c r="N628" s="199"/>
      <c r="O628" s="199"/>
      <c r="P628" s="200">
        <f>SUM(P629:P665)</f>
        <v>0</v>
      </c>
      <c r="Q628" s="199"/>
      <c r="R628" s="200">
        <f>SUM(R629:R665)</f>
        <v>0</v>
      </c>
      <c r="S628" s="199"/>
      <c r="T628" s="201">
        <f>SUM(T629:T665)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2" t="s">
        <v>90</v>
      </c>
      <c r="AT628" s="203" t="s">
        <v>81</v>
      </c>
      <c r="AU628" s="203" t="s">
        <v>90</v>
      </c>
      <c r="AY628" s="202" t="s">
        <v>126</v>
      </c>
      <c r="BK628" s="204">
        <f>SUM(BK629:BK665)</f>
        <v>0</v>
      </c>
    </row>
    <row r="629" s="2" customFormat="1" ht="24.15" customHeight="1">
      <c r="A629" s="41"/>
      <c r="B629" s="42"/>
      <c r="C629" s="207" t="s">
        <v>876</v>
      </c>
      <c r="D629" s="207" t="s">
        <v>128</v>
      </c>
      <c r="E629" s="208" t="s">
        <v>177</v>
      </c>
      <c r="F629" s="209" t="s">
        <v>178</v>
      </c>
      <c r="G629" s="210" t="s">
        <v>179</v>
      </c>
      <c r="H629" s="211">
        <v>0.19300000000000001</v>
      </c>
      <c r="I629" s="212"/>
      <c r="J629" s="213">
        <f>ROUND(I629*H629,2)</f>
        <v>0</v>
      </c>
      <c r="K629" s="209" t="s">
        <v>132</v>
      </c>
      <c r="L629" s="47"/>
      <c r="M629" s="214" t="s">
        <v>32</v>
      </c>
      <c r="N629" s="215" t="s">
        <v>53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133</v>
      </c>
      <c r="AT629" s="218" t="s">
        <v>128</v>
      </c>
      <c r="AU629" s="218" t="s">
        <v>21</v>
      </c>
      <c r="AY629" s="19" t="s">
        <v>126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9" t="s">
        <v>90</v>
      </c>
      <c r="BK629" s="219">
        <f>ROUND(I629*H629,2)</f>
        <v>0</v>
      </c>
      <c r="BL629" s="19" t="s">
        <v>133</v>
      </c>
      <c r="BM629" s="218" t="s">
        <v>877</v>
      </c>
    </row>
    <row r="630" s="2" customFormat="1">
      <c r="A630" s="41"/>
      <c r="B630" s="42"/>
      <c r="C630" s="43"/>
      <c r="D630" s="220" t="s">
        <v>135</v>
      </c>
      <c r="E630" s="43"/>
      <c r="F630" s="221" t="s">
        <v>181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135</v>
      </c>
      <c r="AU630" s="19" t="s">
        <v>21</v>
      </c>
    </row>
    <row r="631" s="14" customFormat="1">
      <c r="A631" s="14"/>
      <c r="B631" s="236"/>
      <c r="C631" s="237"/>
      <c r="D631" s="227" t="s">
        <v>137</v>
      </c>
      <c r="E631" s="238" t="s">
        <v>32</v>
      </c>
      <c r="F631" s="239" t="s">
        <v>878</v>
      </c>
      <c r="G631" s="237"/>
      <c r="H631" s="240">
        <v>0.19300000000000001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137</v>
      </c>
      <c r="AU631" s="246" t="s">
        <v>21</v>
      </c>
      <c r="AV631" s="14" t="s">
        <v>21</v>
      </c>
      <c r="AW631" s="14" t="s">
        <v>41</v>
      </c>
      <c r="AX631" s="14" t="s">
        <v>82</v>
      </c>
      <c r="AY631" s="246" t="s">
        <v>126</v>
      </c>
    </row>
    <row r="632" s="15" customFormat="1">
      <c r="A632" s="15"/>
      <c r="B632" s="247"/>
      <c r="C632" s="248"/>
      <c r="D632" s="227" t="s">
        <v>137</v>
      </c>
      <c r="E632" s="249" t="s">
        <v>32</v>
      </c>
      <c r="F632" s="250" t="s">
        <v>141</v>
      </c>
      <c r="G632" s="248"/>
      <c r="H632" s="251">
        <v>0.19300000000000001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137</v>
      </c>
      <c r="AU632" s="257" t="s">
        <v>21</v>
      </c>
      <c r="AV632" s="15" t="s">
        <v>133</v>
      </c>
      <c r="AW632" s="15" t="s">
        <v>41</v>
      </c>
      <c r="AX632" s="15" t="s">
        <v>90</v>
      </c>
      <c r="AY632" s="257" t="s">
        <v>126</v>
      </c>
    </row>
    <row r="633" s="2" customFormat="1" ht="24.15" customHeight="1">
      <c r="A633" s="41"/>
      <c r="B633" s="42"/>
      <c r="C633" s="207" t="s">
        <v>879</v>
      </c>
      <c r="D633" s="207" t="s">
        <v>128</v>
      </c>
      <c r="E633" s="208" t="s">
        <v>191</v>
      </c>
      <c r="F633" s="209" t="s">
        <v>192</v>
      </c>
      <c r="G633" s="210" t="s">
        <v>179</v>
      </c>
      <c r="H633" s="211">
        <v>0.19300000000000001</v>
      </c>
      <c r="I633" s="212"/>
      <c r="J633" s="213">
        <f>ROUND(I633*H633,2)</f>
        <v>0</v>
      </c>
      <c r="K633" s="209" t="s">
        <v>132</v>
      </c>
      <c r="L633" s="47"/>
      <c r="M633" s="214" t="s">
        <v>32</v>
      </c>
      <c r="N633" s="215" t="s">
        <v>53</v>
      </c>
      <c r="O633" s="87"/>
      <c r="P633" s="216">
        <f>O633*H633</f>
        <v>0</v>
      </c>
      <c r="Q633" s="216">
        <v>0</v>
      </c>
      <c r="R633" s="216">
        <f>Q633*H633</f>
        <v>0</v>
      </c>
      <c r="S633" s="216">
        <v>0</v>
      </c>
      <c r="T633" s="21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8" t="s">
        <v>133</v>
      </c>
      <c r="AT633" s="218" t="s">
        <v>128</v>
      </c>
      <c r="AU633" s="218" t="s">
        <v>21</v>
      </c>
      <c r="AY633" s="19" t="s">
        <v>126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19" t="s">
        <v>90</v>
      </c>
      <c r="BK633" s="219">
        <f>ROUND(I633*H633,2)</f>
        <v>0</v>
      </c>
      <c r="BL633" s="19" t="s">
        <v>133</v>
      </c>
      <c r="BM633" s="218" t="s">
        <v>880</v>
      </c>
    </row>
    <row r="634" s="2" customFormat="1">
      <c r="A634" s="41"/>
      <c r="B634" s="42"/>
      <c r="C634" s="43"/>
      <c r="D634" s="220" t="s">
        <v>135</v>
      </c>
      <c r="E634" s="43"/>
      <c r="F634" s="221" t="s">
        <v>194</v>
      </c>
      <c r="G634" s="43"/>
      <c r="H634" s="43"/>
      <c r="I634" s="222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9" t="s">
        <v>135</v>
      </c>
      <c r="AU634" s="19" t="s">
        <v>21</v>
      </c>
    </row>
    <row r="635" s="14" customFormat="1">
      <c r="A635" s="14"/>
      <c r="B635" s="236"/>
      <c r="C635" s="237"/>
      <c r="D635" s="227" t="s">
        <v>137</v>
      </c>
      <c r="E635" s="238" t="s">
        <v>32</v>
      </c>
      <c r="F635" s="239" t="s">
        <v>881</v>
      </c>
      <c r="G635" s="237"/>
      <c r="H635" s="240">
        <v>715.29300000000001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137</v>
      </c>
      <c r="AU635" s="246" t="s">
        <v>21</v>
      </c>
      <c r="AV635" s="14" t="s">
        <v>21</v>
      </c>
      <c r="AW635" s="14" t="s">
        <v>41</v>
      </c>
      <c r="AX635" s="14" t="s">
        <v>82</v>
      </c>
      <c r="AY635" s="246" t="s">
        <v>126</v>
      </c>
    </row>
    <row r="636" s="14" customFormat="1">
      <c r="A636" s="14"/>
      <c r="B636" s="236"/>
      <c r="C636" s="237"/>
      <c r="D636" s="227" t="s">
        <v>137</v>
      </c>
      <c r="E636" s="238" t="s">
        <v>32</v>
      </c>
      <c r="F636" s="239" t="s">
        <v>882</v>
      </c>
      <c r="G636" s="237"/>
      <c r="H636" s="240">
        <v>-363.66000000000002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137</v>
      </c>
      <c r="AU636" s="246" t="s">
        <v>21</v>
      </c>
      <c r="AV636" s="14" t="s">
        <v>21</v>
      </c>
      <c r="AW636" s="14" t="s">
        <v>41</v>
      </c>
      <c r="AX636" s="14" t="s">
        <v>82</v>
      </c>
      <c r="AY636" s="246" t="s">
        <v>126</v>
      </c>
    </row>
    <row r="637" s="13" customFormat="1">
      <c r="A637" s="13"/>
      <c r="B637" s="225"/>
      <c r="C637" s="226"/>
      <c r="D637" s="227" t="s">
        <v>137</v>
      </c>
      <c r="E637" s="228" t="s">
        <v>32</v>
      </c>
      <c r="F637" s="229" t="s">
        <v>883</v>
      </c>
      <c r="G637" s="226"/>
      <c r="H637" s="228" t="s">
        <v>32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137</v>
      </c>
      <c r="AU637" s="235" t="s">
        <v>21</v>
      </c>
      <c r="AV637" s="13" t="s">
        <v>90</v>
      </c>
      <c r="AW637" s="13" t="s">
        <v>41</v>
      </c>
      <c r="AX637" s="13" t="s">
        <v>82</v>
      </c>
      <c r="AY637" s="235" t="s">
        <v>126</v>
      </c>
    </row>
    <row r="638" s="14" customFormat="1">
      <c r="A638" s="14"/>
      <c r="B638" s="236"/>
      <c r="C638" s="237"/>
      <c r="D638" s="227" t="s">
        <v>137</v>
      </c>
      <c r="E638" s="238" t="s">
        <v>32</v>
      </c>
      <c r="F638" s="239" t="s">
        <v>884</v>
      </c>
      <c r="G638" s="237"/>
      <c r="H638" s="240">
        <v>-351.44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137</v>
      </c>
      <c r="AU638" s="246" t="s">
        <v>21</v>
      </c>
      <c r="AV638" s="14" t="s">
        <v>21</v>
      </c>
      <c r="AW638" s="14" t="s">
        <v>41</v>
      </c>
      <c r="AX638" s="14" t="s">
        <v>82</v>
      </c>
      <c r="AY638" s="246" t="s">
        <v>126</v>
      </c>
    </row>
    <row r="639" s="13" customFormat="1">
      <c r="A639" s="13"/>
      <c r="B639" s="225"/>
      <c r="C639" s="226"/>
      <c r="D639" s="227" t="s">
        <v>137</v>
      </c>
      <c r="E639" s="228" t="s">
        <v>32</v>
      </c>
      <c r="F639" s="229" t="s">
        <v>885</v>
      </c>
      <c r="G639" s="226"/>
      <c r="H639" s="228" t="s">
        <v>32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137</v>
      </c>
      <c r="AU639" s="235" t="s">
        <v>21</v>
      </c>
      <c r="AV639" s="13" t="s">
        <v>90</v>
      </c>
      <c r="AW639" s="13" t="s">
        <v>41</v>
      </c>
      <c r="AX639" s="13" t="s">
        <v>82</v>
      </c>
      <c r="AY639" s="235" t="s">
        <v>126</v>
      </c>
    </row>
    <row r="640" s="15" customFormat="1">
      <c r="A640" s="15"/>
      <c r="B640" s="247"/>
      <c r="C640" s="248"/>
      <c r="D640" s="227" t="s">
        <v>137</v>
      </c>
      <c r="E640" s="249" t="s">
        <v>32</v>
      </c>
      <c r="F640" s="250" t="s">
        <v>141</v>
      </c>
      <c r="G640" s="248"/>
      <c r="H640" s="251">
        <v>0.19299999999998363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7" t="s">
        <v>137</v>
      </c>
      <c r="AU640" s="257" t="s">
        <v>21</v>
      </c>
      <c r="AV640" s="15" t="s">
        <v>133</v>
      </c>
      <c r="AW640" s="15" t="s">
        <v>41</v>
      </c>
      <c r="AX640" s="15" t="s">
        <v>90</v>
      </c>
      <c r="AY640" s="257" t="s">
        <v>126</v>
      </c>
    </row>
    <row r="641" s="2" customFormat="1" ht="37.8" customHeight="1">
      <c r="A641" s="41"/>
      <c r="B641" s="42"/>
      <c r="C641" s="207" t="s">
        <v>886</v>
      </c>
      <c r="D641" s="207" t="s">
        <v>128</v>
      </c>
      <c r="E641" s="208" t="s">
        <v>195</v>
      </c>
      <c r="F641" s="209" t="s">
        <v>196</v>
      </c>
      <c r="G641" s="210" t="s">
        <v>179</v>
      </c>
      <c r="H641" s="211">
        <v>2.702</v>
      </c>
      <c r="I641" s="212"/>
      <c r="J641" s="213">
        <f>ROUND(I641*H641,2)</f>
        <v>0</v>
      </c>
      <c r="K641" s="209" t="s">
        <v>132</v>
      </c>
      <c r="L641" s="47"/>
      <c r="M641" s="214" t="s">
        <v>32</v>
      </c>
      <c r="N641" s="215" t="s">
        <v>53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133</v>
      </c>
      <c r="AT641" s="218" t="s">
        <v>128</v>
      </c>
      <c r="AU641" s="218" t="s">
        <v>21</v>
      </c>
      <c r="AY641" s="19" t="s">
        <v>126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19" t="s">
        <v>90</v>
      </c>
      <c r="BK641" s="219">
        <f>ROUND(I641*H641,2)</f>
        <v>0</v>
      </c>
      <c r="BL641" s="19" t="s">
        <v>133</v>
      </c>
      <c r="BM641" s="218" t="s">
        <v>887</v>
      </c>
    </row>
    <row r="642" s="2" customFormat="1">
      <c r="A642" s="41"/>
      <c r="B642" s="42"/>
      <c r="C642" s="43"/>
      <c r="D642" s="220" t="s">
        <v>135</v>
      </c>
      <c r="E642" s="43"/>
      <c r="F642" s="221" t="s">
        <v>198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19" t="s">
        <v>135</v>
      </c>
      <c r="AU642" s="19" t="s">
        <v>21</v>
      </c>
    </row>
    <row r="643" s="14" customFormat="1">
      <c r="A643" s="14"/>
      <c r="B643" s="236"/>
      <c r="C643" s="237"/>
      <c r="D643" s="227" t="s">
        <v>137</v>
      </c>
      <c r="E643" s="238" t="s">
        <v>32</v>
      </c>
      <c r="F643" s="239" t="s">
        <v>888</v>
      </c>
      <c r="G643" s="237"/>
      <c r="H643" s="240">
        <v>2.702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137</v>
      </c>
      <c r="AU643" s="246" t="s">
        <v>21</v>
      </c>
      <c r="AV643" s="14" t="s">
        <v>21</v>
      </c>
      <c r="AW643" s="14" t="s">
        <v>41</v>
      </c>
      <c r="AX643" s="14" t="s">
        <v>82</v>
      </c>
      <c r="AY643" s="246" t="s">
        <v>126</v>
      </c>
    </row>
    <row r="644" s="15" customFormat="1">
      <c r="A644" s="15"/>
      <c r="B644" s="247"/>
      <c r="C644" s="248"/>
      <c r="D644" s="227" t="s">
        <v>137</v>
      </c>
      <c r="E644" s="249" t="s">
        <v>32</v>
      </c>
      <c r="F644" s="250" t="s">
        <v>141</v>
      </c>
      <c r="G644" s="248"/>
      <c r="H644" s="251">
        <v>2.702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7" t="s">
        <v>137</v>
      </c>
      <c r="AU644" s="257" t="s">
        <v>21</v>
      </c>
      <c r="AV644" s="15" t="s">
        <v>133</v>
      </c>
      <c r="AW644" s="15" t="s">
        <v>41</v>
      </c>
      <c r="AX644" s="15" t="s">
        <v>90</v>
      </c>
      <c r="AY644" s="257" t="s">
        <v>126</v>
      </c>
    </row>
    <row r="645" s="2" customFormat="1" ht="21.75" customHeight="1">
      <c r="A645" s="41"/>
      <c r="B645" s="42"/>
      <c r="C645" s="207" t="s">
        <v>889</v>
      </c>
      <c r="D645" s="207" t="s">
        <v>128</v>
      </c>
      <c r="E645" s="208" t="s">
        <v>202</v>
      </c>
      <c r="F645" s="209" t="s">
        <v>203</v>
      </c>
      <c r="G645" s="210" t="s">
        <v>179</v>
      </c>
      <c r="H645" s="211">
        <v>0.19300000000000001</v>
      </c>
      <c r="I645" s="212"/>
      <c r="J645" s="213">
        <f>ROUND(I645*H645,2)</f>
        <v>0</v>
      </c>
      <c r="K645" s="209" t="s">
        <v>132</v>
      </c>
      <c r="L645" s="47"/>
      <c r="M645" s="214" t="s">
        <v>32</v>
      </c>
      <c r="N645" s="215" t="s">
        <v>53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133</v>
      </c>
      <c r="AT645" s="218" t="s">
        <v>128</v>
      </c>
      <c r="AU645" s="218" t="s">
        <v>21</v>
      </c>
      <c r="AY645" s="19" t="s">
        <v>126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19" t="s">
        <v>90</v>
      </c>
      <c r="BK645" s="219">
        <f>ROUND(I645*H645,2)</f>
        <v>0</v>
      </c>
      <c r="BL645" s="19" t="s">
        <v>133</v>
      </c>
      <c r="BM645" s="218" t="s">
        <v>890</v>
      </c>
    </row>
    <row r="646" s="2" customFormat="1">
      <c r="A646" s="41"/>
      <c r="B646" s="42"/>
      <c r="C646" s="43"/>
      <c r="D646" s="220" t="s">
        <v>135</v>
      </c>
      <c r="E646" s="43"/>
      <c r="F646" s="221" t="s">
        <v>205</v>
      </c>
      <c r="G646" s="43"/>
      <c r="H646" s="43"/>
      <c r="I646" s="222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19" t="s">
        <v>135</v>
      </c>
      <c r="AU646" s="19" t="s">
        <v>21</v>
      </c>
    </row>
    <row r="647" s="14" customFormat="1">
      <c r="A647" s="14"/>
      <c r="B647" s="236"/>
      <c r="C647" s="237"/>
      <c r="D647" s="227" t="s">
        <v>137</v>
      </c>
      <c r="E647" s="238" t="s">
        <v>32</v>
      </c>
      <c r="F647" s="239" t="s">
        <v>878</v>
      </c>
      <c r="G647" s="237"/>
      <c r="H647" s="240">
        <v>0.19300000000000001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137</v>
      </c>
      <c r="AU647" s="246" t="s">
        <v>21</v>
      </c>
      <c r="AV647" s="14" t="s">
        <v>21</v>
      </c>
      <c r="AW647" s="14" t="s">
        <v>41</v>
      </c>
      <c r="AX647" s="14" t="s">
        <v>82</v>
      </c>
      <c r="AY647" s="246" t="s">
        <v>126</v>
      </c>
    </row>
    <row r="648" s="15" customFormat="1">
      <c r="A648" s="15"/>
      <c r="B648" s="247"/>
      <c r="C648" s="248"/>
      <c r="D648" s="227" t="s">
        <v>137</v>
      </c>
      <c r="E648" s="249" t="s">
        <v>32</v>
      </c>
      <c r="F648" s="250" t="s">
        <v>141</v>
      </c>
      <c r="G648" s="248"/>
      <c r="H648" s="251">
        <v>0.19300000000000001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7" t="s">
        <v>137</v>
      </c>
      <c r="AU648" s="257" t="s">
        <v>21</v>
      </c>
      <c r="AV648" s="15" t="s">
        <v>133</v>
      </c>
      <c r="AW648" s="15" t="s">
        <v>41</v>
      </c>
      <c r="AX648" s="15" t="s">
        <v>90</v>
      </c>
      <c r="AY648" s="257" t="s">
        <v>126</v>
      </c>
    </row>
    <row r="649" s="2" customFormat="1" ht="24.15" customHeight="1">
      <c r="A649" s="41"/>
      <c r="B649" s="42"/>
      <c r="C649" s="207" t="s">
        <v>891</v>
      </c>
      <c r="D649" s="207" t="s">
        <v>128</v>
      </c>
      <c r="E649" s="208" t="s">
        <v>892</v>
      </c>
      <c r="F649" s="209" t="s">
        <v>893</v>
      </c>
      <c r="G649" s="210" t="s">
        <v>179</v>
      </c>
      <c r="H649" s="211">
        <v>363.66000000000002</v>
      </c>
      <c r="I649" s="212"/>
      <c r="J649" s="213">
        <f>ROUND(I649*H649,2)</f>
        <v>0</v>
      </c>
      <c r="K649" s="209" t="s">
        <v>132</v>
      </c>
      <c r="L649" s="47"/>
      <c r="M649" s="214" t="s">
        <v>32</v>
      </c>
      <c r="N649" s="215" t="s">
        <v>53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133</v>
      </c>
      <c r="AT649" s="218" t="s">
        <v>128</v>
      </c>
      <c r="AU649" s="218" t="s">
        <v>21</v>
      </c>
      <c r="AY649" s="19" t="s">
        <v>126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9" t="s">
        <v>90</v>
      </c>
      <c r="BK649" s="219">
        <f>ROUND(I649*H649,2)</f>
        <v>0</v>
      </c>
      <c r="BL649" s="19" t="s">
        <v>133</v>
      </c>
      <c r="BM649" s="218" t="s">
        <v>894</v>
      </c>
    </row>
    <row r="650" s="2" customFormat="1">
      <c r="A650" s="41"/>
      <c r="B650" s="42"/>
      <c r="C650" s="43"/>
      <c r="D650" s="220" t="s">
        <v>135</v>
      </c>
      <c r="E650" s="43"/>
      <c r="F650" s="221" t="s">
        <v>895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135</v>
      </c>
      <c r="AU650" s="19" t="s">
        <v>21</v>
      </c>
    </row>
    <row r="651" s="14" customFormat="1">
      <c r="A651" s="14"/>
      <c r="B651" s="236"/>
      <c r="C651" s="237"/>
      <c r="D651" s="227" t="s">
        <v>137</v>
      </c>
      <c r="E651" s="238" t="s">
        <v>32</v>
      </c>
      <c r="F651" s="239" t="s">
        <v>896</v>
      </c>
      <c r="G651" s="237"/>
      <c r="H651" s="240">
        <v>363.66000000000002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137</v>
      </c>
      <c r="AU651" s="246" t="s">
        <v>21</v>
      </c>
      <c r="AV651" s="14" t="s">
        <v>21</v>
      </c>
      <c r="AW651" s="14" t="s">
        <v>41</v>
      </c>
      <c r="AX651" s="14" t="s">
        <v>82</v>
      </c>
      <c r="AY651" s="246" t="s">
        <v>126</v>
      </c>
    </row>
    <row r="652" s="13" customFormat="1">
      <c r="A652" s="13"/>
      <c r="B652" s="225"/>
      <c r="C652" s="226"/>
      <c r="D652" s="227" t="s">
        <v>137</v>
      </c>
      <c r="E652" s="228" t="s">
        <v>32</v>
      </c>
      <c r="F652" s="229" t="s">
        <v>897</v>
      </c>
      <c r="G652" s="226"/>
      <c r="H652" s="228" t="s">
        <v>32</v>
      </c>
      <c r="I652" s="230"/>
      <c r="J652" s="226"/>
      <c r="K652" s="226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137</v>
      </c>
      <c r="AU652" s="235" t="s">
        <v>21</v>
      </c>
      <c r="AV652" s="13" t="s">
        <v>90</v>
      </c>
      <c r="AW652" s="13" t="s">
        <v>41</v>
      </c>
      <c r="AX652" s="13" t="s">
        <v>82</v>
      </c>
      <c r="AY652" s="235" t="s">
        <v>126</v>
      </c>
    </row>
    <row r="653" s="15" customFormat="1">
      <c r="A653" s="15"/>
      <c r="B653" s="247"/>
      <c r="C653" s="248"/>
      <c r="D653" s="227" t="s">
        <v>137</v>
      </c>
      <c r="E653" s="249" t="s">
        <v>32</v>
      </c>
      <c r="F653" s="250" t="s">
        <v>141</v>
      </c>
      <c r="G653" s="248"/>
      <c r="H653" s="251">
        <v>363.66000000000002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7" t="s">
        <v>137</v>
      </c>
      <c r="AU653" s="257" t="s">
        <v>21</v>
      </c>
      <c r="AV653" s="15" t="s">
        <v>133</v>
      </c>
      <c r="AW653" s="15" t="s">
        <v>41</v>
      </c>
      <c r="AX653" s="15" t="s">
        <v>90</v>
      </c>
      <c r="AY653" s="257" t="s">
        <v>126</v>
      </c>
    </row>
    <row r="654" s="2" customFormat="1" ht="24.15" customHeight="1">
      <c r="A654" s="41"/>
      <c r="B654" s="42"/>
      <c r="C654" s="207" t="s">
        <v>898</v>
      </c>
      <c r="D654" s="207" t="s">
        <v>128</v>
      </c>
      <c r="E654" s="208" t="s">
        <v>899</v>
      </c>
      <c r="F654" s="209" t="s">
        <v>900</v>
      </c>
      <c r="G654" s="210" t="s">
        <v>179</v>
      </c>
      <c r="H654" s="211">
        <v>5091.2399999999998</v>
      </c>
      <c r="I654" s="212"/>
      <c r="J654" s="213">
        <f>ROUND(I654*H654,2)</f>
        <v>0</v>
      </c>
      <c r="K654" s="209" t="s">
        <v>132</v>
      </c>
      <c r="L654" s="47"/>
      <c r="M654" s="214" t="s">
        <v>32</v>
      </c>
      <c r="N654" s="215" t="s">
        <v>53</v>
      </c>
      <c r="O654" s="87"/>
      <c r="P654" s="216">
        <f>O654*H654</f>
        <v>0</v>
      </c>
      <c r="Q654" s="216">
        <v>0</v>
      </c>
      <c r="R654" s="216">
        <f>Q654*H654</f>
        <v>0</v>
      </c>
      <c r="S654" s="216">
        <v>0</v>
      </c>
      <c r="T654" s="217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8" t="s">
        <v>133</v>
      </c>
      <c r="AT654" s="218" t="s">
        <v>128</v>
      </c>
      <c r="AU654" s="218" t="s">
        <v>21</v>
      </c>
      <c r="AY654" s="19" t="s">
        <v>126</v>
      </c>
      <c r="BE654" s="219">
        <f>IF(N654="základní",J654,0)</f>
        <v>0</v>
      </c>
      <c r="BF654" s="219">
        <f>IF(N654="snížená",J654,0)</f>
        <v>0</v>
      </c>
      <c r="BG654" s="219">
        <f>IF(N654="zákl. přenesená",J654,0)</f>
        <v>0</v>
      </c>
      <c r="BH654" s="219">
        <f>IF(N654="sníž. přenesená",J654,0)</f>
        <v>0</v>
      </c>
      <c r="BI654" s="219">
        <f>IF(N654="nulová",J654,0)</f>
        <v>0</v>
      </c>
      <c r="BJ654" s="19" t="s">
        <v>90</v>
      </c>
      <c r="BK654" s="219">
        <f>ROUND(I654*H654,2)</f>
        <v>0</v>
      </c>
      <c r="BL654" s="19" t="s">
        <v>133</v>
      </c>
      <c r="BM654" s="218" t="s">
        <v>901</v>
      </c>
    </row>
    <row r="655" s="2" customFormat="1">
      <c r="A655" s="41"/>
      <c r="B655" s="42"/>
      <c r="C655" s="43"/>
      <c r="D655" s="220" t="s">
        <v>135</v>
      </c>
      <c r="E655" s="43"/>
      <c r="F655" s="221" t="s">
        <v>902</v>
      </c>
      <c r="G655" s="43"/>
      <c r="H655" s="43"/>
      <c r="I655" s="222"/>
      <c r="J655" s="43"/>
      <c r="K655" s="43"/>
      <c r="L655" s="47"/>
      <c r="M655" s="223"/>
      <c r="N655" s="22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19" t="s">
        <v>135</v>
      </c>
      <c r="AU655" s="19" t="s">
        <v>21</v>
      </c>
    </row>
    <row r="656" s="14" customFormat="1">
      <c r="A656" s="14"/>
      <c r="B656" s="236"/>
      <c r="C656" s="237"/>
      <c r="D656" s="227" t="s">
        <v>137</v>
      </c>
      <c r="E656" s="238" t="s">
        <v>32</v>
      </c>
      <c r="F656" s="239" t="s">
        <v>903</v>
      </c>
      <c r="G656" s="237"/>
      <c r="H656" s="240">
        <v>5091.2399999999998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137</v>
      </c>
      <c r="AU656" s="246" t="s">
        <v>21</v>
      </c>
      <c r="AV656" s="14" t="s">
        <v>21</v>
      </c>
      <c r="AW656" s="14" t="s">
        <v>41</v>
      </c>
      <c r="AX656" s="14" t="s">
        <v>82</v>
      </c>
      <c r="AY656" s="246" t="s">
        <v>126</v>
      </c>
    </row>
    <row r="657" s="15" customFormat="1">
      <c r="A657" s="15"/>
      <c r="B657" s="247"/>
      <c r="C657" s="248"/>
      <c r="D657" s="227" t="s">
        <v>137</v>
      </c>
      <c r="E657" s="249" t="s">
        <v>32</v>
      </c>
      <c r="F657" s="250" t="s">
        <v>141</v>
      </c>
      <c r="G657" s="248"/>
      <c r="H657" s="251">
        <v>5091.2399999999998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7" t="s">
        <v>137</v>
      </c>
      <c r="AU657" s="257" t="s">
        <v>21</v>
      </c>
      <c r="AV657" s="15" t="s">
        <v>133</v>
      </c>
      <c r="AW657" s="15" t="s">
        <v>41</v>
      </c>
      <c r="AX657" s="15" t="s">
        <v>90</v>
      </c>
      <c r="AY657" s="257" t="s">
        <v>126</v>
      </c>
    </row>
    <row r="658" s="2" customFormat="1" ht="16.5" customHeight="1">
      <c r="A658" s="41"/>
      <c r="B658" s="42"/>
      <c r="C658" s="207" t="s">
        <v>904</v>
      </c>
      <c r="D658" s="207" t="s">
        <v>128</v>
      </c>
      <c r="E658" s="208" t="s">
        <v>905</v>
      </c>
      <c r="F658" s="209" t="s">
        <v>906</v>
      </c>
      <c r="G658" s="210" t="s">
        <v>179</v>
      </c>
      <c r="H658" s="211">
        <v>363.66000000000002</v>
      </c>
      <c r="I658" s="212"/>
      <c r="J658" s="213">
        <f>ROUND(I658*H658,2)</f>
        <v>0</v>
      </c>
      <c r="K658" s="209" t="s">
        <v>132</v>
      </c>
      <c r="L658" s="47"/>
      <c r="M658" s="214" t="s">
        <v>32</v>
      </c>
      <c r="N658" s="215" t="s">
        <v>53</v>
      </c>
      <c r="O658" s="87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8" t="s">
        <v>133</v>
      </c>
      <c r="AT658" s="218" t="s">
        <v>128</v>
      </c>
      <c r="AU658" s="218" t="s">
        <v>21</v>
      </c>
      <c r="AY658" s="19" t="s">
        <v>126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19" t="s">
        <v>90</v>
      </c>
      <c r="BK658" s="219">
        <f>ROUND(I658*H658,2)</f>
        <v>0</v>
      </c>
      <c r="BL658" s="19" t="s">
        <v>133</v>
      </c>
      <c r="BM658" s="218" t="s">
        <v>907</v>
      </c>
    </row>
    <row r="659" s="2" customFormat="1">
      <c r="A659" s="41"/>
      <c r="B659" s="42"/>
      <c r="C659" s="43"/>
      <c r="D659" s="220" t="s">
        <v>135</v>
      </c>
      <c r="E659" s="43"/>
      <c r="F659" s="221" t="s">
        <v>908</v>
      </c>
      <c r="G659" s="43"/>
      <c r="H659" s="43"/>
      <c r="I659" s="222"/>
      <c r="J659" s="43"/>
      <c r="K659" s="43"/>
      <c r="L659" s="47"/>
      <c r="M659" s="223"/>
      <c r="N659" s="22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135</v>
      </c>
      <c r="AU659" s="19" t="s">
        <v>21</v>
      </c>
    </row>
    <row r="660" s="14" customFormat="1">
      <c r="A660" s="14"/>
      <c r="B660" s="236"/>
      <c r="C660" s="237"/>
      <c r="D660" s="227" t="s">
        <v>137</v>
      </c>
      <c r="E660" s="238" t="s">
        <v>32</v>
      </c>
      <c r="F660" s="239" t="s">
        <v>909</v>
      </c>
      <c r="G660" s="237"/>
      <c r="H660" s="240">
        <v>363.66000000000002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137</v>
      </c>
      <c r="AU660" s="246" t="s">
        <v>21</v>
      </c>
      <c r="AV660" s="14" t="s">
        <v>21</v>
      </c>
      <c r="AW660" s="14" t="s">
        <v>41</v>
      </c>
      <c r="AX660" s="14" t="s">
        <v>82</v>
      </c>
      <c r="AY660" s="246" t="s">
        <v>126</v>
      </c>
    </row>
    <row r="661" s="15" customFormat="1">
      <c r="A661" s="15"/>
      <c r="B661" s="247"/>
      <c r="C661" s="248"/>
      <c r="D661" s="227" t="s">
        <v>137</v>
      </c>
      <c r="E661" s="249" t="s">
        <v>32</v>
      </c>
      <c r="F661" s="250" t="s">
        <v>141</v>
      </c>
      <c r="G661" s="248"/>
      <c r="H661" s="251">
        <v>363.66000000000002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7" t="s">
        <v>137</v>
      </c>
      <c r="AU661" s="257" t="s">
        <v>21</v>
      </c>
      <c r="AV661" s="15" t="s">
        <v>133</v>
      </c>
      <c r="AW661" s="15" t="s">
        <v>41</v>
      </c>
      <c r="AX661" s="15" t="s">
        <v>90</v>
      </c>
      <c r="AY661" s="257" t="s">
        <v>126</v>
      </c>
    </row>
    <row r="662" s="2" customFormat="1" ht="24.15" customHeight="1">
      <c r="A662" s="41"/>
      <c r="B662" s="42"/>
      <c r="C662" s="207" t="s">
        <v>910</v>
      </c>
      <c r="D662" s="207" t="s">
        <v>128</v>
      </c>
      <c r="E662" s="208" t="s">
        <v>214</v>
      </c>
      <c r="F662" s="209" t="s">
        <v>215</v>
      </c>
      <c r="G662" s="210" t="s">
        <v>179</v>
      </c>
      <c r="H662" s="211">
        <v>363.66000000000002</v>
      </c>
      <c r="I662" s="212"/>
      <c r="J662" s="213">
        <f>ROUND(I662*H662,2)</f>
        <v>0</v>
      </c>
      <c r="K662" s="209" t="s">
        <v>132</v>
      </c>
      <c r="L662" s="47"/>
      <c r="M662" s="214" t="s">
        <v>32</v>
      </c>
      <c r="N662" s="215" t="s">
        <v>53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133</v>
      </c>
      <c r="AT662" s="218" t="s">
        <v>128</v>
      </c>
      <c r="AU662" s="218" t="s">
        <v>21</v>
      </c>
      <c r="AY662" s="19" t="s">
        <v>126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19" t="s">
        <v>90</v>
      </c>
      <c r="BK662" s="219">
        <f>ROUND(I662*H662,2)</f>
        <v>0</v>
      </c>
      <c r="BL662" s="19" t="s">
        <v>133</v>
      </c>
      <c r="BM662" s="218" t="s">
        <v>911</v>
      </c>
    </row>
    <row r="663" s="2" customFormat="1">
      <c r="A663" s="41"/>
      <c r="B663" s="42"/>
      <c r="C663" s="43"/>
      <c r="D663" s="220" t="s">
        <v>135</v>
      </c>
      <c r="E663" s="43"/>
      <c r="F663" s="221" t="s">
        <v>217</v>
      </c>
      <c r="G663" s="43"/>
      <c r="H663" s="43"/>
      <c r="I663" s="222"/>
      <c r="J663" s="43"/>
      <c r="K663" s="43"/>
      <c r="L663" s="47"/>
      <c r="M663" s="223"/>
      <c r="N663" s="224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135</v>
      </c>
      <c r="AU663" s="19" t="s">
        <v>21</v>
      </c>
    </row>
    <row r="664" s="14" customFormat="1">
      <c r="A664" s="14"/>
      <c r="B664" s="236"/>
      <c r="C664" s="237"/>
      <c r="D664" s="227" t="s">
        <v>137</v>
      </c>
      <c r="E664" s="238" t="s">
        <v>32</v>
      </c>
      <c r="F664" s="239" t="s">
        <v>909</v>
      </c>
      <c r="G664" s="237"/>
      <c r="H664" s="240">
        <v>363.66000000000002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137</v>
      </c>
      <c r="AU664" s="246" t="s">
        <v>21</v>
      </c>
      <c r="AV664" s="14" t="s">
        <v>21</v>
      </c>
      <c r="AW664" s="14" t="s">
        <v>41</v>
      </c>
      <c r="AX664" s="14" t="s">
        <v>82</v>
      </c>
      <c r="AY664" s="246" t="s">
        <v>126</v>
      </c>
    </row>
    <row r="665" s="15" customFormat="1">
      <c r="A665" s="15"/>
      <c r="B665" s="247"/>
      <c r="C665" s="248"/>
      <c r="D665" s="227" t="s">
        <v>137</v>
      </c>
      <c r="E665" s="249" t="s">
        <v>32</v>
      </c>
      <c r="F665" s="250" t="s">
        <v>141</v>
      </c>
      <c r="G665" s="248"/>
      <c r="H665" s="251">
        <v>363.66000000000002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7" t="s">
        <v>137</v>
      </c>
      <c r="AU665" s="257" t="s">
        <v>21</v>
      </c>
      <c r="AV665" s="15" t="s">
        <v>133</v>
      </c>
      <c r="AW665" s="15" t="s">
        <v>41</v>
      </c>
      <c r="AX665" s="15" t="s">
        <v>90</v>
      </c>
      <c r="AY665" s="257" t="s">
        <v>126</v>
      </c>
    </row>
    <row r="666" s="12" customFormat="1" ht="22.8" customHeight="1">
      <c r="A666" s="12"/>
      <c r="B666" s="191"/>
      <c r="C666" s="192"/>
      <c r="D666" s="193" t="s">
        <v>81</v>
      </c>
      <c r="E666" s="205" t="s">
        <v>912</v>
      </c>
      <c r="F666" s="205" t="s">
        <v>913</v>
      </c>
      <c r="G666" s="192"/>
      <c r="H666" s="192"/>
      <c r="I666" s="195"/>
      <c r="J666" s="206">
        <f>BK666</f>
        <v>0</v>
      </c>
      <c r="K666" s="192"/>
      <c r="L666" s="197"/>
      <c r="M666" s="198"/>
      <c r="N666" s="199"/>
      <c r="O666" s="199"/>
      <c r="P666" s="200">
        <f>SUM(P667:P668)</f>
        <v>0</v>
      </c>
      <c r="Q666" s="199"/>
      <c r="R666" s="200">
        <f>SUM(R667:R668)</f>
        <v>0</v>
      </c>
      <c r="S666" s="199"/>
      <c r="T666" s="201">
        <f>SUM(T667:T668)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2" t="s">
        <v>90</v>
      </c>
      <c r="AT666" s="203" t="s">
        <v>81</v>
      </c>
      <c r="AU666" s="203" t="s">
        <v>90</v>
      </c>
      <c r="AY666" s="202" t="s">
        <v>126</v>
      </c>
      <c r="BK666" s="204">
        <f>SUM(BK667:BK668)</f>
        <v>0</v>
      </c>
    </row>
    <row r="667" s="2" customFormat="1" ht="24.15" customHeight="1">
      <c r="A667" s="41"/>
      <c r="B667" s="42"/>
      <c r="C667" s="207" t="s">
        <v>914</v>
      </c>
      <c r="D667" s="207" t="s">
        <v>128</v>
      </c>
      <c r="E667" s="208" t="s">
        <v>915</v>
      </c>
      <c r="F667" s="209" t="s">
        <v>916</v>
      </c>
      <c r="G667" s="210" t="s">
        <v>179</v>
      </c>
      <c r="H667" s="211">
        <v>932.71900000000005</v>
      </c>
      <c r="I667" s="212"/>
      <c r="J667" s="213">
        <f>ROUND(I667*H667,2)</f>
        <v>0</v>
      </c>
      <c r="K667" s="209" t="s">
        <v>132</v>
      </c>
      <c r="L667" s="47"/>
      <c r="M667" s="214" t="s">
        <v>32</v>
      </c>
      <c r="N667" s="215" t="s">
        <v>53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</v>
      </c>
      <c r="T667" s="217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133</v>
      </c>
      <c r="AT667" s="218" t="s">
        <v>128</v>
      </c>
      <c r="AU667" s="218" t="s">
        <v>21</v>
      </c>
      <c r="AY667" s="19" t="s">
        <v>126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19" t="s">
        <v>90</v>
      </c>
      <c r="BK667" s="219">
        <f>ROUND(I667*H667,2)</f>
        <v>0</v>
      </c>
      <c r="BL667" s="19" t="s">
        <v>133</v>
      </c>
      <c r="BM667" s="218" t="s">
        <v>917</v>
      </c>
    </row>
    <row r="668" s="2" customFormat="1">
      <c r="A668" s="41"/>
      <c r="B668" s="42"/>
      <c r="C668" s="43"/>
      <c r="D668" s="220" t="s">
        <v>135</v>
      </c>
      <c r="E668" s="43"/>
      <c r="F668" s="221" t="s">
        <v>918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19" t="s">
        <v>135</v>
      </c>
      <c r="AU668" s="19" t="s">
        <v>21</v>
      </c>
    </row>
    <row r="669" s="12" customFormat="1" ht="25.92" customHeight="1">
      <c r="A669" s="12"/>
      <c r="B669" s="191"/>
      <c r="C669" s="192"/>
      <c r="D669" s="193" t="s">
        <v>81</v>
      </c>
      <c r="E669" s="194" t="s">
        <v>219</v>
      </c>
      <c r="F669" s="194" t="s">
        <v>220</v>
      </c>
      <c r="G669" s="192"/>
      <c r="H669" s="192"/>
      <c r="I669" s="195"/>
      <c r="J669" s="196">
        <f>BK669</f>
        <v>0</v>
      </c>
      <c r="K669" s="192"/>
      <c r="L669" s="197"/>
      <c r="M669" s="198"/>
      <c r="N669" s="199"/>
      <c r="O669" s="199"/>
      <c r="P669" s="200">
        <f>P670</f>
        <v>0</v>
      </c>
      <c r="Q669" s="199"/>
      <c r="R669" s="200">
        <f>R670</f>
        <v>2.2090384000000003</v>
      </c>
      <c r="S669" s="199"/>
      <c r="T669" s="201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2" t="s">
        <v>21</v>
      </c>
      <c r="AT669" s="203" t="s">
        <v>81</v>
      </c>
      <c r="AU669" s="203" t="s">
        <v>82</v>
      </c>
      <c r="AY669" s="202" t="s">
        <v>126</v>
      </c>
      <c r="BK669" s="204">
        <f>BK670</f>
        <v>0</v>
      </c>
    </row>
    <row r="670" s="12" customFormat="1" ht="22.8" customHeight="1">
      <c r="A670" s="12"/>
      <c r="B670" s="191"/>
      <c r="C670" s="192"/>
      <c r="D670" s="193" t="s">
        <v>81</v>
      </c>
      <c r="E670" s="205" t="s">
        <v>221</v>
      </c>
      <c r="F670" s="205" t="s">
        <v>222</v>
      </c>
      <c r="G670" s="192"/>
      <c r="H670" s="192"/>
      <c r="I670" s="195"/>
      <c r="J670" s="206">
        <f>BK670</f>
        <v>0</v>
      </c>
      <c r="K670" s="192"/>
      <c r="L670" s="197"/>
      <c r="M670" s="198"/>
      <c r="N670" s="199"/>
      <c r="O670" s="199"/>
      <c r="P670" s="200">
        <f>SUM(P671:P706)</f>
        <v>0</v>
      </c>
      <c r="Q670" s="199"/>
      <c r="R670" s="200">
        <f>SUM(R671:R706)</f>
        <v>2.2090384000000003</v>
      </c>
      <c r="S670" s="199"/>
      <c r="T670" s="201">
        <f>SUM(T671:T706)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2" t="s">
        <v>21</v>
      </c>
      <c r="AT670" s="203" t="s">
        <v>81</v>
      </c>
      <c r="AU670" s="203" t="s">
        <v>90</v>
      </c>
      <c r="AY670" s="202" t="s">
        <v>126</v>
      </c>
      <c r="BK670" s="204">
        <f>SUM(BK671:BK706)</f>
        <v>0</v>
      </c>
    </row>
    <row r="671" s="2" customFormat="1" ht="16.5" customHeight="1">
      <c r="A671" s="41"/>
      <c r="B671" s="42"/>
      <c r="C671" s="207" t="s">
        <v>919</v>
      </c>
      <c r="D671" s="207" t="s">
        <v>128</v>
      </c>
      <c r="E671" s="208" t="s">
        <v>920</v>
      </c>
      <c r="F671" s="209" t="s">
        <v>921</v>
      </c>
      <c r="G671" s="210" t="s">
        <v>226</v>
      </c>
      <c r="H671" s="211">
        <v>67.799999999999997</v>
      </c>
      <c r="I671" s="212"/>
      <c r="J671" s="213">
        <f>ROUND(I671*H671,2)</f>
        <v>0</v>
      </c>
      <c r="K671" s="209" t="s">
        <v>132</v>
      </c>
      <c r="L671" s="47"/>
      <c r="M671" s="214" t="s">
        <v>32</v>
      </c>
      <c r="N671" s="215" t="s">
        <v>53</v>
      </c>
      <c r="O671" s="87"/>
      <c r="P671" s="216">
        <f>O671*H671</f>
        <v>0</v>
      </c>
      <c r="Q671" s="216">
        <v>0.00040000000000000002</v>
      </c>
      <c r="R671" s="216">
        <f>Q671*H671</f>
        <v>0.027120000000000002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227</v>
      </c>
      <c r="AT671" s="218" t="s">
        <v>128</v>
      </c>
      <c r="AU671" s="218" t="s">
        <v>21</v>
      </c>
      <c r="AY671" s="19" t="s">
        <v>126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9" t="s">
        <v>90</v>
      </c>
      <c r="BK671" s="219">
        <f>ROUND(I671*H671,2)</f>
        <v>0</v>
      </c>
      <c r="BL671" s="19" t="s">
        <v>227</v>
      </c>
      <c r="BM671" s="218" t="s">
        <v>922</v>
      </c>
    </row>
    <row r="672" s="2" customFormat="1">
      <c r="A672" s="41"/>
      <c r="B672" s="42"/>
      <c r="C672" s="43"/>
      <c r="D672" s="220" t="s">
        <v>135</v>
      </c>
      <c r="E672" s="43"/>
      <c r="F672" s="221" t="s">
        <v>923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19" t="s">
        <v>135</v>
      </c>
      <c r="AU672" s="19" t="s">
        <v>21</v>
      </c>
    </row>
    <row r="673" s="14" customFormat="1">
      <c r="A673" s="14"/>
      <c r="B673" s="236"/>
      <c r="C673" s="237"/>
      <c r="D673" s="227" t="s">
        <v>137</v>
      </c>
      <c r="E673" s="238" t="s">
        <v>32</v>
      </c>
      <c r="F673" s="239" t="s">
        <v>924</v>
      </c>
      <c r="G673" s="237"/>
      <c r="H673" s="240">
        <v>67.799999999999997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137</v>
      </c>
      <c r="AU673" s="246" t="s">
        <v>21</v>
      </c>
      <c r="AV673" s="14" t="s">
        <v>21</v>
      </c>
      <c r="AW673" s="14" t="s">
        <v>41</v>
      </c>
      <c r="AX673" s="14" t="s">
        <v>82</v>
      </c>
      <c r="AY673" s="246" t="s">
        <v>126</v>
      </c>
    </row>
    <row r="674" s="13" customFormat="1">
      <c r="A674" s="13"/>
      <c r="B674" s="225"/>
      <c r="C674" s="226"/>
      <c r="D674" s="227" t="s">
        <v>137</v>
      </c>
      <c r="E674" s="228" t="s">
        <v>32</v>
      </c>
      <c r="F674" s="229" t="s">
        <v>140</v>
      </c>
      <c r="G674" s="226"/>
      <c r="H674" s="228" t="s">
        <v>32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137</v>
      </c>
      <c r="AU674" s="235" t="s">
        <v>21</v>
      </c>
      <c r="AV674" s="13" t="s">
        <v>90</v>
      </c>
      <c r="AW674" s="13" t="s">
        <v>41</v>
      </c>
      <c r="AX674" s="13" t="s">
        <v>82</v>
      </c>
      <c r="AY674" s="235" t="s">
        <v>126</v>
      </c>
    </row>
    <row r="675" s="15" customFormat="1">
      <c r="A675" s="15"/>
      <c r="B675" s="247"/>
      <c r="C675" s="248"/>
      <c r="D675" s="227" t="s">
        <v>137</v>
      </c>
      <c r="E675" s="249" t="s">
        <v>32</v>
      </c>
      <c r="F675" s="250" t="s">
        <v>141</v>
      </c>
      <c r="G675" s="248"/>
      <c r="H675" s="251">
        <v>67.799999999999997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57" t="s">
        <v>137</v>
      </c>
      <c r="AU675" s="257" t="s">
        <v>21</v>
      </c>
      <c r="AV675" s="15" t="s">
        <v>133</v>
      </c>
      <c r="AW675" s="15" t="s">
        <v>41</v>
      </c>
      <c r="AX675" s="15" t="s">
        <v>90</v>
      </c>
      <c r="AY675" s="257" t="s">
        <v>126</v>
      </c>
    </row>
    <row r="676" s="2" customFormat="1" ht="24.15" customHeight="1">
      <c r="A676" s="41"/>
      <c r="B676" s="42"/>
      <c r="C676" s="272" t="s">
        <v>925</v>
      </c>
      <c r="D676" s="272" t="s">
        <v>330</v>
      </c>
      <c r="E676" s="273" t="s">
        <v>926</v>
      </c>
      <c r="F676" s="274" t="s">
        <v>927</v>
      </c>
      <c r="G676" s="275" t="s">
        <v>226</v>
      </c>
      <c r="H676" s="276">
        <v>82.784000000000006</v>
      </c>
      <c r="I676" s="277"/>
      <c r="J676" s="278">
        <f>ROUND(I676*H676,2)</f>
        <v>0</v>
      </c>
      <c r="K676" s="274" t="s">
        <v>132</v>
      </c>
      <c r="L676" s="279"/>
      <c r="M676" s="280" t="s">
        <v>32</v>
      </c>
      <c r="N676" s="281" t="s">
        <v>53</v>
      </c>
      <c r="O676" s="87"/>
      <c r="P676" s="216">
        <f>O676*H676</f>
        <v>0</v>
      </c>
      <c r="Q676" s="216">
        <v>0.0053</v>
      </c>
      <c r="R676" s="216">
        <f>Q676*H676</f>
        <v>0.43875520000000001</v>
      </c>
      <c r="S676" s="216">
        <v>0</v>
      </c>
      <c r="T676" s="21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429</v>
      </c>
      <c r="AT676" s="218" t="s">
        <v>330</v>
      </c>
      <c r="AU676" s="218" t="s">
        <v>21</v>
      </c>
      <c r="AY676" s="19" t="s">
        <v>126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19" t="s">
        <v>90</v>
      </c>
      <c r="BK676" s="219">
        <f>ROUND(I676*H676,2)</f>
        <v>0</v>
      </c>
      <c r="BL676" s="19" t="s">
        <v>227</v>
      </c>
      <c r="BM676" s="218" t="s">
        <v>928</v>
      </c>
    </row>
    <row r="677" s="14" customFormat="1">
      <c r="A677" s="14"/>
      <c r="B677" s="236"/>
      <c r="C677" s="237"/>
      <c r="D677" s="227" t="s">
        <v>137</v>
      </c>
      <c r="E677" s="237"/>
      <c r="F677" s="239" t="s">
        <v>929</v>
      </c>
      <c r="G677" s="237"/>
      <c r="H677" s="240">
        <v>82.784000000000006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137</v>
      </c>
      <c r="AU677" s="246" t="s">
        <v>21</v>
      </c>
      <c r="AV677" s="14" t="s">
        <v>21</v>
      </c>
      <c r="AW677" s="14" t="s">
        <v>4</v>
      </c>
      <c r="AX677" s="14" t="s">
        <v>90</v>
      </c>
      <c r="AY677" s="246" t="s">
        <v>126</v>
      </c>
    </row>
    <row r="678" s="2" customFormat="1" ht="16.5" customHeight="1">
      <c r="A678" s="41"/>
      <c r="B678" s="42"/>
      <c r="C678" s="207" t="s">
        <v>930</v>
      </c>
      <c r="D678" s="207" t="s">
        <v>128</v>
      </c>
      <c r="E678" s="208" t="s">
        <v>931</v>
      </c>
      <c r="F678" s="209" t="s">
        <v>932</v>
      </c>
      <c r="G678" s="210" t="s">
        <v>226</v>
      </c>
      <c r="H678" s="211">
        <v>366.62</v>
      </c>
      <c r="I678" s="212"/>
      <c r="J678" s="213">
        <f>ROUND(I678*H678,2)</f>
        <v>0</v>
      </c>
      <c r="K678" s="209" t="s">
        <v>132</v>
      </c>
      <c r="L678" s="47"/>
      <c r="M678" s="214" t="s">
        <v>32</v>
      </c>
      <c r="N678" s="215" t="s">
        <v>53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227</v>
      </c>
      <c r="AT678" s="218" t="s">
        <v>128</v>
      </c>
      <c r="AU678" s="218" t="s">
        <v>21</v>
      </c>
      <c r="AY678" s="19" t="s">
        <v>126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19" t="s">
        <v>90</v>
      </c>
      <c r="BK678" s="219">
        <f>ROUND(I678*H678,2)</f>
        <v>0</v>
      </c>
      <c r="BL678" s="19" t="s">
        <v>227</v>
      </c>
      <c r="BM678" s="218" t="s">
        <v>933</v>
      </c>
    </row>
    <row r="679" s="2" customFormat="1">
      <c r="A679" s="41"/>
      <c r="B679" s="42"/>
      <c r="C679" s="43"/>
      <c r="D679" s="220" t="s">
        <v>135</v>
      </c>
      <c r="E679" s="43"/>
      <c r="F679" s="221" t="s">
        <v>934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135</v>
      </c>
      <c r="AU679" s="19" t="s">
        <v>21</v>
      </c>
    </row>
    <row r="680" s="14" customFormat="1">
      <c r="A680" s="14"/>
      <c r="B680" s="236"/>
      <c r="C680" s="237"/>
      <c r="D680" s="227" t="s">
        <v>137</v>
      </c>
      <c r="E680" s="238" t="s">
        <v>32</v>
      </c>
      <c r="F680" s="239" t="s">
        <v>935</v>
      </c>
      <c r="G680" s="237"/>
      <c r="H680" s="240">
        <v>196.80000000000001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137</v>
      </c>
      <c r="AU680" s="246" t="s">
        <v>21</v>
      </c>
      <c r="AV680" s="14" t="s">
        <v>21</v>
      </c>
      <c r="AW680" s="14" t="s">
        <v>41</v>
      </c>
      <c r="AX680" s="14" t="s">
        <v>82</v>
      </c>
      <c r="AY680" s="246" t="s">
        <v>126</v>
      </c>
    </row>
    <row r="681" s="13" customFormat="1">
      <c r="A681" s="13"/>
      <c r="B681" s="225"/>
      <c r="C681" s="226"/>
      <c r="D681" s="227" t="s">
        <v>137</v>
      </c>
      <c r="E681" s="228" t="s">
        <v>32</v>
      </c>
      <c r="F681" s="229" t="s">
        <v>476</v>
      </c>
      <c r="G681" s="226"/>
      <c r="H681" s="228" t="s">
        <v>32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137</v>
      </c>
      <c r="AU681" s="235" t="s">
        <v>21</v>
      </c>
      <c r="AV681" s="13" t="s">
        <v>90</v>
      </c>
      <c r="AW681" s="13" t="s">
        <v>41</v>
      </c>
      <c r="AX681" s="13" t="s">
        <v>82</v>
      </c>
      <c r="AY681" s="235" t="s">
        <v>126</v>
      </c>
    </row>
    <row r="682" s="14" customFormat="1">
      <c r="A682" s="14"/>
      <c r="B682" s="236"/>
      <c r="C682" s="237"/>
      <c r="D682" s="227" t="s">
        <v>137</v>
      </c>
      <c r="E682" s="238" t="s">
        <v>32</v>
      </c>
      <c r="F682" s="239" t="s">
        <v>936</v>
      </c>
      <c r="G682" s="237"/>
      <c r="H682" s="240">
        <v>169.81999999999999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137</v>
      </c>
      <c r="AU682" s="246" t="s">
        <v>21</v>
      </c>
      <c r="AV682" s="14" t="s">
        <v>21</v>
      </c>
      <c r="AW682" s="14" t="s">
        <v>41</v>
      </c>
      <c r="AX682" s="14" t="s">
        <v>82</v>
      </c>
      <c r="AY682" s="246" t="s">
        <v>126</v>
      </c>
    </row>
    <row r="683" s="13" customFormat="1">
      <c r="A683" s="13"/>
      <c r="B683" s="225"/>
      <c r="C683" s="226"/>
      <c r="D683" s="227" t="s">
        <v>137</v>
      </c>
      <c r="E683" s="228" t="s">
        <v>32</v>
      </c>
      <c r="F683" s="229" t="s">
        <v>937</v>
      </c>
      <c r="G683" s="226"/>
      <c r="H683" s="228" t="s">
        <v>32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137</v>
      </c>
      <c r="AU683" s="235" t="s">
        <v>21</v>
      </c>
      <c r="AV683" s="13" t="s">
        <v>90</v>
      </c>
      <c r="AW683" s="13" t="s">
        <v>41</v>
      </c>
      <c r="AX683" s="13" t="s">
        <v>82</v>
      </c>
      <c r="AY683" s="235" t="s">
        <v>126</v>
      </c>
    </row>
    <row r="684" s="13" customFormat="1">
      <c r="A684" s="13"/>
      <c r="B684" s="225"/>
      <c r="C684" s="226"/>
      <c r="D684" s="227" t="s">
        <v>137</v>
      </c>
      <c r="E684" s="228" t="s">
        <v>32</v>
      </c>
      <c r="F684" s="229" t="s">
        <v>140</v>
      </c>
      <c r="G684" s="226"/>
      <c r="H684" s="228" t="s">
        <v>32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137</v>
      </c>
      <c r="AU684" s="235" t="s">
        <v>21</v>
      </c>
      <c r="AV684" s="13" t="s">
        <v>90</v>
      </c>
      <c r="AW684" s="13" t="s">
        <v>41</v>
      </c>
      <c r="AX684" s="13" t="s">
        <v>82</v>
      </c>
      <c r="AY684" s="235" t="s">
        <v>126</v>
      </c>
    </row>
    <row r="685" s="15" customFormat="1">
      <c r="A685" s="15"/>
      <c r="B685" s="247"/>
      <c r="C685" s="248"/>
      <c r="D685" s="227" t="s">
        <v>137</v>
      </c>
      <c r="E685" s="249" t="s">
        <v>32</v>
      </c>
      <c r="F685" s="250" t="s">
        <v>141</v>
      </c>
      <c r="G685" s="248"/>
      <c r="H685" s="251">
        <v>366.62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7" t="s">
        <v>137</v>
      </c>
      <c r="AU685" s="257" t="s">
        <v>21</v>
      </c>
      <c r="AV685" s="15" t="s">
        <v>133</v>
      </c>
      <c r="AW685" s="15" t="s">
        <v>41</v>
      </c>
      <c r="AX685" s="15" t="s">
        <v>90</v>
      </c>
      <c r="AY685" s="257" t="s">
        <v>126</v>
      </c>
    </row>
    <row r="686" s="2" customFormat="1" ht="16.5" customHeight="1">
      <c r="A686" s="41"/>
      <c r="B686" s="42"/>
      <c r="C686" s="272" t="s">
        <v>938</v>
      </c>
      <c r="D686" s="272" t="s">
        <v>330</v>
      </c>
      <c r="E686" s="273" t="s">
        <v>939</v>
      </c>
      <c r="F686" s="274" t="s">
        <v>940</v>
      </c>
      <c r="G686" s="275" t="s">
        <v>179</v>
      </c>
      <c r="H686" s="276">
        <v>0.11700000000000001</v>
      </c>
      <c r="I686" s="277"/>
      <c r="J686" s="278">
        <f>ROUND(I686*H686,2)</f>
        <v>0</v>
      </c>
      <c r="K686" s="274" t="s">
        <v>132</v>
      </c>
      <c r="L686" s="279"/>
      <c r="M686" s="280" t="s">
        <v>32</v>
      </c>
      <c r="N686" s="281" t="s">
        <v>53</v>
      </c>
      <c r="O686" s="87"/>
      <c r="P686" s="216">
        <f>O686*H686</f>
        <v>0</v>
      </c>
      <c r="Q686" s="216">
        <v>1</v>
      </c>
      <c r="R686" s="216">
        <f>Q686*H686</f>
        <v>0.11700000000000001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429</v>
      </c>
      <c r="AT686" s="218" t="s">
        <v>330</v>
      </c>
      <c r="AU686" s="218" t="s">
        <v>21</v>
      </c>
      <c r="AY686" s="19" t="s">
        <v>126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19" t="s">
        <v>90</v>
      </c>
      <c r="BK686" s="219">
        <f>ROUND(I686*H686,2)</f>
        <v>0</v>
      </c>
      <c r="BL686" s="19" t="s">
        <v>227</v>
      </c>
      <c r="BM686" s="218" t="s">
        <v>941</v>
      </c>
    </row>
    <row r="687" s="14" customFormat="1">
      <c r="A687" s="14"/>
      <c r="B687" s="236"/>
      <c r="C687" s="237"/>
      <c r="D687" s="227" t="s">
        <v>137</v>
      </c>
      <c r="E687" s="237"/>
      <c r="F687" s="239" t="s">
        <v>942</v>
      </c>
      <c r="G687" s="237"/>
      <c r="H687" s="240">
        <v>0.11700000000000001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137</v>
      </c>
      <c r="AU687" s="246" t="s">
        <v>21</v>
      </c>
      <c r="AV687" s="14" t="s">
        <v>21</v>
      </c>
      <c r="AW687" s="14" t="s">
        <v>4</v>
      </c>
      <c r="AX687" s="14" t="s">
        <v>90</v>
      </c>
      <c r="AY687" s="246" t="s">
        <v>126</v>
      </c>
    </row>
    <row r="688" s="2" customFormat="1" ht="16.5" customHeight="1">
      <c r="A688" s="41"/>
      <c r="B688" s="42"/>
      <c r="C688" s="207" t="s">
        <v>943</v>
      </c>
      <c r="D688" s="207" t="s">
        <v>128</v>
      </c>
      <c r="E688" s="208" t="s">
        <v>944</v>
      </c>
      <c r="F688" s="209" t="s">
        <v>945</v>
      </c>
      <c r="G688" s="210" t="s">
        <v>226</v>
      </c>
      <c r="H688" s="211">
        <v>733.24000000000001</v>
      </c>
      <c r="I688" s="212"/>
      <c r="J688" s="213">
        <f>ROUND(I688*H688,2)</f>
        <v>0</v>
      </c>
      <c r="K688" s="209" t="s">
        <v>132</v>
      </c>
      <c r="L688" s="47"/>
      <c r="M688" s="214" t="s">
        <v>32</v>
      </c>
      <c r="N688" s="215" t="s">
        <v>53</v>
      </c>
      <c r="O688" s="87"/>
      <c r="P688" s="216">
        <f>O688*H688</f>
        <v>0</v>
      </c>
      <c r="Q688" s="216">
        <v>3.0000000000000001E-05</v>
      </c>
      <c r="R688" s="216">
        <f>Q688*H688</f>
        <v>0.021997200000000001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227</v>
      </c>
      <c r="AT688" s="218" t="s">
        <v>128</v>
      </c>
      <c r="AU688" s="218" t="s">
        <v>21</v>
      </c>
      <c r="AY688" s="19" t="s">
        <v>126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19" t="s">
        <v>90</v>
      </c>
      <c r="BK688" s="219">
        <f>ROUND(I688*H688,2)</f>
        <v>0</v>
      </c>
      <c r="BL688" s="19" t="s">
        <v>227</v>
      </c>
      <c r="BM688" s="218" t="s">
        <v>946</v>
      </c>
    </row>
    <row r="689" s="2" customFormat="1">
      <c r="A689" s="41"/>
      <c r="B689" s="42"/>
      <c r="C689" s="43"/>
      <c r="D689" s="220" t="s">
        <v>135</v>
      </c>
      <c r="E689" s="43"/>
      <c r="F689" s="221" t="s">
        <v>947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135</v>
      </c>
      <c r="AU689" s="19" t="s">
        <v>21</v>
      </c>
    </row>
    <row r="690" s="14" customFormat="1">
      <c r="A690" s="14"/>
      <c r="B690" s="236"/>
      <c r="C690" s="237"/>
      <c r="D690" s="227" t="s">
        <v>137</v>
      </c>
      <c r="E690" s="238" t="s">
        <v>32</v>
      </c>
      <c r="F690" s="239" t="s">
        <v>948</v>
      </c>
      <c r="G690" s="237"/>
      <c r="H690" s="240">
        <v>733.24000000000001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137</v>
      </c>
      <c r="AU690" s="246" t="s">
        <v>21</v>
      </c>
      <c r="AV690" s="14" t="s">
        <v>21</v>
      </c>
      <c r="AW690" s="14" t="s">
        <v>41</v>
      </c>
      <c r="AX690" s="14" t="s">
        <v>82</v>
      </c>
      <c r="AY690" s="246" t="s">
        <v>126</v>
      </c>
    </row>
    <row r="691" s="13" customFormat="1">
      <c r="A691" s="13"/>
      <c r="B691" s="225"/>
      <c r="C691" s="226"/>
      <c r="D691" s="227" t="s">
        <v>137</v>
      </c>
      <c r="E691" s="228" t="s">
        <v>32</v>
      </c>
      <c r="F691" s="229" t="s">
        <v>949</v>
      </c>
      <c r="G691" s="226"/>
      <c r="H691" s="228" t="s">
        <v>32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137</v>
      </c>
      <c r="AU691" s="235" t="s">
        <v>21</v>
      </c>
      <c r="AV691" s="13" t="s">
        <v>90</v>
      </c>
      <c r="AW691" s="13" t="s">
        <v>41</v>
      </c>
      <c r="AX691" s="13" t="s">
        <v>82</v>
      </c>
      <c r="AY691" s="235" t="s">
        <v>126</v>
      </c>
    </row>
    <row r="692" s="15" customFormat="1">
      <c r="A692" s="15"/>
      <c r="B692" s="247"/>
      <c r="C692" s="248"/>
      <c r="D692" s="227" t="s">
        <v>137</v>
      </c>
      <c r="E692" s="249" t="s">
        <v>32</v>
      </c>
      <c r="F692" s="250" t="s">
        <v>141</v>
      </c>
      <c r="G692" s="248"/>
      <c r="H692" s="251">
        <v>733.24000000000001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7" t="s">
        <v>137</v>
      </c>
      <c r="AU692" s="257" t="s">
        <v>21</v>
      </c>
      <c r="AV692" s="15" t="s">
        <v>133</v>
      </c>
      <c r="AW692" s="15" t="s">
        <v>41</v>
      </c>
      <c r="AX692" s="15" t="s">
        <v>90</v>
      </c>
      <c r="AY692" s="257" t="s">
        <v>126</v>
      </c>
    </row>
    <row r="693" s="2" customFormat="1" ht="16.5" customHeight="1">
      <c r="A693" s="41"/>
      <c r="B693" s="42"/>
      <c r="C693" s="272" t="s">
        <v>950</v>
      </c>
      <c r="D693" s="272" t="s">
        <v>330</v>
      </c>
      <c r="E693" s="273" t="s">
        <v>951</v>
      </c>
      <c r="F693" s="274" t="s">
        <v>952</v>
      </c>
      <c r="G693" s="275" t="s">
        <v>179</v>
      </c>
      <c r="H693" s="276">
        <v>1.159</v>
      </c>
      <c r="I693" s="277"/>
      <c r="J693" s="278">
        <f>ROUND(I693*H693,2)</f>
        <v>0</v>
      </c>
      <c r="K693" s="274" t="s">
        <v>132</v>
      </c>
      <c r="L693" s="279"/>
      <c r="M693" s="280" t="s">
        <v>32</v>
      </c>
      <c r="N693" s="281" t="s">
        <v>53</v>
      </c>
      <c r="O693" s="87"/>
      <c r="P693" s="216">
        <f>O693*H693</f>
        <v>0</v>
      </c>
      <c r="Q693" s="216">
        <v>1</v>
      </c>
      <c r="R693" s="216">
        <f>Q693*H693</f>
        <v>1.159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429</v>
      </c>
      <c r="AT693" s="218" t="s">
        <v>330</v>
      </c>
      <c r="AU693" s="218" t="s">
        <v>21</v>
      </c>
      <c r="AY693" s="19" t="s">
        <v>126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19" t="s">
        <v>90</v>
      </c>
      <c r="BK693" s="219">
        <f>ROUND(I693*H693,2)</f>
        <v>0</v>
      </c>
      <c r="BL693" s="19" t="s">
        <v>227</v>
      </c>
      <c r="BM693" s="218" t="s">
        <v>953</v>
      </c>
    </row>
    <row r="694" s="14" customFormat="1">
      <c r="A694" s="14"/>
      <c r="B694" s="236"/>
      <c r="C694" s="237"/>
      <c r="D694" s="227" t="s">
        <v>137</v>
      </c>
      <c r="E694" s="237"/>
      <c r="F694" s="239" t="s">
        <v>954</v>
      </c>
      <c r="G694" s="237"/>
      <c r="H694" s="240">
        <v>1.159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137</v>
      </c>
      <c r="AU694" s="246" t="s">
        <v>21</v>
      </c>
      <c r="AV694" s="14" t="s">
        <v>21</v>
      </c>
      <c r="AW694" s="14" t="s">
        <v>4</v>
      </c>
      <c r="AX694" s="14" t="s">
        <v>90</v>
      </c>
      <c r="AY694" s="246" t="s">
        <v>126</v>
      </c>
    </row>
    <row r="695" s="2" customFormat="1" ht="16.5" customHeight="1">
      <c r="A695" s="41"/>
      <c r="B695" s="42"/>
      <c r="C695" s="207" t="s">
        <v>955</v>
      </c>
      <c r="D695" s="207" t="s">
        <v>128</v>
      </c>
      <c r="E695" s="208" t="s">
        <v>956</v>
      </c>
      <c r="F695" s="209" t="s">
        <v>957</v>
      </c>
      <c r="G695" s="210" t="s">
        <v>226</v>
      </c>
      <c r="H695" s="211">
        <v>69.359999999999999</v>
      </c>
      <c r="I695" s="212"/>
      <c r="J695" s="213">
        <f>ROUND(I695*H695,2)</f>
        <v>0</v>
      </c>
      <c r="K695" s="209" t="s">
        <v>132</v>
      </c>
      <c r="L695" s="47"/>
      <c r="M695" s="214" t="s">
        <v>32</v>
      </c>
      <c r="N695" s="215" t="s">
        <v>53</v>
      </c>
      <c r="O695" s="87"/>
      <c r="P695" s="216">
        <f>O695*H695</f>
        <v>0</v>
      </c>
      <c r="Q695" s="216">
        <v>0.00038000000000000002</v>
      </c>
      <c r="R695" s="216">
        <f>Q695*H695</f>
        <v>0.0263568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227</v>
      </c>
      <c r="AT695" s="218" t="s">
        <v>128</v>
      </c>
      <c r="AU695" s="218" t="s">
        <v>21</v>
      </c>
      <c r="AY695" s="19" t="s">
        <v>126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19" t="s">
        <v>90</v>
      </c>
      <c r="BK695" s="219">
        <f>ROUND(I695*H695,2)</f>
        <v>0</v>
      </c>
      <c r="BL695" s="19" t="s">
        <v>227</v>
      </c>
      <c r="BM695" s="218" t="s">
        <v>958</v>
      </c>
    </row>
    <row r="696" s="2" customFormat="1">
      <c r="A696" s="41"/>
      <c r="B696" s="42"/>
      <c r="C696" s="43"/>
      <c r="D696" s="220" t="s">
        <v>135</v>
      </c>
      <c r="E696" s="43"/>
      <c r="F696" s="221" t="s">
        <v>959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135</v>
      </c>
      <c r="AU696" s="19" t="s">
        <v>21</v>
      </c>
    </row>
    <row r="697" s="14" customFormat="1">
      <c r="A697" s="14"/>
      <c r="B697" s="236"/>
      <c r="C697" s="237"/>
      <c r="D697" s="227" t="s">
        <v>137</v>
      </c>
      <c r="E697" s="238" t="s">
        <v>32</v>
      </c>
      <c r="F697" s="239" t="s">
        <v>960</v>
      </c>
      <c r="G697" s="237"/>
      <c r="H697" s="240">
        <v>69.359999999999999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137</v>
      </c>
      <c r="AU697" s="246" t="s">
        <v>21</v>
      </c>
      <c r="AV697" s="14" t="s">
        <v>21</v>
      </c>
      <c r="AW697" s="14" t="s">
        <v>41</v>
      </c>
      <c r="AX697" s="14" t="s">
        <v>82</v>
      </c>
      <c r="AY697" s="246" t="s">
        <v>126</v>
      </c>
    </row>
    <row r="698" s="15" customFormat="1">
      <c r="A698" s="15"/>
      <c r="B698" s="247"/>
      <c r="C698" s="248"/>
      <c r="D698" s="227" t="s">
        <v>137</v>
      </c>
      <c r="E698" s="249" t="s">
        <v>32</v>
      </c>
      <c r="F698" s="250" t="s">
        <v>141</v>
      </c>
      <c r="G698" s="248"/>
      <c r="H698" s="251">
        <v>69.359999999999999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7" t="s">
        <v>137</v>
      </c>
      <c r="AU698" s="257" t="s">
        <v>21</v>
      </c>
      <c r="AV698" s="15" t="s">
        <v>133</v>
      </c>
      <c r="AW698" s="15" t="s">
        <v>41</v>
      </c>
      <c r="AX698" s="15" t="s">
        <v>90</v>
      </c>
      <c r="AY698" s="257" t="s">
        <v>126</v>
      </c>
    </row>
    <row r="699" s="2" customFormat="1" ht="24.15" customHeight="1">
      <c r="A699" s="41"/>
      <c r="B699" s="42"/>
      <c r="C699" s="272" t="s">
        <v>961</v>
      </c>
      <c r="D699" s="272" t="s">
        <v>330</v>
      </c>
      <c r="E699" s="273" t="s">
        <v>962</v>
      </c>
      <c r="F699" s="274" t="s">
        <v>963</v>
      </c>
      <c r="G699" s="275" t="s">
        <v>226</v>
      </c>
      <c r="H699" s="276">
        <v>80.838999999999999</v>
      </c>
      <c r="I699" s="277"/>
      <c r="J699" s="278">
        <f>ROUND(I699*H699,2)</f>
        <v>0</v>
      </c>
      <c r="K699" s="274" t="s">
        <v>132</v>
      </c>
      <c r="L699" s="279"/>
      <c r="M699" s="280" t="s">
        <v>32</v>
      </c>
      <c r="N699" s="281" t="s">
        <v>53</v>
      </c>
      <c r="O699" s="87"/>
      <c r="P699" s="216">
        <f>O699*H699</f>
        <v>0</v>
      </c>
      <c r="Q699" s="216">
        <v>0.0044000000000000003</v>
      </c>
      <c r="R699" s="216">
        <f>Q699*H699</f>
        <v>0.3556916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429</v>
      </c>
      <c r="AT699" s="218" t="s">
        <v>330</v>
      </c>
      <c r="AU699" s="218" t="s">
        <v>21</v>
      </c>
      <c r="AY699" s="19" t="s">
        <v>126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19" t="s">
        <v>90</v>
      </c>
      <c r="BK699" s="219">
        <f>ROUND(I699*H699,2)</f>
        <v>0</v>
      </c>
      <c r="BL699" s="19" t="s">
        <v>227</v>
      </c>
      <c r="BM699" s="218" t="s">
        <v>964</v>
      </c>
    </row>
    <row r="700" s="14" customFormat="1">
      <c r="A700" s="14"/>
      <c r="B700" s="236"/>
      <c r="C700" s="237"/>
      <c r="D700" s="227" t="s">
        <v>137</v>
      </c>
      <c r="E700" s="237"/>
      <c r="F700" s="239" t="s">
        <v>965</v>
      </c>
      <c r="G700" s="237"/>
      <c r="H700" s="240">
        <v>80.838999999999999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137</v>
      </c>
      <c r="AU700" s="246" t="s">
        <v>21</v>
      </c>
      <c r="AV700" s="14" t="s">
        <v>21</v>
      </c>
      <c r="AW700" s="14" t="s">
        <v>4</v>
      </c>
      <c r="AX700" s="14" t="s">
        <v>90</v>
      </c>
      <c r="AY700" s="246" t="s">
        <v>126</v>
      </c>
    </row>
    <row r="701" s="2" customFormat="1" ht="16.5" customHeight="1">
      <c r="A701" s="41"/>
      <c r="B701" s="42"/>
      <c r="C701" s="207" t="s">
        <v>966</v>
      </c>
      <c r="D701" s="207" t="s">
        <v>128</v>
      </c>
      <c r="E701" s="208" t="s">
        <v>967</v>
      </c>
      <c r="F701" s="209" t="s">
        <v>968</v>
      </c>
      <c r="G701" s="210" t="s">
        <v>226</v>
      </c>
      <c r="H701" s="211">
        <v>69.359999999999999</v>
      </c>
      <c r="I701" s="212"/>
      <c r="J701" s="213">
        <f>ROUND(I701*H701,2)</f>
        <v>0</v>
      </c>
      <c r="K701" s="209" t="s">
        <v>32</v>
      </c>
      <c r="L701" s="47"/>
      <c r="M701" s="214" t="s">
        <v>32</v>
      </c>
      <c r="N701" s="215" t="s">
        <v>53</v>
      </c>
      <c r="O701" s="87"/>
      <c r="P701" s="216">
        <f>O701*H701</f>
        <v>0</v>
      </c>
      <c r="Q701" s="216">
        <v>0.00091</v>
      </c>
      <c r="R701" s="216">
        <f>Q701*H701</f>
        <v>0.063117599999999996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227</v>
      </c>
      <c r="AT701" s="218" t="s">
        <v>128</v>
      </c>
      <c r="AU701" s="218" t="s">
        <v>21</v>
      </c>
      <c r="AY701" s="19" t="s">
        <v>126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19" t="s">
        <v>90</v>
      </c>
      <c r="BK701" s="219">
        <f>ROUND(I701*H701,2)</f>
        <v>0</v>
      </c>
      <c r="BL701" s="19" t="s">
        <v>227</v>
      </c>
      <c r="BM701" s="218" t="s">
        <v>969</v>
      </c>
    </row>
    <row r="702" s="14" customFormat="1">
      <c r="A702" s="14"/>
      <c r="B702" s="236"/>
      <c r="C702" s="237"/>
      <c r="D702" s="227" t="s">
        <v>137</v>
      </c>
      <c r="E702" s="238" t="s">
        <v>32</v>
      </c>
      <c r="F702" s="239" t="s">
        <v>970</v>
      </c>
      <c r="G702" s="237"/>
      <c r="H702" s="240">
        <v>69.359999999999999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137</v>
      </c>
      <c r="AU702" s="246" t="s">
        <v>21</v>
      </c>
      <c r="AV702" s="14" t="s">
        <v>21</v>
      </c>
      <c r="AW702" s="14" t="s">
        <v>41</v>
      </c>
      <c r="AX702" s="14" t="s">
        <v>82</v>
      </c>
      <c r="AY702" s="246" t="s">
        <v>126</v>
      </c>
    </row>
    <row r="703" s="13" customFormat="1">
      <c r="A703" s="13"/>
      <c r="B703" s="225"/>
      <c r="C703" s="226"/>
      <c r="D703" s="227" t="s">
        <v>137</v>
      </c>
      <c r="E703" s="228" t="s">
        <v>32</v>
      </c>
      <c r="F703" s="229" t="s">
        <v>140</v>
      </c>
      <c r="G703" s="226"/>
      <c r="H703" s="228" t="s">
        <v>32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137</v>
      </c>
      <c r="AU703" s="235" t="s">
        <v>21</v>
      </c>
      <c r="AV703" s="13" t="s">
        <v>90</v>
      </c>
      <c r="AW703" s="13" t="s">
        <v>41</v>
      </c>
      <c r="AX703" s="13" t="s">
        <v>82</v>
      </c>
      <c r="AY703" s="235" t="s">
        <v>126</v>
      </c>
    </row>
    <row r="704" s="15" customFormat="1">
      <c r="A704" s="15"/>
      <c r="B704" s="247"/>
      <c r="C704" s="248"/>
      <c r="D704" s="227" t="s">
        <v>137</v>
      </c>
      <c r="E704" s="249" t="s">
        <v>32</v>
      </c>
      <c r="F704" s="250" t="s">
        <v>141</v>
      </c>
      <c r="G704" s="248"/>
      <c r="H704" s="251">
        <v>69.359999999999999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137</v>
      </c>
      <c r="AU704" s="257" t="s">
        <v>21</v>
      </c>
      <c r="AV704" s="15" t="s">
        <v>133</v>
      </c>
      <c r="AW704" s="15" t="s">
        <v>41</v>
      </c>
      <c r="AX704" s="15" t="s">
        <v>90</v>
      </c>
      <c r="AY704" s="257" t="s">
        <v>126</v>
      </c>
    </row>
    <row r="705" s="2" customFormat="1" ht="24.15" customHeight="1">
      <c r="A705" s="41"/>
      <c r="B705" s="42"/>
      <c r="C705" s="207" t="s">
        <v>971</v>
      </c>
      <c r="D705" s="207" t="s">
        <v>128</v>
      </c>
      <c r="E705" s="208" t="s">
        <v>972</v>
      </c>
      <c r="F705" s="209" t="s">
        <v>973</v>
      </c>
      <c r="G705" s="210" t="s">
        <v>179</v>
      </c>
      <c r="H705" s="211">
        <v>2.2090000000000001</v>
      </c>
      <c r="I705" s="212"/>
      <c r="J705" s="213">
        <f>ROUND(I705*H705,2)</f>
        <v>0</v>
      </c>
      <c r="K705" s="209" t="s">
        <v>132</v>
      </c>
      <c r="L705" s="47"/>
      <c r="M705" s="214" t="s">
        <v>32</v>
      </c>
      <c r="N705" s="215" t="s">
        <v>53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227</v>
      </c>
      <c r="AT705" s="218" t="s">
        <v>128</v>
      </c>
      <c r="AU705" s="218" t="s">
        <v>21</v>
      </c>
      <c r="AY705" s="19" t="s">
        <v>126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9" t="s">
        <v>90</v>
      </c>
      <c r="BK705" s="219">
        <f>ROUND(I705*H705,2)</f>
        <v>0</v>
      </c>
      <c r="BL705" s="19" t="s">
        <v>227</v>
      </c>
      <c r="BM705" s="218" t="s">
        <v>974</v>
      </c>
    </row>
    <row r="706" s="2" customFormat="1">
      <c r="A706" s="41"/>
      <c r="B706" s="42"/>
      <c r="C706" s="43"/>
      <c r="D706" s="220" t="s">
        <v>135</v>
      </c>
      <c r="E706" s="43"/>
      <c r="F706" s="221" t="s">
        <v>975</v>
      </c>
      <c r="G706" s="43"/>
      <c r="H706" s="43"/>
      <c r="I706" s="222"/>
      <c r="J706" s="43"/>
      <c r="K706" s="43"/>
      <c r="L706" s="47"/>
      <c r="M706" s="282"/>
      <c r="N706" s="283"/>
      <c r="O706" s="284"/>
      <c r="P706" s="284"/>
      <c r="Q706" s="284"/>
      <c r="R706" s="284"/>
      <c r="S706" s="284"/>
      <c r="T706" s="285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135</v>
      </c>
      <c r="AU706" s="19" t="s">
        <v>21</v>
      </c>
    </row>
    <row r="707" s="2" customFormat="1" ht="6.96" customHeight="1">
      <c r="A707" s="41"/>
      <c r="B707" s="62"/>
      <c r="C707" s="63"/>
      <c r="D707" s="63"/>
      <c r="E707" s="63"/>
      <c r="F707" s="63"/>
      <c r="G707" s="63"/>
      <c r="H707" s="63"/>
      <c r="I707" s="63"/>
      <c r="J707" s="63"/>
      <c r="K707" s="63"/>
      <c r="L707" s="47"/>
      <c r="M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</sheetData>
  <sheetProtection sheet="1" autoFilter="0" formatColumns="0" formatRows="0" objects="1" scenarios="1" spinCount="100000" saltValue="/ua+QHPgjjJ8hePhviYtny6nyl+HSzktSBFtm2fCKCF+aXS5gWcoBeU9GRZMVRVMnow6OsXpkI6j1YEbYHEkfw==" hashValue="lZOByNd1rcftH/BlUDyK0Nrigx30Txf1gKcfEWXruYW86LLU309ezuIwCjEDQcCriQgP1CKIhQzbvmsF0Uf2jw==" algorithmName="SHA-512" password="CC35"/>
  <autoFilter ref="C90:K70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1251101"/>
    <hyperlink ref="F100" r:id="rId2" display="https://podminky.urs.cz/item/CS_URS_2023_01/112101103"/>
    <hyperlink ref="F105" r:id="rId3" display="https://podminky.urs.cz/item/CS_URS_2023_01/112201116"/>
    <hyperlink ref="F110" r:id="rId4" display="https://podminky.urs.cz/item/CS_URS_2023_01/113107224"/>
    <hyperlink ref="F115" r:id="rId5" display="https://podminky.urs.cz/item/CS_URS_2023_01/113154234"/>
    <hyperlink ref="F120" r:id="rId6" display="https://podminky.urs.cz/item/CS_URS_2023_01/113154235"/>
    <hyperlink ref="F129" r:id="rId7" display="https://podminky.urs.cz/item/CS_URS_2023_01/115101201"/>
    <hyperlink ref="F134" r:id="rId8" display="https://podminky.urs.cz/item/CS_URS_2023_01/115101301"/>
    <hyperlink ref="F136" r:id="rId9" display="https://podminky.urs.cz/item/CS_URS_2023_01/122452205"/>
    <hyperlink ref="F148" r:id="rId10" display="https://podminky.urs.cz/item/CS_URS_2023_01/124353100"/>
    <hyperlink ref="F153" r:id="rId11" display="https://podminky.urs.cz/item/CS_URS_2023_01/131351205"/>
    <hyperlink ref="F160" r:id="rId12" display="https://podminky.urs.cz/item/CS_URS_2023_01/132351255"/>
    <hyperlink ref="F176" r:id="rId13" display="https://podminky.urs.cz/item/CS_URS_2023_01/153112121"/>
    <hyperlink ref="F187" r:id="rId14" display="https://podminky.urs.cz/item/CS_URS_2023_01/153113111"/>
    <hyperlink ref="F189" r:id="rId15" display="https://podminky.urs.cz/item/CS_URS_2023_01/162201403"/>
    <hyperlink ref="F191" r:id="rId16" display="https://podminky.urs.cz/item/CS_URS_2023_01/162201413"/>
    <hyperlink ref="F193" r:id="rId17" display="https://podminky.urs.cz/item/CS_URS_2023_01/162201423"/>
    <hyperlink ref="F195" r:id="rId18" display="https://podminky.urs.cz/item/CS_URS_2023_01/162301933"/>
    <hyperlink ref="F199" r:id="rId19" display="https://podminky.urs.cz/item/CS_URS_2023_01/162301953"/>
    <hyperlink ref="F203" r:id="rId20" display="https://podminky.urs.cz/item/CS_URS_2023_01/162301973"/>
    <hyperlink ref="F207" r:id="rId21" display="https://podminky.urs.cz/item/CS_URS_2023_01/162651132"/>
    <hyperlink ref="F221" r:id="rId22" display="https://podminky.urs.cz/item/CS_URS_2023_01/167151112"/>
    <hyperlink ref="F223" r:id="rId23" display="https://podminky.urs.cz/item/CS_URS_2023_01/171152101"/>
    <hyperlink ref="F231" r:id="rId24" display="https://podminky.urs.cz/item/CS_URS_2023_01/171201231"/>
    <hyperlink ref="F235" r:id="rId25" display="https://podminky.urs.cz/item/CS_URS_2023_01/174151101"/>
    <hyperlink ref="F240" r:id="rId26" display="https://podminky.urs.cz/item/CS_URS_2023_01/174151101"/>
    <hyperlink ref="F248" r:id="rId27" display="https://podminky.urs.cz/item/CS_URS_2023_01/181152301"/>
    <hyperlink ref="F250" r:id="rId28" display="https://podminky.urs.cz/item/CS_URS_2023_01/181152302"/>
    <hyperlink ref="F255" r:id="rId29" display="https://podminky.urs.cz/item/CS_URS_2023_01/181351103"/>
    <hyperlink ref="F260" r:id="rId30" display="https://podminky.urs.cz/item/CS_URS_2023_01/181411131"/>
    <hyperlink ref="F267" r:id="rId31" display="https://podminky.urs.cz/item/CS_URS_2023_01/182251101"/>
    <hyperlink ref="F273" r:id="rId32" display="https://podminky.urs.cz/item/CS_URS_2023_01/211971110"/>
    <hyperlink ref="F284" r:id="rId33" display="https://podminky.urs.cz/item/CS_URS_2023_01/212752132"/>
    <hyperlink ref="F290" r:id="rId34" display="https://podminky.urs.cz/item/CS_URS_2023_01/212752412"/>
    <hyperlink ref="F298" r:id="rId35" display="https://podminky.urs.cz/item/CS_URS_2023_01/213141112"/>
    <hyperlink ref="F305" r:id="rId36" display="https://podminky.urs.cz/item/CS_URS_2023_01/274321117"/>
    <hyperlink ref="F315" r:id="rId37" display="https://podminky.urs.cz/item/CS_URS_2023_01/274354111"/>
    <hyperlink ref="F325" r:id="rId38" display="https://podminky.urs.cz/item/CS_URS_2023_01/274354211"/>
    <hyperlink ref="F327" r:id="rId39" display="https://podminky.urs.cz/item/CS_URS_2023_01/274361116"/>
    <hyperlink ref="F332" r:id="rId40" display="https://podminky.urs.cz/item/CS_URS_2023_01/274361412"/>
    <hyperlink ref="F338" r:id="rId41" display="https://podminky.urs.cz/item/CS_URS_2023_01/317321118"/>
    <hyperlink ref="F345" r:id="rId42" display="https://podminky.urs.cz/item/CS_URS_2023_01/317353121"/>
    <hyperlink ref="F350" r:id="rId43" display="https://podminky.urs.cz/item/CS_URS_2023_01/317353221"/>
    <hyperlink ref="F352" r:id="rId44" display="https://podminky.urs.cz/item/CS_URS_2023_01/317361116"/>
    <hyperlink ref="F357" r:id="rId45" display="https://podminky.urs.cz/item/CS_URS_2023_01/317361411"/>
    <hyperlink ref="F362" r:id="rId46" display="https://podminky.urs.cz/item/CS_URS_2023_01/317661142"/>
    <hyperlink ref="F367" r:id="rId47" display="https://podminky.urs.cz/item/CS_URS_2023_01/326214221"/>
    <hyperlink ref="F377" r:id="rId48" display="https://podminky.urs.cz/item/CS_URS_2023_01/334323118"/>
    <hyperlink ref="F386" r:id="rId49" display="https://podminky.urs.cz/item/CS_URS_2023_01/334352111"/>
    <hyperlink ref="F391" r:id="rId50" display="https://podminky.urs.cz/item/CS_URS_2023_01/334352211"/>
    <hyperlink ref="F395" r:id="rId51" display="https://podminky.urs.cz/item/CS_URS_2023_01/334361226"/>
    <hyperlink ref="F400" r:id="rId52" display="https://podminky.urs.cz/item/CS_URS_2023_01/334951113"/>
    <hyperlink ref="F405" r:id="rId53" display="https://podminky.urs.cz/item/CS_URS_2023_01/334952113"/>
    <hyperlink ref="F407" r:id="rId54" display="https://podminky.urs.cz/item/CS_URS_2023_01/339921132"/>
    <hyperlink ref="F415" r:id="rId55" display="https://podminky.urs.cz/item/CS_URS_2023_01/421321128"/>
    <hyperlink ref="F420" r:id="rId56" display="https://podminky.urs.cz/item/CS_URS_2023_01/421351112"/>
    <hyperlink ref="F425" r:id="rId57" display="https://podminky.urs.cz/item/CS_URS_2023_01/421351212"/>
    <hyperlink ref="F427" r:id="rId58" display="https://podminky.urs.cz/item/CS_URS_2023_01/421361226"/>
    <hyperlink ref="F432" r:id="rId59" display="https://podminky.urs.cz/item/CS_URS_2023_01/451315136"/>
    <hyperlink ref="F440" r:id="rId60" display="https://podminky.urs.cz/item/CS_URS_2023_01/452311131"/>
    <hyperlink ref="F445" r:id="rId61" display="https://podminky.urs.cz/item/CS_URS_2023_01/458311131"/>
    <hyperlink ref="F457" r:id="rId62" display="https://podminky.urs.cz/item/CS_URS_2023_01/462511169"/>
    <hyperlink ref="F462" r:id="rId63" display="https://podminky.urs.cz/item/CS_URS_2023_01/463211132"/>
    <hyperlink ref="F467" r:id="rId64" display="https://podminky.urs.cz/item/CS_URS_2023_01/465513257"/>
    <hyperlink ref="F477" r:id="rId65" display="https://podminky.urs.cz/item/CS_URS_2023_01/564861111"/>
    <hyperlink ref="F484" r:id="rId66" display="https://podminky.urs.cz/item/CS_URS_2023_01/564871011"/>
    <hyperlink ref="F489" r:id="rId67" display="https://podminky.urs.cz/item/CS_URS_2023_01/564952111"/>
    <hyperlink ref="F494" r:id="rId68" display="https://podminky.urs.cz/item/CS_URS_2023_01/565165121"/>
    <hyperlink ref="F502" r:id="rId69" display="https://podminky.urs.cz/item/CS_URS_2023_01/569831111"/>
    <hyperlink ref="F511" r:id="rId70" display="https://podminky.urs.cz/item/CS_URS_2023_01/573231107"/>
    <hyperlink ref="F519" r:id="rId71" display="https://podminky.urs.cz/item/CS_URS_2023_01/577144141"/>
    <hyperlink ref="F526" r:id="rId72" display="https://podminky.urs.cz/item/CS_URS_2023_01/578143233"/>
    <hyperlink ref="F537" r:id="rId73" display="https://podminky.urs.cz/item/CS_URS_2023_01/911331131"/>
    <hyperlink ref="F542" r:id="rId74" display="https://podminky.urs.cz/item/CS_URS_2023_01/911334122"/>
    <hyperlink ref="F547" r:id="rId75" display="https://podminky.urs.cz/item/CS_URS_2023_01/914112111"/>
    <hyperlink ref="F557" r:id="rId76" display="https://podminky.urs.cz/item/CS_URS_2023_01/915211112"/>
    <hyperlink ref="F562" r:id="rId77" display="https://podminky.urs.cz/item/CS_URS_2023_01/915221112"/>
    <hyperlink ref="F567" r:id="rId78" display="https://podminky.urs.cz/item/CS_URS_2023_01/915611111"/>
    <hyperlink ref="F573" r:id="rId79" display="https://podminky.urs.cz/item/CS_URS_2023_01/916241113"/>
    <hyperlink ref="F580" r:id="rId80" display="https://podminky.urs.cz/item/CS_URS_2023_01/919121132"/>
    <hyperlink ref="F585" r:id="rId81" display="https://podminky.urs.cz/item/CS_URS_2023_01/919726124"/>
    <hyperlink ref="F590" r:id="rId82" display="https://podminky.urs.cz/item/CS_URS_2023_01/919735112"/>
    <hyperlink ref="F595" r:id="rId83" display="https://podminky.urs.cz/item/CS_URS_2023_01/931992122"/>
    <hyperlink ref="F600" r:id="rId84" display="https://podminky.urs.cz/item/CS_URS_2023_01/936941121"/>
    <hyperlink ref="F606" r:id="rId85" display="https://podminky.urs.cz/item/CS_URS_2023_01/938532111"/>
    <hyperlink ref="F611" r:id="rId86" display="https://podminky.urs.cz/item/CS_URS_2023_01/944111111"/>
    <hyperlink ref="F616" r:id="rId87" display="https://podminky.urs.cz/item/CS_URS_2023_01/944111811"/>
    <hyperlink ref="F618" r:id="rId88" display="https://podminky.urs.cz/item/CS_URS_2023_01/946231111"/>
    <hyperlink ref="F622" r:id="rId89" display="https://podminky.urs.cz/item/CS_URS_2023_01/946231121"/>
    <hyperlink ref="F624" r:id="rId90" display="https://podminky.urs.cz/item/CS_URS_2023_01/985324211"/>
    <hyperlink ref="F630" r:id="rId91" display="https://podminky.urs.cz/item/CS_URS_2023_01/997013631"/>
    <hyperlink ref="F634" r:id="rId92" display="https://podminky.urs.cz/item/CS_URS_2023_01/997211521"/>
    <hyperlink ref="F642" r:id="rId93" display="https://podminky.urs.cz/item/CS_URS_2023_01/997211529"/>
    <hyperlink ref="F646" r:id="rId94" display="https://podminky.urs.cz/item/CS_URS_2023_01/997211612"/>
    <hyperlink ref="F650" r:id="rId95" display="https://podminky.urs.cz/item/CS_URS_2023_01/997221551"/>
    <hyperlink ref="F655" r:id="rId96" display="https://podminky.urs.cz/item/CS_URS_2023_01/997221559"/>
    <hyperlink ref="F659" r:id="rId97" display="https://podminky.urs.cz/item/CS_URS_2023_01/997221611"/>
    <hyperlink ref="F663" r:id="rId98" display="https://podminky.urs.cz/item/CS_URS_2023_01/997221873"/>
    <hyperlink ref="F668" r:id="rId99" display="https://podminky.urs.cz/item/CS_URS_2023_01/998212111"/>
    <hyperlink ref="F672" r:id="rId100" display="https://podminky.urs.cz/item/CS_URS_2023_01/711142559"/>
    <hyperlink ref="F679" r:id="rId101" display="https://podminky.urs.cz/item/CS_URS_2023_01/711311001"/>
    <hyperlink ref="F689" r:id="rId102" display="https://podminky.urs.cz/item/CS_URS_2023_01/711321131"/>
    <hyperlink ref="F696" r:id="rId103" display="https://podminky.urs.cz/item/CS_URS_2023_01/711341564"/>
    <hyperlink ref="F706" r:id="rId104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21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Rekonstrukce mostu  ev.č. 19920 -1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32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10. 1. 2023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32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35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37</v>
      </c>
      <c r="E20" s="41"/>
      <c r="F20" s="41"/>
      <c r="G20" s="41"/>
      <c r="H20" s="41"/>
      <c r="I20" s="135" t="s">
        <v>31</v>
      </c>
      <c r="J20" s="139" t="s">
        <v>38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39</v>
      </c>
      <c r="F21" s="41"/>
      <c r="G21" s="41"/>
      <c r="H21" s="41"/>
      <c r="I21" s="135" t="s">
        <v>34</v>
      </c>
      <c r="J21" s="139" t="s">
        <v>40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43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44</v>
      </c>
      <c r="F24" s="41"/>
      <c r="G24" s="41"/>
      <c r="H24" s="41"/>
      <c r="I24" s="135" t="s">
        <v>34</v>
      </c>
      <c r="J24" s="139" t="s">
        <v>45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32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50</v>
      </c>
      <c r="G32" s="41"/>
      <c r="H32" s="41"/>
      <c r="I32" s="148" t="s">
        <v>49</v>
      </c>
      <c r="J32" s="148" t="s">
        <v>51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52</v>
      </c>
      <c r="E33" s="135" t="s">
        <v>53</v>
      </c>
      <c r="F33" s="150">
        <f>ROUND((SUM(BE83:BE103)),  2)</f>
        <v>0</v>
      </c>
      <c r="G33" s="41"/>
      <c r="H33" s="41"/>
      <c r="I33" s="151">
        <v>0.20999999999999999</v>
      </c>
      <c r="J33" s="150">
        <f>ROUND(((SUM(BE83:BE103))*I33),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54</v>
      </c>
      <c r="F34" s="150">
        <f>ROUND((SUM(BF83:BF103)),  2)</f>
        <v>0</v>
      </c>
      <c r="G34" s="41"/>
      <c r="H34" s="41"/>
      <c r="I34" s="151">
        <v>0.14999999999999999</v>
      </c>
      <c r="J34" s="150">
        <f>ROUND(((SUM(BF83:BF103))*I34),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55</v>
      </c>
      <c r="F35" s="150">
        <f>ROUND((SUM(BG83:BG103)),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56</v>
      </c>
      <c r="F36" s="150">
        <f>ROUND((SUM(BH83:BH103)),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57</v>
      </c>
      <c r="F37" s="150">
        <f>ROUND((SUM(BI83:BI103)),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58</v>
      </c>
      <c r="E39" s="154"/>
      <c r="F39" s="154"/>
      <c r="G39" s="155" t="s">
        <v>59</v>
      </c>
      <c r="H39" s="156" t="s">
        <v>60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Rekonstrukce mostu  ev.č. 19920 -1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SKA3603 - VON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 xml:space="preserve"> </v>
      </c>
      <c r="G52" s="43"/>
      <c r="H52" s="43"/>
      <c r="I52" s="34" t="s">
        <v>24</v>
      </c>
      <c r="J52" s="75" t="str">
        <f>IF(J12="","",J12)</f>
        <v>10. 1. 2023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SÚS PK příspěvková org.</v>
      </c>
      <c r="G54" s="43"/>
      <c r="H54" s="43"/>
      <c r="I54" s="34" t="s">
        <v>37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102</v>
      </c>
      <c r="D57" s="165"/>
      <c r="E57" s="165"/>
      <c r="F57" s="165"/>
      <c r="G57" s="165"/>
      <c r="H57" s="165"/>
      <c r="I57" s="165"/>
      <c r="J57" s="166" t="s">
        <v>103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104</v>
      </c>
    </row>
    <row r="60" s="9" customFormat="1" ht="24.96" customHeight="1">
      <c r="A60" s="9"/>
      <c r="B60" s="168"/>
      <c r="C60" s="169"/>
      <c r="D60" s="170" t="s">
        <v>977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978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979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980</v>
      </c>
      <c r="E63" s="177"/>
      <c r="F63" s="177"/>
      <c r="G63" s="177"/>
      <c r="H63" s="177"/>
      <c r="I63" s="177"/>
      <c r="J63" s="178">
        <f>J102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111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 xml:space="preserve">Rekonstrukce mostu  ev.č. 19920 -1</v>
      </c>
      <c r="F73" s="34"/>
      <c r="G73" s="34"/>
      <c r="H73" s="34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99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SKA3603 - VON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 xml:space="preserve"> </v>
      </c>
      <c r="G77" s="43"/>
      <c r="H77" s="43"/>
      <c r="I77" s="34" t="s">
        <v>24</v>
      </c>
      <c r="J77" s="75" t="str">
        <f>IF(J12="","",J12)</f>
        <v>10. 1. 2023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4" t="s">
        <v>30</v>
      </c>
      <c r="D79" s="43"/>
      <c r="E79" s="43"/>
      <c r="F79" s="29" t="str">
        <f>E15</f>
        <v>SÚS PK příspěvková org.</v>
      </c>
      <c r="G79" s="43"/>
      <c r="H79" s="43"/>
      <c r="I79" s="34" t="s">
        <v>37</v>
      </c>
      <c r="J79" s="39" t="str">
        <f>E21</f>
        <v>Projekční kancelář Ing.Škubalová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35</v>
      </c>
      <c r="D80" s="43"/>
      <c r="E80" s="43"/>
      <c r="F80" s="29" t="str">
        <f>IF(E18="","",E18)</f>
        <v>Vyplň údaj</v>
      </c>
      <c r="G80" s="43"/>
      <c r="H80" s="43"/>
      <c r="I80" s="34" t="s">
        <v>42</v>
      </c>
      <c r="J80" s="39" t="str">
        <f>E24</f>
        <v>Straka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112</v>
      </c>
      <c r="D82" s="183" t="s">
        <v>67</v>
      </c>
      <c r="E82" s="183" t="s">
        <v>63</v>
      </c>
      <c r="F82" s="183" t="s">
        <v>64</v>
      </c>
      <c r="G82" s="183" t="s">
        <v>113</v>
      </c>
      <c r="H82" s="183" t="s">
        <v>114</v>
      </c>
      <c r="I82" s="183" t="s">
        <v>115</v>
      </c>
      <c r="J82" s="183" t="s">
        <v>103</v>
      </c>
      <c r="K82" s="184" t="s">
        <v>116</v>
      </c>
      <c r="L82" s="185"/>
      <c r="M82" s="95" t="s">
        <v>32</v>
      </c>
      <c r="N82" s="96" t="s">
        <v>52</v>
      </c>
      <c r="O82" s="96" t="s">
        <v>117</v>
      </c>
      <c r="P82" s="96" t="s">
        <v>118</v>
      </c>
      <c r="Q82" s="96" t="s">
        <v>119</v>
      </c>
      <c r="R82" s="96" t="s">
        <v>120</v>
      </c>
      <c r="S82" s="96" t="s">
        <v>121</v>
      </c>
      <c r="T82" s="97" t="s">
        <v>122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123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104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81</v>
      </c>
      <c r="E84" s="194" t="s">
        <v>981</v>
      </c>
      <c r="F84" s="194" t="s">
        <v>982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P85+P98+P102</f>
        <v>0</v>
      </c>
      <c r="Q84" s="199"/>
      <c r="R84" s="200">
        <f>R85+R98+R102</f>
        <v>0</v>
      </c>
      <c r="S84" s="199"/>
      <c r="T84" s="201">
        <f>T85+T98+T102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167</v>
      </c>
      <c r="AT84" s="203" t="s">
        <v>81</v>
      </c>
      <c r="AU84" s="203" t="s">
        <v>82</v>
      </c>
      <c r="AY84" s="202" t="s">
        <v>126</v>
      </c>
      <c r="BK84" s="204">
        <f>BK85+BK98+BK102</f>
        <v>0</v>
      </c>
    </row>
    <row r="85" s="12" customFormat="1" ht="22.8" customHeight="1">
      <c r="A85" s="12"/>
      <c r="B85" s="191"/>
      <c r="C85" s="192"/>
      <c r="D85" s="193" t="s">
        <v>81</v>
      </c>
      <c r="E85" s="205" t="s">
        <v>983</v>
      </c>
      <c r="F85" s="205" t="s">
        <v>984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SUM(P86:P97)</f>
        <v>0</v>
      </c>
      <c r="Q85" s="199"/>
      <c r="R85" s="200">
        <f>SUM(R86:R97)</f>
        <v>0</v>
      </c>
      <c r="S85" s="199"/>
      <c r="T85" s="201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167</v>
      </c>
      <c r="AT85" s="203" t="s">
        <v>81</v>
      </c>
      <c r="AU85" s="203" t="s">
        <v>90</v>
      </c>
      <c r="AY85" s="202" t="s">
        <v>126</v>
      </c>
      <c r="BK85" s="204">
        <f>SUM(BK86:BK97)</f>
        <v>0</v>
      </c>
    </row>
    <row r="86" s="2" customFormat="1" ht="16.5" customHeight="1">
      <c r="A86" s="41"/>
      <c r="B86" s="42"/>
      <c r="C86" s="207" t="s">
        <v>90</v>
      </c>
      <c r="D86" s="207" t="s">
        <v>128</v>
      </c>
      <c r="E86" s="208" t="s">
        <v>985</v>
      </c>
      <c r="F86" s="209" t="s">
        <v>986</v>
      </c>
      <c r="G86" s="210" t="s">
        <v>987</v>
      </c>
      <c r="H86" s="211">
        <v>1</v>
      </c>
      <c r="I86" s="212"/>
      <c r="J86" s="213">
        <f>ROUND(I86*H86,2)</f>
        <v>0</v>
      </c>
      <c r="K86" s="209" t="s">
        <v>132</v>
      </c>
      <c r="L86" s="47"/>
      <c r="M86" s="214" t="s">
        <v>32</v>
      </c>
      <c r="N86" s="215" t="s">
        <v>53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988</v>
      </c>
      <c r="AT86" s="218" t="s">
        <v>128</v>
      </c>
      <c r="AU86" s="218" t="s">
        <v>21</v>
      </c>
      <c r="AY86" s="19" t="s">
        <v>126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90</v>
      </c>
      <c r="BK86" s="219">
        <f>ROUND(I86*H86,2)</f>
        <v>0</v>
      </c>
      <c r="BL86" s="19" t="s">
        <v>988</v>
      </c>
      <c r="BM86" s="218" t="s">
        <v>989</v>
      </c>
    </row>
    <row r="87" s="2" customFormat="1">
      <c r="A87" s="41"/>
      <c r="B87" s="42"/>
      <c r="C87" s="43"/>
      <c r="D87" s="220" t="s">
        <v>135</v>
      </c>
      <c r="E87" s="43"/>
      <c r="F87" s="221" t="s">
        <v>990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135</v>
      </c>
      <c r="AU87" s="19" t="s">
        <v>21</v>
      </c>
    </row>
    <row r="88" s="2" customFormat="1" ht="16.5" customHeight="1">
      <c r="A88" s="41"/>
      <c r="B88" s="42"/>
      <c r="C88" s="207" t="s">
        <v>21</v>
      </c>
      <c r="D88" s="207" t="s">
        <v>128</v>
      </c>
      <c r="E88" s="208" t="s">
        <v>991</v>
      </c>
      <c r="F88" s="209" t="s">
        <v>992</v>
      </c>
      <c r="G88" s="210" t="s">
        <v>987</v>
      </c>
      <c r="H88" s="211">
        <v>1</v>
      </c>
      <c r="I88" s="212"/>
      <c r="J88" s="213">
        <f>ROUND(I88*H88,2)</f>
        <v>0</v>
      </c>
      <c r="K88" s="209" t="s">
        <v>32</v>
      </c>
      <c r="L88" s="47"/>
      <c r="M88" s="214" t="s">
        <v>32</v>
      </c>
      <c r="N88" s="215" t="s">
        <v>53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988</v>
      </c>
      <c r="AT88" s="218" t="s">
        <v>128</v>
      </c>
      <c r="AU88" s="218" t="s">
        <v>21</v>
      </c>
      <c r="AY88" s="19" t="s">
        <v>126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90</v>
      </c>
      <c r="BK88" s="219">
        <f>ROUND(I88*H88,2)</f>
        <v>0</v>
      </c>
      <c r="BL88" s="19" t="s">
        <v>988</v>
      </c>
      <c r="BM88" s="218" t="s">
        <v>993</v>
      </c>
    </row>
    <row r="89" s="2" customFormat="1" ht="16.5" customHeight="1">
      <c r="A89" s="41"/>
      <c r="B89" s="42"/>
      <c r="C89" s="207" t="s">
        <v>149</v>
      </c>
      <c r="D89" s="207" t="s">
        <v>128</v>
      </c>
      <c r="E89" s="208" t="s">
        <v>994</v>
      </c>
      <c r="F89" s="209" t="s">
        <v>995</v>
      </c>
      <c r="G89" s="210" t="s">
        <v>987</v>
      </c>
      <c r="H89" s="211">
        <v>1</v>
      </c>
      <c r="I89" s="212"/>
      <c r="J89" s="213">
        <f>ROUND(I89*H89,2)</f>
        <v>0</v>
      </c>
      <c r="K89" s="209" t="s">
        <v>132</v>
      </c>
      <c r="L89" s="47"/>
      <c r="M89" s="214" t="s">
        <v>32</v>
      </c>
      <c r="N89" s="215" t="s">
        <v>53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988</v>
      </c>
      <c r="AT89" s="218" t="s">
        <v>128</v>
      </c>
      <c r="AU89" s="218" t="s">
        <v>21</v>
      </c>
      <c r="AY89" s="19" t="s">
        <v>126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90</v>
      </c>
      <c r="BK89" s="219">
        <f>ROUND(I89*H89,2)</f>
        <v>0</v>
      </c>
      <c r="BL89" s="19" t="s">
        <v>988</v>
      </c>
      <c r="BM89" s="218" t="s">
        <v>996</v>
      </c>
    </row>
    <row r="90" s="2" customFormat="1">
      <c r="A90" s="41"/>
      <c r="B90" s="42"/>
      <c r="C90" s="43"/>
      <c r="D90" s="220" t="s">
        <v>135</v>
      </c>
      <c r="E90" s="43"/>
      <c r="F90" s="221" t="s">
        <v>997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135</v>
      </c>
      <c r="AU90" s="19" t="s">
        <v>21</v>
      </c>
    </row>
    <row r="91" s="2" customFormat="1" ht="16.5" customHeight="1">
      <c r="A91" s="41"/>
      <c r="B91" s="42"/>
      <c r="C91" s="207" t="s">
        <v>176</v>
      </c>
      <c r="D91" s="207" t="s">
        <v>128</v>
      </c>
      <c r="E91" s="208" t="s">
        <v>998</v>
      </c>
      <c r="F91" s="209" t="s">
        <v>999</v>
      </c>
      <c r="G91" s="210" t="s">
        <v>987</v>
      </c>
      <c r="H91" s="211">
        <v>1</v>
      </c>
      <c r="I91" s="212"/>
      <c r="J91" s="213">
        <f>ROUND(I91*H91,2)</f>
        <v>0</v>
      </c>
      <c r="K91" s="209" t="s">
        <v>32</v>
      </c>
      <c r="L91" s="47"/>
      <c r="M91" s="214" t="s">
        <v>32</v>
      </c>
      <c r="N91" s="215" t="s">
        <v>53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988</v>
      </c>
      <c r="AT91" s="218" t="s">
        <v>128</v>
      </c>
      <c r="AU91" s="218" t="s">
        <v>21</v>
      </c>
      <c r="AY91" s="19" t="s">
        <v>126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90</v>
      </c>
      <c r="BK91" s="219">
        <f>ROUND(I91*H91,2)</f>
        <v>0</v>
      </c>
      <c r="BL91" s="19" t="s">
        <v>988</v>
      </c>
      <c r="BM91" s="218" t="s">
        <v>1000</v>
      </c>
    </row>
    <row r="92" s="2" customFormat="1" ht="16.5" customHeight="1">
      <c r="A92" s="41"/>
      <c r="B92" s="42"/>
      <c r="C92" s="207" t="s">
        <v>184</v>
      </c>
      <c r="D92" s="207" t="s">
        <v>128</v>
      </c>
      <c r="E92" s="208" t="s">
        <v>1001</v>
      </c>
      <c r="F92" s="209" t="s">
        <v>1002</v>
      </c>
      <c r="G92" s="210" t="s">
        <v>987</v>
      </c>
      <c r="H92" s="211">
        <v>1</v>
      </c>
      <c r="I92" s="212"/>
      <c r="J92" s="213">
        <f>ROUND(I92*H92,2)</f>
        <v>0</v>
      </c>
      <c r="K92" s="209" t="s">
        <v>32</v>
      </c>
      <c r="L92" s="47"/>
      <c r="M92" s="214" t="s">
        <v>32</v>
      </c>
      <c r="N92" s="215" t="s">
        <v>53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988</v>
      </c>
      <c r="AT92" s="218" t="s">
        <v>128</v>
      </c>
      <c r="AU92" s="218" t="s">
        <v>21</v>
      </c>
      <c r="AY92" s="19" t="s">
        <v>126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90</v>
      </c>
      <c r="BK92" s="219">
        <f>ROUND(I92*H92,2)</f>
        <v>0</v>
      </c>
      <c r="BL92" s="19" t="s">
        <v>988</v>
      </c>
      <c r="BM92" s="218" t="s">
        <v>1003</v>
      </c>
    </row>
    <row r="93" s="2" customFormat="1" ht="16.5" customHeight="1">
      <c r="A93" s="41"/>
      <c r="B93" s="42"/>
      <c r="C93" s="207" t="s">
        <v>167</v>
      </c>
      <c r="D93" s="207" t="s">
        <v>128</v>
      </c>
      <c r="E93" s="208" t="s">
        <v>1004</v>
      </c>
      <c r="F93" s="209" t="s">
        <v>1005</v>
      </c>
      <c r="G93" s="210" t="s">
        <v>987</v>
      </c>
      <c r="H93" s="211">
        <v>1</v>
      </c>
      <c r="I93" s="212"/>
      <c r="J93" s="213">
        <f>ROUND(I93*H93,2)</f>
        <v>0</v>
      </c>
      <c r="K93" s="209" t="s">
        <v>132</v>
      </c>
      <c r="L93" s="47"/>
      <c r="M93" s="214" t="s">
        <v>32</v>
      </c>
      <c r="N93" s="215" t="s">
        <v>53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988</v>
      </c>
      <c r="AT93" s="218" t="s">
        <v>128</v>
      </c>
      <c r="AU93" s="218" t="s">
        <v>21</v>
      </c>
      <c r="AY93" s="19" t="s">
        <v>126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90</v>
      </c>
      <c r="BK93" s="219">
        <f>ROUND(I93*H93,2)</f>
        <v>0</v>
      </c>
      <c r="BL93" s="19" t="s">
        <v>988</v>
      </c>
      <c r="BM93" s="218" t="s">
        <v>1006</v>
      </c>
    </row>
    <row r="94" s="2" customFormat="1">
      <c r="A94" s="41"/>
      <c r="B94" s="42"/>
      <c r="C94" s="43"/>
      <c r="D94" s="220" t="s">
        <v>135</v>
      </c>
      <c r="E94" s="43"/>
      <c r="F94" s="221" t="s">
        <v>1007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135</v>
      </c>
      <c r="AU94" s="19" t="s">
        <v>21</v>
      </c>
    </row>
    <row r="95" s="2" customFormat="1" ht="16.5" customHeight="1">
      <c r="A95" s="41"/>
      <c r="B95" s="42"/>
      <c r="C95" s="207" t="s">
        <v>133</v>
      </c>
      <c r="D95" s="207" t="s">
        <v>128</v>
      </c>
      <c r="E95" s="208" t="s">
        <v>1008</v>
      </c>
      <c r="F95" s="209" t="s">
        <v>1009</v>
      </c>
      <c r="G95" s="210" t="s">
        <v>987</v>
      </c>
      <c r="H95" s="211">
        <v>1</v>
      </c>
      <c r="I95" s="212"/>
      <c r="J95" s="213">
        <f>ROUND(I95*H95,2)</f>
        <v>0</v>
      </c>
      <c r="K95" s="209" t="s">
        <v>132</v>
      </c>
      <c r="L95" s="47"/>
      <c r="M95" s="214" t="s">
        <v>32</v>
      </c>
      <c r="N95" s="215" t="s">
        <v>53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988</v>
      </c>
      <c r="AT95" s="218" t="s">
        <v>128</v>
      </c>
      <c r="AU95" s="218" t="s">
        <v>21</v>
      </c>
      <c r="AY95" s="19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90</v>
      </c>
      <c r="BK95" s="219">
        <f>ROUND(I95*H95,2)</f>
        <v>0</v>
      </c>
      <c r="BL95" s="19" t="s">
        <v>988</v>
      </c>
      <c r="BM95" s="218" t="s">
        <v>1010</v>
      </c>
    </row>
    <row r="96" s="2" customFormat="1">
      <c r="A96" s="41"/>
      <c r="B96" s="42"/>
      <c r="C96" s="43"/>
      <c r="D96" s="220" t="s">
        <v>135</v>
      </c>
      <c r="E96" s="43"/>
      <c r="F96" s="221" t="s">
        <v>1011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135</v>
      </c>
      <c r="AU96" s="19" t="s">
        <v>21</v>
      </c>
    </row>
    <row r="97" s="2" customFormat="1" ht="16.5" customHeight="1">
      <c r="A97" s="41"/>
      <c r="B97" s="42"/>
      <c r="C97" s="207" t="s">
        <v>190</v>
      </c>
      <c r="D97" s="207" t="s">
        <v>128</v>
      </c>
      <c r="E97" s="208" t="s">
        <v>1012</v>
      </c>
      <c r="F97" s="209" t="s">
        <v>1013</v>
      </c>
      <c r="G97" s="210" t="s">
        <v>987</v>
      </c>
      <c r="H97" s="211">
        <v>1</v>
      </c>
      <c r="I97" s="212"/>
      <c r="J97" s="213">
        <f>ROUND(I97*H97,2)</f>
        <v>0</v>
      </c>
      <c r="K97" s="209" t="s">
        <v>32</v>
      </c>
      <c r="L97" s="47"/>
      <c r="M97" s="214" t="s">
        <v>32</v>
      </c>
      <c r="N97" s="215" t="s">
        <v>53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988</v>
      </c>
      <c r="AT97" s="218" t="s">
        <v>128</v>
      </c>
      <c r="AU97" s="218" t="s">
        <v>21</v>
      </c>
      <c r="AY97" s="19" t="s">
        <v>126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90</v>
      </c>
      <c r="BK97" s="219">
        <f>ROUND(I97*H97,2)</f>
        <v>0</v>
      </c>
      <c r="BL97" s="19" t="s">
        <v>988</v>
      </c>
      <c r="BM97" s="218" t="s">
        <v>1014</v>
      </c>
    </row>
    <row r="98" s="12" customFormat="1" ht="22.8" customHeight="1">
      <c r="A98" s="12"/>
      <c r="B98" s="191"/>
      <c r="C98" s="192"/>
      <c r="D98" s="193" t="s">
        <v>81</v>
      </c>
      <c r="E98" s="205" t="s">
        <v>1015</v>
      </c>
      <c r="F98" s="205" t="s">
        <v>1016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SUM(P99:P101)</f>
        <v>0</v>
      </c>
      <c r="Q98" s="199"/>
      <c r="R98" s="200">
        <f>SUM(R99:R101)</f>
        <v>0</v>
      </c>
      <c r="S98" s="199"/>
      <c r="T98" s="201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167</v>
      </c>
      <c r="AT98" s="203" t="s">
        <v>81</v>
      </c>
      <c r="AU98" s="203" t="s">
        <v>90</v>
      </c>
      <c r="AY98" s="202" t="s">
        <v>126</v>
      </c>
      <c r="BK98" s="204">
        <f>SUM(BK99:BK101)</f>
        <v>0</v>
      </c>
    </row>
    <row r="99" s="2" customFormat="1" ht="24.15" customHeight="1">
      <c r="A99" s="41"/>
      <c r="B99" s="42"/>
      <c r="C99" s="207" t="s">
        <v>142</v>
      </c>
      <c r="D99" s="207" t="s">
        <v>128</v>
      </c>
      <c r="E99" s="208" t="s">
        <v>1017</v>
      </c>
      <c r="F99" s="209" t="s">
        <v>1018</v>
      </c>
      <c r="G99" s="210" t="s">
        <v>987</v>
      </c>
      <c r="H99" s="211">
        <v>1</v>
      </c>
      <c r="I99" s="212"/>
      <c r="J99" s="213">
        <f>ROUND(I99*H99,2)</f>
        <v>0</v>
      </c>
      <c r="K99" s="209" t="s">
        <v>132</v>
      </c>
      <c r="L99" s="47"/>
      <c r="M99" s="214" t="s">
        <v>32</v>
      </c>
      <c r="N99" s="215" t="s">
        <v>53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988</v>
      </c>
      <c r="AT99" s="218" t="s">
        <v>128</v>
      </c>
      <c r="AU99" s="218" t="s">
        <v>21</v>
      </c>
      <c r="AY99" s="19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90</v>
      </c>
      <c r="BK99" s="219">
        <f>ROUND(I99*H99,2)</f>
        <v>0</v>
      </c>
      <c r="BL99" s="19" t="s">
        <v>988</v>
      </c>
      <c r="BM99" s="218" t="s">
        <v>1019</v>
      </c>
    </row>
    <row r="100" s="2" customFormat="1">
      <c r="A100" s="41"/>
      <c r="B100" s="42"/>
      <c r="C100" s="43"/>
      <c r="D100" s="220" t="s">
        <v>135</v>
      </c>
      <c r="E100" s="43"/>
      <c r="F100" s="221" t="s">
        <v>1020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135</v>
      </c>
      <c r="AU100" s="19" t="s">
        <v>21</v>
      </c>
    </row>
    <row r="101" s="2" customFormat="1" ht="16.5" customHeight="1">
      <c r="A101" s="41"/>
      <c r="B101" s="42"/>
      <c r="C101" s="207" t="s">
        <v>201</v>
      </c>
      <c r="D101" s="207" t="s">
        <v>128</v>
      </c>
      <c r="E101" s="208" t="s">
        <v>1021</v>
      </c>
      <c r="F101" s="209" t="s">
        <v>1022</v>
      </c>
      <c r="G101" s="210" t="s">
        <v>987</v>
      </c>
      <c r="H101" s="211">
        <v>1</v>
      </c>
      <c r="I101" s="212"/>
      <c r="J101" s="213">
        <f>ROUND(I101*H101,2)</f>
        <v>0</v>
      </c>
      <c r="K101" s="209" t="s">
        <v>32</v>
      </c>
      <c r="L101" s="47"/>
      <c r="M101" s="214" t="s">
        <v>32</v>
      </c>
      <c r="N101" s="215" t="s">
        <v>53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988</v>
      </c>
      <c r="AT101" s="218" t="s">
        <v>128</v>
      </c>
      <c r="AU101" s="218" t="s">
        <v>21</v>
      </c>
      <c r="AY101" s="19" t="s">
        <v>126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90</v>
      </c>
      <c r="BK101" s="219">
        <f>ROUND(I101*H101,2)</f>
        <v>0</v>
      </c>
      <c r="BL101" s="19" t="s">
        <v>988</v>
      </c>
      <c r="BM101" s="218" t="s">
        <v>1023</v>
      </c>
    </row>
    <row r="102" s="12" customFormat="1" ht="22.8" customHeight="1">
      <c r="A102" s="12"/>
      <c r="B102" s="191"/>
      <c r="C102" s="192"/>
      <c r="D102" s="193" t="s">
        <v>81</v>
      </c>
      <c r="E102" s="205" t="s">
        <v>1024</v>
      </c>
      <c r="F102" s="205" t="s">
        <v>1025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167</v>
      </c>
      <c r="AT102" s="203" t="s">
        <v>81</v>
      </c>
      <c r="AU102" s="203" t="s">
        <v>90</v>
      </c>
      <c r="AY102" s="202" t="s">
        <v>126</v>
      </c>
      <c r="BK102" s="204">
        <f>BK103</f>
        <v>0</v>
      </c>
    </row>
    <row r="103" s="2" customFormat="1" ht="16.5" customHeight="1">
      <c r="A103" s="41"/>
      <c r="B103" s="42"/>
      <c r="C103" s="207" t="s">
        <v>206</v>
      </c>
      <c r="D103" s="207" t="s">
        <v>128</v>
      </c>
      <c r="E103" s="208" t="s">
        <v>1026</v>
      </c>
      <c r="F103" s="209" t="s">
        <v>1027</v>
      </c>
      <c r="G103" s="210" t="s">
        <v>987</v>
      </c>
      <c r="H103" s="211">
        <v>1</v>
      </c>
      <c r="I103" s="212"/>
      <c r="J103" s="213">
        <f>ROUND(I103*H103,2)</f>
        <v>0</v>
      </c>
      <c r="K103" s="209" t="s">
        <v>32</v>
      </c>
      <c r="L103" s="47"/>
      <c r="M103" s="286" t="s">
        <v>32</v>
      </c>
      <c r="N103" s="287" t="s">
        <v>53</v>
      </c>
      <c r="O103" s="284"/>
      <c r="P103" s="288">
        <f>O103*H103</f>
        <v>0</v>
      </c>
      <c r="Q103" s="288">
        <v>0</v>
      </c>
      <c r="R103" s="288">
        <f>Q103*H103</f>
        <v>0</v>
      </c>
      <c r="S103" s="288">
        <v>0</v>
      </c>
      <c r="T103" s="28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988</v>
      </c>
      <c r="AT103" s="218" t="s">
        <v>128</v>
      </c>
      <c r="AU103" s="218" t="s">
        <v>21</v>
      </c>
      <c r="AY103" s="19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90</v>
      </c>
      <c r="BK103" s="219">
        <f>ROUND(I103*H103,2)</f>
        <v>0</v>
      </c>
      <c r="BL103" s="19" t="s">
        <v>988</v>
      </c>
      <c r="BM103" s="218" t="s">
        <v>1028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M/SlKSvgChMCHw3bNfYCPrDwl9gblFzsMBxkDAEeJLWkUut9V1CakeTKVVNuVrO52LtlrEZY3iQaXjqC7r2T1A==" hashValue="Hwou6fiBc9rm8CYkYZ+Qg8gZ2EQ7dNr/o6Eo7llAuXLjKroeRE6o1VJ4d3ywiAHp4PvY1uJnKVcn2SONs+48E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012103000"/>
    <hyperlink ref="F90" r:id="rId2" display="https://podminky.urs.cz/item/CS_URS_2023_01/012303000"/>
    <hyperlink ref="F94" r:id="rId3" display="https://podminky.urs.cz/item/CS_URS_2023_01/013244000"/>
    <hyperlink ref="F96" r:id="rId4" display="https://podminky.urs.cz/item/CS_URS_2023_01/013254000"/>
    <hyperlink ref="F100" r:id="rId5" display="https://podminky.urs.cz/item/CS_URS_2023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1029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1030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1031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1032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1033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1034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1035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1036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1037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1038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1039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89</v>
      </c>
      <c r="F18" s="301" t="s">
        <v>1040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1041</v>
      </c>
      <c r="F19" s="301" t="s">
        <v>1042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1043</v>
      </c>
      <c r="F20" s="301" t="s">
        <v>1044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96</v>
      </c>
      <c r="F21" s="301" t="s">
        <v>1045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1046</v>
      </c>
      <c r="F22" s="301" t="s">
        <v>1047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1048</v>
      </c>
      <c r="F23" s="301" t="s">
        <v>1049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1050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1051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1052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1053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1054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1055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1056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1057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1058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112</v>
      </c>
      <c r="F36" s="301"/>
      <c r="G36" s="301" t="s">
        <v>1059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1060</v>
      </c>
      <c r="F37" s="301"/>
      <c r="G37" s="301" t="s">
        <v>1061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63</v>
      </c>
      <c r="F38" s="301"/>
      <c r="G38" s="301" t="s">
        <v>1062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64</v>
      </c>
      <c r="F39" s="301"/>
      <c r="G39" s="301" t="s">
        <v>1063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113</v>
      </c>
      <c r="F40" s="301"/>
      <c r="G40" s="301" t="s">
        <v>1064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114</v>
      </c>
      <c r="F41" s="301"/>
      <c r="G41" s="301" t="s">
        <v>1065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1066</v>
      </c>
      <c r="F42" s="301"/>
      <c r="G42" s="301" t="s">
        <v>1067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1068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1069</v>
      </c>
      <c r="F44" s="301"/>
      <c r="G44" s="301" t="s">
        <v>1070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116</v>
      </c>
      <c r="F45" s="301"/>
      <c r="G45" s="301" t="s">
        <v>1071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1072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1073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1074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1075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1076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1077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1078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1079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1080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1081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1082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1083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1084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1085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1086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1087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1088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1089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1090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1091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1092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1093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1094</v>
      </c>
      <c r="D76" s="319"/>
      <c r="E76" s="319"/>
      <c r="F76" s="319" t="s">
        <v>1095</v>
      </c>
      <c r="G76" s="320"/>
      <c r="H76" s="319" t="s">
        <v>64</v>
      </c>
      <c r="I76" s="319" t="s">
        <v>67</v>
      </c>
      <c r="J76" s="319" t="s">
        <v>1096</v>
      </c>
      <c r="K76" s="318"/>
    </row>
    <row r="77" s="1" customFormat="1" ht="17.25" customHeight="1">
      <c r="B77" s="316"/>
      <c r="C77" s="321" t="s">
        <v>1097</v>
      </c>
      <c r="D77" s="321"/>
      <c r="E77" s="321"/>
      <c r="F77" s="322" t="s">
        <v>1098</v>
      </c>
      <c r="G77" s="323"/>
      <c r="H77" s="321"/>
      <c r="I77" s="321"/>
      <c r="J77" s="321" t="s">
        <v>1099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63</v>
      </c>
      <c r="D79" s="326"/>
      <c r="E79" s="326"/>
      <c r="F79" s="327" t="s">
        <v>1100</v>
      </c>
      <c r="G79" s="328"/>
      <c r="H79" s="304" t="s">
        <v>1101</v>
      </c>
      <c r="I79" s="304" t="s">
        <v>1102</v>
      </c>
      <c r="J79" s="304">
        <v>20</v>
      </c>
      <c r="K79" s="318"/>
    </row>
    <row r="80" s="1" customFormat="1" ht="15" customHeight="1">
      <c r="B80" s="316"/>
      <c r="C80" s="304" t="s">
        <v>1103</v>
      </c>
      <c r="D80" s="304"/>
      <c r="E80" s="304"/>
      <c r="F80" s="327" t="s">
        <v>1100</v>
      </c>
      <c r="G80" s="328"/>
      <c r="H80" s="304" t="s">
        <v>1104</v>
      </c>
      <c r="I80" s="304" t="s">
        <v>1102</v>
      </c>
      <c r="J80" s="304">
        <v>120</v>
      </c>
      <c r="K80" s="318"/>
    </row>
    <row r="81" s="1" customFormat="1" ht="15" customHeight="1">
      <c r="B81" s="329"/>
      <c r="C81" s="304" t="s">
        <v>1105</v>
      </c>
      <c r="D81" s="304"/>
      <c r="E81" s="304"/>
      <c r="F81" s="327" t="s">
        <v>1106</v>
      </c>
      <c r="G81" s="328"/>
      <c r="H81" s="304" t="s">
        <v>1107</v>
      </c>
      <c r="I81" s="304" t="s">
        <v>1102</v>
      </c>
      <c r="J81" s="304">
        <v>50</v>
      </c>
      <c r="K81" s="318"/>
    </row>
    <row r="82" s="1" customFormat="1" ht="15" customHeight="1">
      <c r="B82" s="329"/>
      <c r="C82" s="304" t="s">
        <v>1108</v>
      </c>
      <c r="D82" s="304"/>
      <c r="E82" s="304"/>
      <c r="F82" s="327" t="s">
        <v>1100</v>
      </c>
      <c r="G82" s="328"/>
      <c r="H82" s="304" t="s">
        <v>1109</v>
      </c>
      <c r="I82" s="304" t="s">
        <v>1110</v>
      </c>
      <c r="J82" s="304"/>
      <c r="K82" s="318"/>
    </row>
    <row r="83" s="1" customFormat="1" ht="15" customHeight="1">
      <c r="B83" s="329"/>
      <c r="C83" s="330" t="s">
        <v>1111</v>
      </c>
      <c r="D83" s="330"/>
      <c r="E83" s="330"/>
      <c r="F83" s="331" t="s">
        <v>1106</v>
      </c>
      <c r="G83" s="330"/>
      <c r="H83" s="330" t="s">
        <v>1112</v>
      </c>
      <c r="I83" s="330" t="s">
        <v>1102</v>
      </c>
      <c r="J83" s="330">
        <v>15</v>
      </c>
      <c r="K83" s="318"/>
    </row>
    <row r="84" s="1" customFormat="1" ht="15" customHeight="1">
      <c r="B84" s="329"/>
      <c r="C84" s="330" t="s">
        <v>1113</v>
      </c>
      <c r="D84" s="330"/>
      <c r="E84" s="330"/>
      <c r="F84" s="331" t="s">
        <v>1106</v>
      </c>
      <c r="G84" s="330"/>
      <c r="H84" s="330" t="s">
        <v>1114</v>
      </c>
      <c r="I84" s="330" t="s">
        <v>1102</v>
      </c>
      <c r="J84" s="330">
        <v>15</v>
      </c>
      <c r="K84" s="318"/>
    </row>
    <row r="85" s="1" customFormat="1" ht="15" customHeight="1">
      <c r="B85" s="329"/>
      <c r="C85" s="330" t="s">
        <v>1115</v>
      </c>
      <c r="D85" s="330"/>
      <c r="E85" s="330"/>
      <c r="F85" s="331" t="s">
        <v>1106</v>
      </c>
      <c r="G85" s="330"/>
      <c r="H85" s="330" t="s">
        <v>1116</v>
      </c>
      <c r="I85" s="330" t="s">
        <v>1102</v>
      </c>
      <c r="J85" s="330">
        <v>20</v>
      </c>
      <c r="K85" s="318"/>
    </row>
    <row r="86" s="1" customFormat="1" ht="15" customHeight="1">
      <c r="B86" s="329"/>
      <c r="C86" s="330" t="s">
        <v>1117</v>
      </c>
      <c r="D86" s="330"/>
      <c r="E86" s="330"/>
      <c r="F86" s="331" t="s">
        <v>1106</v>
      </c>
      <c r="G86" s="330"/>
      <c r="H86" s="330" t="s">
        <v>1118</v>
      </c>
      <c r="I86" s="330" t="s">
        <v>1102</v>
      </c>
      <c r="J86" s="330">
        <v>20</v>
      </c>
      <c r="K86" s="318"/>
    </row>
    <row r="87" s="1" customFormat="1" ht="15" customHeight="1">
      <c r="B87" s="329"/>
      <c r="C87" s="304" t="s">
        <v>1119</v>
      </c>
      <c r="D87" s="304"/>
      <c r="E87" s="304"/>
      <c r="F87" s="327" t="s">
        <v>1106</v>
      </c>
      <c r="G87" s="328"/>
      <c r="H87" s="304" t="s">
        <v>1120</v>
      </c>
      <c r="I87" s="304" t="s">
        <v>1102</v>
      </c>
      <c r="J87" s="304">
        <v>50</v>
      </c>
      <c r="K87" s="318"/>
    </row>
    <row r="88" s="1" customFormat="1" ht="15" customHeight="1">
      <c r="B88" s="329"/>
      <c r="C88" s="304" t="s">
        <v>1121</v>
      </c>
      <c r="D88" s="304"/>
      <c r="E88" s="304"/>
      <c r="F88" s="327" t="s">
        <v>1106</v>
      </c>
      <c r="G88" s="328"/>
      <c r="H88" s="304" t="s">
        <v>1122</v>
      </c>
      <c r="I88" s="304" t="s">
        <v>1102</v>
      </c>
      <c r="J88" s="304">
        <v>20</v>
      </c>
      <c r="K88" s="318"/>
    </row>
    <row r="89" s="1" customFormat="1" ht="15" customHeight="1">
      <c r="B89" s="329"/>
      <c r="C89" s="304" t="s">
        <v>1123</v>
      </c>
      <c r="D89" s="304"/>
      <c r="E89" s="304"/>
      <c r="F89" s="327" t="s">
        <v>1106</v>
      </c>
      <c r="G89" s="328"/>
      <c r="H89" s="304" t="s">
        <v>1124</v>
      </c>
      <c r="I89" s="304" t="s">
        <v>1102</v>
      </c>
      <c r="J89" s="304">
        <v>20</v>
      </c>
      <c r="K89" s="318"/>
    </row>
    <row r="90" s="1" customFormat="1" ht="15" customHeight="1">
      <c r="B90" s="329"/>
      <c r="C90" s="304" t="s">
        <v>1125</v>
      </c>
      <c r="D90" s="304"/>
      <c r="E90" s="304"/>
      <c r="F90" s="327" t="s">
        <v>1106</v>
      </c>
      <c r="G90" s="328"/>
      <c r="H90" s="304" t="s">
        <v>1126</v>
      </c>
      <c r="I90" s="304" t="s">
        <v>1102</v>
      </c>
      <c r="J90" s="304">
        <v>50</v>
      </c>
      <c r="K90" s="318"/>
    </row>
    <row r="91" s="1" customFormat="1" ht="15" customHeight="1">
      <c r="B91" s="329"/>
      <c r="C91" s="304" t="s">
        <v>1127</v>
      </c>
      <c r="D91" s="304"/>
      <c r="E91" s="304"/>
      <c r="F91" s="327" t="s">
        <v>1106</v>
      </c>
      <c r="G91" s="328"/>
      <c r="H91" s="304" t="s">
        <v>1127</v>
      </c>
      <c r="I91" s="304" t="s">
        <v>1102</v>
      </c>
      <c r="J91" s="304">
        <v>50</v>
      </c>
      <c r="K91" s="318"/>
    </row>
    <row r="92" s="1" customFormat="1" ht="15" customHeight="1">
      <c r="B92" s="329"/>
      <c r="C92" s="304" t="s">
        <v>1128</v>
      </c>
      <c r="D92" s="304"/>
      <c r="E92" s="304"/>
      <c r="F92" s="327" t="s">
        <v>1106</v>
      </c>
      <c r="G92" s="328"/>
      <c r="H92" s="304" t="s">
        <v>1129</v>
      </c>
      <c r="I92" s="304" t="s">
        <v>1102</v>
      </c>
      <c r="J92" s="304">
        <v>255</v>
      </c>
      <c r="K92" s="318"/>
    </row>
    <row r="93" s="1" customFormat="1" ht="15" customHeight="1">
      <c r="B93" s="329"/>
      <c r="C93" s="304" t="s">
        <v>1130</v>
      </c>
      <c r="D93" s="304"/>
      <c r="E93" s="304"/>
      <c r="F93" s="327" t="s">
        <v>1100</v>
      </c>
      <c r="G93" s="328"/>
      <c r="H93" s="304" t="s">
        <v>1131</v>
      </c>
      <c r="I93" s="304" t="s">
        <v>1132</v>
      </c>
      <c r="J93" s="304"/>
      <c r="K93" s="318"/>
    </row>
    <row r="94" s="1" customFormat="1" ht="15" customHeight="1">
      <c r="B94" s="329"/>
      <c r="C94" s="304" t="s">
        <v>1133</v>
      </c>
      <c r="D94" s="304"/>
      <c r="E94" s="304"/>
      <c r="F94" s="327" t="s">
        <v>1100</v>
      </c>
      <c r="G94" s="328"/>
      <c r="H94" s="304" t="s">
        <v>1134</v>
      </c>
      <c r="I94" s="304" t="s">
        <v>1135</v>
      </c>
      <c r="J94" s="304"/>
      <c r="K94" s="318"/>
    </row>
    <row r="95" s="1" customFormat="1" ht="15" customHeight="1">
      <c r="B95" s="329"/>
      <c r="C95" s="304" t="s">
        <v>1136</v>
      </c>
      <c r="D95" s="304"/>
      <c r="E95" s="304"/>
      <c r="F95" s="327" t="s">
        <v>1100</v>
      </c>
      <c r="G95" s="328"/>
      <c r="H95" s="304" t="s">
        <v>1136</v>
      </c>
      <c r="I95" s="304" t="s">
        <v>1135</v>
      </c>
      <c r="J95" s="304"/>
      <c r="K95" s="318"/>
    </row>
    <row r="96" s="1" customFormat="1" ht="15" customHeight="1">
      <c r="B96" s="329"/>
      <c r="C96" s="304" t="s">
        <v>48</v>
      </c>
      <c r="D96" s="304"/>
      <c r="E96" s="304"/>
      <c r="F96" s="327" t="s">
        <v>1100</v>
      </c>
      <c r="G96" s="328"/>
      <c r="H96" s="304" t="s">
        <v>1137</v>
      </c>
      <c r="I96" s="304" t="s">
        <v>1135</v>
      </c>
      <c r="J96" s="304"/>
      <c r="K96" s="318"/>
    </row>
    <row r="97" s="1" customFormat="1" ht="15" customHeight="1">
      <c r="B97" s="329"/>
      <c r="C97" s="304" t="s">
        <v>58</v>
      </c>
      <c r="D97" s="304"/>
      <c r="E97" s="304"/>
      <c r="F97" s="327" t="s">
        <v>1100</v>
      </c>
      <c r="G97" s="328"/>
      <c r="H97" s="304" t="s">
        <v>1138</v>
      </c>
      <c r="I97" s="304" t="s">
        <v>1135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1139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1094</v>
      </c>
      <c r="D103" s="319"/>
      <c r="E103" s="319"/>
      <c r="F103" s="319" t="s">
        <v>1095</v>
      </c>
      <c r="G103" s="320"/>
      <c r="H103" s="319" t="s">
        <v>64</v>
      </c>
      <c r="I103" s="319" t="s">
        <v>67</v>
      </c>
      <c r="J103" s="319" t="s">
        <v>1096</v>
      </c>
      <c r="K103" s="318"/>
    </row>
    <row r="104" s="1" customFormat="1" ht="17.25" customHeight="1">
      <c r="B104" s="316"/>
      <c r="C104" s="321" t="s">
        <v>1097</v>
      </c>
      <c r="D104" s="321"/>
      <c r="E104" s="321"/>
      <c r="F104" s="322" t="s">
        <v>1098</v>
      </c>
      <c r="G104" s="323"/>
      <c r="H104" s="321"/>
      <c r="I104" s="321"/>
      <c r="J104" s="321" t="s">
        <v>1099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63</v>
      </c>
      <c r="D106" s="326"/>
      <c r="E106" s="326"/>
      <c r="F106" s="327" t="s">
        <v>1100</v>
      </c>
      <c r="G106" s="304"/>
      <c r="H106" s="304" t="s">
        <v>1140</v>
      </c>
      <c r="I106" s="304" t="s">
        <v>1102</v>
      </c>
      <c r="J106" s="304">
        <v>20</v>
      </c>
      <c r="K106" s="318"/>
    </row>
    <row r="107" s="1" customFormat="1" ht="15" customHeight="1">
      <c r="B107" s="316"/>
      <c r="C107" s="304" t="s">
        <v>1103</v>
      </c>
      <c r="D107" s="304"/>
      <c r="E107" s="304"/>
      <c r="F107" s="327" t="s">
        <v>1100</v>
      </c>
      <c r="G107" s="304"/>
      <c r="H107" s="304" t="s">
        <v>1140</v>
      </c>
      <c r="I107" s="304" t="s">
        <v>1102</v>
      </c>
      <c r="J107" s="304">
        <v>120</v>
      </c>
      <c r="K107" s="318"/>
    </row>
    <row r="108" s="1" customFormat="1" ht="15" customHeight="1">
      <c r="B108" s="329"/>
      <c r="C108" s="304" t="s">
        <v>1105</v>
      </c>
      <c r="D108" s="304"/>
      <c r="E108" s="304"/>
      <c r="F108" s="327" t="s">
        <v>1106</v>
      </c>
      <c r="G108" s="304"/>
      <c r="H108" s="304" t="s">
        <v>1140</v>
      </c>
      <c r="I108" s="304" t="s">
        <v>1102</v>
      </c>
      <c r="J108" s="304">
        <v>50</v>
      </c>
      <c r="K108" s="318"/>
    </row>
    <row r="109" s="1" customFormat="1" ht="15" customHeight="1">
      <c r="B109" s="329"/>
      <c r="C109" s="304" t="s">
        <v>1108</v>
      </c>
      <c r="D109" s="304"/>
      <c r="E109" s="304"/>
      <c r="F109" s="327" t="s">
        <v>1100</v>
      </c>
      <c r="G109" s="304"/>
      <c r="H109" s="304" t="s">
        <v>1140</v>
      </c>
      <c r="I109" s="304" t="s">
        <v>1110</v>
      </c>
      <c r="J109" s="304"/>
      <c r="K109" s="318"/>
    </row>
    <row r="110" s="1" customFormat="1" ht="15" customHeight="1">
      <c r="B110" s="329"/>
      <c r="C110" s="304" t="s">
        <v>1119</v>
      </c>
      <c r="D110" s="304"/>
      <c r="E110" s="304"/>
      <c r="F110" s="327" t="s">
        <v>1106</v>
      </c>
      <c r="G110" s="304"/>
      <c r="H110" s="304" t="s">
        <v>1140</v>
      </c>
      <c r="I110" s="304" t="s">
        <v>1102</v>
      </c>
      <c r="J110" s="304">
        <v>50</v>
      </c>
      <c r="K110" s="318"/>
    </row>
    <row r="111" s="1" customFormat="1" ht="15" customHeight="1">
      <c r="B111" s="329"/>
      <c r="C111" s="304" t="s">
        <v>1127</v>
      </c>
      <c r="D111" s="304"/>
      <c r="E111" s="304"/>
      <c r="F111" s="327" t="s">
        <v>1106</v>
      </c>
      <c r="G111" s="304"/>
      <c r="H111" s="304" t="s">
        <v>1140</v>
      </c>
      <c r="I111" s="304" t="s">
        <v>1102</v>
      </c>
      <c r="J111" s="304">
        <v>50</v>
      </c>
      <c r="K111" s="318"/>
    </row>
    <row r="112" s="1" customFormat="1" ht="15" customHeight="1">
      <c r="B112" s="329"/>
      <c r="C112" s="304" t="s">
        <v>1125</v>
      </c>
      <c r="D112" s="304"/>
      <c r="E112" s="304"/>
      <c r="F112" s="327" t="s">
        <v>1106</v>
      </c>
      <c r="G112" s="304"/>
      <c r="H112" s="304" t="s">
        <v>1140</v>
      </c>
      <c r="I112" s="304" t="s">
        <v>1102</v>
      </c>
      <c r="J112" s="304">
        <v>50</v>
      </c>
      <c r="K112" s="318"/>
    </row>
    <row r="113" s="1" customFormat="1" ht="15" customHeight="1">
      <c r="B113" s="329"/>
      <c r="C113" s="304" t="s">
        <v>63</v>
      </c>
      <c r="D113" s="304"/>
      <c r="E113" s="304"/>
      <c r="F113" s="327" t="s">
        <v>1100</v>
      </c>
      <c r="G113" s="304"/>
      <c r="H113" s="304" t="s">
        <v>1141</v>
      </c>
      <c r="I113" s="304" t="s">
        <v>1102</v>
      </c>
      <c r="J113" s="304">
        <v>20</v>
      </c>
      <c r="K113" s="318"/>
    </row>
    <row r="114" s="1" customFormat="1" ht="15" customHeight="1">
      <c r="B114" s="329"/>
      <c r="C114" s="304" t="s">
        <v>1142</v>
      </c>
      <c r="D114" s="304"/>
      <c r="E114" s="304"/>
      <c r="F114" s="327" t="s">
        <v>1100</v>
      </c>
      <c r="G114" s="304"/>
      <c r="H114" s="304" t="s">
        <v>1143</v>
      </c>
      <c r="I114" s="304" t="s">
        <v>1102</v>
      </c>
      <c r="J114" s="304">
        <v>120</v>
      </c>
      <c r="K114" s="318"/>
    </row>
    <row r="115" s="1" customFormat="1" ht="15" customHeight="1">
      <c r="B115" s="329"/>
      <c r="C115" s="304" t="s">
        <v>48</v>
      </c>
      <c r="D115" s="304"/>
      <c r="E115" s="304"/>
      <c r="F115" s="327" t="s">
        <v>1100</v>
      </c>
      <c r="G115" s="304"/>
      <c r="H115" s="304" t="s">
        <v>1144</v>
      </c>
      <c r="I115" s="304" t="s">
        <v>1135</v>
      </c>
      <c r="J115" s="304"/>
      <c r="K115" s="318"/>
    </row>
    <row r="116" s="1" customFormat="1" ht="15" customHeight="1">
      <c r="B116" s="329"/>
      <c r="C116" s="304" t="s">
        <v>58</v>
      </c>
      <c r="D116" s="304"/>
      <c r="E116" s="304"/>
      <c r="F116" s="327" t="s">
        <v>1100</v>
      </c>
      <c r="G116" s="304"/>
      <c r="H116" s="304" t="s">
        <v>1145</v>
      </c>
      <c r="I116" s="304" t="s">
        <v>1135</v>
      </c>
      <c r="J116" s="304"/>
      <c r="K116" s="318"/>
    </row>
    <row r="117" s="1" customFormat="1" ht="15" customHeight="1">
      <c r="B117" s="329"/>
      <c r="C117" s="304" t="s">
        <v>67</v>
      </c>
      <c r="D117" s="304"/>
      <c r="E117" s="304"/>
      <c r="F117" s="327" t="s">
        <v>1100</v>
      </c>
      <c r="G117" s="304"/>
      <c r="H117" s="304" t="s">
        <v>1146</v>
      </c>
      <c r="I117" s="304" t="s">
        <v>1147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1148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1094</v>
      </c>
      <c r="D123" s="319"/>
      <c r="E123" s="319"/>
      <c r="F123" s="319" t="s">
        <v>1095</v>
      </c>
      <c r="G123" s="320"/>
      <c r="H123" s="319" t="s">
        <v>64</v>
      </c>
      <c r="I123" s="319" t="s">
        <v>67</v>
      </c>
      <c r="J123" s="319" t="s">
        <v>1096</v>
      </c>
      <c r="K123" s="348"/>
    </row>
    <row r="124" s="1" customFormat="1" ht="17.25" customHeight="1">
      <c r="B124" s="347"/>
      <c r="C124" s="321" t="s">
        <v>1097</v>
      </c>
      <c r="D124" s="321"/>
      <c r="E124" s="321"/>
      <c r="F124" s="322" t="s">
        <v>1098</v>
      </c>
      <c r="G124" s="323"/>
      <c r="H124" s="321"/>
      <c r="I124" s="321"/>
      <c r="J124" s="321" t="s">
        <v>1099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1103</v>
      </c>
      <c r="D126" s="326"/>
      <c r="E126" s="326"/>
      <c r="F126" s="327" t="s">
        <v>1100</v>
      </c>
      <c r="G126" s="304"/>
      <c r="H126" s="304" t="s">
        <v>1140</v>
      </c>
      <c r="I126" s="304" t="s">
        <v>1102</v>
      </c>
      <c r="J126" s="304">
        <v>120</v>
      </c>
      <c r="K126" s="352"/>
    </row>
    <row r="127" s="1" customFormat="1" ht="15" customHeight="1">
      <c r="B127" s="349"/>
      <c r="C127" s="304" t="s">
        <v>1149</v>
      </c>
      <c r="D127" s="304"/>
      <c r="E127" s="304"/>
      <c r="F127" s="327" t="s">
        <v>1100</v>
      </c>
      <c r="G127" s="304"/>
      <c r="H127" s="304" t="s">
        <v>1150</v>
      </c>
      <c r="I127" s="304" t="s">
        <v>1102</v>
      </c>
      <c r="J127" s="304" t="s">
        <v>1151</v>
      </c>
      <c r="K127" s="352"/>
    </row>
    <row r="128" s="1" customFormat="1" ht="15" customHeight="1">
      <c r="B128" s="349"/>
      <c r="C128" s="304" t="s">
        <v>1048</v>
      </c>
      <c r="D128" s="304"/>
      <c r="E128" s="304"/>
      <c r="F128" s="327" t="s">
        <v>1100</v>
      </c>
      <c r="G128" s="304"/>
      <c r="H128" s="304" t="s">
        <v>1152</v>
      </c>
      <c r="I128" s="304" t="s">
        <v>1102</v>
      </c>
      <c r="J128" s="304" t="s">
        <v>1151</v>
      </c>
      <c r="K128" s="352"/>
    </row>
    <row r="129" s="1" customFormat="1" ht="15" customHeight="1">
      <c r="B129" s="349"/>
      <c r="C129" s="304" t="s">
        <v>1111</v>
      </c>
      <c r="D129" s="304"/>
      <c r="E129" s="304"/>
      <c r="F129" s="327" t="s">
        <v>1106</v>
      </c>
      <c r="G129" s="304"/>
      <c r="H129" s="304" t="s">
        <v>1112</v>
      </c>
      <c r="I129" s="304" t="s">
        <v>1102</v>
      </c>
      <c r="J129" s="304">
        <v>15</v>
      </c>
      <c r="K129" s="352"/>
    </row>
    <row r="130" s="1" customFormat="1" ht="15" customHeight="1">
      <c r="B130" s="349"/>
      <c r="C130" s="330" t="s">
        <v>1113</v>
      </c>
      <c r="D130" s="330"/>
      <c r="E130" s="330"/>
      <c r="F130" s="331" t="s">
        <v>1106</v>
      </c>
      <c r="G130" s="330"/>
      <c r="H130" s="330" t="s">
        <v>1114</v>
      </c>
      <c r="I130" s="330" t="s">
        <v>1102</v>
      </c>
      <c r="J130" s="330">
        <v>15</v>
      </c>
      <c r="K130" s="352"/>
    </row>
    <row r="131" s="1" customFormat="1" ht="15" customHeight="1">
      <c r="B131" s="349"/>
      <c r="C131" s="330" t="s">
        <v>1115</v>
      </c>
      <c r="D131" s="330"/>
      <c r="E131" s="330"/>
      <c r="F131" s="331" t="s">
        <v>1106</v>
      </c>
      <c r="G131" s="330"/>
      <c r="H131" s="330" t="s">
        <v>1116</v>
      </c>
      <c r="I131" s="330" t="s">
        <v>1102</v>
      </c>
      <c r="J131" s="330">
        <v>20</v>
      </c>
      <c r="K131" s="352"/>
    </row>
    <row r="132" s="1" customFormat="1" ht="15" customHeight="1">
      <c r="B132" s="349"/>
      <c r="C132" s="330" t="s">
        <v>1117</v>
      </c>
      <c r="D132" s="330"/>
      <c r="E132" s="330"/>
      <c r="F132" s="331" t="s">
        <v>1106</v>
      </c>
      <c r="G132" s="330"/>
      <c r="H132" s="330" t="s">
        <v>1118</v>
      </c>
      <c r="I132" s="330" t="s">
        <v>1102</v>
      </c>
      <c r="J132" s="330">
        <v>20</v>
      </c>
      <c r="K132" s="352"/>
    </row>
    <row r="133" s="1" customFormat="1" ht="15" customHeight="1">
      <c r="B133" s="349"/>
      <c r="C133" s="304" t="s">
        <v>1105</v>
      </c>
      <c r="D133" s="304"/>
      <c r="E133" s="304"/>
      <c r="F133" s="327" t="s">
        <v>1106</v>
      </c>
      <c r="G133" s="304"/>
      <c r="H133" s="304" t="s">
        <v>1140</v>
      </c>
      <c r="I133" s="304" t="s">
        <v>1102</v>
      </c>
      <c r="J133" s="304">
        <v>50</v>
      </c>
      <c r="K133" s="352"/>
    </row>
    <row r="134" s="1" customFormat="1" ht="15" customHeight="1">
      <c r="B134" s="349"/>
      <c r="C134" s="304" t="s">
        <v>1119</v>
      </c>
      <c r="D134" s="304"/>
      <c r="E134" s="304"/>
      <c r="F134" s="327" t="s">
        <v>1106</v>
      </c>
      <c r="G134" s="304"/>
      <c r="H134" s="304" t="s">
        <v>1140</v>
      </c>
      <c r="I134" s="304" t="s">
        <v>1102</v>
      </c>
      <c r="J134" s="304">
        <v>50</v>
      </c>
      <c r="K134" s="352"/>
    </row>
    <row r="135" s="1" customFormat="1" ht="15" customHeight="1">
      <c r="B135" s="349"/>
      <c r="C135" s="304" t="s">
        <v>1125</v>
      </c>
      <c r="D135" s="304"/>
      <c r="E135" s="304"/>
      <c r="F135" s="327" t="s">
        <v>1106</v>
      </c>
      <c r="G135" s="304"/>
      <c r="H135" s="304" t="s">
        <v>1140</v>
      </c>
      <c r="I135" s="304" t="s">
        <v>1102</v>
      </c>
      <c r="J135" s="304">
        <v>50</v>
      </c>
      <c r="K135" s="352"/>
    </row>
    <row r="136" s="1" customFormat="1" ht="15" customHeight="1">
      <c r="B136" s="349"/>
      <c r="C136" s="304" t="s">
        <v>1127</v>
      </c>
      <c r="D136" s="304"/>
      <c r="E136" s="304"/>
      <c r="F136" s="327" t="s">
        <v>1106</v>
      </c>
      <c r="G136" s="304"/>
      <c r="H136" s="304" t="s">
        <v>1140</v>
      </c>
      <c r="I136" s="304" t="s">
        <v>1102</v>
      </c>
      <c r="J136" s="304">
        <v>50</v>
      </c>
      <c r="K136" s="352"/>
    </row>
    <row r="137" s="1" customFormat="1" ht="15" customHeight="1">
      <c r="B137" s="349"/>
      <c r="C137" s="304" t="s">
        <v>1128</v>
      </c>
      <c r="D137" s="304"/>
      <c r="E137" s="304"/>
      <c r="F137" s="327" t="s">
        <v>1106</v>
      </c>
      <c r="G137" s="304"/>
      <c r="H137" s="304" t="s">
        <v>1153</v>
      </c>
      <c r="I137" s="304" t="s">
        <v>1102</v>
      </c>
      <c r="J137" s="304">
        <v>255</v>
      </c>
      <c r="K137" s="352"/>
    </row>
    <row r="138" s="1" customFormat="1" ht="15" customHeight="1">
      <c r="B138" s="349"/>
      <c r="C138" s="304" t="s">
        <v>1130</v>
      </c>
      <c r="D138" s="304"/>
      <c r="E138" s="304"/>
      <c r="F138" s="327" t="s">
        <v>1100</v>
      </c>
      <c r="G138" s="304"/>
      <c r="H138" s="304" t="s">
        <v>1154</v>
      </c>
      <c r="I138" s="304" t="s">
        <v>1132</v>
      </c>
      <c r="J138" s="304"/>
      <c r="K138" s="352"/>
    </row>
    <row r="139" s="1" customFormat="1" ht="15" customHeight="1">
      <c r="B139" s="349"/>
      <c r="C139" s="304" t="s">
        <v>1133</v>
      </c>
      <c r="D139" s="304"/>
      <c r="E139" s="304"/>
      <c r="F139" s="327" t="s">
        <v>1100</v>
      </c>
      <c r="G139" s="304"/>
      <c r="H139" s="304" t="s">
        <v>1155</v>
      </c>
      <c r="I139" s="304" t="s">
        <v>1135</v>
      </c>
      <c r="J139" s="304"/>
      <c r="K139" s="352"/>
    </row>
    <row r="140" s="1" customFormat="1" ht="15" customHeight="1">
      <c r="B140" s="349"/>
      <c r="C140" s="304" t="s">
        <v>1136</v>
      </c>
      <c r="D140" s="304"/>
      <c r="E140" s="304"/>
      <c r="F140" s="327" t="s">
        <v>1100</v>
      </c>
      <c r="G140" s="304"/>
      <c r="H140" s="304" t="s">
        <v>1136</v>
      </c>
      <c r="I140" s="304" t="s">
        <v>1135</v>
      </c>
      <c r="J140" s="304"/>
      <c r="K140" s="352"/>
    </row>
    <row r="141" s="1" customFormat="1" ht="15" customHeight="1">
      <c r="B141" s="349"/>
      <c r="C141" s="304" t="s">
        <v>48</v>
      </c>
      <c r="D141" s="304"/>
      <c r="E141" s="304"/>
      <c r="F141" s="327" t="s">
        <v>1100</v>
      </c>
      <c r="G141" s="304"/>
      <c r="H141" s="304" t="s">
        <v>1156</v>
      </c>
      <c r="I141" s="304" t="s">
        <v>1135</v>
      </c>
      <c r="J141" s="304"/>
      <c r="K141" s="352"/>
    </row>
    <row r="142" s="1" customFormat="1" ht="15" customHeight="1">
      <c r="B142" s="349"/>
      <c r="C142" s="304" t="s">
        <v>1157</v>
      </c>
      <c r="D142" s="304"/>
      <c r="E142" s="304"/>
      <c r="F142" s="327" t="s">
        <v>1100</v>
      </c>
      <c r="G142" s="304"/>
      <c r="H142" s="304" t="s">
        <v>1158</v>
      </c>
      <c r="I142" s="304" t="s">
        <v>1135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1159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1094</v>
      </c>
      <c r="D148" s="319"/>
      <c r="E148" s="319"/>
      <c r="F148" s="319" t="s">
        <v>1095</v>
      </c>
      <c r="G148" s="320"/>
      <c r="H148" s="319" t="s">
        <v>64</v>
      </c>
      <c r="I148" s="319" t="s">
        <v>67</v>
      </c>
      <c r="J148" s="319" t="s">
        <v>1096</v>
      </c>
      <c r="K148" s="318"/>
    </row>
    <row r="149" s="1" customFormat="1" ht="17.25" customHeight="1">
      <c r="B149" s="316"/>
      <c r="C149" s="321" t="s">
        <v>1097</v>
      </c>
      <c r="D149" s="321"/>
      <c r="E149" s="321"/>
      <c r="F149" s="322" t="s">
        <v>1098</v>
      </c>
      <c r="G149" s="323"/>
      <c r="H149" s="321"/>
      <c r="I149" s="321"/>
      <c r="J149" s="321" t="s">
        <v>1099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1103</v>
      </c>
      <c r="D151" s="304"/>
      <c r="E151" s="304"/>
      <c r="F151" s="357" t="s">
        <v>1100</v>
      </c>
      <c r="G151" s="304"/>
      <c r="H151" s="356" t="s">
        <v>1140</v>
      </c>
      <c r="I151" s="356" t="s">
        <v>1102</v>
      </c>
      <c r="J151" s="356">
        <v>120</v>
      </c>
      <c r="K151" s="352"/>
    </row>
    <row r="152" s="1" customFormat="1" ht="15" customHeight="1">
      <c r="B152" s="329"/>
      <c r="C152" s="356" t="s">
        <v>1149</v>
      </c>
      <c r="D152" s="304"/>
      <c r="E152" s="304"/>
      <c r="F152" s="357" t="s">
        <v>1100</v>
      </c>
      <c r="G152" s="304"/>
      <c r="H152" s="356" t="s">
        <v>1160</v>
      </c>
      <c r="I152" s="356" t="s">
        <v>1102</v>
      </c>
      <c r="J152" s="356" t="s">
        <v>1151</v>
      </c>
      <c r="K152" s="352"/>
    </row>
    <row r="153" s="1" customFormat="1" ht="15" customHeight="1">
      <c r="B153" s="329"/>
      <c r="C153" s="356" t="s">
        <v>1048</v>
      </c>
      <c r="D153" s="304"/>
      <c r="E153" s="304"/>
      <c r="F153" s="357" t="s">
        <v>1100</v>
      </c>
      <c r="G153" s="304"/>
      <c r="H153" s="356" t="s">
        <v>1161</v>
      </c>
      <c r="I153" s="356" t="s">
        <v>1102</v>
      </c>
      <c r="J153" s="356" t="s">
        <v>1151</v>
      </c>
      <c r="K153" s="352"/>
    </row>
    <row r="154" s="1" customFormat="1" ht="15" customHeight="1">
      <c r="B154" s="329"/>
      <c r="C154" s="356" t="s">
        <v>1105</v>
      </c>
      <c r="D154" s="304"/>
      <c r="E154" s="304"/>
      <c r="F154" s="357" t="s">
        <v>1106</v>
      </c>
      <c r="G154" s="304"/>
      <c r="H154" s="356" t="s">
        <v>1140</v>
      </c>
      <c r="I154" s="356" t="s">
        <v>1102</v>
      </c>
      <c r="J154" s="356">
        <v>50</v>
      </c>
      <c r="K154" s="352"/>
    </row>
    <row r="155" s="1" customFormat="1" ht="15" customHeight="1">
      <c r="B155" s="329"/>
      <c r="C155" s="356" t="s">
        <v>1108</v>
      </c>
      <c r="D155" s="304"/>
      <c r="E155" s="304"/>
      <c r="F155" s="357" t="s">
        <v>1100</v>
      </c>
      <c r="G155" s="304"/>
      <c r="H155" s="356" t="s">
        <v>1140</v>
      </c>
      <c r="I155" s="356" t="s">
        <v>1110</v>
      </c>
      <c r="J155" s="356"/>
      <c r="K155" s="352"/>
    </row>
    <row r="156" s="1" customFormat="1" ht="15" customHeight="1">
      <c r="B156" s="329"/>
      <c r="C156" s="356" t="s">
        <v>1119</v>
      </c>
      <c r="D156" s="304"/>
      <c r="E156" s="304"/>
      <c r="F156" s="357" t="s">
        <v>1106</v>
      </c>
      <c r="G156" s="304"/>
      <c r="H156" s="356" t="s">
        <v>1140</v>
      </c>
      <c r="I156" s="356" t="s">
        <v>1102</v>
      </c>
      <c r="J156" s="356">
        <v>50</v>
      </c>
      <c r="K156" s="352"/>
    </row>
    <row r="157" s="1" customFormat="1" ht="15" customHeight="1">
      <c r="B157" s="329"/>
      <c r="C157" s="356" t="s">
        <v>1127</v>
      </c>
      <c r="D157" s="304"/>
      <c r="E157" s="304"/>
      <c r="F157" s="357" t="s">
        <v>1106</v>
      </c>
      <c r="G157" s="304"/>
      <c r="H157" s="356" t="s">
        <v>1140</v>
      </c>
      <c r="I157" s="356" t="s">
        <v>1102</v>
      </c>
      <c r="J157" s="356">
        <v>50</v>
      </c>
      <c r="K157" s="352"/>
    </row>
    <row r="158" s="1" customFormat="1" ht="15" customHeight="1">
      <c r="B158" s="329"/>
      <c r="C158" s="356" t="s">
        <v>1125</v>
      </c>
      <c r="D158" s="304"/>
      <c r="E158" s="304"/>
      <c r="F158" s="357" t="s">
        <v>1106</v>
      </c>
      <c r="G158" s="304"/>
      <c r="H158" s="356" t="s">
        <v>1140</v>
      </c>
      <c r="I158" s="356" t="s">
        <v>1102</v>
      </c>
      <c r="J158" s="356">
        <v>50</v>
      </c>
      <c r="K158" s="352"/>
    </row>
    <row r="159" s="1" customFormat="1" ht="15" customHeight="1">
      <c r="B159" s="329"/>
      <c r="C159" s="356" t="s">
        <v>102</v>
      </c>
      <c r="D159" s="304"/>
      <c r="E159" s="304"/>
      <c r="F159" s="357" t="s">
        <v>1100</v>
      </c>
      <c r="G159" s="304"/>
      <c r="H159" s="356" t="s">
        <v>1162</v>
      </c>
      <c r="I159" s="356" t="s">
        <v>1102</v>
      </c>
      <c r="J159" s="356" t="s">
        <v>1163</v>
      </c>
      <c r="K159" s="352"/>
    </row>
    <row r="160" s="1" customFormat="1" ht="15" customHeight="1">
      <c r="B160" s="329"/>
      <c r="C160" s="356" t="s">
        <v>1164</v>
      </c>
      <c r="D160" s="304"/>
      <c r="E160" s="304"/>
      <c r="F160" s="357" t="s">
        <v>1100</v>
      </c>
      <c r="G160" s="304"/>
      <c r="H160" s="356" t="s">
        <v>1165</v>
      </c>
      <c r="I160" s="356" t="s">
        <v>1135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1166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1094</v>
      </c>
      <c r="D166" s="319"/>
      <c r="E166" s="319"/>
      <c r="F166" s="319" t="s">
        <v>1095</v>
      </c>
      <c r="G166" s="361"/>
      <c r="H166" s="362" t="s">
        <v>64</v>
      </c>
      <c r="I166" s="362" t="s">
        <v>67</v>
      </c>
      <c r="J166" s="319" t="s">
        <v>1096</v>
      </c>
      <c r="K166" s="296"/>
    </row>
    <row r="167" s="1" customFormat="1" ht="17.25" customHeight="1">
      <c r="B167" s="297"/>
      <c r="C167" s="321" t="s">
        <v>1097</v>
      </c>
      <c r="D167" s="321"/>
      <c r="E167" s="321"/>
      <c r="F167" s="322" t="s">
        <v>1098</v>
      </c>
      <c r="G167" s="363"/>
      <c r="H167" s="364"/>
      <c r="I167" s="364"/>
      <c r="J167" s="321" t="s">
        <v>1099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1103</v>
      </c>
      <c r="D169" s="304"/>
      <c r="E169" s="304"/>
      <c r="F169" s="327" t="s">
        <v>1100</v>
      </c>
      <c r="G169" s="304"/>
      <c r="H169" s="304" t="s">
        <v>1140</v>
      </c>
      <c r="I169" s="304" t="s">
        <v>1102</v>
      </c>
      <c r="J169" s="304">
        <v>120</v>
      </c>
      <c r="K169" s="352"/>
    </row>
    <row r="170" s="1" customFormat="1" ht="15" customHeight="1">
      <c r="B170" s="329"/>
      <c r="C170" s="304" t="s">
        <v>1149</v>
      </c>
      <c r="D170" s="304"/>
      <c r="E170" s="304"/>
      <c r="F170" s="327" t="s">
        <v>1100</v>
      </c>
      <c r="G170" s="304"/>
      <c r="H170" s="304" t="s">
        <v>1150</v>
      </c>
      <c r="I170" s="304" t="s">
        <v>1102</v>
      </c>
      <c r="J170" s="304" t="s">
        <v>1151</v>
      </c>
      <c r="K170" s="352"/>
    </row>
    <row r="171" s="1" customFormat="1" ht="15" customHeight="1">
      <c r="B171" s="329"/>
      <c r="C171" s="304" t="s">
        <v>1048</v>
      </c>
      <c r="D171" s="304"/>
      <c r="E171" s="304"/>
      <c r="F171" s="327" t="s">
        <v>1100</v>
      </c>
      <c r="G171" s="304"/>
      <c r="H171" s="304" t="s">
        <v>1167</v>
      </c>
      <c r="I171" s="304" t="s">
        <v>1102</v>
      </c>
      <c r="J171" s="304" t="s">
        <v>1151</v>
      </c>
      <c r="K171" s="352"/>
    </row>
    <row r="172" s="1" customFormat="1" ht="15" customHeight="1">
      <c r="B172" s="329"/>
      <c r="C172" s="304" t="s">
        <v>1105</v>
      </c>
      <c r="D172" s="304"/>
      <c r="E172" s="304"/>
      <c r="F172" s="327" t="s">
        <v>1106</v>
      </c>
      <c r="G172" s="304"/>
      <c r="H172" s="304" t="s">
        <v>1167</v>
      </c>
      <c r="I172" s="304" t="s">
        <v>1102</v>
      </c>
      <c r="J172" s="304">
        <v>50</v>
      </c>
      <c r="K172" s="352"/>
    </row>
    <row r="173" s="1" customFormat="1" ht="15" customHeight="1">
      <c r="B173" s="329"/>
      <c r="C173" s="304" t="s">
        <v>1108</v>
      </c>
      <c r="D173" s="304"/>
      <c r="E173" s="304"/>
      <c r="F173" s="327" t="s">
        <v>1100</v>
      </c>
      <c r="G173" s="304"/>
      <c r="H173" s="304" t="s">
        <v>1167</v>
      </c>
      <c r="I173" s="304" t="s">
        <v>1110</v>
      </c>
      <c r="J173" s="304"/>
      <c r="K173" s="352"/>
    </row>
    <row r="174" s="1" customFormat="1" ht="15" customHeight="1">
      <c r="B174" s="329"/>
      <c r="C174" s="304" t="s">
        <v>1119</v>
      </c>
      <c r="D174" s="304"/>
      <c r="E174" s="304"/>
      <c r="F174" s="327" t="s">
        <v>1106</v>
      </c>
      <c r="G174" s="304"/>
      <c r="H174" s="304" t="s">
        <v>1167</v>
      </c>
      <c r="I174" s="304" t="s">
        <v>1102</v>
      </c>
      <c r="J174" s="304">
        <v>50</v>
      </c>
      <c r="K174" s="352"/>
    </row>
    <row r="175" s="1" customFormat="1" ht="15" customHeight="1">
      <c r="B175" s="329"/>
      <c r="C175" s="304" t="s">
        <v>1127</v>
      </c>
      <c r="D175" s="304"/>
      <c r="E175" s="304"/>
      <c r="F175" s="327" t="s">
        <v>1106</v>
      </c>
      <c r="G175" s="304"/>
      <c r="H175" s="304" t="s">
        <v>1167</v>
      </c>
      <c r="I175" s="304" t="s">
        <v>1102</v>
      </c>
      <c r="J175" s="304">
        <v>50</v>
      </c>
      <c r="K175" s="352"/>
    </row>
    <row r="176" s="1" customFormat="1" ht="15" customHeight="1">
      <c r="B176" s="329"/>
      <c r="C176" s="304" t="s">
        <v>1125</v>
      </c>
      <c r="D176" s="304"/>
      <c r="E176" s="304"/>
      <c r="F176" s="327" t="s">
        <v>1106</v>
      </c>
      <c r="G176" s="304"/>
      <c r="H176" s="304" t="s">
        <v>1167</v>
      </c>
      <c r="I176" s="304" t="s">
        <v>1102</v>
      </c>
      <c r="J176" s="304">
        <v>50</v>
      </c>
      <c r="K176" s="352"/>
    </row>
    <row r="177" s="1" customFormat="1" ht="15" customHeight="1">
      <c r="B177" s="329"/>
      <c r="C177" s="304" t="s">
        <v>112</v>
      </c>
      <c r="D177" s="304"/>
      <c r="E177" s="304"/>
      <c r="F177" s="327" t="s">
        <v>1100</v>
      </c>
      <c r="G177" s="304"/>
      <c r="H177" s="304" t="s">
        <v>1168</v>
      </c>
      <c r="I177" s="304" t="s">
        <v>1169</v>
      </c>
      <c r="J177" s="304"/>
      <c r="K177" s="352"/>
    </row>
    <row r="178" s="1" customFormat="1" ht="15" customHeight="1">
      <c r="B178" s="329"/>
      <c r="C178" s="304" t="s">
        <v>67</v>
      </c>
      <c r="D178" s="304"/>
      <c r="E178" s="304"/>
      <c r="F178" s="327" t="s">
        <v>1100</v>
      </c>
      <c r="G178" s="304"/>
      <c r="H178" s="304" t="s">
        <v>1170</v>
      </c>
      <c r="I178" s="304" t="s">
        <v>1171</v>
      </c>
      <c r="J178" s="304">
        <v>1</v>
      </c>
      <c r="K178" s="352"/>
    </row>
    <row r="179" s="1" customFormat="1" ht="15" customHeight="1">
      <c r="B179" s="329"/>
      <c r="C179" s="304" t="s">
        <v>63</v>
      </c>
      <c r="D179" s="304"/>
      <c r="E179" s="304"/>
      <c r="F179" s="327" t="s">
        <v>1100</v>
      </c>
      <c r="G179" s="304"/>
      <c r="H179" s="304" t="s">
        <v>1172</v>
      </c>
      <c r="I179" s="304" t="s">
        <v>1102</v>
      </c>
      <c r="J179" s="304">
        <v>20</v>
      </c>
      <c r="K179" s="352"/>
    </row>
    <row r="180" s="1" customFormat="1" ht="15" customHeight="1">
      <c r="B180" s="329"/>
      <c r="C180" s="304" t="s">
        <v>64</v>
      </c>
      <c r="D180" s="304"/>
      <c r="E180" s="304"/>
      <c r="F180" s="327" t="s">
        <v>1100</v>
      </c>
      <c r="G180" s="304"/>
      <c r="H180" s="304" t="s">
        <v>1173</v>
      </c>
      <c r="I180" s="304" t="s">
        <v>1102</v>
      </c>
      <c r="J180" s="304">
        <v>255</v>
      </c>
      <c r="K180" s="352"/>
    </row>
    <row r="181" s="1" customFormat="1" ht="15" customHeight="1">
      <c r="B181" s="329"/>
      <c r="C181" s="304" t="s">
        <v>113</v>
      </c>
      <c r="D181" s="304"/>
      <c r="E181" s="304"/>
      <c r="F181" s="327" t="s">
        <v>1100</v>
      </c>
      <c r="G181" s="304"/>
      <c r="H181" s="304" t="s">
        <v>1064</v>
      </c>
      <c r="I181" s="304" t="s">
        <v>1102</v>
      </c>
      <c r="J181" s="304">
        <v>10</v>
      </c>
      <c r="K181" s="352"/>
    </row>
    <row r="182" s="1" customFormat="1" ht="15" customHeight="1">
      <c r="B182" s="329"/>
      <c r="C182" s="304" t="s">
        <v>114</v>
      </c>
      <c r="D182" s="304"/>
      <c r="E182" s="304"/>
      <c r="F182" s="327" t="s">
        <v>1100</v>
      </c>
      <c r="G182" s="304"/>
      <c r="H182" s="304" t="s">
        <v>1174</v>
      </c>
      <c r="I182" s="304" t="s">
        <v>1135</v>
      </c>
      <c r="J182" s="304"/>
      <c r="K182" s="352"/>
    </row>
    <row r="183" s="1" customFormat="1" ht="15" customHeight="1">
      <c r="B183" s="329"/>
      <c r="C183" s="304" t="s">
        <v>1175</v>
      </c>
      <c r="D183" s="304"/>
      <c r="E183" s="304"/>
      <c r="F183" s="327" t="s">
        <v>1100</v>
      </c>
      <c r="G183" s="304"/>
      <c r="H183" s="304" t="s">
        <v>1176</v>
      </c>
      <c r="I183" s="304" t="s">
        <v>1135</v>
      </c>
      <c r="J183" s="304"/>
      <c r="K183" s="352"/>
    </row>
    <row r="184" s="1" customFormat="1" ht="15" customHeight="1">
      <c r="B184" s="329"/>
      <c r="C184" s="304" t="s">
        <v>1164</v>
      </c>
      <c r="D184" s="304"/>
      <c r="E184" s="304"/>
      <c r="F184" s="327" t="s">
        <v>1100</v>
      </c>
      <c r="G184" s="304"/>
      <c r="H184" s="304" t="s">
        <v>1177</v>
      </c>
      <c r="I184" s="304" t="s">
        <v>1135</v>
      </c>
      <c r="J184" s="304"/>
      <c r="K184" s="352"/>
    </row>
    <row r="185" s="1" customFormat="1" ht="15" customHeight="1">
      <c r="B185" s="329"/>
      <c r="C185" s="304" t="s">
        <v>116</v>
      </c>
      <c r="D185" s="304"/>
      <c r="E185" s="304"/>
      <c r="F185" s="327" t="s">
        <v>1106</v>
      </c>
      <c r="G185" s="304"/>
      <c r="H185" s="304" t="s">
        <v>1178</v>
      </c>
      <c r="I185" s="304" t="s">
        <v>1102</v>
      </c>
      <c r="J185" s="304">
        <v>50</v>
      </c>
      <c r="K185" s="352"/>
    </row>
    <row r="186" s="1" customFormat="1" ht="15" customHeight="1">
      <c r="B186" s="329"/>
      <c r="C186" s="304" t="s">
        <v>1179</v>
      </c>
      <c r="D186" s="304"/>
      <c r="E186" s="304"/>
      <c r="F186" s="327" t="s">
        <v>1106</v>
      </c>
      <c r="G186" s="304"/>
      <c r="H186" s="304" t="s">
        <v>1180</v>
      </c>
      <c r="I186" s="304" t="s">
        <v>1181</v>
      </c>
      <c r="J186" s="304"/>
      <c r="K186" s="352"/>
    </row>
    <row r="187" s="1" customFormat="1" ht="15" customHeight="1">
      <c r="B187" s="329"/>
      <c r="C187" s="304" t="s">
        <v>1182</v>
      </c>
      <c r="D187" s="304"/>
      <c r="E187" s="304"/>
      <c r="F187" s="327" t="s">
        <v>1106</v>
      </c>
      <c r="G187" s="304"/>
      <c r="H187" s="304" t="s">
        <v>1183</v>
      </c>
      <c r="I187" s="304" t="s">
        <v>1181</v>
      </c>
      <c r="J187" s="304"/>
      <c r="K187" s="352"/>
    </row>
    <row r="188" s="1" customFormat="1" ht="15" customHeight="1">
      <c r="B188" s="329"/>
      <c r="C188" s="304" t="s">
        <v>1184</v>
      </c>
      <c r="D188" s="304"/>
      <c r="E188" s="304"/>
      <c r="F188" s="327" t="s">
        <v>1106</v>
      </c>
      <c r="G188" s="304"/>
      <c r="H188" s="304" t="s">
        <v>1185</v>
      </c>
      <c r="I188" s="304" t="s">
        <v>1181</v>
      </c>
      <c r="J188" s="304"/>
      <c r="K188" s="352"/>
    </row>
    <row r="189" s="1" customFormat="1" ht="15" customHeight="1">
      <c r="B189" s="329"/>
      <c r="C189" s="365" t="s">
        <v>1186</v>
      </c>
      <c r="D189" s="304"/>
      <c r="E189" s="304"/>
      <c r="F189" s="327" t="s">
        <v>1106</v>
      </c>
      <c r="G189" s="304"/>
      <c r="H189" s="304" t="s">
        <v>1187</v>
      </c>
      <c r="I189" s="304" t="s">
        <v>1188</v>
      </c>
      <c r="J189" s="366" t="s">
        <v>1189</v>
      </c>
      <c r="K189" s="352"/>
    </row>
    <row r="190" s="1" customFormat="1" ht="15" customHeight="1">
      <c r="B190" s="329"/>
      <c r="C190" s="365" t="s">
        <v>52</v>
      </c>
      <c r="D190" s="304"/>
      <c r="E190" s="304"/>
      <c r="F190" s="327" t="s">
        <v>1100</v>
      </c>
      <c r="G190" s="304"/>
      <c r="H190" s="301" t="s">
        <v>1190</v>
      </c>
      <c r="I190" s="304" t="s">
        <v>1191</v>
      </c>
      <c r="J190" s="304"/>
      <c r="K190" s="352"/>
    </row>
    <row r="191" s="1" customFormat="1" ht="15" customHeight="1">
      <c r="B191" s="329"/>
      <c r="C191" s="365" t="s">
        <v>1192</v>
      </c>
      <c r="D191" s="304"/>
      <c r="E191" s="304"/>
      <c r="F191" s="327" t="s">
        <v>1100</v>
      </c>
      <c r="G191" s="304"/>
      <c r="H191" s="304" t="s">
        <v>1193</v>
      </c>
      <c r="I191" s="304" t="s">
        <v>1135</v>
      </c>
      <c r="J191" s="304"/>
      <c r="K191" s="352"/>
    </row>
    <row r="192" s="1" customFormat="1" ht="15" customHeight="1">
      <c r="B192" s="329"/>
      <c r="C192" s="365" t="s">
        <v>1194</v>
      </c>
      <c r="D192" s="304"/>
      <c r="E192" s="304"/>
      <c r="F192" s="327" t="s">
        <v>1100</v>
      </c>
      <c r="G192" s="304"/>
      <c r="H192" s="304" t="s">
        <v>1195</v>
      </c>
      <c r="I192" s="304" t="s">
        <v>1135</v>
      </c>
      <c r="J192" s="304"/>
      <c r="K192" s="352"/>
    </row>
    <row r="193" s="1" customFormat="1" ht="15" customHeight="1">
      <c r="B193" s="329"/>
      <c r="C193" s="365" t="s">
        <v>1196</v>
      </c>
      <c r="D193" s="304"/>
      <c r="E193" s="304"/>
      <c r="F193" s="327" t="s">
        <v>1106</v>
      </c>
      <c r="G193" s="304"/>
      <c r="H193" s="304" t="s">
        <v>1197</v>
      </c>
      <c r="I193" s="304" t="s">
        <v>1135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1198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1199</v>
      </c>
      <c r="D200" s="368"/>
      <c r="E200" s="368"/>
      <c r="F200" s="368" t="s">
        <v>1200</v>
      </c>
      <c r="G200" s="369"/>
      <c r="H200" s="368" t="s">
        <v>1201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1191</v>
      </c>
      <c r="D202" s="304"/>
      <c r="E202" s="304"/>
      <c r="F202" s="327" t="s">
        <v>53</v>
      </c>
      <c r="G202" s="304"/>
      <c r="H202" s="304" t="s">
        <v>1202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54</v>
      </c>
      <c r="G203" s="304"/>
      <c r="H203" s="304" t="s">
        <v>1203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57</v>
      </c>
      <c r="G204" s="304"/>
      <c r="H204" s="304" t="s">
        <v>1204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55</v>
      </c>
      <c r="G205" s="304"/>
      <c r="H205" s="304" t="s">
        <v>1205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56</v>
      </c>
      <c r="G206" s="304"/>
      <c r="H206" s="304" t="s">
        <v>1206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1147</v>
      </c>
      <c r="D208" s="304"/>
      <c r="E208" s="304"/>
      <c r="F208" s="327" t="s">
        <v>89</v>
      </c>
      <c r="G208" s="304"/>
      <c r="H208" s="304" t="s">
        <v>1207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1043</v>
      </c>
      <c r="G209" s="304"/>
      <c r="H209" s="304" t="s">
        <v>1044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1041</v>
      </c>
      <c r="G210" s="304"/>
      <c r="H210" s="304" t="s">
        <v>1208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96</v>
      </c>
      <c r="G211" s="365"/>
      <c r="H211" s="356" t="s">
        <v>1045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1046</v>
      </c>
      <c r="G212" s="365"/>
      <c r="H212" s="356" t="s">
        <v>1209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1171</v>
      </c>
      <c r="D214" s="304"/>
      <c r="E214" s="304"/>
      <c r="F214" s="327">
        <v>1</v>
      </c>
      <c r="G214" s="365"/>
      <c r="H214" s="356" t="s">
        <v>1210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1211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1212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1213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2023-02-21T10:11:09Z</dcterms:created>
  <dcterms:modified xsi:type="dcterms:W3CDTF">2023-02-21T10:11:17Z</dcterms:modified>
</cp:coreProperties>
</file>