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KA3601 - SO 001  Demolic..." sheetId="2" r:id="rId2"/>
    <sheet name="SKA3602 - SO 201  Most ev..." sheetId="3" r:id="rId3"/>
    <sheet name="SKA3603 - VON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'SKA3601 - SO 001  Demolic...'!$C$84:$K$156</definedName>
    <definedName name="_xlnm.Print_Area" localSheetId="1">'SKA3601 - SO 001  Demolic...'!$C$4:$J$39,'SKA3601 - SO 001  Demolic...'!$C$45:$J$66,'SKA3601 - SO 001  Demolic...'!$C$72:$K$156</definedName>
    <definedName name="_xlnm._FilterDatabase" localSheetId="2" hidden="1">'SKA3602 - SO 201  Most ev...'!$C$90:$K$706</definedName>
    <definedName name="_xlnm.Print_Area" localSheetId="2">'SKA3602 - SO 201  Most ev...'!$C$4:$J$39,'SKA3602 - SO 201  Most ev...'!$C$45:$J$72,'SKA3602 - SO 201  Most ev...'!$C$78:$K$706</definedName>
    <definedName name="_xlnm._FilterDatabase" localSheetId="3" hidden="1">'SKA3603 - VON'!$C$82:$K$103</definedName>
    <definedName name="_xlnm.Print_Area" localSheetId="3">'SKA3603 - VON'!$C$4:$J$39,'SKA3603 - VON'!$C$45:$J$64,'SKA3603 - VON'!$C$70:$K$103</definedName>
    <definedName name="_xlnm.Print_Area" localSheetId="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'SKA3601 - SO 001  Demolic...'!$84:$84</definedName>
    <definedName name="_xlnm.Print_Titles" localSheetId="2">'SKA3602 - SO 201  Most ev...'!$90:$90</definedName>
    <definedName name="_xlnm.Print_Titles" localSheetId="3">'SKA3603 - VON'!$82:$82</definedName>
  </definedNames>
  <calcPr fullCalcOnLoad="1"/>
</workbook>
</file>

<file path=xl/sharedStrings.xml><?xml version="1.0" encoding="utf-8"?>
<sst xmlns="http://schemas.openxmlformats.org/spreadsheetml/2006/main" count="7667" uniqueCount="1214">
  <si>
    <t>Export Komplet</t>
  </si>
  <si>
    <t>VZ</t>
  </si>
  <si>
    <t>2.0</t>
  </si>
  <si>
    <t>ZAMOK</t>
  </si>
  <si>
    <t>False</t>
  </si>
  <si>
    <t>{ad8c61c9-ba5e-4ed0-80ff-a658992ebaaf}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</si>
  <si>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</si>
  <si>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</si>
  <si>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</si>
  <si>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</si>
  <si>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</si>
  <si>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</si>
  <si>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</si>
  <si>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</si>
  <si>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SKA36B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</si>
  <si>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</si>
  <si>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</si>
  <si>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mostu  ev.č. 19920 -1</t>
  </si>
  <si>
    <t>KSO:</t>
  </si>
  <si>
    <t>821</t>
  </si>
  <si>
    <t>CC-CZ:</t>
  </si>
  <si>
    <t>2</t>
  </si>
  <si>
    <t>Místo:</t>
  </si>
  <si>
    <t xml:space="preserve"> </t>
  </si>
  <si>
    <t>Datum:</t>
  </si>
  <si>
    <t>10. 1. 2023</t>
  </si>
  <si>
    <t>CZ-CPV:</t>
  </si>
  <si>
    <t>45000000-7</t>
  </si>
  <si>
    <t>CZ-CPA:</t>
  </si>
  <si>
    <t>42</t>
  </si>
  <si>
    <t>Zadavatel:</t>
  </si>
  <si>
    <t>IČ:</t>
  </si>
  <si>
    <t/>
  </si>
  <si>
    <t>SÚS PK příspěvková org.</t>
  </si>
  <si>
    <t>DIČ:</t>
  </si>
  <si>
    <t>Uchazeč:</t>
  </si>
  <si>
    <t>Vyplň údaj</t>
  </si>
  <si>
    <t>Projektant:</t>
  </si>
  <si>
    <t>IČ13890450</t>
  </si>
  <si>
    <t>Projekční kancelář Ing.Škubalová</t>
  </si>
  <si>
    <t>DIČCZ5651090258</t>
  </si>
  <si>
    <t>True</t>
  </si>
  <si>
    <t>Zpracovatel:</t>
  </si>
  <si>
    <t>IČ11628626</t>
  </si>
  <si>
    <t>Straka</t>
  </si>
  <si>
    <t>DIČCZ5501101551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</si>
  <si>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</si>
  <si>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</si>
  <si>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</si>
  <si>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</si>
  <si>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</si>
  <si>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</si>
  <si>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</si>
  <si>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</si>
  <si>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</si>
  <si>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</si>
  <si>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</si>
  <si>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</si>
  <si>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</si>
  <si>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</si>
  <si>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</si>
  <si>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</si>
  <si>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</si>
  <si>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</si>
  <si>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</si>
  <si>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</si>
  <si>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</si>
  <si>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</si>
  <si>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</si>
  <si>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</si>
  <si>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</si>
  <si>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</si>
  <si>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</si>
  <si>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</si>
  <si>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</si>
  <si>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</si>
  <si>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</si>
  <si>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</si>
  <si>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</si>
  <si>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</si>
  <si>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</si>
  <si>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</si>
  <si>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</si>
  <si>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</si>
  <si>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</si>
  <si>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</si>
  <si>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</si>
  <si>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SKA3601</t>
  </si>
  <si>
    <t>SO 001  Demolice starého mostu ev.č.19920-1</t>
  </si>
  <si>
    <t>STA</t>
  </si>
  <si>
    <t>1</t>
  </si>
  <si>
    <t>{95d1159a-4e27-49c6-bd16-25fc1bcbb949}</t>
  </si>
  <si>
    <t>SKA3602</t>
  </si>
  <si>
    <t>SO 201  Most ev.č.19920-1 Světce</t>
  </si>
  <si>
    <t>{708c9eed-c1b5-4f8a-9f35-9348e77d05e6}</t>
  </si>
  <si>
    <t>SKA3603</t>
  </si>
  <si>
    <t>VON</t>
  </si>
  <si>
    <t>{c1289ffa-1c65-45d3-9b98-fd8849a6026e}</t>
  </si>
  <si>
    <t>KRYCÍ LIST SOUPISU PRACÍ</t>
  </si>
  <si>
    <t>Objekt:</t>
  </si>
  <si>
    <t>SKA3601 - SO 001  Demolice starého mostu ev.č.19920-1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</si>
  <si>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</si>
  <si>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</si>
  <si>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</si>
  <si>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</si>
  <si>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</si>
  <si>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</si>
  <si>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</si>
  <si>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</si>
  <si>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PSV - Práce a dodávky PSV</t>
  </si>
  <si>
    <t xml:space="preserve">    711 - Izolace proti vodě, vlhkosti a plynům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</si>
  <si>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</si>
  <si>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</si>
  <si>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</si>
  <si>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</si>
  <si>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</si>
  <si>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</si>
  <si>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</si>
  <si>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</si>
  <si>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</si>
  <si>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</si>
  <si>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</si>
  <si>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</si>
  <si>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</si>
  <si>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</si>
  <si>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</si>
  <si>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</si>
  <si>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</si>
  <si>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</si>
  <si>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122111101</t>
  </si>
  <si>
    <t>Odkopávky a prokopávky ručně zapažené i nezapažené v hornině třídy těžitelnosti I skupiny 1 a 2</t>
  </si>
  <si>
    <t>m3</t>
  </si>
  <si>
    <t>CS ÚRS 2023 01</t>
  </si>
  <si>
    <t>4</t>
  </si>
  <si>
    <t>649584103</t>
  </si>
  <si>
    <t>Online PSC</t>
  </si>
  <si>
    <t>https://podminky.urs.cz/item/CS_URS_2023_01/122111101</t>
  </si>
  <si>
    <t>VV</t>
  </si>
  <si>
    <t>odstranění výplně klenby</t>
  </si>
  <si>
    <t>5*4*1</t>
  </si>
  <si>
    <t>dle výpisu hl.výměr</t>
  </si>
  <si>
    <t>Součet</t>
  </si>
  <si>
    <t>9</t>
  </si>
  <si>
    <t>Ostatní konstrukce a práce, bourání</t>
  </si>
  <si>
    <t>962051111</t>
  </si>
  <si>
    <t>Bourání mostních konstrukcí zdiva a pilířů ze železového betonu</t>
  </si>
  <si>
    <t>-1723880020</t>
  </si>
  <si>
    <t>https://podminky.urs.cz/item/CS_URS_2023_01/962051111</t>
  </si>
  <si>
    <t>2*1*4,5*3,5+2,2*4*1</t>
  </si>
  <si>
    <t>3</t>
  </si>
  <si>
    <t>963021112</t>
  </si>
  <si>
    <t>Bourání mostních konstrukcí nosných konstrukcí z kamene nebo cihel</t>
  </si>
  <si>
    <t>315964147</t>
  </si>
  <si>
    <t>https://podminky.urs.cz/item/CS_URS_2023_01/963021112</t>
  </si>
  <si>
    <t>klenba</t>
  </si>
  <si>
    <t>4,5*0,5*5+0,65*3*5</t>
  </si>
  <si>
    <t>nábřež.zdi</t>
  </si>
  <si>
    <t>22*1*4</t>
  </si>
  <si>
    <t>963051111</t>
  </si>
  <si>
    <t>Bourání mostních konstrukcí nosných konstrukcí ze železového betonu</t>
  </si>
  <si>
    <t>244253869</t>
  </si>
  <si>
    <t>https://podminky.urs.cz/item/CS_URS_2023_01/963051111</t>
  </si>
  <si>
    <t>nosná kce vč.ocel.nosníků</t>
  </si>
  <si>
    <t>0,7*5,5*3,5</t>
  </si>
  <si>
    <t>Mezisoučet</t>
  </si>
  <si>
    <t>římsy</t>
  </si>
  <si>
    <t>0,25*0,8*(14,2+7,3)</t>
  </si>
  <si>
    <t>5</t>
  </si>
  <si>
    <t>966076141</t>
  </si>
  <si>
    <t>Odstranění různých konstrukcí na mostech svodidla ocelového nebo svodidlového zábradlí nebo jejich částí na mostech betonových vcelku</t>
  </si>
  <si>
    <t>m</t>
  </si>
  <si>
    <t>595094790</t>
  </si>
  <si>
    <t>https://podminky.urs.cz/item/CS_URS_2023_01/966076141</t>
  </si>
  <si>
    <t>28+20</t>
  </si>
  <si>
    <t>997</t>
  </si>
  <si>
    <t>Přesun sutě</t>
  </si>
  <si>
    <t>6</t>
  </si>
  <si>
    <t>997013631</t>
  </si>
  <si>
    <t>Poplatek za uložení stavebního odpadu na skládce (skládkovné) směsného stavebního a demoličního zatříděného do Katalogu odpadů pod kódem 17 09 04</t>
  </si>
  <si>
    <t>t</t>
  </si>
  <si>
    <t>638527803</t>
  </si>
  <si>
    <t>https://podminky.urs.cz/item/CS_URS_2023_01/997013631</t>
  </si>
  <si>
    <t xml:space="preserve">48*0,054 </t>
  </si>
  <si>
    <t>svodidla  bez poplatku</t>
  </si>
  <si>
    <t>7</t>
  </si>
  <si>
    <t>997013814</t>
  </si>
  <si>
    <t>Poplatek za uložení stavebního odpadu na skládce (skládkovné) z izolačních materiálů zatříděného do Katalogu odpadů pod kódem 17 06 04</t>
  </si>
  <si>
    <t>1097971688</t>
  </si>
  <si>
    <t>https://podminky.urs.cz/item/CS_URS_2023_01/997013814</t>
  </si>
  <si>
    <t>38,25*0,0045</t>
  </si>
  <si>
    <t>8</t>
  </si>
  <si>
    <t>997211521</t>
  </si>
  <si>
    <t>Vodorovná doprava suti nebo vybouraných hmot vybouraných hmot se složením a hrubým urovnáním nebo s přeložením na jiný dopravní prostředek kromě lodi, na vzdálenost do 1 km</t>
  </si>
  <si>
    <t>-1740358399</t>
  </si>
  <si>
    <t>https://podminky.urs.cz/item/CS_URS_2023_01/997211521</t>
  </si>
  <si>
    <t>997211529</t>
  </si>
  <si>
    <t>Vodorovná doprava suti nebo vybouraných hmot vybouraných hmot se složením a hrubým urovnáním nebo s přeložením na jiný dopravní prostředek kromě lodi, na vzdálenost Příplatek k ceně za každý další i započatý 1 km přes 1 km</t>
  </si>
  <si>
    <t>1731338049</t>
  </si>
  <si>
    <t>https://podminky.urs.cz/item/CS_URS_2023_01/997211529</t>
  </si>
  <si>
    <t>413,554*4</t>
  </si>
  <si>
    <t>skládka 5 km</t>
  </si>
  <si>
    <t>10</t>
  </si>
  <si>
    <t>997211612</t>
  </si>
  <si>
    <t>Nakládání suti nebo vybouraných hmot na dopravní prostředky pro vodorovnou dopravu vybouraných hmot</t>
  </si>
  <si>
    <t>475994528</t>
  </si>
  <si>
    <t>https://podminky.urs.cz/item/CS_URS_2023_01/997211612</t>
  </si>
  <si>
    <t>11</t>
  </si>
  <si>
    <t>997221625</t>
  </si>
  <si>
    <t>Poplatek za uložení stavebního odpadu na skládce (skládkovné) z armovaného betonu zatříděného do Katalogu odpadů pod kódem 17 01 01</t>
  </si>
  <si>
    <t>-1295867732</t>
  </si>
  <si>
    <t>https://podminky.urs.cz/item/CS_URS_2023_01/997221625</t>
  </si>
  <si>
    <t>40,3*2,4</t>
  </si>
  <si>
    <t>17,775*2,4</t>
  </si>
  <si>
    <t>12</t>
  </si>
  <si>
    <t>997221873</t>
  </si>
  <si>
    <t>Poplatek za uložení stavebního odpadu na recyklační skládce (skládkovné) zeminy a kamení zatříděného do Katalogu odpadů pod kódem 17 05 04</t>
  </si>
  <si>
    <t>-2074682588</t>
  </si>
  <si>
    <t>https://podminky.urs.cz/item/CS_URS_2023_01/997221873</t>
  </si>
  <si>
    <t>109*2,49</t>
  </si>
  <si>
    <t>PSV</t>
  </si>
  <si>
    <t>Práce a dodávky PSV</t>
  </si>
  <si>
    <t>711</t>
  </si>
  <si>
    <t>Izolace proti vodě, vlhkosti a plynům</t>
  </si>
  <si>
    <t>13</t>
  </si>
  <si>
    <t>711131821</t>
  </si>
  <si>
    <t xml:space="preserve">Odstraněnímostní izolace </t>
  </si>
  <si>
    <t>m2</t>
  </si>
  <si>
    <t>16</t>
  </si>
  <si>
    <t>1340663834</t>
  </si>
  <si>
    <t>https://podminky.urs.cz/item/CS_URS_2023_01/711131821</t>
  </si>
  <si>
    <t>4,5*8,5</t>
  </si>
  <si>
    <t>SKA3602 - SO 201  Most ev.č.19920-1 Světce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</si>
  <si>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</si>
  <si>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</si>
  <si>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</si>
  <si>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</si>
  <si>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</si>
  <si>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998 - Přesun hmot</t>
  </si>
  <si>
    <t>111251101</t>
  </si>
  <si>
    <t>Odstranění křovin a stromů s odstraněním kořenů strojně průměru kmene do 100 mm v rovině nebo ve svahu sklonu terénu do 1:5, při celkové ploše do 100 m2</t>
  </si>
  <si>
    <t>856025253</t>
  </si>
  <si>
    <t>https://podminky.urs.cz/item/CS_URS_2023_01/111251101</t>
  </si>
  <si>
    <t>80</t>
  </si>
  <si>
    <t>112101103</t>
  </si>
  <si>
    <t>Odstranění stromů s odřezáním kmene a s odvětvením listnatých, průměru kmene přes 500 do 700 mm</t>
  </si>
  <si>
    <t>kus</t>
  </si>
  <si>
    <t>1006805526</t>
  </si>
  <si>
    <t>https://podminky.urs.cz/item/CS_URS_2023_01/112101103</t>
  </si>
  <si>
    <t>112201116</t>
  </si>
  <si>
    <t>Odstranění pařezu v rovině nebo na svahu do 1:5 o průměru pařezu na řezné ploše přes 600 do 700 mm</t>
  </si>
  <si>
    <t>-2141276597</t>
  </si>
  <si>
    <t>https://podminky.urs.cz/item/CS_URS_2023_01/112201116</t>
  </si>
  <si>
    <t>113107224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</si>
  <si>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</si>
  <si>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-327742069</t>
  </si>
  <si>
    <t>https://podminky.urs.cz/item/CS_URS_2023_01/113107224</t>
  </si>
  <si>
    <t>627</t>
  </si>
  <si>
    <t>113154234</t>
  </si>
  <si>
    <t>Frézování živičného podkladu nebo krytu s naložením na dopravní prostředek plochy přes 500 do 1 000 m2 bez překážek v trase pruhu šířky přes 1 m do 2 m, tloušťky vrstvy 100 mm</t>
  </si>
  <si>
    <t>-1666329747</t>
  </si>
  <si>
    <t>https://podminky.urs.cz/item/CS_URS_2023_01/113154234</t>
  </si>
  <si>
    <t>274</t>
  </si>
  <si>
    <t>oprava - frézování 8 cm , dle výpisu hl.výměr</t>
  </si>
  <si>
    <t>113154235</t>
  </si>
  <si>
    <t>Frézování živičného podkladu nebo krytu s naložením na dopravní prostředek plochy přes 500 do 1 000 m2 bez překážek v trase pruhu šířky přes 1 m do 2 m, tloušťky vrstvy 200 mm</t>
  </si>
  <si>
    <t>-2031657855</t>
  </si>
  <si>
    <t>https://podminky.urs.cz/item/CS_URS_2023_01/113154235</t>
  </si>
  <si>
    <t>nová kce , frézování 15 cm</t>
  </si>
  <si>
    <t>115001106R</t>
  </si>
  <si>
    <t>Převedení vody potrubím průměru DN 1000 vč.demontáže</t>
  </si>
  <si>
    <t>-2087033100</t>
  </si>
  <si>
    <t>70</t>
  </si>
  <si>
    <t>115101201</t>
  </si>
  <si>
    <t>Čerpání vody na dopravní výšku do 10 m s uvažovaným průměrným přítokem do 500 l/min</t>
  </si>
  <si>
    <t>hod</t>
  </si>
  <si>
    <t>-448782993</t>
  </si>
  <si>
    <t>https://podminky.urs.cz/item/CS_URS_2023_01/115101201</t>
  </si>
  <si>
    <t>720</t>
  </si>
  <si>
    <t>115101301</t>
  </si>
  <si>
    <t>Pohotovost záložní čerpací soupravy pro dopravní výšku do 10 m s uvažovaným průměrným přítokem do 500 l/min</t>
  </si>
  <si>
    <t>den</t>
  </si>
  <si>
    <t>1176181129</t>
  </si>
  <si>
    <t>https://podminky.urs.cz/item/CS_URS_2023_01/115101301</t>
  </si>
  <si>
    <t>122452205</t>
  </si>
  <si>
    <t>Odkopávky a prokopávky nezapažené pro silnice a dálnice strojně v hornině třídy těžitelnosti II přes 500 do 1 000 m3</t>
  </si>
  <si>
    <t>54191382</t>
  </si>
  <si>
    <t>https://podminky.urs.cz/item/CS_URS_2023_01/122452205</t>
  </si>
  <si>
    <t>tř.4</t>
  </si>
  <si>
    <t>835*0,5+(835-627)*0,4</t>
  </si>
  <si>
    <t>odstraň.zemních hrázek z neprop.mater.</t>
  </si>
  <si>
    <t>2*8*(2,5+1)/2*1</t>
  </si>
  <si>
    <t>lesní cesta</t>
  </si>
  <si>
    <t>84,5*0,52+(11,5*40+6*5)*0,4</t>
  </si>
  <si>
    <t>gabiony</t>
  </si>
  <si>
    <t>15*2*1</t>
  </si>
  <si>
    <t>124353100</t>
  </si>
  <si>
    <t>Vykopávky pro koryta vodotečí strojně v hornině třídy těžitelnosti II skupiny 4 do 100 m3</t>
  </si>
  <si>
    <t>-314381709</t>
  </si>
  <si>
    <t>https://podminky.urs.cz/item/CS_URS_2023_01/124353100</t>
  </si>
  <si>
    <t>(1,25*0,8+2*1,05)*0,4*10+8*6,5*0,5+15*6,5*0,5</t>
  </si>
  <si>
    <t>131351205</t>
  </si>
  <si>
    <t>Hloubení zapažených jam a zářezů strojně s urovnáním dna do předepsaného profilu a spádu v hornině třídy těžitelnosti II skupiny 4 přes 500 do 1 000 m3</t>
  </si>
  <si>
    <t>1320215407</t>
  </si>
  <si>
    <t>https://podminky.urs.cz/item/CS_URS_2023_01/131351205</t>
  </si>
  <si>
    <t>2*(4*2)*12+2*((5+8)/2*3,5*12)</t>
  </si>
  <si>
    <t>-(2*8*1*4,5)</t>
  </si>
  <si>
    <t>demolice</t>
  </si>
  <si>
    <t>132351255</t>
  </si>
  <si>
    <t>Hloubení nezapažených rýh šířky přes 800 do 2 000 mm strojně s urovnáním dna do předepsaného profilu a spádu v hornině třídy těžitelnosti II skupiny 4 přes 500 do 1 000 m3</t>
  </si>
  <si>
    <t>-630734863</t>
  </si>
  <si>
    <t>https://podminky.urs.cz/item/CS_URS_2023_01/132351255</t>
  </si>
  <si>
    <t>zdi vtok</t>
  </si>
  <si>
    <t>(3*1+1,5*3,5)*10+(2,5*1+1,5*3,5)*8</t>
  </si>
  <si>
    <t>zdi výtok</t>
  </si>
  <si>
    <t>(3,5*1+1,5*4,5)*9+(3,5*1+1,5*4,4)*6</t>
  </si>
  <si>
    <t>gaboinová zeď</t>
  </si>
  <si>
    <t>10*1*1,5</t>
  </si>
  <si>
    <t>prahy dlažby</t>
  </si>
  <si>
    <t>3*6*0,8*0,4</t>
  </si>
  <si>
    <t>schodiště</t>
  </si>
  <si>
    <t>4*1,5*0,5</t>
  </si>
  <si>
    <t>14</t>
  </si>
  <si>
    <t>153112121</t>
  </si>
  <si>
    <t>Zřízení beraněných stěn z ocelových štětovnic z terénu zaberanění štětovnic ve standardních podmínkách, délky do 4 m</t>
  </si>
  <si>
    <t>-1010527439</t>
  </si>
  <si>
    <t>https://podminky.urs.cz/item/CS_URS_2023_01/153112121</t>
  </si>
  <si>
    <t>zdi</t>
  </si>
  <si>
    <t>18*4</t>
  </si>
  <si>
    <t>základy</t>
  </si>
  <si>
    <t>(2*13+2*5)*3</t>
  </si>
  <si>
    <t>M</t>
  </si>
  <si>
    <t>15920310</t>
  </si>
  <si>
    <t>pažnice ocelová UNION dl 4 m</t>
  </si>
  <si>
    <t>813150863</t>
  </si>
  <si>
    <t>180*0,122</t>
  </si>
  <si>
    <t>153113111</t>
  </si>
  <si>
    <t>Vytažení stěn z ocelových štětovnic zaberaněných z terénu délky do 12 m ve standardních podmínkách, zaberaněných na hloubku do 4 m</t>
  </si>
  <si>
    <t>-975097934</t>
  </si>
  <si>
    <t>https://podminky.urs.cz/item/CS_URS_2023_01/153113111</t>
  </si>
  <si>
    <t>17</t>
  </si>
  <si>
    <t>162201403</t>
  </si>
  <si>
    <t>Vodorovné přemístění větví, kmenů nebo pařezů s naložením, složením a dopravou do 1000 m větví stromů listnatých, průměru kmene přes 500 do 700 mm</t>
  </si>
  <si>
    <t>2120584098</t>
  </si>
  <si>
    <t>https://podminky.urs.cz/item/CS_URS_2023_01/162201403</t>
  </si>
  <si>
    <t>18</t>
  </si>
  <si>
    <t>162201413</t>
  </si>
  <si>
    <t>Vodorovné přemístění větví, kmenů nebo pařezů s naložením, složením a dopravou do 1000 m kmenů stromů listnatých, průměru přes 500 do 700 mm</t>
  </si>
  <si>
    <t>135133144</t>
  </si>
  <si>
    <t>https://podminky.urs.cz/item/CS_URS_2023_01/162201413</t>
  </si>
  <si>
    <t>19</t>
  </si>
  <si>
    <t>162201423</t>
  </si>
  <si>
    <t>Vodorovné přemístění větví, kmenů nebo pařezů s naložením, složením a dopravou do 1000 m pařezů kmenů, průměru přes 500 do 700 mm</t>
  </si>
  <si>
    <t>-1300300213</t>
  </si>
  <si>
    <t>https://podminky.urs.cz/item/CS_URS_2023_01/162201423</t>
  </si>
  <si>
    <t>20</t>
  </si>
  <si>
    <t>162301933</t>
  </si>
  <si>
    <t>Vodorovné přemístění větví, kmenů nebo pařezů s naložením, složením a dopravou Příplatek k cenám za každých dalších i započatých 1000 m přes 1000 m větví stromů listnatých, průměru kmene přes 500 do 700 mm</t>
  </si>
  <si>
    <t>-59300895</t>
  </si>
  <si>
    <t>https://podminky.urs.cz/item/CS_URS_2023_01/162301933</t>
  </si>
  <si>
    <t>4*4</t>
  </si>
  <si>
    <t>162301953</t>
  </si>
  <si>
    <t>Vodorovné přemístění větví, kmenů nebo pařezů s naložením, složením a dopravou Příplatek k cenám za každých dalších i započatých 1000 m přes 1000 m kmenů stromů listnatých, o průměru přes 500 do 700 mm</t>
  </si>
  <si>
    <t>-283067802</t>
  </si>
  <si>
    <t>https://podminky.urs.cz/item/CS_URS_2023_01/162301953</t>
  </si>
  <si>
    <t>22</t>
  </si>
  <si>
    <t>162301973</t>
  </si>
  <si>
    <t>Vodorovné přemístění větví, kmenů nebo pařezů s naložením, složením a dopravou Příplatek k cenám za každých dalších i započatých 1000 m přes 1000 m pařezů kmenů, průměru přes 500 do 700 mm</t>
  </si>
  <si>
    <t>971360154</t>
  </si>
  <si>
    <t>https://podminky.urs.cz/item/CS_URS_2023_01/162301973</t>
  </si>
  <si>
    <t>23</t>
  </si>
  <si>
    <t>162651132</t>
  </si>
  <si>
    <t>Vodorovné přemístění výkopku nebo sypaniny po suchu na obvyklém dopravním prostředku, bez naložení výkopku, avšak se složením bez rozhrnutí z horniny třídy těžitelnosti II skupiny 4 a 5 na vzdálenost přes 4 000 do 5 000 m</t>
  </si>
  <si>
    <t>514243899</t>
  </si>
  <si>
    <t>https://podminky.urs.cz/item/CS_URS_2023_01/162651132</t>
  </si>
  <si>
    <t>798,64</t>
  </si>
  <si>
    <t>odkop</t>
  </si>
  <si>
    <t>87,15</t>
  </si>
  <si>
    <t>koryta</t>
  </si>
  <si>
    <t>666</t>
  </si>
  <si>
    <t>jámy</t>
  </si>
  <si>
    <t>321,11</t>
  </si>
  <si>
    <t>rýhy</t>
  </si>
  <si>
    <t>-102</t>
  </si>
  <si>
    <t>zásyp jam</t>
  </si>
  <si>
    <t>24</t>
  </si>
  <si>
    <t>167151112</t>
  </si>
  <si>
    <t>Nakládání, skládání a překládání neulehlého výkopku nebo sypaniny strojně nakládání, množství přes 100 m3, z hornin třídy těžitelnosti II, skupiny 4 a 5</t>
  </si>
  <si>
    <t>-1353962323</t>
  </si>
  <si>
    <t>https://podminky.urs.cz/item/CS_URS_2023_01/167151112</t>
  </si>
  <si>
    <t>25</t>
  </si>
  <si>
    <t>171152101</t>
  </si>
  <si>
    <t>Uložení sypaniny do zhutněných násypů pro silnice, dálnice a letiště s rozprostřením sypaniny ve vrstvách, s hrubým urovnáním a uzavřením povrchu násypu z hornin soudržných</t>
  </si>
  <si>
    <t>904488861</t>
  </si>
  <si>
    <t>https://podminky.urs.cz/item/CS_URS_2023_01/171152101</t>
  </si>
  <si>
    <t>násyp</t>
  </si>
  <si>
    <t>10*0,75+15*(4*0,9)/2+1,5*0,4*15+(2,5*1)/2*10</t>
  </si>
  <si>
    <t>zemní hrázky z nepropust.mater.</t>
  </si>
  <si>
    <t>26</t>
  </si>
  <si>
    <t>171201231</t>
  </si>
  <si>
    <t>337726438</t>
  </si>
  <si>
    <t>https://podminky.urs.cz/item/CS_URS_2023_01/171201231</t>
  </si>
  <si>
    <t>1770,9*1,8</t>
  </si>
  <si>
    <t>27</t>
  </si>
  <si>
    <t>174151101</t>
  </si>
  <si>
    <t>Zásyp sypaninou z jakékoliv horniny strojně s uložením výkopku ve vrstvách se zhutněním jam, šachet, rýh nebo kolem objektů v těchto vykopávkách</t>
  </si>
  <si>
    <t>-12610415</t>
  </si>
  <si>
    <t>https://podminky.urs.cz/item/CS_URS_2023_01/174151101</t>
  </si>
  <si>
    <t>102</t>
  </si>
  <si>
    <t>z vykop.materiálů, dle výpisu hl.výměr</t>
  </si>
  <si>
    <t>28</t>
  </si>
  <si>
    <t>-1554784496</t>
  </si>
  <si>
    <t>z nakupovaných materiálů</t>
  </si>
  <si>
    <t>18*3,5*1+15*4,5*1</t>
  </si>
  <si>
    <t>29</t>
  </si>
  <si>
    <t>58331200</t>
  </si>
  <si>
    <t>štěrkopísek netříděný</t>
  </si>
  <si>
    <t>926784137</t>
  </si>
  <si>
    <t>130,5*2 'Přepočtené koeficientem množství</t>
  </si>
  <si>
    <t>30</t>
  </si>
  <si>
    <t>181152301</t>
  </si>
  <si>
    <t>Úprava pláně na stavbách silnic a dálnic strojně v zářezech mimo skalních bez zhutnění</t>
  </si>
  <si>
    <t>-722620821</t>
  </si>
  <si>
    <t>https://podminky.urs.cz/item/CS_URS_2023_01/181152301</t>
  </si>
  <si>
    <t>31</t>
  </si>
  <si>
    <t>181152302</t>
  </si>
  <si>
    <t>Úprava pláně na stavbách silnic a dálnic strojně v zářezech mimo skalních se zhutněním</t>
  </si>
  <si>
    <t>-1646593063</t>
  </si>
  <si>
    <t>https://podminky.urs.cz/item/CS_URS_2023_01/181152302</t>
  </si>
  <si>
    <t>835</t>
  </si>
  <si>
    <t>32</t>
  </si>
  <si>
    <t>181351103</t>
  </si>
  <si>
    <t>Rozprostření a urovnání ornice v rovině nebo ve svahu sklonu do 1:5 strojně při souvislé ploše přes 100 do 500 m2, tl. vrstvy do 200 mm</t>
  </si>
  <si>
    <t>342338979</t>
  </si>
  <si>
    <t>https://podminky.urs.cz/item/CS_URS_2023_01/181351103</t>
  </si>
  <si>
    <t>380,84</t>
  </si>
  <si>
    <t>33</t>
  </si>
  <si>
    <t>181411131</t>
  </si>
  <si>
    <t>Založení trávníku na půdě předem připravené plochy do 1000 m2 výsevem včetně utažení parkového v rovině nebo na svahu do 1:5</t>
  </si>
  <si>
    <t>-940863263</t>
  </si>
  <si>
    <t>https://podminky.urs.cz/item/CS_URS_2023_01/181411131</t>
  </si>
  <si>
    <t>34</t>
  </si>
  <si>
    <t>00572410</t>
  </si>
  <si>
    <t>osivo směs travní parková</t>
  </si>
  <si>
    <t>kg</t>
  </si>
  <si>
    <t>1364497706</t>
  </si>
  <si>
    <t>380,84*0,02 'Přepočtené koeficientem množství</t>
  </si>
  <si>
    <t>35</t>
  </si>
  <si>
    <t>182251101</t>
  </si>
  <si>
    <t>Svahování trvalých svahů do projektovaných profilů strojně s potřebným přemístěním výkopku při svahování násypů v jakékoliv hornině</t>
  </si>
  <si>
    <t>-586084273</t>
  </si>
  <si>
    <t>https://podminky.urs.cz/item/CS_URS_2023_01/182251101</t>
  </si>
  <si>
    <t>Zakládání</t>
  </si>
  <si>
    <t>36</t>
  </si>
  <si>
    <t>211971110</t>
  </si>
  <si>
    <t>Zřízení opláštění výplně z geotextilie odvodňovacích žeber nebo trativodů v rýze nebo zářezu se stěnami šikmými o sklonu do 1:2</t>
  </si>
  <si>
    <t>325458432</t>
  </si>
  <si>
    <t>https://podminky.urs.cz/item/CS_URS_2023_01/211971110</t>
  </si>
  <si>
    <t>52,5</t>
  </si>
  <si>
    <t>37</t>
  </si>
  <si>
    <t>69311081</t>
  </si>
  <si>
    <t>geotextilie netkaná separační, ochranná, filtrační, drenážní PES 300g/m2</t>
  </si>
  <si>
    <t>1181582072</t>
  </si>
  <si>
    <t>trativod</t>
  </si>
  <si>
    <t>52,5*(0,5+0,4+0,5)</t>
  </si>
  <si>
    <t>2*11*3+(13+11,5)*1,5</t>
  </si>
  <si>
    <t>38</t>
  </si>
  <si>
    <t>212752132</t>
  </si>
  <si>
    <t>Trativody z drenážních trubek pro liniové stavby a komunikace se zřízením štěrkového lože pod trubky a s jejich obsypem v otevřeném výkopu trubka korugovaná sendvičová PE-HD SN 4 neperforovaná DN 150</t>
  </si>
  <si>
    <t>806194983</t>
  </si>
  <si>
    <t>https://podminky.urs.cz/item/CS_URS_2023_01/212752132</t>
  </si>
  <si>
    <t>vyústění</t>
  </si>
  <si>
    <t>39</t>
  </si>
  <si>
    <t>212752412</t>
  </si>
  <si>
    <t>Trativody z drenážních trubek pro liniové stavby a komunikace se zřízením štěrkového lože pod trubky a s jejich obsypem v otevřeném výkopu trubka korugovaná sendvičová PE-HD SN 8 perforace 220° DN 150</t>
  </si>
  <si>
    <t>1526602</t>
  </si>
  <si>
    <t>https://podminky.urs.cz/item/CS_URS_2023_01/212752412</t>
  </si>
  <si>
    <t>opěry</t>
  </si>
  <si>
    <t>2*11</t>
  </si>
  <si>
    <t>13+11,5</t>
  </si>
  <si>
    <t>40</t>
  </si>
  <si>
    <t>213141112</t>
  </si>
  <si>
    <t>Zřízení vrstvy z geotextilie filtrační, separační, odvodňovací, ochranné, výztužné nebo protierozní v rovině nebo ve sklonu do 1:5, šířky přes 3 do 6 m</t>
  </si>
  <si>
    <t>346900923</t>
  </si>
  <si>
    <t>https://podminky.urs.cz/item/CS_URS_2023_01/213141112</t>
  </si>
  <si>
    <t>598</t>
  </si>
  <si>
    <t>41</t>
  </si>
  <si>
    <t>1102962351</t>
  </si>
  <si>
    <t>598*1,05 'Přepočtené koeficientem množství</t>
  </si>
  <si>
    <t>274321117</t>
  </si>
  <si>
    <t>Základové konstrukce z betonu železového pásy, prahy, věnce a ostruhy ve výkopu nebo na hlavách pilot C 25/30 XA1</t>
  </si>
  <si>
    <t>-1191196639</t>
  </si>
  <si>
    <t>https://podminky.urs.cz/item/CS_URS_2023_01/274321117</t>
  </si>
  <si>
    <t>opšry</t>
  </si>
  <si>
    <t>2,9*1,12*(10,88+11,3)</t>
  </si>
  <si>
    <t>((2,35+1,35)/2)*8,2*1+(2,35+1,35)/2*4,75*1+(2,85+1,35)/2*6,85*1+(2,85+1,35)/2*4,57*1</t>
  </si>
  <si>
    <t>prahy dlažba</t>
  </si>
  <si>
    <t>43</t>
  </si>
  <si>
    <t>274354111</t>
  </si>
  <si>
    <t>Bednění základových konstrukcí pasů, prahů, věnců a ostruh zřízení</t>
  </si>
  <si>
    <t>-432608454</t>
  </si>
  <si>
    <t>https://podminky.urs.cz/item/CS_URS_2023_01/274354111</t>
  </si>
  <si>
    <t>(2*11,3+2*10,85)*1,2+4*3*1,2</t>
  </si>
  <si>
    <t>13*2*1+11,45*2*1</t>
  </si>
  <si>
    <t>prahy</t>
  </si>
  <si>
    <t>2*3*6*1</t>
  </si>
  <si>
    <t>44</t>
  </si>
  <si>
    <t>274354211</t>
  </si>
  <si>
    <t>Bednění základových konstrukcí pasů, prahů, věnců a ostruh odstranění bednění</t>
  </si>
  <si>
    <t>-1523723192</t>
  </si>
  <si>
    <t>https://podminky.urs.cz/item/CS_URS_2023_01/274354211</t>
  </si>
  <si>
    <t>45</t>
  </si>
  <si>
    <t>274361116</t>
  </si>
  <si>
    <t>Výztuž základových konstrukcí pasů, prahů, věnců a ostruh z betonářské oceli 10 505 (R) nebo BSt 500</t>
  </si>
  <si>
    <t>946126867</t>
  </si>
  <si>
    <t>https://podminky.urs.cz/item/CS_URS_2023_01/274361116</t>
  </si>
  <si>
    <t>18,7</t>
  </si>
  <si>
    <t>46</t>
  </si>
  <si>
    <t>274361412</t>
  </si>
  <si>
    <t>Výztuž základových konstrukcí pasů, prahů, věnců a ostruh ze svařovaných sítí, hmotnosti přes 3,5 do 6 kg/m2</t>
  </si>
  <si>
    <t>-876590747</t>
  </si>
  <si>
    <t>https://podminky.urs.cz/item/CS_URS_2023_01/274361412</t>
  </si>
  <si>
    <t>2,8</t>
  </si>
  <si>
    <t>Svislé a kompletní konstrukce</t>
  </si>
  <si>
    <t>47</t>
  </si>
  <si>
    <t>317321118</t>
  </si>
  <si>
    <t>Římsy ze železového betonu C 30/37 XF4</t>
  </si>
  <si>
    <t>106667950</t>
  </si>
  <si>
    <t>https://podminky.urs.cz/item/CS_URS_2023_01/317321118</t>
  </si>
  <si>
    <t>vč.kotvení do nosné konstr.</t>
  </si>
  <si>
    <t>(0,8*0,28+0,25*0,25)*(6,6+6,4)</t>
  </si>
  <si>
    <t>4*1,5*0,8*0,65</t>
  </si>
  <si>
    <t>48</t>
  </si>
  <si>
    <t>317353121</t>
  </si>
  <si>
    <t>Bednění mostní římsy zřízení všech tvarů</t>
  </si>
  <si>
    <t>-1108447735</t>
  </si>
  <si>
    <t>https://podminky.urs.cz/item/CS_URS_2023_01/317353121</t>
  </si>
  <si>
    <t>(0,4+0,25)*6,6*2</t>
  </si>
  <si>
    <t>49</t>
  </si>
  <si>
    <t>317353221</t>
  </si>
  <si>
    <t>Bednění mostní římsy odstranění všech tvarů</t>
  </si>
  <si>
    <t>833715191</t>
  </si>
  <si>
    <t>https://podminky.urs.cz/item/CS_URS_2023_01/317353221</t>
  </si>
  <si>
    <t>50</t>
  </si>
  <si>
    <t>317361116</t>
  </si>
  <si>
    <t>Výztuž mostních železobetonových říms z betonářské oceli 10 505 (R) nebo BSt 500</t>
  </si>
  <si>
    <t>1294141588</t>
  </si>
  <si>
    <t>https://podminky.urs.cz/item/CS_URS_2023_01/317361116</t>
  </si>
  <si>
    <t>0,8</t>
  </si>
  <si>
    <t>51</t>
  </si>
  <si>
    <t>317361411</t>
  </si>
  <si>
    <t>Výztuž mostních železobetonových říms ze svařovaných sítí do 6 kg/m2</t>
  </si>
  <si>
    <t>-1351740764</t>
  </si>
  <si>
    <t>https://podminky.urs.cz/item/CS_URS_2023_01/317361411</t>
  </si>
  <si>
    <t>0,12</t>
  </si>
  <si>
    <t>52</t>
  </si>
  <si>
    <t>317661142</t>
  </si>
  <si>
    <t>Výplň spár monolitické římsy tmelem polyuretanovým, spára šířky přes 15 do 40 mm</t>
  </si>
  <si>
    <t>379806530</t>
  </si>
  <si>
    <t>https://podminky.urs.cz/item/CS_URS_2023_01/317661142</t>
  </si>
  <si>
    <t>2*6,6+2*4*3,5</t>
  </si>
  <si>
    <t>53</t>
  </si>
  <si>
    <t>326214221</t>
  </si>
  <si>
    <t>Zdivo z lomového kamene na sucho do drátěných košů (gabionů) ze svařované ocelové sítě pozinkované</t>
  </si>
  <si>
    <t>-737683168</t>
  </si>
  <si>
    <t>https://podminky.urs.cz/item/CS_URS_2023_01/326214221</t>
  </si>
  <si>
    <t>1,5*10*1,5</t>
  </si>
  <si>
    <t>54</t>
  </si>
  <si>
    <t>326218321R</t>
  </si>
  <si>
    <t>Obkladní zdivo mostních konstrukcí z lomového kamene štípaného nebo ručně vybíraného na maltu včetně spárování z pravidelných kamenů objemu 1 kusu kamene do 0,02 m3</t>
  </si>
  <si>
    <t>756698777</t>
  </si>
  <si>
    <t>((3,56+1,9)/2*8,12+4,72*(3,52+1,62)/2+6,85*(4,43+1,65)/2+4,57*(4,4+1,97/2)*0,65)*0,3</t>
  </si>
  <si>
    <t>((8,12+4,72+6,85+4,57)*0,65)*0,3</t>
  </si>
  <si>
    <t>55</t>
  </si>
  <si>
    <t>334323118</t>
  </si>
  <si>
    <t>Mostní opěry a úložné prahy z betonu železového C 30/37 XF3</t>
  </si>
  <si>
    <t>711187533</t>
  </si>
  <si>
    <t>https://podminky.urs.cz/item/CS_URS_2023_01/334323118</t>
  </si>
  <si>
    <t>(1*3,6+0,35*0,43)*11,3</t>
  </si>
  <si>
    <t>(1*3,61+0,35+0,43)*10,88</t>
  </si>
  <si>
    <t>(3,35+1,89)/2*8,18*0,45+(3,32+1,615)/2*4,72*0,45+(4,215+1,65)/2*6,85*0,45</t>
  </si>
  <si>
    <t>(4,4+1,97)/2*4,57*0,45</t>
  </si>
  <si>
    <t>56</t>
  </si>
  <si>
    <t>334352111</t>
  </si>
  <si>
    <t>Bednění mostních křídel a závěrných zídek ze systémového bednění zřízení z překližek</t>
  </si>
  <si>
    <t>286784579</t>
  </si>
  <si>
    <t>https://podminky.urs.cz/item/CS_URS_2023_01/334352111</t>
  </si>
  <si>
    <t>(3,6+4,3)*(11,3+10,88)+4*1*3,6+4*0,35*0,43+135,44+4*2*0,65</t>
  </si>
  <si>
    <t>57</t>
  </si>
  <si>
    <t>334352211</t>
  </si>
  <si>
    <t>Bednění mostních křídel a závěrných zídek ze systémového bednění odstranění z překližek</t>
  </si>
  <si>
    <t>2075055642</t>
  </si>
  <si>
    <t>https://podminky.urs.cz/item/CS_URS_2023_01/334352211</t>
  </si>
  <si>
    <t>330,864</t>
  </si>
  <si>
    <t>58</t>
  </si>
  <si>
    <t>334361226</t>
  </si>
  <si>
    <t>Výztuž betonářská mostních konstrukcí opěr, úložných prahů, křídel, závěrných zídek, bloků ložisek, pilířů a sloupů z oceli 10 505 (R) nebo BSt 500 křídel, závěrných zdí</t>
  </si>
  <si>
    <t>-1552454263</t>
  </si>
  <si>
    <t>https://podminky.urs.cz/item/CS_URS_2023_01/334361226</t>
  </si>
  <si>
    <t>18,5</t>
  </si>
  <si>
    <t>59</t>
  </si>
  <si>
    <t>334951113</t>
  </si>
  <si>
    <t>Podpěrné skruže dočasné ze dřeva z hranolů zřízení</t>
  </si>
  <si>
    <t>-1358411798</t>
  </si>
  <si>
    <t>https://podminky.urs.cz/item/CS_URS_2023_01/334951113</t>
  </si>
  <si>
    <t>4*10,5*3</t>
  </si>
  <si>
    <t>60</t>
  </si>
  <si>
    <t>334952113</t>
  </si>
  <si>
    <t>Podpěrné skruže dočasné ze dřeva z hranolů odstranění</t>
  </si>
  <si>
    <t>1869218763</t>
  </si>
  <si>
    <t>https://podminky.urs.cz/item/CS_URS_2023_01/334952113</t>
  </si>
  <si>
    <t>61</t>
  </si>
  <si>
    <t>339921132</t>
  </si>
  <si>
    <t>Osazování palisád betonových v řadě se zabetonováním výšky palisády přes 500 do 1000 mm</t>
  </si>
  <si>
    <t>665151414</t>
  </si>
  <si>
    <t>https://podminky.urs.cz/item/CS_URS_2023_01/339921132</t>
  </si>
  <si>
    <t>62</t>
  </si>
  <si>
    <t>59228414</t>
  </si>
  <si>
    <t>palisáda betonová tyčová půlkulatá přírodní 175x200x1000mm</t>
  </si>
  <si>
    <t>1583019389</t>
  </si>
  <si>
    <t>12*5,715 'Přepočtené koeficientem množství</t>
  </si>
  <si>
    <t>Vodorovné konstrukce</t>
  </si>
  <si>
    <t>63</t>
  </si>
  <si>
    <t>421321128</t>
  </si>
  <si>
    <t>Mostní železobetonové nosné konstrukce deskové nebo klenbové deskové, z betonu C 30/37</t>
  </si>
  <si>
    <t>-535994163</t>
  </si>
  <si>
    <t>https://podminky.urs.cz/item/CS_URS_2023_01/421321128</t>
  </si>
  <si>
    <t>10,2*5,78*0,42</t>
  </si>
  <si>
    <t>64</t>
  </si>
  <si>
    <t>421351112</t>
  </si>
  <si>
    <t xml:space="preserve">Bednění deskových konstrukcí mostů z betonu železového nebo předpjatého zřízení </t>
  </si>
  <si>
    <t>2048791607</t>
  </si>
  <si>
    <t>https://podminky.urs.cz/item/CS_URS_2023_01/421351112</t>
  </si>
  <si>
    <t>5,6*10,2+2*5,6*0,5</t>
  </si>
  <si>
    <t>65</t>
  </si>
  <si>
    <t>421351212</t>
  </si>
  <si>
    <t xml:space="preserve">Bednění deskových konstrukcí mostů z betonu železového nebo předpjatého odstranění </t>
  </si>
  <si>
    <t>730765597</t>
  </si>
  <si>
    <t>https://podminky.urs.cz/item/CS_URS_2023_01/421351212</t>
  </si>
  <si>
    <t>66</t>
  </si>
  <si>
    <t>421361226</t>
  </si>
  <si>
    <t>Výztuž deskových konstrukcí z betonářské oceli 10 505 (R) nebo BSt 500 deskového mostu</t>
  </si>
  <si>
    <t>-937671073</t>
  </si>
  <si>
    <t>https://podminky.urs.cz/item/CS_URS_2023_01/421361226</t>
  </si>
  <si>
    <t>5,5</t>
  </si>
  <si>
    <t>67</t>
  </si>
  <si>
    <t>451315136</t>
  </si>
  <si>
    <t>Podkladní a výplňové vrstvy z betonu prostého tloušťky do 200 mm, z betonu C 20/25 XA1</t>
  </si>
  <si>
    <t>-383302335</t>
  </si>
  <si>
    <t>https://podminky.urs.cz/item/CS_URS_2023_01/451315136</t>
  </si>
  <si>
    <t>2,9*(11,3+10,85)</t>
  </si>
  <si>
    <t>(3,05+1,55)/2*(8,18+4,72+4,85+4,57)</t>
  </si>
  <si>
    <t>68</t>
  </si>
  <si>
    <t>452311131</t>
  </si>
  <si>
    <t>Podkladní a zajišťovací konstrukce z betonu prostého v otevřeném výkopu bez zvýšených nároků na prostředí desky pod potrubí, stoky a drobné objekty z betonu tř. C 12/15 XA1</t>
  </si>
  <si>
    <t>1341954632</t>
  </si>
  <si>
    <t>https://podminky.urs.cz/item/CS_URS_2023_01/452311131</t>
  </si>
  <si>
    <t>pod drenáž, dle výpisu hl.výměr</t>
  </si>
  <si>
    <t>2*11,5*2,5*0,8+(8,18+4,72+4,85+4,57)*2*0,8</t>
  </si>
  <si>
    <t>69</t>
  </si>
  <si>
    <t>458311131</t>
  </si>
  <si>
    <t>Výplňové klíny a filtrační vrstvy za opěrou z betonu hutněného po vrstvách filtračního drenážního mezerovitého</t>
  </si>
  <si>
    <t>-97586748</t>
  </si>
  <si>
    <t>https://podminky.urs.cz/item/CS_URS_2023_01/458311131</t>
  </si>
  <si>
    <t>2*7*1,2*11,3</t>
  </si>
  <si>
    <t>(8,12+4,72+6,85+4,57)*2*1</t>
  </si>
  <si>
    <t xml:space="preserve">dle výpisu hl.výměr </t>
  </si>
  <si>
    <t>458591112R</t>
  </si>
  <si>
    <t xml:space="preserve">Zřízení výplně těsnící vrstvy z folie vč.dodávky </t>
  </si>
  <si>
    <t>1186226722</t>
  </si>
  <si>
    <t>2*6*12+(8,12+4,72+6,85+4,57)*2</t>
  </si>
  <si>
    <t>71</t>
  </si>
  <si>
    <t>462511169</t>
  </si>
  <si>
    <t>Zához z lomového kamene neupraveného provedený ze břehu nebo z lešení, do sucha nebo do vody tříděného, hmotnost jednotlivých kamenů do 80 kg Příplatek k cenám za urovnání líce záhozu</t>
  </si>
  <si>
    <t>-1392576322</t>
  </si>
  <si>
    <t>https://podminky.urs.cz/item/CS_URS_2023_01/462511169</t>
  </si>
  <si>
    <t>161,59</t>
  </si>
  <si>
    <t>72</t>
  </si>
  <si>
    <t>463211132</t>
  </si>
  <si>
    <t>Rovnanina z lomového kamene neopracovaného tříděného pro všechny tl. rovnaniny,s vypracováním líce s vyplněním spár a dutin těženým kamenivem</t>
  </si>
  <si>
    <t>234281122</t>
  </si>
  <si>
    <t>https://podminky.urs.cz/item/CS_URS_2023_01/463211132</t>
  </si>
  <si>
    <t>161,59*0,3</t>
  </si>
  <si>
    <t>73</t>
  </si>
  <si>
    <t>465513257</t>
  </si>
  <si>
    <t>Dlažba svahu u mostních opěr z upraveného lomového žulového kamene s vyspárováním maltou MC 25, šíře spáry 15 mm do betonového lože C 25/30 tloušťky 250 mm, plochy přes 10 m2</t>
  </si>
  <si>
    <t>1949371589</t>
  </si>
  <si>
    <t>https://podminky.urs.cz/item/CS_URS_2023_01/465513257</t>
  </si>
  <si>
    <t>157,56</t>
  </si>
  <si>
    <t>Komunikace pozemní</t>
  </si>
  <si>
    <t>74</t>
  </si>
  <si>
    <t>564671111R</t>
  </si>
  <si>
    <t>Podklad z kameniva hrubého drceného HDK , s rozprostřením a zhutněním plochy přes 100 m2, po zhutnění tl. 250 mm - sanace</t>
  </si>
  <si>
    <t>1014059555</t>
  </si>
  <si>
    <t>920*2</t>
  </si>
  <si>
    <t xml:space="preserve">sanace 500 , dle výpisu hl.výměr </t>
  </si>
  <si>
    <t>75</t>
  </si>
  <si>
    <t>564861111</t>
  </si>
  <si>
    <t>Podklad ze štěrkodrti ŠD s rozprostřením a zhutněním plochy přes 100 m2, po zhutnění tl. 200 mm</t>
  </si>
  <si>
    <t>-516056430</t>
  </si>
  <si>
    <t>https://podminky.urs.cz/item/CS_URS_2023_01/564861111</t>
  </si>
  <si>
    <t>920</t>
  </si>
  <si>
    <t>vozovka</t>
  </si>
  <si>
    <t>2*84,5+2*(11,5*40+6*5)</t>
  </si>
  <si>
    <t>76</t>
  </si>
  <si>
    <t>564871011</t>
  </si>
  <si>
    <t>Podklad ze štěrkodrti ŠD s rozprostřením a zhutněním plochy jednotlivě do 100 m2, po zhutnění tl. 250 mm</t>
  </si>
  <si>
    <t>-550749747</t>
  </si>
  <si>
    <t>https://podminky.urs.cz/item/CS_URS_2023_01/564871011</t>
  </si>
  <si>
    <t>2*10</t>
  </si>
  <si>
    <t>lože pod gabiony, dle výpisu hl.výměr</t>
  </si>
  <si>
    <t>77</t>
  </si>
  <si>
    <t>564952111</t>
  </si>
  <si>
    <t>Podklad z mechanicky zpevněného kameniva MZK (minerální beton) s rozprostřením a s hutněním, po zhutnění tl. 150 mm</t>
  </si>
  <si>
    <t>1701049818</t>
  </si>
  <si>
    <t>https://podminky.urs.cz/item/CS_URS_2023_01/564952111</t>
  </si>
  <si>
    <t>880</t>
  </si>
  <si>
    <t>78</t>
  </si>
  <si>
    <t>565165121</t>
  </si>
  <si>
    <t>Asfaltový beton vrstva podkladní ACP 16 + z modifik.asfaltu (obalované kamenivo střednězrnné - OKS) s rozprostřením a zhutněním v pruhu šířky přes 3 m, po zhutnění tl. 80 mm</t>
  </si>
  <si>
    <t>-1325512318</t>
  </si>
  <si>
    <t>https://podminky.urs.cz/item/CS_URS_2023_01/565165121</t>
  </si>
  <si>
    <t>260</t>
  </si>
  <si>
    <t>79</t>
  </si>
  <si>
    <t>569831111</t>
  </si>
  <si>
    <t>Zpevnění krajnic nebo komunikací pro pěší s rozprostřením a zhutněním, po zhutnění štěrkodrtí tl. 100 mm</t>
  </si>
  <si>
    <t>-903654285</t>
  </si>
  <si>
    <t>https://podminky.urs.cz/item/CS_URS_2023_01/569831111</t>
  </si>
  <si>
    <t>(80+64+55+55+15)*0,75</t>
  </si>
  <si>
    <t>572141112R</t>
  </si>
  <si>
    <t xml:space="preserve">Vyrovnání povrchu dosavadních krytů z asfaltového betonu </t>
  </si>
  <si>
    <t>533818097</t>
  </si>
  <si>
    <t>56,78</t>
  </si>
  <si>
    <t>81</t>
  </si>
  <si>
    <t>573231107</t>
  </si>
  <si>
    <t>Postřik spojovací PS bez posypu kamenivem ze silniční emulze, v množství 0,40 kg/m2</t>
  </si>
  <si>
    <t>140727958</t>
  </si>
  <si>
    <t>https://podminky.urs.cz/item/CS_URS_2023_01/573231107</t>
  </si>
  <si>
    <t>835+13*6,5</t>
  </si>
  <si>
    <t>do 0,3 kg/m2</t>
  </si>
  <si>
    <t>do 0,4 kg/m2</t>
  </si>
  <si>
    <t>82</t>
  </si>
  <si>
    <t>577144141</t>
  </si>
  <si>
    <t>Asfaltový beton vrstva obrusná ACO 11S (ABS) s rozprostřením a se zhutněním z modifikovaného asfaltu v pruhu šířky přes 3 m, po zhutnění tl. 50 mm</t>
  </si>
  <si>
    <t>1573394331</t>
  </si>
  <si>
    <t>https://podminky.urs.cz/item/CS_URS_2023_01/577144141</t>
  </si>
  <si>
    <t>835+274</t>
  </si>
  <si>
    <t>83</t>
  </si>
  <si>
    <t>578143233</t>
  </si>
  <si>
    <t>Litý asfalt MA 11 (LAS) s rozprostřením z modifikovaného asfaltu v pruhu šířky přes 3 m tl. 40 mm</t>
  </si>
  <si>
    <t>-1954028233</t>
  </si>
  <si>
    <t>https://podminky.urs.cz/item/CS_URS_2023_01/578143233</t>
  </si>
  <si>
    <t>6,36*9,1</t>
  </si>
  <si>
    <t>ochraba izol. , dle výpisu hl.výměr</t>
  </si>
  <si>
    <t>Úpravy povrchů, podlahy a osazování výplní</t>
  </si>
  <si>
    <t>84</t>
  </si>
  <si>
    <t>628611102R</t>
  </si>
  <si>
    <t>Nátěr mostních betonových konstrukcí - říms ,s ochranou proti chloridům</t>
  </si>
  <si>
    <t>1088757058</t>
  </si>
  <si>
    <t>2*6,5*1,15</t>
  </si>
  <si>
    <t>85</t>
  </si>
  <si>
    <t>911331131</t>
  </si>
  <si>
    <t>Silniční svodidlo ocelové se zaberaněním sloupků jednostranné úroveň zádržnosti H1 vzdálenosti sloupků do 2 m</t>
  </si>
  <si>
    <t>1724974231</t>
  </si>
  <si>
    <t>https://podminky.urs.cz/item/CS_URS_2023_01/911331131</t>
  </si>
  <si>
    <t>72+4*4</t>
  </si>
  <si>
    <t>86</t>
  </si>
  <si>
    <t>911334122</t>
  </si>
  <si>
    <t>Zábradelní svodidla ocelová s osazením sloupků kotvením do římsy, se svodnicí úrovně zádržnosti H2 s výplní z tyčí vč.metalizace</t>
  </si>
  <si>
    <t>-1136399479</t>
  </si>
  <si>
    <t>https://podminky.urs.cz/item/CS_URS_2023_01/911334122</t>
  </si>
  <si>
    <t>2*12</t>
  </si>
  <si>
    <t>87</t>
  </si>
  <si>
    <t>914112111</t>
  </si>
  <si>
    <t>Tabulka s označením evidenčního čísla mostu na sloupek</t>
  </si>
  <si>
    <t>1922748788</t>
  </si>
  <si>
    <t>https://podminky.urs.cz/item/CS_URS_2023_01/914112111</t>
  </si>
  <si>
    <t>88</t>
  </si>
  <si>
    <t>914112112</t>
  </si>
  <si>
    <t xml:space="preserve">Tabulka s označením letopočtu </t>
  </si>
  <si>
    <t>-1241451239</t>
  </si>
  <si>
    <t>89</t>
  </si>
  <si>
    <t>914112113</t>
  </si>
  <si>
    <t xml:space="preserve">Tabulka s označením nazvu toku </t>
  </si>
  <si>
    <t>2123073567</t>
  </si>
  <si>
    <t>90</t>
  </si>
  <si>
    <t>915211112</t>
  </si>
  <si>
    <t>Vodorovné dopravní značení taženým plastem dělící čára šířky 125 mm souvislá bílá retroreflexní</t>
  </si>
  <si>
    <t>293257412</t>
  </si>
  <si>
    <t>https://podminky.urs.cz/item/CS_URS_2023_01/915211112</t>
  </si>
  <si>
    <t>142</t>
  </si>
  <si>
    <t>91</t>
  </si>
  <si>
    <t>915221112</t>
  </si>
  <si>
    <t>Vodorovné dopravní značení taženým plastem vodící čára bílá šířky 250 mm souvislá retroreflexní</t>
  </si>
  <si>
    <t>859473405</t>
  </si>
  <si>
    <t>https://podminky.urs.cz/item/CS_URS_2023_01/915221112</t>
  </si>
  <si>
    <t>284</t>
  </si>
  <si>
    <t>92</t>
  </si>
  <si>
    <t>915611111</t>
  </si>
  <si>
    <t>Předznačení pro vodorovné značení stříkané barvou nebo prováděné z nátěrových hmot liniové dělicí čáry, vodicí proužky</t>
  </si>
  <si>
    <t>-493600932</t>
  </si>
  <si>
    <t>https://podminky.urs.cz/item/CS_URS_2023_01/915611111</t>
  </si>
  <si>
    <t>93</t>
  </si>
  <si>
    <t>916241113</t>
  </si>
  <si>
    <t>Osazení obrubníku kamenného se zřízením lože, s vyplněním a zatřením spár cementovou maltou ležatého s boční opěrou z betonu prostého, do lože z betonu prostého</t>
  </si>
  <si>
    <t>-429834418</t>
  </si>
  <si>
    <t>https://podminky.urs.cz/item/CS_URS_2023_01/916241113</t>
  </si>
  <si>
    <t>13,2+2*1,5+2*1,2+4*0,8</t>
  </si>
  <si>
    <t>94</t>
  </si>
  <si>
    <t>58380004</t>
  </si>
  <si>
    <t>obrubník kamenný žulový přímý 1000x250x200mm</t>
  </si>
  <si>
    <t>-1837682506</t>
  </si>
  <si>
    <t>21,8*1,02 'Přepočtené koeficientem množství</t>
  </si>
  <si>
    <t>95</t>
  </si>
  <si>
    <t>919121132</t>
  </si>
  <si>
    <t>Utěsnění dilatačních spár zálivkou za studena v cementobetonovém nebo živičném krytu včetně adhezního nátěru s těsnicím profilem pod zálivkou, pro komůrky šířky 20 mm, hloubky 40 mm</t>
  </si>
  <si>
    <t>551564469</t>
  </si>
  <si>
    <t>https://podminky.urs.cz/item/CS_URS_2023_01/919121132</t>
  </si>
  <si>
    <t>96</t>
  </si>
  <si>
    <t>919726124</t>
  </si>
  <si>
    <t>Geotextilie netkaná pro ochranu, separaci nebo filtraci měrná hmotnost přes 500 do 800 g/m2</t>
  </si>
  <si>
    <t>1338193943</t>
  </si>
  <si>
    <t>https://podminky.urs.cz/item/CS_URS_2023_01/919726124</t>
  </si>
  <si>
    <t>97</t>
  </si>
  <si>
    <t>919735112</t>
  </si>
  <si>
    <t>Řezání stávajícího živičného krytu nebo podkladu hloubky přes 50 do 100 mm</t>
  </si>
  <si>
    <t>-963289200</t>
  </si>
  <si>
    <t>https://podminky.urs.cz/item/CS_URS_2023_01/919735112</t>
  </si>
  <si>
    <t>2*9,5+2*6</t>
  </si>
  <si>
    <t>98</t>
  </si>
  <si>
    <t>931992122</t>
  </si>
  <si>
    <t>Výplň dilatačních spár z polystyrenu extrudovaného, tloušťky 30 mm</t>
  </si>
  <si>
    <t>-1607563971</t>
  </si>
  <si>
    <t>https://podminky.urs.cz/item/CS_URS_2023_01/931992122</t>
  </si>
  <si>
    <t>2*0,43+11,3+2*0,65*3,5+2*0,65*4,5</t>
  </si>
  <si>
    <t>99</t>
  </si>
  <si>
    <t>936941121</t>
  </si>
  <si>
    <t>Odvodňovač izolace mostovky osazení do plastbetonu, odvodňovače nerezového</t>
  </si>
  <si>
    <t>1185745383</t>
  </si>
  <si>
    <t>https://podminky.urs.cz/item/CS_URS_2023_01/936941121</t>
  </si>
  <si>
    <t>100</t>
  </si>
  <si>
    <t>31633000</t>
  </si>
  <si>
    <t>odvodňovací trubička mostní izolace nerezová DN 50 délka 0,5m</t>
  </si>
  <si>
    <t>-1278436460</t>
  </si>
  <si>
    <t>101</t>
  </si>
  <si>
    <t>938532111</t>
  </si>
  <si>
    <t>Broušení betonových ploch nerovností mostovky do 2 mm</t>
  </si>
  <si>
    <t>938022083</t>
  </si>
  <si>
    <t>https://podminky.urs.cz/item/CS_URS_2023_01/938532111</t>
  </si>
  <si>
    <t>10,2*6,4</t>
  </si>
  <si>
    <t>944111111</t>
  </si>
  <si>
    <t>Montáž ochranného zábradlí trubkového na vnějších volných stranách objektů odkloněného od svislice do 15°</t>
  </si>
  <si>
    <t>2024527209</t>
  </si>
  <si>
    <t>https://podminky.urs.cz/item/CS_URS_2023_01/944111111</t>
  </si>
  <si>
    <t>2*8</t>
  </si>
  <si>
    <t>103</t>
  </si>
  <si>
    <t>944111811</t>
  </si>
  <si>
    <t>Demontáž ochranného zábradlí trubkového na vnějších volných stranách objektů odkloněného od svislice do 15°</t>
  </si>
  <si>
    <t>-1459169259</t>
  </si>
  <si>
    <t>https://podminky.urs.cz/item/CS_URS_2023_01/944111811</t>
  </si>
  <si>
    <t>104</t>
  </si>
  <si>
    <t>946231111</t>
  </si>
  <si>
    <t>Zavěšené lešení pod bednění mostních říms pracovní a podpěrné s vyložením do 0,90 m montáž</t>
  </si>
  <si>
    <t>-108858301</t>
  </si>
  <si>
    <t>https://podminky.urs.cz/item/CS_URS_2023_01/946231111</t>
  </si>
  <si>
    <t>12*2</t>
  </si>
  <si>
    <t>105</t>
  </si>
  <si>
    <t>946231121</t>
  </si>
  <si>
    <t>Zavěšené lešení pod bednění mostních říms pracovní a podpěrné s vyložením do 0,90 m demontáž</t>
  </si>
  <si>
    <t>-883741607</t>
  </si>
  <si>
    <t>https://podminky.urs.cz/item/CS_URS_2023_01/946231121</t>
  </si>
  <si>
    <t>106</t>
  </si>
  <si>
    <t>985324211</t>
  </si>
  <si>
    <t>Ochranný nátěr betonu akrylátový dvojnásobný s impregnací S2 (OS-B)</t>
  </si>
  <si>
    <t>680712235</t>
  </si>
  <si>
    <t>https://podminky.urs.cz/item/CS_URS_2023_01/985324211</t>
  </si>
  <si>
    <t>10,2*4+2*5,6*0,4</t>
  </si>
  <si>
    <t>107</t>
  </si>
  <si>
    <t>-748781985</t>
  </si>
  <si>
    <t>0,193</t>
  </si>
  <si>
    <t>108</t>
  </si>
  <si>
    <t>-81727681</t>
  </si>
  <si>
    <t>715,293</t>
  </si>
  <si>
    <t>-627*0,58</t>
  </si>
  <si>
    <t>kamenivo komun</t>
  </si>
  <si>
    <t>-(274*0,23+627*0,46)</t>
  </si>
  <si>
    <t>frézovaná drť</t>
  </si>
  <si>
    <t>109</t>
  </si>
  <si>
    <t>-1623985958</t>
  </si>
  <si>
    <t>0,193*14</t>
  </si>
  <si>
    <t>110</t>
  </si>
  <si>
    <t>-1118105518</t>
  </si>
  <si>
    <t>111</t>
  </si>
  <si>
    <t>997221551</t>
  </si>
  <si>
    <t>Vodorovná doprava suti bez naložení, ale se složením a s hrubým urovnáním ze sypkých materiálů, na vzdálenost do 1 km</t>
  </si>
  <si>
    <t>-731968696</t>
  </si>
  <si>
    <t>https://podminky.urs.cz/item/CS_URS_2023_01/997221551</t>
  </si>
  <si>
    <t>627*0,58</t>
  </si>
  <si>
    <t>frézovaná drť bez poplatku 351,44 t - odprodána zhotoviteli</t>
  </si>
  <si>
    <t>112</t>
  </si>
  <si>
    <t>997221559</t>
  </si>
  <si>
    <t>Vodorovná doprava suti bez naložení, ale se složením a s hrubým urovnáním Příplatek k ceně za každý další i započatý 1 km přes 1 km</t>
  </si>
  <si>
    <t>-1246582676</t>
  </si>
  <si>
    <t>https://podminky.urs.cz/item/CS_URS_2023_01/997221559</t>
  </si>
  <si>
    <t>363,66*14</t>
  </si>
  <si>
    <t>113</t>
  </si>
  <si>
    <t>997221611</t>
  </si>
  <si>
    <t>Nakládání na dopravní prostředky pro vodorovnou dopravu suti</t>
  </si>
  <si>
    <t>1422643456</t>
  </si>
  <si>
    <t>https://podminky.urs.cz/item/CS_URS_2023_01/997221611</t>
  </si>
  <si>
    <t>363,66</t>
  </si>
  <si>
    <t>114</t>
  </si>
  <si>
    <t>825682702</t>
  </si>
  <si>
    <t>998</t>
  </si>
  <si>
    <t>Přesun hmot</t>
  </si>
  <si>
    <t>115</t>
  </si>
  <si>
    <t>998212111</t>
  </si>
  <si>
    <t>Přesun hmot pro mosty zděné, betonové monolitické, spřažené ocelobetonové nebo kovové vodorovná dopravní vzdálenost do 100 m výška mostu do 20 m</t>
  </si>
  <si>
    <t>1315781719</t>
  </si>
  <si>
    <t>https://podminky.urs.cz/item/CS_URS_2023_01/998212111</t>
  </si>
  <si>
    <t>116</t>
  </si>
  <si>
    <t>711142559</t>
  </si>
  <si>
    <t>Provedení izolace proti zemní vlhkosti pásy přitavením NAIP na ploše svislé S</t>
  </si>
  <si>
    <t>-1794829609</t>
  </si>
  <si>
    <t>https://podminky.urs.cz/item/CS_URS_2023_01/711142559</t>
  </si>
  <si>
    <t>2*3*11,3</t>
  </si>
  <si>
    <t>117</t>
  </si>
  <si>
    <t>62855001</t>
  </si>
  <si>
    <t>pás asfaltový natavitelný modifikovaný SBS tl 5,0mm s vložkou z polyesterové rohože a spalitelnou PE fólií nebo jemnozrnným minerálním posypem na horním povrchu</t>
  </si>
  <si>
    <t>-790450080</t>
  </si>
  <si>
    <t>67,8*1,221 'Přepočtené koeficientem množství</t>
  </si>
  <si>
    <t>118</t>
  </si>
  <si>
    <t>711311001</t>
  </si>
  <si>
    <t>Provedení izolace mostovek natěradly a tmely za studena nátěrem lakem asfaltovým penetračním</t>
  </si>
  <si>
    <t>1976935729</t>
  </si>
  <si>
    <t>https://podminky.urs.cz/item/CS_URS_2023_01/711311001</t>
  </si>
  <si>
    <t>(10,9+11,3)*(6,5+1,5)+4*1,2*4</t>
  </si>
  <si>
    <t>(8,12+4,72+6,85+4,57)*7</t>
  </si>
  <si>
    <t xml:space="preserve">zdi </t>
  </si>
  <si>
    <t>119</t>
  </si>
  <si>
    <t>11163150</t>
  </si>
  <si>
    <t>lak penetrační asfaltový</t>
  </si>
  <si>
    <t>935044104</t>
  </si>
  <si>
    <t>366,62*0,00032 'Přepočtené koeficientem množství</t>
  </si>
  <si>
    <t>120</t>
  </si>
  <si>
    <t>711321131</t>
  </si>
  <si>
    <t>Provedení izolace mostovek natěradly a tmely za horka nátěrem asfaltovým</t>
  </si>
  <si>
    <t>-2134279576</t>
  </si>
  <si>
    <t>https://podminky.urs.cz/item/CS_URS_2023_01/711321131</t>
  </si>
  <si>
    <t>366,62*2</t>
  </si>
  <si>
    <t>2 x , dle výpisu hl.výměr</t>
  </si>
  <si>
    <t>121</t>
  </si>
  <si>
    <t>11161346</t>
  </si>
  <si>
    <t>asfalt oxidovaný stavebně izolační</t>
  </si>
  <si>
    <t>-834224237</t>
  </si>
  <si>
    <t>733,24*0,00158 'Přepočtené koeficientem množství</t>
  </si>
  <si>
    <t>122</t>
  </si>
  <si>
    <t>711341564</t>
  </si>
  <si>
    <t>Provedení izolace mostovek pásy přitavením NAIP</t>
  </si>
  <si>
    <t>-785616377</t>
  </si>
  <si>
    <t>https://podminky.urs.cz/item/CS_URS_2023_01/711341564</t>
  </si>
  <si>
    <t>6,8*10,2</t>
  </si>
  <si>
    <t>123</t>
  </si>
  <si>
    <t>62853003</t>
  </si>
  <si>
    <t>pás asfaltový natavitelný modifikovaný SBS tl 3,5mm s vložkou ze skleněné tkaniny a spalitelnou PE fólií nebo jemnozrnným minerálním posypem na horním povrchu</t>
  </si>
  <si>
    <t>974303949</t>
  </si>
  <si>
    <t>69,36*1,1655 'Přepočtené koeficientem množství</t>
  </si>
  <si>
    <t>124</t>
  </si>
  <si>
    <t>71138102R</t>
  </si>
  <si>
    <t xml:space="preserve">Provedení izolace mostovek - pečetící vrstva </t>
  </si>
  <si>
    <t>329811421</t>
  </si>
  <si>
    <t>69,36</t>
  </si>
  <si>
    <t>125</t>
  </si>
  <si>
    <t>998711101</t>
  </si>
  <si>
    <t>Přesun hmot pro izolace proti vodě, vlhkosti a plynům stanovený z hmotnosti přesunovaného materiálu vodorovná dopravní vzdálenost do 50 m v objektech výšky do 6 m</t>
  </si>
  <si>
    <t>-683542060</t>
  </si>
  <si>
    <t>https://podminky.urs.cz/item/CS_URS_2023_01/998711101</t>
  </si>
  <si>
    <t>SKA3603 - VON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</si>
  <si>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</si>
  <si>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</si>
  <si>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</si>
  <si>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</si>
  <si>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</si>
  <si>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</si>
  <si>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</si>
  <si>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</si>
  <si>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</si>
  <si>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výstavbou-VYTYČENÍ ,ZAMĚŘENÍ</t>
  </si>
  <si>
    <t>ks</t>
  </si>
  <si>
    <t>1024</t>
  </si>
  <si>
    <t>1287352599</t>
  </si>
  <si>
    <t>https://podminky.urs.cz/item/CS_URS_2023_01/012103000</t>
  </si>
  <si>
    <t>012203001</t>
  </si>
  <si>
    <t xml:space="preserve">Vytyčení stáv. inž.sítí </t>
  </si>
  <si>
    <t>2066970173</t>
  </si>
  <si>
    <t>012303000</t>
  </si>
  <si>
    <t xml:space="preserve">Geodetické práce po výstavbě- zaměření skuteč.provedení </t>
  </si>
  <si>
    <t>-1480495177</t>
  </si>
  <si>
    <t>https://podminky.urs.cz/item/CS_URS_2023_01/012303000</t>
  </si>
  <si>
    <t>013214001</t>
  </si>
  <si>
    <t xml:space="preserve">Hlavní prohlídka mostu </t>
  </si>
  <si>
    <t>115291631</t>
  </si>
  <si>
    <t>013214002</t>
  </si>
  <si>
    <t xml:space="preserve">Mostní list </t>
  </si>
  <si>
    <t>1268693264</t>
  </si>
  <si>
    <t>013244000</t>
  </si>
  <si>
    <t>Dokumentace pro provádění stavby</t>
  </si>
  <si>
    <t>1852006457</t>
  </si>
  <si>
    <t>https://podminky.urs.cz/item/CS_URS_2023_01/013244000</t>
  </si>
  <si>
    <t>013254000</t>
  </si>
  <si>
    <t>Dokumentace skutečného provedení stavby</t>
  </si>
  <si>
    <t>44474760</t>
  </si>
  <si>
    <t>https://podminky.urs.cz/item/CS_URS_2023_01/013254000</t>
  </si>
  <si>
    <t>013294001</t>
  </si>
  <si>
    <t>Fotodokumentace stavby</t>
  </si>
  <si>
    <t>-794138140</t>
  </si>
  <si>
    <t>VRN3</t>
  </si>
  <si>
    <t>Zařízení staveniště</t>
  </si>
  <si>
    <t>030001000</t>
  </si>
  <si>
    <t>Zařízení staveniště - zřízení ,odstranění , zabezpečení , oplocení,náklady na stav.buňky , mobil.WC, energie pro ZS</t>
  </si>
  <si>
    <t>-457923345</t>
  </si>
  <si>
    <t>https://podminky.urs.cz/item/CS_URS_2023_01/030001000</t>
  </si>
  <si>
    <t>034303001</t>
  </si>
  <si>
    <t xml:space="preserve">Dopravně inženýrská opatření </t>
  </si>
  <si>
    <t>-133020470</t>
  </si>
  <si>
    <t>VRN4</t>
  </si>
  <si>
    <t>Inženýrská činnost</t>
  </si>
  <si>
    <t>043194001</t>
  </si>
  <si>
    <t>Zkoušení materiálů nezávislou zkušebnou nad rámec KZP dle požadavku investora</t>
  </si>
  <si>
    <t>677830304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</si>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</sst>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22111101" TargetMode="External" /><Relationship Id="rId2" Type="http://schemas.openxmlformats.org/officeDocument/2006/relationships/hyperlink" Target="https://podminky.urs.cz/item/CS_URS_2023_01/962051111" TargetMode="External" /><Relationship Id="rId3" Type="http://schemas.openxmlformats.org/officeDocument/2006/relationships/hyperlink" Target="https://podminky.urs.cz/item/CS_URS_2023_01/963021112" TargetMode="External" /><Relationship Id="rId4" Type="http://schemas.openxmlformats.org/officeDocument/2006/relationships/hyperlink" Target="https://podminky.urs.cz/item/CS_URS_2023_01/963051111" TargetMode="External" /><Relationship Id="rId5" Type="http://schemas.openxmlformats.org/officeDocument/2006/relationships/hyperlink" Target="https://podminky.urs.cz/item/CS_URS_2023_01/966076141" TargetMode="External" /><Relationship Id="rId6" Type="http://schemas.openxmlformats.org/officeDocument/2006/relationships/hyperlink" Target="https://podminky.urs.cz/item/CS_URS_2023_01/997013631" TargetMode="External" /><Relationship Id="rId7" Type="http://schemas.openxmlformats.org/officeDocument/2006/relationships/hyperlink" Target="https://podminky.urs.cz/item/CS_URS_2023_01/997013814" TargetMode="External" /><Relationship Id="rId8" Type="http://schemas.openxmlformats.org/officeDocument/2006/relationships/hyperlink" Target="https://podminky.urs.cz/item/CS_URS_2023_01/997211521" TargetMode="External" /><Relationship Id="rId9" Type="http://schemas.openxmlformats.org/officeDocument/2006/relationships/hyperlink" Target="https://podminky.urs.cz/item/CS_URS_2023_01/997211529" TargetMode="External" /><Relationship Id="rId10" Type="http://schemas.openxmlformats.org/officeDocument/2006/relationships/hyperlink" Target="https://podminky.urs.cz/item/CS_URS_2023_01/997211612" TargetMode="External" /><Relationship Id="rId11" Type="http://schemas.openxmlformats.org/officeDocument/2006/relationships/hyperlink" Target="https://podminky.urs.cz/item/CS_URS_2023_01/997221625" TargetMode="External" /><Relationship Id="rId12" Type="http://schemas.openxmlformats.org/officeDocument/2006/relationships/hyperlink" Target="https://podminky.urs.cz/item/CS_URS_2023_01/997221873" TargetMode="External" /><Relationship Id="rId13" Type="http://schemas.openxmlformats.org/officeDocument/2006/relationships/hyperlink" Target="https://podminky.urs.cz/item/CS_URS_2023_01/711131821" TargetMode="External" /><Relationship Id="rId1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251101" TargetMode="External" /><Relationship Id="rId2" Type="http://schemas.openxmlformats.org/officeDocument/2006/relationships/hyperlink" Target="https://podminky.urs.cz/item/CS_URS_2023_01/112101103" TargetMode="External" /><Relationship Id="rId3" Type="http://schemas.openxmlformats.org/officeDocument/2006/relationships/hyperlink" Target="https://podminky.urs.cz/item/CS_URS_2023_01/112201116" TargetMode="External" /><Relationship Id="rId4" Type="http://schemas.openxmlformats.org/officeDocument/2006/relationships/hyperlink" Target="https://podminky.urs.cz/item/CS_URS_2023_01/113107224" TargetMode="External" /><Relationship Id="rId5" Type="http://schemas.openxmlformats.org/officeDocument/2006/relationships/hyperlink" Target="https://podminky.urs.cz/item/CS_URS_2023_01/113154234" TargetMode="External" /><Relationship Id="rId6" Type="http://schemas.openxmlformats.org/officeDocument/2006/relationships/hyperlink" Target="https://podminky.urs.cz/item/CS_URS_2023_01/113154235" TargetMode="External" /><Relationship Id="rId7" Type="http://schemas.openxmlformats.org/officeDocument/2006/relationships/hyperlink" Target="https://podminky.urs.cz/item/CS_URS_2023_01/115101201" TargetMode="External" /><Relationship Id="rId8" Type="http://schemas.openxmlformats.org/officeDocument/2006/relationships/hyperlink" Target="https://podminky.urs.cz/item/CS_URS_2023_01/115101301" TargetMode="External" /><Relationship Id="rId9" Type="http://schemas.openxmlformats.org/officeDocument/2006/relationships/hyperlink" Target="https://podminky.urs.cz/item/CS_URS_2023_01/122452205" TargetMode="External" /><Relationship Id="rId10" Type="http://schemas.openxmlformats.org/officeDocument/2006/relationships/hyperlink" Target="https://podminky.urs.cz/item/CS_URS_2023_01/124353100" TargetMode="External" /><Relationship Id="rId11" Type="http://schemas.openxmlformats.org/officeDocument/2006/relationships/hyperlink" Target="https://podminky.urs.cz/item/CS_URS_2023_01/131351205" TargetMode="External" /><Relationship Id="rId12" Type="http://schemas.openxmlformats.org/officeDocument/2006/relationships/hyperlink" Target="https://podminky.urs.cz/item/CS_URS_2023_01/132351255" TargetMode="External" /><Relationship Id="rId13" Type="http://schemas.openxmlformats.org/officeDocument/2006/relationships/hyperlink" Target="https://podminky.urs.cz/item/CS_URS_2023_01/153112121" TargetMode="External" /><Relationship Id="rId14" Type="http://schemas.openxmlformats.org/officeDocument/2006/relationships/hyperlink" Target="https://podminky.urs.cz/item/CS_URS_2023_01/153113111" TargetMode="External" /><Relationship Id="rId15" Type="http://schemas.openxmlformats.org/officeDocument/2006/relationships/hyperlink" Target="https://podminky.urs.cz/item/CS_URS_2023_01/162201403" TargetMode="External" /><Relationship Id="rId16" Type="http://schemas.openxmlformats.org/officeDocument/2006/relationships/hyperlink" Target="https://podminky.urs.cz/item/CS_URS_2023_01/162201413" TargetMode="External" /><Relationship Id="rId17" Type="http://schemas.openxmlformats.org/officeDocument/2006/relationships/hyperlink" Target="https://podminky.urs.cz/item/CS_URS_2023_01/162201423" TargetMode="External" /><Relationship Id="rId18" Type="http://schemas.openxmlformats.org/officeDocument/2006/relationships/hyperlink" Target="https://podminky.urs.cz/item/CS_URS_2023_01/162301933" TargetMode="External" /><Relationship Id="rId19" Type="http://schemas.openxmlformats.org/officeDocument/2006/relationships/hyperlink" Target="https://podminky.urs.cz/item/CS_URS_2023_01/162301953" TargetMode="External" /><Relationship Id="rId20" Type="http://schemas.openxmlformats.org/officeDocument/2006/relationships/hyperlink" Target="https://podminky.urs.cz/item/CS_URS_2023_01/162301973" TargetMode="External" /><Relationship Id="rId21" Type="http://schemas.openxmlformats.org/officeDocument/2006/relationships/hyperlink" Target="https://podminky.urs.cz/item/CS_URS_2023_01/162651132" TargetMode="External" /><Relationship Id="rId22" Type="http://schemas.openxmlformats.org/officeDocument/2006/relationships/hyperlink" Target="https://podminky.urs.cz/item/CS_URS_2023_01/167151112" TargetMode="External" /><Relationship Id="rId23" Type="http://schemas.openxmlformats.org/officeDocument/2006/relationships/hyperlink" Target="https://podminky.urs.cz/item/CS_URS_2023_01/171152101" TargetMode="External" /><Relationship Id="rId24" Type="http://schemas.openxmlformats.org/officeDocument/2006/relationships/hyperlink" Target="https://podminky.urs.cz/item/CS_URS_2023_01/171201231" TargetMode="External" /><Relationship Id="rId25" Type="http://schemas.openxmlformats.org/officeDocument/2006/relationships/hyperlink" Target="https://podminky.urs.cz/item/CS_URS_2023_01/174151101" TargetMode="External" /><Relationship Id="rId26" Type="http://schemas.openxmlformats.org/officeDocument/2006/relationships/hyperlink" Target="https://podminky.urs.cz/item/CS_URS_2023_01/174151101" TargetMode="External" /><Relationship Id="rId27" Type="http://schemas.openxmlformats.org/officeDocument/2006/relationships/hyperlink" Target="https://podminky.urs.cz/item/CS_URS_2023_01/181152301" TargetMode="External" /><Relationship Id="rId28" Type="http://schemas.openxmlformats.org/officeDocument/2006/relationships/hyperlink" Target="https://podminky.urs.cz/item/CS_URS_2023_01/181152302" TargetMode="External" /><Relationship Id="rId29" Type="http://schemas.openxmlformats.org/officeDocument/2006/relationships/hyperlink" Target="https://podminky.urs.cz/item/CS_URS_2023_01/181351103" TargetMode="External" /><Relationship Id="rId30" Type="http://schemas.openxmlformats.org/officeDocument/2006/relationships/hyperlink" Target="https://podminky.urs.cz/item/CS_URS_2023_01/181411131" TargetMode="External" /><Relationship Id="rId31" Type="http://schemas.openxmlformats.org/officeDocument/2006/relationships/hyperlink" Target="https://podminky.urs.cz/item/CS_URS_2023_01/182251101" TargetMode="External" /><Relationship Id="rId32" Type="http://schemas.openxmlformats.org/officeDocument/2006/relationships/hyperlink" Target="https://podminky.urs.cz/item/CS_URS_2023_01/211971110" TargetMode="External" /><Relationship Id="rId33" Type="http://schemas.openxmlformats.org/officeDocument/2006/relationships/hyperlink" Target="https://podminky.urs.cz/item/CS_URS_2023_01/212752132" TargetMode="External" /><Relationship Id="rId34" Type="http://schemas.openxmlformats.org/officeDocument/2006/relationships/hyperlink" Target="https://podminky.urs.cz/item/CS_URS_2023_01/212752412" TargetMode="External" /><Relationship Id="rId35" Type="http://schemas.openxmlformats.org/officeDocument/2006/relationships/hyperlink" Target="https://podminky.urs.cz/item/CS_URS_2023_01/213141112" TargetMode="External" /><Relationship Id="rId36" Type="http://schemas.openxmlformats.org/officeDocument/2006/relationships/hyperlink" Target="https://podminky.urs.cz/item/CS_URS_2023_01/274321117" TargetMode="External" /><Relationship Id="rId37" Type="http://schemas.openxmlformats.org/officeDocument/2006/relationships/hyperlink" Target="https://podminky.urs.cz/item/CS_URS_2023_01/274354111" TargetMode="External" /><Relationship Id="rId38" Type="http://schemas.openxmlformats.org/officeDocument/2006/relationships/hyperlink" Target="https://podminky.urs.cz/item/CS_URS_2023_01/274354211" TargetMode="External" /><Relationship Id="rId39" Type="http://schemas.openxmlformats.org/officeDocument/2006/relationships/hyperlink" Target="https://podminky.urs.cz/item/CS_URS_2023_01/274361116" TargetMode="External" /><Relationship Id="rId40" Type="http://schemas.openxmlformats.org/officeDocument/2006/relationships/hyperlink" Target="https://podminky.urs.cz/item/CS_URS_2023_01/274361412" TargetMode="External" /><Relationship Id="rId41" Type="http://schemas.openxmlformats.org/officeDocument/2006/relationships/hyperlink" Target="https://podminky.urs.cz/item/CS_URS_2023_01/317321118" TargetMode="External" /><Relationship Id="rId42" Type="http://schemas.openxmlformats.org/officeDocument/2006/relationships/hyperlink" Target="https://podminky.urs.cz/item/CS_URS_2023_01/317353121" TargetMode="External" /><Relationship Id="rId43" Type="http://schemas.openxmlformats.org/officeDocument/2006/relationships/hyperlink" Target="https://podminky.urs.cz/item/CS_URS_2023_01/317353221" TargetMode="External" /><Relationship Id="rId44" Type="http://schemas.openxmlformats.org/officeDocument/2006/relationships/hyperlink" Target="https://podminky.urs.cz/item/CS_URS_2023_01/317361116" TargetMode="External" /><Relationship Id="rId45" Type="http://schemas.openxmlformats.org/officeDocument/2006/relationships/hyperlink" Target="https://podminky.urs.cz/item/CS_URS_2023_01/317361411" TargetMode="External" /><Relationship Id="rId46" Type="http://schemas.openxmlformats.org/officeDocument/2006/relationships/hyperlink" Target="https://podminky.urs.cz/item/CS_URS_2023_01/317661142" TargetMode="External" /><Relationship Id="rId47" Type="http://schemas.openxmlformats.org/officeDocument/2006/relationships/hyperlink" Target="https://podminky.urs.cz/item/CS_URS_2023_01/326214221" TargetMode="External" /><Relationship Id="rId48" Type="http://schemas.openxmlformats.org/officeDocument/2006/relationships/hyperlink" Target="https://podminky.urs.cz/item/CS_URS_2023_01/334323118" TargetMode="External" /><Relationship Id="rId49" Type="http://schemas.openxmlformats.org/officeDocument/2006/relationships/hyperlink" Target="https://podminky.urs.cz/item/CS_URS_2023_01/334352111" TargetMode="External" /><Relationship Id="rId50" Type="http://schemas.openxmlformats.org/officeDocument/2006/relationships/hyperlink" Target="https://podminky.urs.cz/item/CS_URS_2023_01/334352211" TargetMode="External" /><Relationship Id="rId51" Type="http://schemas.openxmlformats.org/officeDocument/2006/relationships/hyperlink" Target="https://podminky.urs.cz/item/CS_URS_2023_01/334361226" TargetMode="External" /><Relationship Id="rId52" Type="http://schemas.openxmlformats.org/officeDocument/2006/relationships/hyperlink" Target="https://podminky.urs.cz/item/CS_URS_2023_01/334951113" TargetMode="External" /><Relationship Id="rId53" Type="http://schemas.openxmlformats.org/officeDocument/2006/relationships/hyperlink" Target="https://podminky.urs.cz/item/CS_URS_2023_01/334952113" TargetMode="External" /><Relationship Id="rId54" Type="http://schemas.openxmlformats.org/officeDocument/2006/relationships/hyperlink" Target="https://podminky.urs.cz/item/CS_URS_2023_01/339921132" TargetMode="External" /><Relationship Id="rId55" Type="http://schemas.openxmlformats.org/officeDocument/2006/relationships/hyperlink" Target="https://podminky.urs.cz/item/CS_URS_2023_01/421321128" TargetMode="External" /><Relationship Id="rId56" Type="http://schemas.openxmlformats.org/officeDocument/2006/relationships/hyperlink" Target="https://podminky.urs.cz/item/CS_URS_2023_01/421351112" TargetMode="External" /><Relationship Id="rId57" Type="http://schemas.openxmlformats.org/officeDocument/2006/relationships/hyperlink" Target="https://podminky.urs.cz/item/CS_URS_2023_01/421351212" TargetMode="External" /><Relationship Id="rId58" Type="http://schemas.openxmlformats.org/officeDocument/2006/relationships/hyperlink" Target="https://podminky.urs.cz/item/CS_URS_2023_01/421361226" TargetMode="External" /><Relationship Id="rId59" Type="http://schemas.openxmlformats.org/officeDocument/2006/relationships/hyperlink" Target="https://podminky.urs.cz/item/CS_URS_2023_01/451315136" TargetMode="External" /><Relationship Id="rId60" Type="http://schemas.openxmlformats.org/officeDocument/2006/relationships/hyperlink" Target="https://podminky.urs.cz/item/CS_URS_2023_01/452311131" TargetMode="External" /><Relationship Id="rId61" Type="http://schemas.openxmlformats.org/officeDocument/2006/relationships/hyperlink" Target="https://podminky.urs.cz/item/CS_URS_2023_01/458311131" TargetMode="External" /><Relationship Id="rId62" Type="http://schemas.openxmlformats.org/officeDocument/2006/relationships/hyperlink" Target="https://podminky.urs.cz/item/CS_URS_2023_01/462511169" TargetMode="External" /><Relationship Id="rId63" Type="http://schemas.openxmlformats.org/officeDocument/2006/relationships/hyperlink" Target="https://podminky.urs.cz/item/CS_URS_2023_01/463211132" TargetMode="External" /><Relationship Id="rId64" Type="http://schemas.openxmlformats.org/officeDocument/2006/relationships/hyperlink" Target="https://podminky.urs.cz/item/CS_URS_2023_01/465513257" TargetMode="External" /><Relationship Id="rId65" Type="http://schemas.openxmlformats.org/officeDocument/2006/relationships/hyperlink" Target="https://podminky.urs.cz/item/CS_URS_2023_01/564861111" TargetMode="External" /><Relationship Id="rId66" Type="http://schemas.openxmlformats.org/officeDocument/2006/relationships/hyperlink" Target="https://podminky.urs.cz/item/CS_URS_2023_01/564871011" TargetMode="External" /><Relationship Id="rId67" Type="http://schemas.openxmlformats.org/officeDocument/2006/relationships/hyperlink" Target="https://podminky.urs.cz/item/CS_URS_2023_01/564952111" TargetMode="External" /><Relationship Id="rId68" Type="http://schemas.openxmlformats.org/officeDocument/2006/relationships/hyperlink" Target="https://podminky.urs.cz/item/CS_URS_2023_01/565165121" TargetMode="External" /><Relationship Id="rId69" Type="http://schemas.openxmlformats.org/officeDocument/2006/relationships/hyperlink" Target="https://podminky.urs.cz/item/CS_URS_2023_01/569831111" TargetMode="External" /><Relationship Id="rId70" Type="http://schemas.openxmlformats.org/officeDocument/2006/relationships/hyperlink" Target="https://podminky.urs.cz/item/CS_URS_2023_01/573231107" TargetMode="External" /><Relationship Id="rId71" Type="http://schemas.openxmlformats.org/officeDocument/2006/relationships/hyperlink" Target="https://podminky.urs.cz/item/CS_URS_2023_01/577144141" TargetMode="External" /><Relationship Id="rId72" Type="http://schemas.openxmlformats.org/officeDocument/2006/relationships/hyperlink" Target="https://podminky.urs.cz/item/CS_URS_2023_01/578143233" TargetMode="External" /><Relationship Id="rId73" Type="http://schemas.openxmlformats.org/officeDocument/2006/relationships/hyperlink" Target="https://podminky.urs.cz/item/CS_URS_2023_01/911331131" TargetMode="External" /><Relationship Id="rId74" Type="http://schemas.openxmlformats.org/officeDocument/2006/relationships/hyperlink" Target="https://podminky.urs.cz/item/CS_URS_2023_01/911334122" TargetMode="External" /><Relationship Id="rId75" Type="http://schemas.openxmlformats.org/officeDocument/2006/relationships/hyperlink" Target="https://podminky.urs.cz/item/CS_URS_2023_01/914112111" TargetMode="External" /><Relationship Id="rId76" Type="http://schemas.openxmlformats.org/officeDocument/2006/relationships/hyperlink" Target="https://podminky.urs.cz/item/CS_URS_2023_01/915211112" TargetMode="External" /><Relationship Id="rId77" Type="http://schemas.openxmlformats.org/officeDocument/2006/relationships/hyperlink" Target="https://podminky.urs.cz/item/CS_URS_2023_01/915221112" TargetMode="External" /><Relationship Id="rId78" Type="http://schemas.openxmlformats.org/officeDocument/2006/relationships/hyperlink" Target="https://podminky.urs.cz/item/CS_URS_2023_01/915611111" TargetMode="External" /><Relationship Id="rId79" Type="http://schemas.openxmlformats.org/officeDocument/2006/relationships/hyperlink" Target="https://podminky.urs.cz/item/CS_URS_2023_01/916241113" TargetMode="External" /><Relationship Id="rId80" Type="http://schemas.openxmlformats.org/officeDocument/2006/relationships/hyperlink" Target="https://podminky.urs.cz/item/CS_URS_2023_01/919121132" TargetMode="External" /><Relationship Id="rId81" Type="http://schemas.openxmlformats.org/officeDocument/2006/relationships/hyperlink" Target="https://podminky.urs.cz/item/CS_URS_2023_01/919726124" TargetMode="External" /><Relationship Id="rId82" Type="http://schemas.openxmlformats.org/officeDocument/2006/relationships/hyperlink" Target="https://podminky.urs.cz/item/CS_URS_2023_01/919735112" TargetMode="External" /><Relationship Id="rId83" Type="http://schemas.openxmlformats.org/officeDocument/2006/relationships/hyperlink" Target="https://podminky.urs.cz/item/CS_URS_2023_01/931992122" TargetMode="External" /><Relationship Id="rId84" Type="http://schemas.openxmlformats.org/officeDocument/2006/relationships/hyperlink" Target="https://podminky.urs.cz/item/CS_URS_2023_01/936941121" TargetMode="External" /><Relationship Id="rId85" Type="http://schemas.openxmlformats.org/officeDocument/2006/relationships/hyperlink" Target="https://podminky.urs.cz/item/CS_URS_2023_01/938532111" TargetMode="External" /><Relationship Id="rId86" Type="http://schemas.openxmlformats.org/officeDocument/2006/relationships/hyperlink" Target="https://podminky.urs.cz/item/CS_URS_2023_01/944111111" TargetMode="External" /><Relationship Id="rId87" Type="http://schemas.openxmlformats.org/officeDocument/2006/relationships/hyperlink" Target="https://podminky.urs.cz/item/CS_URS_2023_01/944111811" TargetMode="External" /><Relationship Id="rId88" Type="http://schemas.openxmlformats.org/officeDocument/2006/relationships/hyperlink" Target="https://podminky.urs.cz/item/CS_URS_2023_01/946231111" TargetMode="External" /><Relationship Id="rId89" Type="http://schemas.openxmlformats.org/officeDocument/2006/relationships/hyperlink" Target="https://podminky.urs.cz/item/CS_URS_2023_01/946231121" TargetMode="External" /><Relationship Id="rId90" Type="http://schemas.openxmlformats.org/officeDocument/2006/relationships/hyperlink" Target="https://podminky.urs.cz/item/CS_URS_2023_01/985324211" TargetMode="External" /><Relationship Id="rId91" Type="http://schemas.openxmlformats.org/officeDocument/2006/relationships/hyperlink" Target="https://podminky.urs.cz/item/CS_URS_2023_01/997013631" TargetMode="External" /><Relationship Id="rId92" Type="http://schemas.openxmlformats.org/officeDocument/2006/relationships/hyperlink" Target="https://podminky.urs.cz/item/CS_URS_2023_01/997211521" TargetMode="External" /><Relationship Id="rId93" Type="http://schemas.openxmlformats.org/officeDocument/2006/relationships/hyperlink" Target="https://podminky.urs.cz/item/CS_URS_2023_01/997211529" TargetMode="External" /><Relationship Id="rId94" Type="http://schemas.openxmlformats.org/officeDocument/2006/relationships/hyperlink" Target="https://podminky.urs.cz/item/CS_URS_2023_01/997211612" TargetMode="External" /><Relationship Id="rId95" Type="http://schemas.openxmlformats.org/officeDocument/2006/relationships/hyperlink" Target="https://podminky.urs.cz/item/CS_URS_2023_01/997221551" TargetMode="External" /><Relationship Id="rId96" Type="http://schemas.openxmlformats.org/officeDocument/2006/relationships/hyperlink" Target="https://podminky.urs.cz/item/CS_URS_2023_01/997221559" TargetMode="External" /><Relationship Id="rId97" Type="http://schemas.openxmlformats.org/officeDocument/2006/relationships/hyperlink" Target="https://podminky.urs.cz/item/CS_URS_2023_01/997221611" TargetMode="External" /><Relationship Id="rId98" Type="http://schemas.openxmlformats.org/officeDocument/2006/relationships/hyperlink" Target="https://podminky.urs.cz/item/CS_URS_2023_01/997221873" TargetMode="External" /><Relationship Id="rId99" Type="http://schemas.openxmlformats.org/officeDocument/2006/relationships/hyperlink" Target="https://podminky.urs.cz/item/CS_URS_2023_01/998212111" TargetMode="External" /><Relationship Id="rId100" Type="http://schemas.openxmlformats.org/officeDocument/2006/relationships/hyperlink" Target="https://podminky.urs.cz/item/CS_URS_2023_01/711142559" TargetMode="External" /><Relationship Id="rId101" Type="http://schemas.openxmlformats.org/officeDocument/2006/relationships/hyperlink" Target="https://podminky.urs.cz/item/CS_URS_2023_01/711311001" TargetMode="External" /><Relationship Id="rId102" Type="http://schemas.openxmlformats.org/officeDocument/2006/relationships/hyperlink" Target="https://podminky.urs.cz/item/CS_URS_2023_01/711321131" TargetMode="External" /><Relationship Id="rId103" Type="http://schemas.openxmlformats.org/officeDocument/2006/relationships/hyperlink" Target="https://podminky.urs.cz/item/CS_URS_2023_01/711341564" TargetMode="External" /><Relationship Id="rId104" Type="http://schemas.openxmlformats.org/officeDocument/2006/relationships/hyperlink" Target="https://podminky.urs.cz/item/CS_URS_2023_01/998711101" TargetMode="External" /><Relationship Id="rId10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2103000" TargetMode="External" /><Relationship Id="rId2" Type="http://schemas.openxmlformats.org/officeDocument/2006/relationships/hyperlink" Target="https://podminky.urs.cz/item/CS_URS_2023_01/012303000" TargetMode="External" /><Relationship Id="rId3" Type="http://schemas.openxmlformats.org/officeDocument/2006/relationships/hyperlink" Target="https://podminky.urs.cz/item/CS_URS_2023_01/013244000" TargetMode="External" /><Relationship Id="rId4" Type="http://schemas.openxmlformats.org/officeDocument/2006/relationships/hyperlink" Target="https://podminky.urs.cz/item/CS_URS_2023_01/013254000" TargetMode="External" /><Relationship Id="rId5" Type="http://schemas.openxmlformats.org/officeDocument/2006/relationships/hyperlink" Target="https://podminky.urs.cz/item/CS_URS_2023_01/030001000" TargetMode="External" /><Relationship Id="rId6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21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24</v>
      </c>
      <c r="AL8" s="24"/>
      <c r="AM8" s="24"/>
      <c r="AN8" s="35" t="s">
        <v>25</v>
      </c>
      <c r="AO8" s="24"/>
      <c r="AP8" s="24"/>
      <c r="AQ8" s="24"/>
      <c r="AR8" s="22"/>
      <c r="BE8" s="33"/>
      <c r="BS8" s="19" t="s">
        <v>6</v>
      </c>
    </row>
    <row r="9" spans="2:71" s="1" customFormat="1" ht="29.25" customHeight="1">
      <c r="B9" s="23"/>
      <c r="C9" s="24"/>
      <c r="D9" s="28" t="s">
        <v>26</v>
      </c>
      <c r="E9" s="24"/>
      <c r="F9" s="24"/>
      <c r="G9" s="24"/>
      <c r="H9" s="24"/>
      <c r="I9" s="24"/>
      <c r="J9" s="24"/>
      <c r="K9" s="36" t="s">
        <v>27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8" t="s">
        <v>28</v>
      </c>
      <c r="AL9" s="24"/>
      <c r="AM9" s="24"/>
      <c r="AN9" s="36" t="s">
        <v>29</v>
      </c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30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31</v>
      </c>
      <c r="AL10" s="24"/>
      <c r="AM10" s="24"/>
      <c r="AN10" s="29" t="s">
        <v>32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33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34</v>
      </c>
      <c r="AL11" s="24"/>
      <c r="AM11" s="24"/>
      <c r="AN11" s="29" t="s">
        <v>32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35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31</v>
      </c>
      <c r="AL13" s="24"/>
      <c r="AM13" s="24"/>
      <c r="AN13" s="37" t="s">
        <v>36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7" t="s">
        <v>36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4" t="s">
        <v>34</v>
      </c>
      <c r="AL14" s="24"/>
      <c r="AM14" s="24"/>
      <c r="AN14" s="37" t="s">
        <v>36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37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31</v>
      </c>
      <c r="AL16" s="24"/>
      <c r="AM16" s="24"/>
      <c r="AN16" s="29" t="s">
        <v>38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39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34</v>
      </c>
      <c r="AL17" s="24"/>
      <c r="AM17" s="24"/>
      <c r="AN17" s="29" t="s">
        <v>40</v>
      </c>
      <c r="AO17" s="24"/>
      <c r="AP17" s="24"/>
      <c r="AQ17" s="24"/>
      <c r="AR17" s="22"/>
      <c r="BE17" s="33"/>
      <c r="BS17" s="19" t="s">
        <v>41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42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31</v>
      </c>
      <c r="AL19" s="24"/>
      <c r="AM19" s="24"/>
      <c r="AN19" s="29" t="s">
        <v>43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44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34</v>
      </c>
      <c r="AL20" s="24"/>
      <c r="AM20" s="24"/>
      <c r="AN20" s="29" t="s">
        <v>45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46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9" t="s">
        <v>47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24"/>
      <c r="AQ25" s="24"/>
      <c r="AR25" s="22"/>
      <c r="BE25" s="33"/>
    </row>
    <row r="26" spans="1:57" s="2" customFormat="1" ht="25.9" customHeight="1">
      <c r="A26" s="41"/>
      <c r="B26" s="42"/>
      <c r="C26" s="43"/>
      <c r="D26" s="44" t="s">
        <v>48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>
        <f>ROUND(AG54,2)</f>
        <v>0</v>
      </c>
      <c r="AL26" s="45"/>
      <c r="AM26" s="45"/>
      <c r="AN26" s="45"/>
      <c r="AO26" s="45"/>
      <c r="AP26" s="43"/>
      <c r="AQ26" s="43"/>
      <c r="AR26" s="47"/>
      <c r="BE26" s="33"/>
    </row>
    <row r="27" spans="1:57" s="2" customFormat="1" ht="6.95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7"/>
      <c r="BE27" s="33"/>
    </row>
    <row r="28" spans="1:57" s="2" customFormat="1" ht="12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8" t="s">
        <v>49</v>
      </c>
      <c r="M28" s="48"/>
      <c r="N28" s="48"/>
      <c r="O28" s="48"/>
      <c r="P28" s="48"/>
      <c r="Q28" s="43"/>
      <c r="R28" s="43"/>
      <c r="S28" s="43"/>
      <c r="T28" s="43"/>
      <c r="U28" s="43"/>
      <c r="V28" s="43"/>
      <c r="W28" s="48" t="s">
        <v>50</v>
      </c>
      <c r="X28" s="48"/>
      <c r="Y28" s="48"/>
      <c r="Z28" s="48"/>
      <c r="AA28" s="48"/>
      <c r="AB28" s="48"/>
      <c r="AC28" s="48"/>
      <c r="AD28" s="48"/>
      <c r="AE28" s="48"/>
      <c r="AF28" s="43"/>
      <c r="AG28" s="43"/>
      <c r="AH28" s="43"/>
      <c r="AI28" s="43"/>
      <c r="AJ28" s="43"/>
      <c r="AK28" s="48" t="s">
        <v>51</v>
      </c>
      <c r="AL28" s="48"/>
      <c r="AM28" s="48"/>
      <c r="AN28" s="48"/>
      <c r="AO28" s="48"/>
      <c r="AP28" s="43"/>
      <c r="AQ28" s="43"/>
      <c r="AR28" s="47"/>
      <c r="BE28" s="33"/>
    </row>
    <row r="29" spans="1:57" s="3" customFormat="1" ht="14.4" customHeight="1">
      <c r="A29" s="3"/>
      <c r="B29" s="49"/>
      <c r="C29" s="50"/>
      <c r="D29" s="34" t="s">
        <v>52</v>
      </c>
      <c r="E29" s="50"/>
      <c r="F29" s="34" t="s">
        <v>53</v>
      </c>
      <c r="G29" s="50"/>
      <c r="H29" s="50"/>
      <c r="I29" s="50"/>
      <c r="J29" s="50"/>
      <c r="K29" s="50"/>
      <c r="L29" s="51">
        <v>0.21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2">
        <f>ROUND(AZ54,2)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2">
        <f>ROUND(AV54,2)</f>
        <v>0</v>
      </c>
      <c r="AL29" s="50"/>
      <c r="AM29" s="50"/>
      <c r="AN29" s="50"/>
      <c r="AO29" s="50"/>
      <c r="AP29" s="50"/>
      <c r="AQ29" s="50"/>
      <c r="AR29" s="53"/>
      <c r="BE29" s="54"/>
    </row>
    <row r="30" spans="1:57" s="3" customFormat="1" ht="14.4" customHeight="1">
      <c r="A30" s="3"/>
      <c r="B30" s="49"/>
      <c r="C30" s="50"/>
      <c r="D30" s="50"/>
      <c r="E30" s="50"/>
      <c r="F30" s="34" t="s">
        <v>54</v>
      </c>
      <c r="G30" s="50"/>
      <c r="H30" s="50"/>
      <c r="I30" s="50"/>
      <c r="J30" s="50"/>
      <c r="K30" s="50"/>
      <c r="L30" s="51">
        <v>0.15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>
        <f>ROUND(BA54,2)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2">
        <f>ROUND(AW54,2)</f>
        <v>0</v>
      </c>
      <c r="AL30" s="50"/>
      <c r="AM30" s="50"/>
      <c r="AN30" s="50"/>
      <c r="AO30" s="50"/>
      <c r="AP30" s="50"/>
      <c r="AQ30" s="50"/>
      <c r="AR30" s="53"/>
      <c r="BE30" s="54"/>
    </row>
    <row r="31" spans="1:57" s="3" customFormat="1" ht="14.4" customHeight="1" hidden="1">
      <c r="A31" s="3"/>
      <c r="B31" s="49"/>
      <c r="C31" s="50"/>
      <c r="D31" s="50"/>
      <c r="E31" s="50"/>
      <c r="F31" s="34" t="s">
        <v>55</v>
      </c>
      <c r="G31" s="50"/>
      <c r="H31" s="50"/>
      <c r="I31" s="50"/>
      <c r="J31" s="50"/>
      <c r="K31" s="50"/>
      <c r="L31" s="51">
        <v>0.21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2">
        <f>ROUND(BB54,2)</f>
        <v>0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2">
        <v>0</v>
      </c>
      <c r="AL31" s="50"/>
      <c r="AM31" s="50"/>
      <c r="AN31" s="50"/>
      <c r="AO31" s="50"/>
      <c r="AP31" s="50"/>
      <c r="AQ31" s="50"/>
      <c r="AR31" s="53"/>
      <c r="BE31" s="54"/>
    </row>
    <row r="32" spans="1:57" s="3" customFormat="1" ht="14.4" customHeight="1" hidden="1">
      <c r="A32" s="3"/>
      <c r="B32" s="49"/>
      <c r="C32" s="50"/>
      <c r="D32" s="50"/>
      <c r="E32" s="50"/>
      <c r="F32" s="34" t="s">
        <v>56</v>
      </c>
      <c r="G32" s="50"/>
      <c r="H32" s="50"/>
      <c r="I32" s="50"/>
      <c r="J32" s="50"/>
      <c r="K32" s="50"/>
      <c r="L32" s="51">
        <v>0.15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ROUND(BC54,2)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v>0</v>
      </c>
      <c r="AL32" s="50"/>
      <c r="AM32" s="50"/>
      <c r="AN32" s="50"/>
      <c r="AO32" s="50"/>
      <c r="AP32" s="50"/>
      <c r="AQ32" s="50"/>
      <c r="AR32" s="53"/>
      <c r="BE32" s="54"/>
    </row>
    <row r="33" spans="1:57" s="3" customFormat="1" ht="14.4" customHeight="1" hidden="1">
      <c r="A33" s="3"/>
      <c r="B33" s="49"/>
      <c r="C33" s="50"/>
      <c r="D33" s="50"/>
      <c r="E33" s="50"/>
      <c r="F33" s="34" t="s">
        <v>57</v>
      </c>
      <c r="G33" s="50"/>
      <c r="H33" s="50"/>
      <c r="I33" s="50"/>
      <c r="J33" s="50"/>
      <c r="K33" s="50"/>
      <c r="L33" s="51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ROUND(BD54,2)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v>0</v>
      </c>
      <c r="AL33" s="50"/>
      <c r="AM33" s="50"/>
      <c r="AN33" s="50"/>
      <c r="AO33" s="50"/>
      <c r="AP33" s="50"/>
      <c r="AQ33" s="50"/>
      <c r="AR33" s="53"/>
      <c r="BE33" s="3"/>
    </row>
    <row r="34" spans="1:57" s="2" customFormat="1" ht="6.95" customHeight="1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  <c r="BE34" s="41"/>
    </row>
    <row r="35" spans="1:57" s="2" customFormat="1" ht="25.9" customHeight="1">
      <c r="A35" s="41"/>
      <c r="B35" s="42"/>
      <c r="C35" s="55"/>
      <c r="D35" s="56" t="s">
        <v>58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59</v>
      </c>
      <c r="U35" s="57"/>
      <c r="V35" s="57"/>
      <c r="W35" s="57"/>
      <c r="X35" s="59" t="s">
        <v>60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7"/>
      <c r="BE35" s="41"/>
    </row>
    <row r="36" spans="1:57" s="2" customFormat="1" ht="6.95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  <c r="BE36" s="41"/>
    </row>
    <row r="37" spans="1:57" s="2" customFormat="1" ht="6.95" customHeight="1">
      <c r="A37" s="4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47"/>
      <c r="BE37" s="41"/>
    </row>
    <row r="41" spans="1:57" s="2" customFormat="1" ht="6.95" customHeight="1">
      <c r="A41" s="4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47"/>
      <c r="BE41" s="41"/>
    </row>
    <row r="42" spans="1:57" s="2" customFormat="1" ht="24.95" customHeight="1">
      <c r="A42" s="41"/>
      <c r="B42" s="42"/>
      <c r="C42" s="25" t="s">
        <v>61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7"/>
      <c r="BE42" s="41"/>
    </row>
    <row r="43" spans="1:57" s="2" customFormat="1" ht="6.95" customHeight="1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7"/>
      <c r="BE43" s="41"/>
    </row>
    <row r="44" spans="1:57" s="4" customFormat="1" ht="12" customHeight="1">
      <c r="A44" s="4"/>
      <c r="B44" s="66"/>
      <c r="C44" s="34" t="s">
        <v>13</v>
      </c>
      <c r="D44" s="67"/>
      <c r="E44" s="67"/>
      <c r="F44" s="67"/>
      <c r="G44" s="67"/>
      <c r="H44" s="67"/>
      <c r="I44" s="67"/>
      <c r="J44" s="67"/>
      <c r="K44" s="67"/>
      <c r="L44" s="67" t="str">
        <f>K5</f>
        <v>SKA36B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BE44" s="4"/>
    </row>
    <row r="45" spans="1:57" s="5" customFormat="1" ht="36.95" customHeight="1">
      <c r="A45" s="5"/>
      <c r="B45" s="69"/>
      <c r="C45" s="70" t="s">
        <v>16</v>
      </c>
      <c r="D45" s="71"/>
      <c r="E45" s="71"/>
      <c r="F45" s="71"/>
      <c r="G45" s="71"/>
      <c r="H45" s="71"/>
      <c r="I45" s="71"/>
      <c r="J45" s="71"/>
      <c r="K45" s="71"/>
      <c r="L45" s="72" t="str">
        <f>K6</f>
        <v xml:space="preserve">Rekonstrukce mostu  ev.č. 19920 -1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3"/>
      <c r="BE45" s="5"/>
    </row>
    <row r="46" spans="1:57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7"/>
      <c r="BE46" s="41"/>
    </row>
    <row r="47" spans="1:57" s="2" customFormat="1" ht="12" customHeight="1">
      <c r="A47" s="41"/>
      <c r="B47" s="42"/>
      <c r="C47" s="34" t="s">
        <v>22</v>
      </c>
      <c r="D47" s="43"/>
      <c r="E47" s="43"/>
      <c r="F47" s="43"/>
      <c r="G47" s="43"/>
      <c r="H47" s="43"/>
      <c r="I47" s="43"/>
      <c r="J47" s="43"/>
      <c r="K47" s="43"/>
      <c r="L47" s="74" t="str">
        <f>IF(K8="","",K8)</f>
        <v xml:space="preserve"> 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34" t="s">
        <v>24</v>
      </c>
      <c r="AJ47" s="43"/>
      <c r="AK47" s="43"/>
      <c r="AL47" s="43"/>
      <c r="AM47" s="75" t="str">
        <f>IF(AN8="","",AN8)</f>
        <v>10. 1. 2023</v>
      </c>
      <c r="AN47" s="75"/>
      <c r="AO47" s="43"/>
      <c r="AP47" s="43"/>
      <c r="AQ47" s="43"/>
      <c r="AR47" s="47"/>
      <c r="BE47" s="41"/>
    </row>
    <row r="48" spans="1:57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7"/>
      <c r="BE48" s="41"/>
    </row>
    <row r="49" spans="1:57" s="2" customFormat="1" ht="25.65" customHeight="1">
      <c r="A49" s="41"/>
      <c r="B49" s="42"/>
      <c r="C49" s="34" t="s">
        <v>30</v>
      </c>
      <c r="D49" s="43"/>
      <c r="E49" s="43"/>
      <c r="F49" s="43"/>
      <c r="G49" s="43"/>
      <c r="H49" s="43"/>
      <c r="I49" s="43"/>
      <c r="J49" s="43"/>
      <c r="K49" s="43"/>
      <c r="L49" s="67" t="str">
        <f>IF(E11="","",E11)</f>
        <v>SÚS PK příspěvková org.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34" t="s">
        <v>37</v>
      </c>
      <c r="AJ49" s="43"/>
      <c r="AK49" s="43"/>
      <c r="AL49" s="43"/>
      <c r="AM49" s="76" t="str">
        <f>IF(E17="","",E17)</f>
        <v>Projekční kancelář Ing.Škubalová</v>
      </c>
      <c r="AN49" s="67"/>
      <c r="AO49" s="67"/>
      <c r="AP49" s="67"/>
      <c r="AQ49" s="43"/>
      <c r="AR49" s="47"/>
      <c r="AS49" s="77" t="s">
        <v>62</v>
      </c>
      <c r="AT49" s="78"/>
      <c r="AU49" s="79"/>
      <c r="AV49" s="79"/>
      <c r="AW49" s="79"/>
      <c r="AX49" s="79"/>
      <c r="AY49" s="79"/>
      <c r="AZ49" s="79"/>
      <c r="BA49" s="79"/>
      <c r="BB49" s="79"/>
      <c r="BC49" s="79"/>
      <c r="BD49" s="80"/>
      <c r="BE49" s="41"/>
    </row>
    <row r="50" spans="1:57" s="2" customFormat="1" ht="15.15" customHeight="1">
      <c r="A50" s="41"/>
      <c r="B50" s="42"/>
      <c r="C50" s="34" t="s">
        <v>35</v>
      </c>
      <c r="D50" s="43"/>
      <c r="E50" s="43"/>
      <c r="F50" s="43"/>
      <c r="G50" s="43"/>
      <c r="H50" s="43"/>
      <c r="I50" s="43"/>
      <c r="J50" s="43"/>
      <c r="K50" s="43"/>
      <c r="L50" s="67" t="str">
        <f>IF(E14="Vyplň údaj","",E14)</f>
        <v/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34" t="s">
        <v>42</v>
      </c>
      <c r="AJ50" s="43"/>
      <c r="AK50" s="43"/>
      <c r="AL50" s="43"/>
      <c r="AM50" s="76" t="str">
        <f>IF(E20="","",E20)</f>
        <v>Straka</v>
      </c>
      <c r="AN50" s="67"/>
      <c r="AO50" s="67"/>
      <c r="AP50" s="67"/>
      <c r="AQ50" s="43"/>
      <c r="AR50" s="47"/>
      <c r="AS50" s="81"/>
      <c r="AT50" s="82"/>
      <c r="AU50" s="83"/>
      <c r="AV50" s="83"/>
      <c r="AW50" s="83"/>
      <c r="AX50" s="83"/>
      <c r="AY50" s="83"/>
      <c r="AZ50" s="83"/>
      <c r="BA50" s="83"/>
      <c r="BB50" s="83"/>
      <c r="BC50" s="83"/>
      <c r="BD50" s="84"/>
      <c r="BE50" s="41"/>
    </row>
    <row r="51" spans="1:57" s="2" customFormat="1" ht="10.8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7"/>
      <c r="AS51" s="85"/>
      <c r="AT51" s="86"/>
      <c r="AU51" s="87"/>
      <c r="AV51" s="87"/>
      <c r="AW51" s="87"/>
      <c r="AX51" s="87"/>
      <c r="AY51" s="87"/>
      <c r="AZ51" s="87"/>
      <c r="BA51" s="87"/>
      <c r="BB51" s="87"/>
      <c r="BC51" s="87"/>
      <c r="BD51" s="88"/>
      <c r="BE51" s="41"/>
    </row>
    <row r="52" spans="1:57" s="2" customFormat="1" ht="29.25" customHeight="1">
      <c r="A52" s="41"/>
      <c r="B52" s="42"/>
      <c r="C52" s="89" t="s">
        <v>63</v>
      </c>
      <c r="D52" s="90"/>
      <c r="E52" s="90"/>
      <c r="F52" s="90"/>
      <c r="G52" s="90"/>
      <c r="H52" s="91"/>
      <c r="I52" s="92" t="s">
        <v>64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3" t="s">
        <v>65</v>
      </c>
      <c r="AH52" s="90"/>
      <c r="AI52" s="90"/>
      <c r="AJ52" s="90"/>
      <c r="AK52" s="90"/>
      <c r="AL52" s="90"/>
      <c r="AM52" s="90"/>
      <c r="AN52" s="92" t="s">
        <v>66</v>
      </c>
      <c r="AO52" s="90"/>
      <c r="AP52" s="90"/>
      <c r="AQ52" s="94" t="s">
        <v>67</v>
      </c>
      <c r="AR52" s="47"/>
      <c r="AS52" s="95" t="s">
        <v>68</v>
      </c>
      <c r="AT52" s="96" t="s">
        <v>69</v>
      </c>
      <c r="AU52" s="96" t="s">
        <v>70</v>
      </c>
      <c r="AV52" s="96" t="s">
        <v>71</v>
      </c>
      <c r="AW52" s="96" t="s">
        <v>72</v>
      </c>
      <c r="AX52" s="96" t="s">
        <v>73</v>
      </c>
      <c r="AY52" s="96" t="s">
        <v>74</v>
      </c>
      <c r="AZ52" s="96" t="s">
        <v>75</v>
      </c>
      <c r="BA52" s="96" t="s">
        <v>76</v>
      </c>
      <c r="BB52" s="96" t="s">
        <v>77</v>
      </c>
      <c r="BC52" s="96" t="s">
        <v>78</v>
      </c>
      <c r="BD52" s="97" t="s">
        <v>79</v>
      </c>
      <c r="BE52" s="41"/>
    </row>
    <row r="53" spans="1:57" s="2" customFormat="1" ht="10.8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7"/>
      <c r="AS53" s="98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100"/>
      <c r="BE53" s="41"/>
    </row>
    <row r="54" spans="1:90" s="6" customFormat="1" ht="32.4" customHeight="1">
      <c r="A54" s="6"/>
      <c r="B54" s="101"/>
      <c r="C54" s="102" t="s">
        <v>80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>
        <f>ROUND(SUM(AG55:AG57),2)</f>
        <v>0</v>
      </c>
      <c r="AH54" s="104"/>
      <c r="AI54" s="104"/>
      <c r="AJ54" s="104"/>
      <c r="AK54" s="104"/>
      <c r="AL54" s="104"/>
      <c r="AM54" s="104"/>
      <c r="AN54" s="105">
        <f>SUM(AG54,AT54)</f>
        <v>0</v>
      </c>
      <c r="AO54" s="105"/>
      <c r="AP54" s="105"/>
      <c r="AQ54" s="106" t="s">
        <v>32</v>
      </c>
      <c r="AR54" s="107"/>
      <c r="AS54" s="108">
        <f>ROUND(SUM(AS55:AS57),2)</f>
        <v>0</v>
      </c>
      <c r="AT54" s="109">
        <f>ROUND(SUM(AV54:AW54),2)</f>
        <v>0</v>
      </c>
      <c r="AU54" s="110">
        <f>ROUND(SUM(AU55:AU57),5)</f>
        <v>0</v>
      </c>
      <c r="AV54" s="109">
        <f>ROUND(AZ54*L29,2)</f>
        <v>0</v>
      </c>
      <c r="AW54" s="109">
        <f>ROUND(BA54*L30,2)</f>
        <v>0</v>
      </c>
      <c r="AX54" s="109">
        <f>ROUND(BB54*L29,2)</f>
        <v>0</v>
      </c>
      <c r="AY54" s="109">
        <f>ROUND(BC54*L30,2)</f>
        <v>0</v>
      </c>
      <c r="AZ54" s="109">
        <f>ROUND(SUM(AZ55:AZ57),2)</f>
        <v>0</v>
      </c>
      <c r="BA54" s="109">
        <f>ROUND(SUM(BA55:BA57),2)</f>
        <v>0</v>
      </c>
      <c r="BB54" s="109">
        <f>ROUND(SUM(BB55:BB57),2)</f>
        <v>0</v>
      </c>
      <c r="BC54" s="109">
        <f>ROUND(SUM(BC55:BC57),2)</f>
        <v>0</v>
      </c>
      <c r="BD54" s="111">
        <f>ROUND(SUM(BD55:BD57),2)</f>
        <v>0</v>
      </c>
      <c r="BE54" s="6"/>
      <c r="BS54" s="112" t="s">
        <v>81</v>
      </c>
      <c r="BT54" s="112" t="s">
        <v>82</v>
      </c>
      <c r="BU54" s="113" t="s">
        <v>83</v>
      </c>
      <c r="BV54" s="112" t="s">
        <v>84</v>
      </c>
      <c r="BW54" s="112" t="s">
        <v>5</v>
      </c>
      <c r="BX54" s="112" t="s">
        <v>85</v>
      </c>
      <c r="CL54" s="112" t="s">
        <v>19</v>
      </c>
    </row>
    <row r="55" spans="1:91" s="7" customFormat="1" ht="24.75" customHeight="1">
      <c r="A55" s="114" t="s">
        <v>86</v>
      </c>
      <c r="B55" s="115"/>
      <c r="C55" s="116"/>
      <c r="D55" s="117" t="s">
        <v>87</v>
      </c>
      <c r="E55" s="117"/>
      <c r="F55" s="117"/>
      <c r="G55" s="117"/>
      <c r="H55" s="117"/>
      <c r="I55" s="118"/>
      <c r="J55" s="117" t="s">
        <v>88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9">
        <f>'SKA3601 - SO 001  Demolic...'!J30</f>
        <v>0</v>
      </c>
      <c r="AH55" s="118"/>
      <c r="AI55" s="118"/>
      <c r="AJ55" s="118"/>
      <c r="AK55" s="118"/>
      <c r="AL55" s="118"/>
      <c r="AM55" s="118"/>
      <c r="AN55" s="119">
        <f>SUM(AG55,AT55)</f>
        <v>0</v>
      </c>
      <c r="AO55" s="118"/>
      <c r="AP55" s="118"/>
      <c r="AQ55" s="120" t="s">
        <v>89</v>
      </c>
      <c r="AR55" s="121"/>
      <c r="AS55" s="122">
        <v>0</v>
      </c>
      <c r="AT55" s="123">
        <f>ROUND(SUM(AV55:AW55),2)</f>
        <v>0</v>
      </c>
      <c r="AU55" s="124">
        <f>'SKA3601 - SO 001  Demolic...'!P85</f>
        <v>0</v>
      </c>
      <c r="AV55" s="123">
        <f>'SKA3601 - SO 001  Demolic...'!J33</f>
        <v>0</v>
      </c>
      <c r="AW55" s="123">
        <f>'SKA3601 - SO 001  Demolic...'!J34</f>
        <v>0</v>
      </c>
      <c r="AX55" s="123">
        <f>'SKA3601 - SO 001  Demolic...'!J35</f>
        <v>0</v>
      </c>
      <c r="AY55" s="123">
        <f>'SKA3601 - SO 001  Demolic...'!J36</f>
        <v>0</v>
      </c>
      <c r="AZ55" s="123">
        <f>'SKA3601 - SO 001  Demolic...'!F33</f>
        <v>0</v>
      </c>
      <c r="BA55" s="123">
        <f>'SKA3601 - SO 001  Demolic...'!F34</f>
        <v>0</v>
      </c>
      <c r="BB55" s="123">
        <f>'SKA3601 - SO 001  Demolic...'!F35</f>
        <v>0</v>
      </c>
      <c r="BC55" s="123">
        <f>'SKA3601 - SO 001  Demolic...'!F36</f>
        <v>0</v>
      </c>
      <c r="BD55" s="125">
        <f>'SKA3601 - SO 001  Demolic...'!F37</f>
        <v>0</v>
      </c>
      <c r="BE55" s="7"/>
      <c r="BT55" s="126" t="s">
        <v>90</v>
      </c>
      <c r="BV55" s="126" t="s">
        <v>84</v>
      </c>
      <c r="BW55" s="126" t="s">
        <v>91</v>
      </c>
      <c r="BX55" s="126" t="s">
        <v>5</v>
      </c>
      <c r="CL55" s="126" t="s">
        <v>19</v>
      </c>
      <c r="CM55" s="126" t="s">
        <v>21</v>
      </c>
    </row>
    <row r="56" spans="1:91" s="7" customFormat="1" ht="24.75" customHeight="1">
      <c r="A56" s="114" t="s">
        <v>86</v>
      </c>
      <c r="B56" s="115"/>
      <c r="C56" s="116"/>
      <c r="D56" s="117" t="s">
        <v>92</v>
      </c>
      <c r="E56" s="117"/>
      <c r="F56" s="117"/>
      <c r="G56" s="117"/>
      <c r="H56" s="117"/>
      <c r="I56" s="118"/>
      <c r="J56" s="117" t="s">
        <v>93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9">
        <f>'SKA3602 - SO 201  Most ev...'!J30</f>
        <v>0</v>
      </c>
      <c r="AH56" s="118"/>
      <c r="AI56" s="118"/>
      <c r="AJ56" s="118"/>
      <c r="AK56" s="118"/>
      <c r="AL56" s="118"/>
      <c r="AM56" s="118"/>
      <c r="AN56" s="119">
        <f>SUM(AG56,AT56)</f>
        <v>0</v>
      </c>
      <c r="AO56" s="118"/>
      <c r="AP56" s="118"/>
      <c r="AQ56" s="120" t="s">
        <v>89</v>
      </c>
      <c r="AR56" s="121"/>
      <c r="AS56" s="122">
        <v>0</v>
      </c>
      <c r="AT56" s="123">
        <f>ROUND(SUM(AV56:AW56),2)</f>
        <v>0</v>
      </c>
      <c r="AU56" s="124">
        <f>'SKA3602 - SO 201  Most ev...'!P91</f>
        <v>0</v>
      </c>
      <c r="AV56" s="123">
        <f>'SKA3602 - SO 201  Most ev...'!J33</f>
        <v>0</v>
      </c>
      <c r="AW56" s="123">
        <f>'SKA3602 - SO 201  Most ev...'!J34</f>
        <v>0</v>
      </c>
      <c r="AX56" s="123">
        <f>'SKA3602 - SO 201  Most ev...'!J35</f>
        <v>0</v>
      </c>
      <c r="AY56" s="123">
        <f>'SKA3602 - SO 201  Most ev...'!J36</f>
        <v>0</v>
      </c>
      <c r="AZ56" s="123">
        <f>'SKA3602 - SO 201  Most ev...'!F33</f>
        <v>0</v>
      </c>
      <c r="BA56" s="123">
        <f>'SKA3602 - SO 201  Most ev...'!F34</f>
        <v>0</v>
      </c>
      <c r="BB56" s="123">
        <f>'SKA3602 - SO 201  Most ev...'!F35</f>
        <v>0</v>
      </c>
      <c r="BC56" s="123">
        <f>'SKA3602 - SO 201  Most ev...'!F36</f>
        <v>0</v>
      </c>
      <c r="BD56" s="125">
        <f>'SKA3602 - SO 201  Most ev...'!F37</f>
        <v>0</v>
      </c>
      <c r="BE56" s="7"/>
      <c r="BT56" s="126" t="s">
        <v>90</v>
      </c>
      <c r="BV56" s="126" t="s">
        <v>84</v>
      </c>
      <c r="BW56" s="126" t="s">
        <v>94</v>
      </c>
      <c r="BX56" s="126" t="s">
        <v>5</v>
      </c>
      <c r="CL56" s="126" t="s">
        <v>19</v>
      </c>
      <c r="CM56" s="126" t="s">
        <v>21</v>
      </c>
    </row>
    <row r="57" spans="1:91" s="7" customFormat="1" ht="24.75" customHeight="1">
      <c r="A57" s="114" t="s">
        <v>86</v>
      </c>
      <c r="B57" s="115"/>
      <c r="C57" s="116"/>
      <c r="D57" s="117" t="s">
        <v>95</v>
      </c>
      <c r="E57" s="117"/>
      <c r="F57" s="117"/>
      <c r="G57" s="117"/>
      <c r="H57" s="117"/>
      <c r="I57" s="118"/>
      <c r="J57" s="117" t="s">
        <v>96</v>
      </c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9">
        <f>'SKA3603 - VON'!J30</f>
        <v>0</v>
      </c>
      <c r="AH57" s="118"/>
      <c r="AI57" s="118"/>
      <c r="AJ57" s="118"/>
      <c r="AK57" s="118"/>
      <c r="AL57" s="118"/>
      <c r="AM57" s="118"/>
      <c r="AN57" s="119">
        <f>SUM(AG57,AT57)</f>
        <v>0</v>
      </c>
      <c r="AO57" s="118"/>
      <c r="AP57" s="118"/>
      <c r="AQ57" s="120" t="s">
        <v>89</v>
      </c>
      <c r="AR57" s="121"/>
      <c r="AS57" s="127">
        <v>0</v>
      </c>
      <c r="AT57" s="128">
        <f>ROUND(SUM(AV57:AW57),2)</f>
        <v>0</v>
      </c>
      <c r="AU57" s="129">
        <f>'SKA3603 - VON'!P83</f>
        <v>0</v>
      </c>
      <c r="AV57" s="128">
        <f>'SKA3603 - VON'!J33</f>
        <v>0</v>
      </c>
      <c r="AW57" s="128">
        <f>'SKA3603 - VON'!J34</f>
        <v>0</v>
      </c>
      <c r="AX57" s="128">
        <f>'SKA3603 - VON'!J35</f>
        <v>0</v>
      </c>
      <c r="AY57" s="128">
        <f>'SKA3603 - VON'!J36</f>
        <v>0</v>
      </c>
      <c r="AZ57" s="128">
        <f>'SKA3603 - VON'!F33</f>
        <v>0</v>
      </c>
      <c r="BA57" s="128">
        <f>'SKA3603 - VON'!F34</f>
        <v>0</v>
      </c>
      <c r="BB57" s="128">
        <f>'SKA3603 - VON'!F35</f>
        <v>0</v>
      </c>
      <c r="BC57" s="128">
        <f>'SKA3603 - VON'!F36</f>
        <v>0</v>
      </c>
      <c r="BD57" s="130">
        <f>'SKA3603 - VON'!F37</f>
        <v>0</v>
      </c>
      <c r="BE57" s="7"/>
      <c r="BT57" s="126" t="s">
        <v>90</v>
      </c>
      <c r="BV57" s="126" t="s">
        <v>84</v>
      </c>
      <c r="BW57" s="126" t="s">
        <v>97</v>
      </c>
      <c r="BX57" s="126" t="s">
        <v>5</v>
      </c>
      <c r="CL57" s="126" t="s">
        <v>19</v>
      </c>
      <c r="CM57" s="126" t="s">
        <v>21</v>
      </c>
    </row>
    <row r="58" spans="1:57" s="2" customFormat="1" ht="30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7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s="2" customFormat="1" ht="6.95" customHeight="1">
      <c r="A59" s="41"/>
      <c r="B59" s="62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47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SKA3601 - SO 001  Demolic...'!C2" display="/"/>
    <hyperlink ref="A56" location="'SKA3602 - SO 201  Most ev...'!C2" display="/"/>
    <hyperlink ref="A57" location="'SKA3603 - VO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91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21</v>
      </c>
    </row>
    <row r="4" spans="2:46" s="1" customFormat="1" ht="24.95" customHeight="1">
      <c r="B4" s="22"/>
      <c r="D4" s="133" t="s">
        <v>98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 xml:space="preserve">Rekonstrukce mostu  ev.č. 19920 -1</v>
      </c>
      <c r="F7" s="135"/>
      <c r="G7" s="135"/>
      <c r="H7" s="135"/>
      <c r="L7" s="22"/>
    </row>
    <row r="8" spans="1:31" s="2" customFormat="1" ht="12" customHeight="1">
      <c r="A8" s="41"/>
      <c r="B8" s="47"/>
      <c r="C8" s="41"/>
      <c r="D8" s="135" t="s">
        <v>99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100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32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22</v>
      </c>
      <c r="E12" s="41"/>
      <c r="F12" s="139" t="s">
        <v>23</v>
      </c>
      <c r="G12" s="41"/>
      <c r="H12" s="41"/>
      <c r="I12" s="135" t="s">
        <v>24</v>
      </c>
      <c r="J12" s="140" t="str">
        <f>'Rekapitulace stavby'!AN8</f>
        <v>10. 1. 2023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30</v>
      </c>
      <c r="E14" s="41"/>
      <c r="F14" s="41"/>
      <c r="G14" s="41"/>
      <c r="H14" s="41"/>
      <c r="I14" s="135" t="s">
        <v>31</v>
      </c>
      <c r="J14" s="139" t="s">
        <v>32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33</v>
      </c>
      <c r="F15" s="41"/>
      <c r="G15" s="41"/>
      <c r="H15" s="41"/>
      <c r="I15" s="135" t="s">
        <v>34</v>
      </c>
      <c r="J15" s="139" t="s">
        <v>32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35</v>
      </c>
      <c r="E17" s="41"/>
      <c r="F17" s="41"/>
      <c r="G17" s="41"/>
      <c r="H17" s="41"/>
      <c r="I17" s="135" t="s">
        <v>31</v>
      </c>
      <c r="J17" s="35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9"/>
      <c r="G18" s="139"/>
      <c r="H18" s="139"/>
      <c r="I18" s="135" t="s">
        <v>34</v>
      </c>
      <c r="J18" s="35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37</v>
      </c>
      <c r="E20" s="41"/>
      <c r="F20" s="41"/>
      <c r="G20" s="41"/>
      <c r="H20" s="41"/>
      <c r="I20" s="135" t="s">
        <v>31</v>
      </c>
      <c r="J20" s="139" t="s">
        <v>38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">
        <v>39</v>
      </c>
      <c r="F21" s="41"/>
      <c r="G21" s="41"/>
      <c r="H21" s="41"/>
      <c r="I21" s="135" t="s">
        <v>34</v>
      </c>
      <c r="J21" s="139" t="s">
        <v>40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42</v>
      </c>
      <c r="E23" s="41"/>
      <c r="F23" s="41"/>
      <c r="G23" s="41"/>
      <c r="H23" s="41"/>
      <c r="I23" s="135" t="s">
        <v>31</v>
      </c>
      <c r="J23" s="139" t="s">
        <v>43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">
        <v>44</v>
      </c>
      <c r="F24" s="41"/>
      <c r="G24" s="41"/>
      <c r="H24" s="41"/>
      <c r="I24" s="135" t="s">
        <v>34</v>
      </c>
      <c r="J24" s="139" t="s">
        <v>45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46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1"/>
      <c r="B27" s="142"/>
      <c r="C27" s="141"/>
      <c r="D27" s="141"/>
      <c r="E27" s="143" t="s">
        <v>32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48</v>
      </c>
      <c r="E30" s="41"/>
      <c r="F30" s="41"/>
      <c r="G30" s="41"/>
      <c r="H30" s="41"/>
      <c r="I30" s="41"/>
      <c r="J30" s="147">
        <f>ROUND(J85,2)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50</v>
      </c>
      <c r="G32" s="41"/>
      <c r="H32" s="41"/>
      <c r="I32" s="148" t="s">
        <v>49</v>
      </c>
      <c r="J32" s="148" t="s">
        <v>51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52</v>
      </c>
      <c r="E33" s="135" t="s">
        <v>53</v>
      </c>
      <c r="F33" s="150">
        <f>ROUND((SUM(BE85:BE156)),2)</f>
        <v>0</v>
      </c>
      <c r="G33" s="41"/>
      <c r="H33" s="41"/>
      <c r="I33" s="151">
        <v>0.21</v>
      </c>
      <c r="J33" s="150">
        <f>ROUND(((SUM(BE85:BE156))*I33),2)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54</v>
      </c>
      <c r="F34" s="150">
        <f>ROUND((SUM(BF85:BF156)),2)</f>
        <v>0</v>
      </c>
      <c r="G34" s="41"/>
      <c r="H34" s="41"/>
      <c r="I34" s="151">
        <v>0.15</v>
      </c>
      <c r="J34" s="150">
        <f>ROUND(((SUM(BF85:BF156))*I34),2)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55</v>
      </c>
      <c r="F35" s="150">
        <f>ROUND((SUM(BG85:BG156)),2)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56</v>
      </c>
      <c r="F36" s="150">
        <f>ROUND((SUM(BH85:BH156)),2)</f>
        <v>0</v>
      </c>
      <c r="G36" s="41"/>
      <c r="H36" s="41"/>
      <c r="I36" s="151">
        <v>0.15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57</v>
      </c>
      <c r="F37" s="150">
        <f>ROUND((SUM(BI85:BI156)),2)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58</v>
      </c>
      <c r="E39" s="154"/>
      <c r="F39" s="154"/>
      <c r="G39" s="155" t="s">
        <v>59</v>
      </c>
      <c r="H39" s="156" t="s">
        <v>60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5" t="s">
        <v>101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 xml:space="preserve">Rekonstrukce mostu  ev.č. 19920 -1</v>
      </c>
      <c r="F48" s="34"/>
      <c r="G48" s="34"/>
      <c r="H48" s="34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99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 xml:space="preserve">SKA3601 - SO 001  Demolice starého mostu ev.č.19920-1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4" t="s">
        <v>22</v>
      </c>
      <c r="D52" s="43"/>
      <c r="E52" s="43"/>
      <c r="F52" s="29" t="str">
        <f>F12</f>
        <v xml:space="preserve"> </v>
      </c>
      <c r="G52" s="43"/>
      <c r="H52" s="43"/>
      <c r="I52" s="34" t="s">
        <v>24</v>
      </c>
      <c r="J52" s="75" t="str">
        <f>IF(J12="","",J12)</f>
        <v>10. 1. 2023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5.65" customHeight="1">
      <c r="A54" s="41"/>
      <c r="B54" s="42"/>
      <c r="C54" s="34" t="s">
        <v>30</v>
      </c>
      <c r="D54" s="43"/>
      <c r="E54" s="43"/>
      <c r="F54" s="29" t="str">
        <f>E15</f>
        <v>SÚS PK příspěvková org.</v>
      </c>
      <c r="G54" s="43"/>
      <c r="H54" s="43"/>
      <c r="I54" s="34" t="s">
        <v>37</v>
      </c>
      <c r="J54" s="39" t="str">
        <f>E21</f>
        <v>Projekční kancelář Ing.Škubalová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4" t="s">
        <v>35</v>
      </c>
      <c r="D55" s="43"/>
      <c r="E55" s="43"/>
      <c r="F55" s="29" t="str">
        <f>IF(E18="","",E18)</f>
        <v>Vyplň údaj</v>
      </c>
      <c r="G55" s="43"/>
      <c r="H55" s="43"/>
      <c r="I55" s="34" t="s">
        <v>42</v>
      </c>
      <c r="J55" s="39" t="str">
        <f>E24</f>
        <v>Straka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102</v>
      </c>
      <c r="D57" s="165"/>
      <c r="E57" s="165"/>
      <c r="F57" s="165"/>
      <c r="G57" s="165"/>
      <c r="H57" s="165"/>
      <c r="I57" s="165"/>
      <c r="J57" s="166" t="s">
        <v>103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80</v>
      </c>
      <c r="D59" s="43"/>
      <c r="E59" s="43"/>
      <c r="F59" s="43"/>
      <c r="G59" s="43"/>
      <c r="H59" s="43"/>
      <c r="I59" s="43"/>
      <c r="J59" s="105">
        <f>J85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104</v>
      </c>
    </row>
    <row r="60" spans="1:31" s="9" customFormat="1" ht="24.95" customHeight="1">
      <c r="A60" s="9"/>
      <c r="B60" s="168"/>
      <c r="C60" s="169"/>
      <c r="D60" s="170" t="s">
        <v>105</v>
      </c>
      <c r="E60" s="171"/>
      <c r="F60" s="171"/>
      <c r="G60" s="171"/>
      <c r="H60" s="171"/>
      <c r="I60" s="171"/>
      <c r="J60" s="172">
        <f>J86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106</v>
      </c>
      <c r="E61" s="177"/>
      <c r="F61" s="177"/>
      <c r="G61" s="177"/>
      <c r="H61" s="177"/>
      <c r="I61" s="177"/>
      <c r="J61" s="178">
        <f>J87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107</v>
      </c>
      <c r="E62" s="177"/>
      <c r="F62" s="177"/>
      <c r="G62" s="177"/>
      <c r="H62" s="177"/>
      <c r="I62" s="177"/>
      <c r="J62" s="178">
        <f>J94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108</v>
      </c>
      <c r="E63" s="177"/>
      <c r="F63" s="177"/>
      <c r="G63" s="177"/>
      <c r="H63" s="177"/>
      <c r="I63" s="177"/>
      <c r="J63" s="178">
        <f>J123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8"/>
      <c r="C64" s="169"/>
      <c r="D64" s="170" t="s">
        <v>109</v>
      </c>
      <c r="E64" s="171"/>
      <c r="F64" s="171"/>
      <c r="G64" s="171"/>
      <c r="H64" s="171"/>
      <c r="I64" s="171"/>
      <c r="J64" s="172">
        <f>J151</f>
        <v>0</v>
      </c>
      <c r="K64" s="169"/>
      <c r="L64" s="17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4"/>
      <c r="C65" s="175"/>
      <c r="D65" s="176" t="s">
        <v>110</v>
      </c>
      <c r="E65" s="177"/>
      <c r="F65" s="177"/>
      <c r="G65" s="177"/>
      <c r="H65" s="177"/>
      <c r="I65" s="177"/>
      <c r="J65" s="178">
        <f>J152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1"/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137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67" spans="1:31" s="2" customFormat="1" ht="6.95" customHeight="1">
      <c r="A67" s="41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7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71" spans="1:31" s="2" customFormat="1" ht="6.95" customHeight="1">
      <c r="A71" s="41"/>
      <c r="B71" s="64"/>
      <c r="C71" s="65"/>
      <c r="D71" s="65"/>
      <c r="E71" s="65"/>
      <c r="F71" s="65"/>
      <c r="G71" s="65"/>
      <c r="H71" s="65"/>
      <c r="I71" s="65"/>
      <c r="J71" s="65"/>
      <c r="K71" s="65"/>
      <c r="L71" s="13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24.95" customHeight="1">
      <c r="A72" s="41"/>
      <c r="B72" s="42"/>
      <c r="C72" s="25" t="s">
        <v>111</v>
      </c>
      <c r="D72" s="43"/>
      <c r="E72" s="43"/>
      <c r="F72" s="43"/>
      <c r="G72" s="43"/>
      <c r="H72" s="43"/>
      <c r="I72" s="43"/>
      <c r="J72" s="43"/>
      <c r="K72" s="43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6.95" customHeight="1">
      <c r="A73" s="41"/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2" customHeight="1">
      <c r="A74" s="41"/>
      <c r="B74" s="42"/>
      <c r="C74" s="34" t="s">
        <v>16</v>
      </c>
      <c r="D74" s="43"/>
      <c r="E74" s="43"/>
      <c r="F74" s="43"/>
      <c r="G74" s="43"/>
      <c r="H74" s="43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6.5" customHeight="1">
      <c r="A75" s="41"/>
      <c r="B75" s="42"/>
      <c r="C75" s="43"/>
      <c r="D75" s="43"/>
      <c r="E75" s="163" t="str">
        <f>E7</f>
        <v xml:space="preserve">Rekonstrukce mostu  ev.č. 19920 -1</v>
      </c>
      <c r="F75" s="34"/>
      <c r="G75" s="34"/>
      <c r="H75" s="34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2" customHeight="1">
      <c r="A76" s="41"/>
      <c r="B76" s="42"/>
      <c r="C76" s="34" t="s">
        <v>99</v>
      </c>
      <c r="D76" s="43"/>
      <c r="E76" s="43"/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6.5" customHeight="1">
      <c r="A77" s="41"/>
      <c r="B77" s="42"/>
      <c r="C77" s="43"/>
      <c r="D77" s="43"/>
      <c r="E77" s="72" t="str">
        <f>E9</f>
        <v xml:space="preserve">SKA3601 - SO 001  Demolice starého mostu ev.č.19920-1</v>
      </c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6.95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2" customHeight="1">
      <c r="A79" s="41"/>
      <c r="B79" s="42"/>
      <c r="C79" s="34" t="s">
        <v>22</v>
      </c>
      <c r="D79" s="43"/>
      <c r="E79" s="43"/>
      <c r="F79" s="29" t="str">
        <f>F12</f>
        <v xml:space="preserve"> </v>
      </c>
      <c r="G79" s="43"/>
      <c r="H79" s="43"/>
      <c r="I79" s="34" t="s">
        <v>24</v>
      </c>
      <c r="J79" s="75" t="str">
        <f>IF(J12="","",J12)</f>
        <v>10. 1. 2023</v>
      </c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6.95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25.65" customHeight="1">
      <c r="A81" s="41"/>
      <c r="B81" s="42"/>
      <c r="C81" s="34" t="s">
        <v>30</v>
      </c>
      <c r="D81" s="43"/>
      <c r="E81" s="43"/>
      <c r="F81" s="29" t="str">
        <f>E15</f>
        <v>SÚS PK příspěvková org.</v>
      </c>
      <c r="G81" s="43"/>
      <c r="H81" s="43"/>
      <c r="I81" s="34" t="s">
        <v>37</v>
      </c>
      <c r="J81" s="39" t="str">
        <f>E21</f>
        <v>Projekční kancelář Ing.Škubalová</v>
      </c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5.15" customHeight="1">
      <c r="A82" s="41"/>
      <c r="B82" s="42"/>
      <c r="C82" s="34" t="s">
        <v>35</v>
      </c>
      <c r="D82" s="43"/>
      <c r="E82" s="43"/>
      <c r="F82" s="29" t="str">
        <f>IF(E18="","",E18)</f>
        <v>Vyplň údaj</v>
      </c>
      <c r="G82" s="43"/>
      <c r="H82" s="43"/>
      <c r="I82" s="34" t="s">
        <v>42</v>
      </c>
      <c r="J82" s="39" t="str">
        <f>E24</f>
        <v>Straka</v>
      </c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0.3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11" customFormat="1" ht="29.25" customHeight="1">
      <c r="A84" s="180"/>
      <c r="B84" s="181"/>
      <c r="C84" s="182" t="s">
        <v>112</v>
      </c>
      <c r="D84" s="183" t="s">
        <v>67</v>
      </c>
      <c r="E84" s="183" t="s">
        <v>63</v>
      </c>
      <c r="F84" s="183" t="s">
        <v>64</v>
      </c>
      <c r="G84" s="183" t="s">
        <v>113</v>
      </c>
      <c r="H84" s="183" t="s">
        <v>114</v>
      </c>
      <c r="I84" s="183" t="s">
        <v>115</v>
      </c>
      <c r="J84" s="183" t="s">
        <v>103</v>
      </c>
      <c r="K84" s="184" t="s">
        <v>116</v>
      </c>
      <c r="L84" s="185"/>
      <c r="M84" s="95" t="s">
        <v>32</v>
      </c>
      <c r="N84" s="96" t="s">
        <v>52</v>
      </c>
      <c r="O84" s="96" t="s">
        <v>117</v>
      </c>
      <c r="P84" s="96" t="s">
        <v>118</v>
      </c>
      <c r="Q84" s="96" t="s">
        <v>119</v>
      </c>
      <c r="R84" s="96" t="s">
        <v>120</v>
      </c>
      <c r="S84" s="96" t="s">
        <v>121</v>
      </c>
      <c r="T84" s="97" t="s">
        <v>122</v>
      </c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</row>
    <row r="85" spans="1:63" s="2" customFormat="1" ht="22.8" customHeight="1">
      <c r="A85" s="41"/>
      <c r="B85" s="42"/>
      <c r="C85" s="102" t="s">
        <v>123</v>
      </c>
      <c r="D85" s="43"/>
      <c r="E85" s="43"/>
      <c r="F85" s="43"/>
      <c r="G85" s="43"/>
      <c r="H85" s="43"/>
      <c r="I85" s="43"/>
      <c r="J85" s="186">
        <f>BK85</f>
        <v>0</v>
      </c>
      <c r="K85" s="43"/>
      <c r="L85" s="47"/>
      <c r="M85" s="98"/>
      <c r="N85" s="187"/>
      <c r="O85" s="99"/>
      <c r="P85" s="188">
        <f>P86+P151</f>
        <v>0</v>
      </c>
      <c r="Q85" s="99"/>
      <c r="R85" s="188">
        <f>R86+R151</f>
        <v>20.16222825</v>
      </c>
      <c r="S85" s="99"/>
      <c r="T85" s="189">
        <f>T86+T151</f>
        <v>413.554125</v>
      </c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T85" s="19" t="s">
        <v>81</v>
      </c>
      <c r="AU85" s="19" t="s">
        <v>104</v>
      </c>
      <c r="BK85" s="190">
        <f>BK86+BK151</f>
        <v>0</v>
      </c>
    </row>
    <row r="86" spans="1:63" s="12" customFormat="1" ht="25.9" customHeight="1">
      <c r="A86" s="12"/>
      <c r="B86" s="191"/>
      <c r="C86" s="192"/>
      <c r="D86" s="193" t="s">
        <v>81</v>
      </c>
      <c r="E86" s="194" t="s">
        <v>124</v>
      </c>
      <c r="F86" s="194" t="s">
        <v>125</v>
      </c>
      <c r="G86" s="192"/>
      <c r="H86" s="192"/>
      <c r="I86" s="195"/>
      <c r="J86" s="196">
        <f>BK86</f>
        <v>0</v>
      </c>
      <c r="K86" s="192"/>
      <c r="L86" s="197"/>
      <c r="M86" s="198"/>
      <c r="N86" s="199"/>
      <c r="O86" s="199"/>
      <c r="P86" s="200">
        <f>P87+P94+P123</f>
        <v>0</v>
      </c>
      <c r="Q86" s="199"/>
      <c r="R86" s="200">
        <f>R87+R94+R123</f>
        <v>20.16222825</v>
      </c>
      <c r="S86" s="199"/>
      <c r="T86" s="201">
        <f>T87+T94+T123</f>
        <v>413.382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90</v>
      </c>
      <c r="AT86" s="203" t="s">
        <v>81</v>
      </c>
      <c r="AU86" s="203" t="s">
        <v>82</v>
      </c>
      <c r="AY86" s="202" t="s">
        <v>126</v>
      </c>
      <c r="BK86" s="204">
        <f>BK87+BK94+BK123</f>
        <v>0</v>
      </c>
    </row>
    <row r="87" spans="1:63" s="12" customFormat="1" ht="22.8" customHeight="1">
      <c r="A87" s="12"/>
      <c r="B87" s="191"/>
      <c r="C87" s="192"/>
      <c r="D87" s="193" t="s">
        <v>81</v>
      </c>
      <c r="E87" s="205" t="s">
        <v>90</v>
      </c>
      <c r="F87" s="205" t="s">
        <v>127</v>
      </c>
      <c r="G87" s="192"/>
      <c r="H87" s="192"/>
      <c r="I87" s="195"/>
      <c r="J87" s="206">
        <f>BK87</f>
        <v>0</v>
      </c>
      <c r="K87" s="192"/>
      <c r="L87" s="197"/>
      <c r="M87" s="198"/>
      <c r="N87" s="199"/>
      <c r="O87" s="199"/>
      <c r="P87" s="200">
        <f>SUM(P88:P93)</f>
        <v>0</v>
      </c>
      <c r="Q87" s="199"/>
      <c r="R87" s="200">
        <f>SUM(R88:R93)</f>
        <v>0</v>
      </c>
      <c r="S87" s="199"/>
      <c r="T87" s="201">
        <f>SUM(T88:T93)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90</v>
      </c>
      <c r="AT87" s="203" t="s">
        <v>81</v>
      </c>
      <c r="AU87" s="203" t="s">
        <v>90</v>
      </c>
      <c r="AY87" s="202" t="s">
        <v>126</v>
      </c>
      <c r="BK87" s="204">
        <f>SUM(BK88:BK93)</f>
        <v>0</v>
      </c>
    </row>
    <row r="88" spans="1:65" s="2" customFormat="1" ht="21.75" customHeight="1">
      <c r="A88" s="41"/>
      <c r="B88" s="42"/>
      <c r="C88" s="207" t="s">
        <v>90</v>
      </c>
      <c r="D88" s="207" t="s">
        <v>128</v>
      </c>
      <c r="E88" s="208" t="s">
        <v>129</v>
      </c>
      <c r="F88" s="209" t="s">
        <v>130</v>
      </c>
      <c r="G88" s="210" t="s">
        <v>131</v>
      </c>
      <c r="H88" s="211">
        <v>20</v>
      </c>
      <c r="I88" s="212"/>
      <c r="J88" s="213">
        <f>ROUND(I88*H88,2)</f>
        <v>0</v>
      </c>
      <c r="K88" s="209" t="s">
        <v>132</v>
      </c>
      <c r="L88" s="47"/>
      <c r="M88" s="214" t="s">
        <v>32</v>
      </c>
      <c r="N88" s="215" t="s">
        <v>53</v>
      </c>
      <c r="O88" s="87"/>
      <c r="P88" s="216">
        <f>O88*H88</f>
        <v>0</v>
      </c>
      <c r="Q88" s="216">
        <v>0</v>
      </c>
      <c r="R88" s="216">
        <f>Q88*H88</f>
        <v>0</v>
      </c>
      <c r="S88" s="216">
        <v>0</v>
      </c>
      <c r="T88" s="217">
        <f>S88*H88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R88" s="218" t="s">
        <v>133</v>
      </c>
      <c r="AT88" s="218" t="s">
        <v>128</v>
      </c>
      <c r="AU88" s="218" t="s">
        <v>21</v>
      </c>
      <c r="AY88" s="19" t="s">
        <v>126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19" t="s">
        <v>90</v>
      </c>
      <c r="BK88" s="219">
        <f>ROUND(I88*H88,2)</f>
        <v>0</v>
      </c>
      <c r="BL88" s="19" t="s">
        <v>133</v>
      </c>
      <c r="BM88" s="218" t="s">
        <v>134</v>
      </c>
    </row>
    <row r="89" spans="1:47" s="2" customFormat="1" ht="12">
      <c r="A89" s="41"/>
      <c r="B89" s="42"/>
      <c r="C89" s="43"/>
      <c r="D89" s="220" t="s">
        <v>135</v>
      </c>
      <c r="E89" s="43"/>
      <c r="F89" s="221" t="s">
        <v>136</v>
      </c>
      <c r="G89" s="43"/>
      <c r="H89" s="43"/>
      <c r="I89" s="222"/>
      <c r="J89" s="43"/>
      <c r="K89" s="43"/>
      <c r="L89" s="47"/>
      <c r="M89" s="223"/>
      <c r="N89" s="224"/>
      <c r="O89" s="87"/>
      <c r="P89" s="87"/>
      <c r="Q89" s="87"/>
      <c r="R89" s="87"/>
      <c r="S89" s="87"/>
      <c r="T89" s="88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19" t="s">
        <v>135</v>
      </c>
      <c r="AU89" s="19" t="s">
        <v>21</v>
      </c>
    </row>
    <row r="90" spans="1:51" s="13" customFormat="1" ht="12">
      <c r="A90" s="13"/>
      <c r="B90" s="225"/>
      <c r="C90" s="226"/>
      <c r="D90" s="227" t="s">
        <v>137</v>
      </c>
      <c r="E90" s="228" t="s">
        <v>32</v>
      </c>
      <c r="F90" s="229" t="s">
        <v>138</v>
      </c>
      <c r="G90" s="226"/>
      <c r="H90" s="228" t="s">
        <v>32</v>
      </c>
      <c r="I90" s="230"/>
      <c r="J90" s="226"/>
      <c r="K90" s="226"/>
      <c r="L90" s="231"/>
      <c r="M90" s="232"/>
      <c r="N90" s="233"/>
      <c r="O90" s="233"/>
      <c r="P90" s="233"/>
      <c r="Q90" s="233"/>
      <c r="R90" s="233"/>
      <c r="S90" s="233"/>
      <c r="T90" s="234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5" t="s">
        <v>137</v>
      </c>
      <c r="AU90" s="235" t="s">
        <v>21</v>
      </c>
      <c r="AV90" s="13" t="s">
        <v>90</v>
      </c>
      <c r="AW90" s="13" t="s">
        <v>41</v>
      </c>
      <c r="AX90" s="13" t="s">
        <v>82</v>
      </c>
      <c r="AY90" s="235" t="s">
        <v>126</v>
      </c>
    </row>
    <row r="91" spans="1:51" s="14" customFormat="1" ht="12">
      <c r="A91" s="14"/>
      <c r="B91" s="236"/>
      <c r="C91" s="237"/>
      <c r="D91" s="227" t="s">
        <v>137</v>
      </c>
      <c r="E91" s="238" t="s">
        <v>32</v>
      </c>
      <c r="F91" s="239" t="s">
        <v>139</v>
      </c>
      <c r="G91" s="237"/>
      <c r="H91" s="240">
        <v>20</v>
      </c>
      <c r="I91" s="241"/>
      <c r="J91" s="237"/>
      <c r="K91" s="237"/>
      <c r="L91" s="242"/>
      <c r="M91" s="243"/>
      <c r="N91" s="244"/>
      <c r="O91" s="244"/>
      <c r="P91" s="244"/>
      <c r="Q91" s="244"/>
      <c r="R91" s="244"/>
      <c r="S91" s="244"/>
      <c r="T91" s="245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6" t="s">
        <v>137</v>
      </c>
      <c r="AU91" s="246" t="s">
        <v>21</v>
      </c>
      <c r="AV91" s="14" t="s">
        <v>21</v>
      </c>
      <c r="AW91" s="14" t="s">
        <v>41</v>
      </c>
      <c r="AX91" s="14" t="s">
        <v>82</v>
      </c>
      <c r="AY91" s="246" t="s">
        <v>126</v>
      </c>
    </row>
    <row r="92" spans="1:51" s="13" customFormat="1" ht="12">
      <c r="A92" s="13"/>
      <c r="B92" s="225"/>
      <c r="C92" s="226"/>
      <c r="D92" s="227" t="s">
        <v>137</v>
      </c>
      <c r="E92" s="228" t="s">
        <v>32</v>
      </c>
      <c r="F92" s="229" t="s">
        <v>140</v>
      </c>
      <c r="G92" s="226"/>
      <c r="H92" s="228" t="s">
        <v>32</v>
      </c>
      <c r="I92" s="230"/>
      <c r="J92" s="226"/>
      <c r="K92" s="226"/>
      <c r="L92" s="231"/>
      <c r="M92" s="232"/>
      <c r="N92" s="233"/>
      <c r="O92" s="233"/>
      <c r="P92" s="233"/>
      <c r="Q92" s="233"/>
      <c r="R92" s="233"/>
      <c r="S92" s="233"/>
      <c r="T92" s="23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5" t="s">
        <v>137</v>
      </c>
      <c r="AU92" s="235" t="s">
        <v>21</v>
      </c>
      <c r="AV92" s="13" t="s">
        <v>90</v>
      </c>
      <c r="AW92" s="13" t="s">
        <v>41</v>
      </c>
      <c r="AX92" s="13" t="s">
        <v>82</v>
      </c>
      <c r="AY92" s="235" t="s">
        <v>126</v>
      </c>
    </row>
    <row r="93" spans="1:51" s="15" customFormat="1" ht="12">
      <c r="A93" s="15"/>
      <c r="B93" s="247"/>
      <c r="C93" s="248"/>
      <c r="D93" s="227" t="s">
        <v>137</v>
      </c>
      <c r="E93" s="249" t="s">
        <v>32</v>
      </c>
      <c r="F93" s="250" t="s">
        <v>141</v>
      </c>
      <c r="G93" s="248"/>
      <c r="H93" s="251">
        <v>20</v>
      </c>
      <c r="I93" s="252"/>
      <c r="J93" s="248"/>
      <c r="K93" s="248"/>
      <c r="L93" s="253"/>
      <c r="M93" s="254"/>
      <c r="N93" s="255"/>
      <c r="O93" s="255"/>
      <c r="P93" s="255"/>
      <c r="Q93" s="255"/>
      <c r="R93" s="255"/>
      <c r="S93" s="255"/>
      <c r="T93" s="256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T93" s="257" t="s">
        <v>137</v>
      </c>
      <c r="AU93" s="257" t="s">
        <v>21</v>
      </c>
      <c r="AV93" s="15" t="s">
        <v>133</v>
      </c>
      <c r="AW93" s="15" t="s">
        <v>41</v>
      </c>
      <c r="AX93" s="15" t="s">
        <v>90</v>
      </c>
      <c r="AY93" s="257" t="s">
        <v>126</v>
      </c>
    </row>
    <row r="94" spans="1:63" s="12" customFormat="1" ht="22.8" customHeight="1">
      <c r="A94" s="12"/>
      <c r="B94" s="191"/>
      <c r="C94" s="192"/>
      <c r="D94" s="193" t="s">
        <v>81</v>
      </c>
      <c r="E94" s="205" t="s">
        <v>142</v>
      </c>
      <c r="F94" s="205" t="s">
        <v>143</v>
      </c>
      <c r="G94" s="192"/>
      <c r="H94" s="192"/>
      <c r="I94" s="195"/>
      <c r="J94" s="206">
        <f>BK94</f>
        <v>0</v>
      </c>
      <c r="K94" s="192"/>
      <c r="L94" s="197"/>
      <c r="M94" s="198"/>
      <c r="N94" s="199"/>
      <c r="O94" s="199"/>
      <c r="P94" s="200">
        <f>SUM(P95:P122)</f>
        <v>0</v>
      </c>
      <c r="Q94" s="199"/>
      <c r="R94" s="200">
        <f>SUM(R95:R122)</f>
        <v>20.16222825</v>
      </c>
      <c r="S94" s="199"/>
      <c r="T94" s="201">
        <f>SUM(T95:T122)</f>
        <v>413.382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2" t="s">
        <v>90</v>
      </c>
      <c r="AT94" s="203" t="s">
        <v>81</v>
      </c>
      <c r="AU94" s="203" t="s">
        <v>90</v>
      </c>
      <c r="AY94" s="202" t="s">
        <v>126</v>
      </c>
      <c r="BK94" s="204">
        <f>SUM(BK95:BK122)</f>
        <v>0</v>
      </c>
    </row>
    <row r="95" spans="1:65" s="2" customFormat="1" ht="16.5" customHeight="1">
      <c r="A95" s="41"/>
      <c r="B95" s="42"/>
      <c r="C95" s="207" t="s">
        <v>21</v>
      </c>
      <c r="D95" s="207" t="s">
        <v>128</v>
      </c>
      <c r="E95" s="208" t="s">
        <v>144</v>
      </c>
      <c r="F95" s="209" t="s">
        <v>145</v>
      </c>
      <c r="G95" s="210" t="s">
        <v>131</v>
      </c>
      <c r="H95" s="211">
        <v>40.3</v>
      </c>
      <c r="I95" s="212"/>
      <c r="J95" s="213">
        <f>ROUND(I95*H95,2)</f>
        <v>0</v>
      </c>
      <c r="K95" s="209" t="s">
        <v>132</v>
      </c>
      <c r="L95" s="47"/>
      <c r="M95" s="214" t="s">
        <v>32</v>
      </c>
      <c r="N95" s="215" t="s">
        <v>53</v>
      </c>
      <c r="O95" s="87"/>
      <c r="P95" s="216">
        <f>O95*H95</f>
        <v>0</v>
      </c>
      <c r="Q95" s="216">
        <v>0.12171</v>
      </c>
      <c r="R95" s="216">
        <f>Q95*H95</f>
        <v>4.904913</v>
      </c>
      <c r="S95" s="216">
        <v>2.4</v>
      </c>
      <c r="T95" s="217">
        <f>S95*H95</f>
        <v>96.71999999999998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18" t="s">
        <v>133</v>
      </c>
      <c r="AT95" s="218" t="s">
        <v>128</v>
      </c>
      <c r="AU95" s="218" t="s">
        <v>21</v>
      </c>
      <c r="AY95" s="19" t="s">
        <v>126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9" t="s">
        <v>90</v>
      </c>
      <c r="BK95" s="219">
        <f>ROUND(I95*H95,2)</f>
        <v>0</v>
      </c>
      <c r="BL95" s="19" t="s">
        <v>133</v>
      </c>
      <c r="BM95" s="218" t="s">
        <v>146</v>
      </c>
    </row>
    <row r="96" spans="1:47" s="2" customFormat="1" ht="12">
      <c r="A96" s="41"/>
      <c r="B96" s="42"/>
      <c r="C96" s="43"/>
      <c r="D96" s="220" t="s">
        <v>135</v>
      </c>
      <c r="E96" s="43"/>
      <c r="F96" s="221" t="s">
        <v>147</v>
      </c>
      <c r="G96" s="43"/>
      <c r="H96" s="43"/>
      <c r="I96" s="222"/>
      <c r="J96" s="43"/>
      <c r="K96" s="43"/>
      <c r="L96" s="47"/>
      <c r="M96" s="223"/>
      <c r="N96" s="224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19" t="s">
        <v>135</v>
      </c>
      <c r="AU96" s="19" t="s">
        <v>21</v>
      </c>
    </row>
    <row r="97" spans="1:51" s="14" customFormat="1" ht="12">
      <c r="A97" s="14"/>
      <c r="B97" s="236"/>
      <c r="C97" s="237"/>
      <c r="D97" s="227" t="s">
        <v>137</v>
      </c>
      <c r="E97" s="238" t="s">
        <v>32</v>
      </c>
      <c r="F97" s="239" t="s">
        <v>148</v>
      </c>
      <c r="G97" s="237"/>
      <c r="H97" s="240">
        <v>40.3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6" t="s">
        <v>137</v>
      </c>
      <c r="AU97" s="246" t="s">
        <v>21</v>
      </c>
      <c r="AV97" s="14" t="s">
        <v>21</v>
      </c>
      <c r="AW97" s="14" t="s">
        <v>41</v>
      </c>
      <c r="AX97" s="14" t="s">
        <v>82</v>
      </c>
      <c r="AY97" s="246" t="s">
        <v>126</v>
      </c>
    </row>
    <row r="98" spans="1:51" s="13" customFormat="1" ht="12">
      <c r="A98" s="13"/>
      <c r="B98" s="225"/>
      <c r="C98" s="226"/>
      <c r="D98" s="227" t="s">
        <v>137</v>
      </c>
      <c r="E98" s="228" t="s">
        <v>32</v>
      </c>
      <c r="F98" s="229" t="s">
        <v>140</v>
      </c>
      <c r="G98" s="226"/>
      <c r="H98" s="228" t="s">
        <v>32</v>
      </c>
      <c r="I98" s="230"/>
      <c r="J98" s="226"/>
      <c r="K98" s="226"/>
      <c r="L98" s="231"/>
      <c r="M98" s="232"/>
      <c r="N98" s="233"/>
      <c r="O98" s="233"/>
      <c r="P98" s="233"/>
      <c r="Q98" s="233"/>
      <c r="R98" s="233"/>
      <c r="S98" s="233"/>
      <c r="T98" s="23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5" t="s">
        <v>137</v>
      </c>
      <c r="AU98" s="235" t="s">
        <v>21</v>
      </c>
      <c r="AV98" s="13" t="s">
        <v>90</v>
      </c>
      <c r="AW98" s="13" t="s">
        <v>41</v>
      </c>
      <c r="AX98" s="13" t="s">
        <v>82</v>
      </c>
      <c r="AY98" s="235" t="s">
        <v>126</v>
      </c>
    </row>
    <row r="99" spans="1:51" s="15" customFormat="1" ht="12">
      <c r="A99" s="15"/>
      <c r="B99" s="247"/>
      <c r="C99" s="248"/>
      <c r="D99" s="227" t="s">
        <v>137</v>
      </c>
      <c r="E99" s="249" t="s">
        <v>32</v>
      </c>
      <c r="F99" s="250" t="s">
        <v>141</v>
      </c>
      <c r="G99" s="248"/>
      <c r="H99" s="251">
        <v>40.3</v>
      </c>
      <c r="I99" s="252"/>
      <c r="J99" s="248"/>
      <c r="K99" s="248"/>
      <c r="L99" s="253"/>
      <c r="M99" s="254"/>
      <c r="N99" s="255"/>
      <c r="O99" s="255"/>
      <c r="P99" s="255"/>
      <c r="Q99" s="255"/>
      <c r="R99" s="255"/>
      <c r="S99" s="255"/>
      <c r="T99" s="256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57" t="s">
        <v>137</v>
      </c>
      <c r="AU99" s="257" t="s">
        <v>21</v>
      </c>
      <c r="AV99" s="15" t="s">
        <v>133</v>
      </c>
      <c r="AW99" s="15" t="s">
        <v>41</v>
      </c>
      <c r="AX99" s="15" t="s">
        <v>90</v>
      </c>
      <c r="AY99" s="257" t="s">
        <v>126</v>
      </c>
    </row>
    <row r="100" spans="1:65" s="2" customFormat="1" ht="16.5" customHeight="1">
      <c r="A100" s="41"/>
      <c r="B100" s="42"/>
      <c r="C100" s="207" t="s">
        <v>149</v>
      </c>
      <c r="D100" s="207" t="s">
        <v>128</v>
      </c>
      <c r="E100" s="208" t="s">
        <v>150</v>
      </c>
      <c r="F100" s="209" t="s">
        <v>151</v>
      </c>
      <c r="G100" s="210" t="s">
        <v>131</v>
      </c>
      <c r="H100" s="211">
        <v>109</v>
      </c>
      <c r="I100" s="212"/>
      <c r="J100" s="213">
        <f>ROUND(I100*H100,2)</f>
        <v>0</v>
      </c>
      <c r="K100" s="209" t="s">
        <v>132</v>
      </c>
      <c r="L100" s="47"/>
      <c r="M100" s="214" t="s">
        <v>32</v>
      </c>
      <c r="N100" s="215" t="s">
        <v>53</v>
      </c>
      <c r="O100" s="87"/>
      <c r="P100" s="216">
        <f>O100*H100</f>
        <v>0</v>
      </c>
      <c r="Q100" s="216">
        <v>0.12</v>
      </c>
      <c r="R100" s="216">
        <f>Q100*H100</f>
        <v>13.08</v>
      </c>
      <c r="S100" s="216">
        <v>2.49</v>
      </c>
      <c r="T100" s="217">
        <f>S100*H100</f>
        <v>271.41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18" t="s">
        <v>133</v>
      </c>
      <c r="AT100" s="218" t="s">
        <v>128</v>
      </c>
      <c r="AU100" s="218" t="s">
        <v>21</v>
      </c>
      <c r="AY100" s="19" t="s">
        <v>126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9" t="s">
        <v>90</v>
      </c>
      <c r="BK100" s="219">
        <f>ROUND(I100*H100,2)</f>
        <v>0</v>
      </c>
      <c r="BL100" s="19" t="s">
        <v>133</v>
      </c>
      <c r="BM100" s="218" t="s">
        <v>152</v>
      </c>
    </row>
    <row r="101" spans="1:47" s="2" customFormat="1" ht="12">
      <c r="A101" s="41"/>
      <c r="B101" s="42"/>
      <c r="C101" s="43"/>
      <c r="D101" s="220" t="s">
        <v>135</v>
      </c>
      <c r="E101" s="43"/>
      <c r="F101" s="221" t="s">
        <v>153</v>
      </c>
      <c r="G101" s="43"/>
      <c r="H101" s="43"/>
      <c r="I101" s="222"/>
      <c r="J101" s="43"/>
      <c r="K101" s="43"/>
      <c r="L101" s="47"/>
      <c r="M101" s="223"/>
      <c r="N101" s="224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19" t="s">
        <v>135</v>
      </c>
      <c r="AU101" s="19" t="s">
        <v>21</v>
      </c>
    </row>
    <row r="102" spans="1:51" s="13" customFormat="1" ht="12">
      <c r="A102" s="13"/>
      <c r="B102" s="225"/>
      <c r="C102" s="226"/>
      <c r="D102" s="227" t="s">
        <v>137</v>
      </c>
      <c r="E102" s="228" t="s">
        <v>32</v>
      </c>
      <c r="F102" s="229" t="s">
        <v>154</v>
      </c>
      <c r="G102" s="226"/>
      <c r="H102" s="228" t="s">
        <v>32</v>
      </c>
      <c r="I102" s="230"/>
      <c r="J102" s="226"/>
      <c r="K102" s="226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137</v>
      </c>
      <c r="AU102" s="235" t="s">
        <v>21</v>
      </c>
      <c r="AV102" s="13" t="s">
        <v>90</v>
      </c>
      <c r="AW102" s="13" t="s">
        <v>41</v>
      </c>
      <c r="AX102" s="13" t="s">
        <v>82</v>
      </c>
      <c r="AY102" s="235" t="s">
        <v>126</v>
      </c>
    </row>
    <row r="103" spans="1:51" s="14" customFormat="1" ht="12">
      <c r="A103" s="14"/>
      <c r="B103" s="236"/>
      <c r="C103" s="237"/>
      <c r="D103" s="227" t="s">
        <v>137</v>
      </c>
      <c r="E103" s="238" t="s">
        <v>32</v>
      </c>
      <c r="F103" s="239" t="s">
        <v>155</v>
      </c>
      <c r="G103" s="237"/>
      <c r="H103" s="240">
        <v>21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137</v>
      </c>
      <c r="AU103" s="246" t="s">
        <v>21</v>
      </c>
      <c r="AV103" s="14" t="s">
        <v>21</v>
      </c>
      <c r="AW103" s="14" t="s">
        <v>41</v>
      </c>
      <c r="AX103" s="14" t="s">
        <v>82</v>
      </c>
      <c r="AY103" s="246" t="s">
        <v>126</v>
      </c>
    </row>
    <row r="104" spans="1:51" s="13" customFormat="1" ht="12">
      <c r="A104" s="13"/>
      <c r="B104" s="225"/>
      <c r="C104" s="226"/>
      <c r="D104" s="227" t="s">
        <v>137</v>
      </c>
      <c r="E104" s="228" t="s">
        <v>32</v>
      </c>
      <c r="F104" s="229" t="s">
        <v>156</v>
      </c>
      <c r="G104" s="226"/>
      <c r="H104" s="228" t="s">
        <v>32</v>
      </c>
      <c r="I104" s="230"/>
      <c r="J104" s="226"/>
      <c r="K104" s="226"/>
      <c r="L104" s="231"/>
      <c r="M104" s="232"/>
      <c r="N104" s="233"/>
      <c r="O104" s="233"/>
      <c r="P104" s="233"/>
      <c r="Q104" s="233"/>
      <c r="R104" s="233"/>
      <c r="S104" s="233"/>
      <c r="T104" s="2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137</v>
      </c>
      <c r="AU104" s="235" t="s">
        <v>21</v>
      </c>
      <c r="AV104" s="13" t="s">
        <v>90</v>
      </c>
      <c r="AW104" s="13" t="s">
        <v>41</v>
      </c>
      <c r="AX104" s="13" t="s">
        <v>82</v>
      </c>
      <c r="AY104" s="235" t="s">
        <v>126</v>
      </c>
    </row>
    <row r="105" spans="1:51" s="14" customFormat="1" ht="12">
      <c r="A105" s="14"/>
      <c r="B105" s="236"/>
      <c r="C105" s="237"/>
      <c r="D105" s="227" t="s">
        <v>137</v>
      </c>
      <c r="E105" s="238" t="s">
        <v>32</v>
      </c>
      <c r="F105" s="239" t="s">
        <v>157</v>
      </c>
      <c r="G105" s="237"/>
      <c r="H105" s="240">
        <v>88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6" t="s">
        <v>137</v>
      </c>
      <c r="AU105" s="246" t="s">
        <v>21</v>
      </c>
      <c r="AV105" s="14" t="s">
        <v>21</v>
      </c>
      <c r="AW105" s="14" t="s">
        <v>41</v>
      </c>
      <c r="AX105" s="14" t="s">
        <v>82</v>
      </c>
      <c r="AY105" s="246" t="s">
        <v>126</v>
      </c>
    </row>
    <row r="106" spans="1:51" s="13" customFormat="1" ht="12">
      <c r="A106" s="13"/>
      <c r="B106" s="225"/>
      <c r="C106" s="226"/>
      <c r="D106" s="227" t="s">
        <v>137</v>
      </c>
      <c r="E106" s="228" t="s">
        <v>32</v>
      </c>
      <c r="F106" s="229" t="s">
        <v>140</v>
      </c>
      <c r="G106" s="226"/>
      <c r="H106" s="228" t="s">
        <v>32</v>
      </c>
      <c r="I106" s="230"/>
      <c r="J106" s="226"/>
      <c r="K106" s="226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137</v>
      </c>
      <c r="AU106" s="235" t="s">
        <v>21</v>
      </c>
      <c r="AV106" s="13" t="s">
        <v>90</v>
      </c>
      <c r="AW106" s="13" t="s">
        <v>41</v>
      </c>
      <c r="AX106" s="13" t="s">
        <v>82</v>
      </c>
      <c r="AY106" s="235" t="s">
        <v>126</v>
      </c>
    </row>
    <row r="107" spans="1:51" s="15" customFormat="1" ht="12">
      <c r="A107" s="15"/>
      <c r="B107" s="247"/>
      <c r="C107" s="248"/>
      <c r="D107" s="227" t="s">
        <v>137</v>
      </c>
      <c r="E107" s="249" t="s">
        <v>32</v>
      </c>
      <c r="F107" s="250" t="s">
        <v>141</v>
      </c>
      <c r="G107" s="248"/>
      <c r="H107" s="251">
        <v>109</v>
      </c>
      <c r="I107" s="252"/>
      <c r="J107" s="248"/>
      <c r="K107" s="248"/>
      <c r="L107" s="253"/>
      <c r="M107" s="254"/>
      <c r="N107" s="255"/>
      <c r="O107" s="255"/>
      <c r="P107" s="255"/>
      <c r="Q107" s="255"/>
      <c r="R107" s="255"/>
      <c r="S107" s="255"/>
      <c r="T107" s="256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57" t="s">
        <v>137</v>
      </c>
      <c r="AU107" s="257" t="s">
        <v>21</v>
      </c>
      <c r="AV107" s="15" t="s">
        <v>133</v>
      </c>
      <c r="AW107" s="15" t="s">
        <v>41</v>
      </c>
      <c r="AX107" s="15" t="s">
        <v>90</v>
      </c>
      <c r="AY107" s="257" t="s">
        <v>126</v>
      </c>
    </row>
    <row r="108" spans="1:65" s="2" customFormat="1" ht="16.5" customHeight="1">
      <c r="A108" s="41"/>
      <c r="B108" s="42"/>
      <c r="C108" s="207" t="s">
        <v>133</v>
      </c>
      <c r="D108" s="207" t="s">
        <v>128</v>
      </c>
      <c r="E108" s="208" t="s">
        <v>158</v>
      </c>
      <c r="F108" s="209" t="s">
        <v>159</v>
      </c>
      <c r="G108" s="210" t="s">
        <v>131</v>
      </c>
      <c r="H108" s="211">
        <v>17.775</v>
      </c>
      <c r="I108" s="212"/>
      <c r="J108" s="213">
        <f>ROUND(I108*H108,2)</f>
        <v>0</v>
      </c>
      <c r="K108" s="209" t="s">
        <v>132</v>
      </c>
      <c r="L108" s="47"/>
      <c r="M108" s="214" t="s">
        <v>32</v>
      </c>
      <c r="N108" s="215" t="s">
        <v>53</v>
      </c>
      <c r="O108" s="87"/>
      <c r="P108" s="216">
        <f>O108*H108</f>
        <v>0</v>
      </c>
      <c r="Q108" s="216">
        <v>0.12171</v>
      </c>
      <c r="R108" s="216">
        <f>Q108*H108</f>
        <v>2.1633952499999998</v>
      </c>
      <c r="S108" s="216">
        <v>2.4</v>
      </c>
      <c r="T108" s="217">
        <f>S108*H108</f>
        <v>42.66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18" t="s">
        <v>133</v>
      </c>
      <c r="AT108" s="218" t="s">
        <v>128</v>
      </c>
      <c r="AU108" s="218" t="s">
        <v>21</v>
      </c>
      <c r="AY108" s="19" t="s">
        <v>126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9" t="s">
        <v>90</v>
      </c>
      <c r="BK108" s="219">
        <f>ROUND(I108*H108,2)</f>
        <v>0</v>
      </c>
      <c r="BL108" s="19" t="s">
        <v>133</v>
      </c>
      <c r="BM108" s="218" t="s">
        <v>160</v>
      </c>
    </row>
    <row r="109" spans="1:47" s="2" customFormat="1" ht="12">
      <c r="A109" s="41"/>
      <c r="B109" s="42"/>
      <c r="C109" s="43"/>
      <c r="D109" s="220" t="s">
        <v>135</v>
      </c>
      <c r="E109" s="43"/>
      <c r="F109" s="221" t="s">
        <v>161</v>
      </c>
      <c r="G109" s="43"/>
      <c r="H109" s="43"/>
      <c r="I109" s="222"/>
      <c r="J109" s="43"/>
      <c r="K109" s="43"/>
      <c r="L109" s="47"/>
      <c r="M109" s="223"/>
      <c r="N109" s="224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19" t="s">
        <v>135</v>
      </c>
      <c r="AU109" s="19" t="s">
        <v>21</v>
      </c>
    </row>
    <row r="110" spans="1:51" s="13" customFormat="1" ht="12">
      <c r="A110" s="13"/>
      <c r="B110" s="225"/>
      <c r="C110" s="226"/>
      <c r="D110" s="227" t="s">
        <v>137</v>
      </c>
      <c r="E110" s="228" t="s">
        <v>32</v>
      </c>
      <c r="F110" s="229" t="s">
        <v>162</v>
      </c>
      <c r="G110" s="226"/>
      <c r="H110" s="228" t="s">
        <v>32</v>
      </c>
      <c r="I110" s="230"/>
      <c r="J110" s="226"/>
      <c r="K110" s="226"/>
      <c r="L110" s="231"/>
      <c r="M110" s="232"/>
      <c r="N110" s="233"/>
      <c r="O110" s="233"/>
      <c r="P110" s="233"/>
      <c r="Q110" s="233"/>
      <c r="R110" s="233"/>
      <c r="S110" s="233"/>
      <c r="T110" s="23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5" t="s">
        <v>137</v>
      </c>
      <c r="AU110" s="235" t="s">
        <v>21</v>
      </c>
      <c r="AV110" s="13" t="s">
        <v>90</v>
      </c>
      <c r="AW110" s="13" t="s">
        <v>41</v>
      </c>
      <c r="AX110" s="13" t="s">
        <v>82</v>
      </c>
      <c r="AY110" s="235" t="s">
        <v>126</v>
      </c>
    </row>
    <row r="111" spans="1:51" s="14" customFormat="1" ht="12">
      <c r="A111" s="14"/>
      <c r="B111" s="236"/>
      <c r="C111" s="237"/>
      <c r="D111" s="227" t="s">
        <v>137</v>
      </c>
      <c r="E111" s="238" t="s">
        <v>32</v>
      </c>
      <c r="F111" s="239" t="s">
        <v>163</v>
      </c>
      <c r="G111" s="237"/>
      <c r="H111" s="240">
        <v>13.475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6" t="s">
        <v>137</v>
      </c>
      <c r="AU111" s="246" t="s">
        <v>21</v>
      </c>
      <c r="AV111" s="14" t="s">
        <v>21</v>
      </c>
      <c r="AW111" s="14" t="s">
        <v>41</v>
      </c>
      <c r="AX111" s="14" t="s">
        <v>82</v>
      </c>
      <c r="AY111" s="246" t="s">
        <v>126</v>
      </c>
    </row>
    <row r="112" spans="1:51" s="16" customFormat="1" ht="12">
      <c r="A112" s="16"/>
      <c r="B112" s="258"/>
      <c r="C112" s="259"/>
      <c r="D112" s="227" t="s">
        <v>137</v>
      </c>
      <c r="E112" s="260" t="s">
        <v>32</v>
      </c>
      <c r="F112" s="261" t="s">
        <v>164</v>
      </c>
      <c r="G112" s="259"/>
      <c r="H112" s="262">
        <v>13.475</v>
      </c>
      <c r="I112" s="263"/>
      <c r="J112" s="259"/>
      <c r="K112" s="259"/>
      <c r="L112" s="264"/>
      <c r="M112" s="265"/>
      <c r="N112" s="266"/>
      <c r="O112" s="266"/>
      <c r="P112" s="266"/>
      <c r="Q112" s="266"/>
      <c r="R112" s="266"/>
      <c r="S112" s="266"/>
      <c r="T112" s="267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T112" s="268" t="s">
        <v>137</v>
      </c>
      <c r="AU112" s="268" t="s">
        <v>21</v>
      </c>
      <c r="AV112" s="16" t="s">
        <v>149</v>
      </c>
      <c r="AW112" s="16" t="s">
        <v>41</v>
      </c>
      <c r="AX112" s="16" t="s">
        <v>82</v>
      </c>
      <c r="AY112" s="268" t="s">
        <v>126</v>
      </c>
    </row>
    <row r="113" spans="1:51" s="13" customFormat="1" ht="12">
      <c r="A113" s="13"/>
      <c r="B113" s="225"/>
      <c r="C113" s="226"/>
      <c r="D113" s="227" t="s">
        <v>137</v>
      </c>
      <c r="E113" s="228" t="s">
        <v>32</v>
      </c>
      <c r="F113" s="229" t="s">
        <v>165</v>
      </c>
      <c r="G113" s="226"/>
      <c r="H113" s="228" t="s">
        <v>32</v>
      </c>
      <c r="I113" s="230"/>
      <c r="J113" s="226"/>
      <c r="K113" s="226"/>
      <c r="L113" s="231"/>
      <c r="M113" s="232"/>
      <c r="N113" s="233"/>
      <c r="O113" s="233"/>
      <c r="P113" s="233"/>
      <c r="Q113" s="233"/>
      <c r="R113" s="233"/>
      <c r="S113" s="233"/>
      <c r="T113" s="23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5" t="s">
        <v>137</v>
      </c>
      <c r="AU113" s="235" t="s">
        <v>21</v>
      </c>
      <c r="AV113" s="13" t="s">
        <v>90</v>
      </c>
      <c r="AW113" s="13" t="s">
        <v>41</v>
      </c>
      <c r="AX113" s="13" t="s">
        <v>82</v>
      </c>
      <c r="AY113" s="235" t="s">
        <v>126</v>
      </c>
    </row>
    <row r="114" spans="1:51" s="14" customFormat="1" ht="12">
      <c r="A114" s="14"/>
      <c r="B114" s="236"/>
      <c r="C114" s="237"/>
      <c r="D114" s="227" t="s">
        <v>137</v>
      </c>
      <c r="E114" s="238" t="s">
        <v>32</v>
      </c>
      <c r="F114" s="239" t="s">
        <v>166</v>
      </c>
      <c r="G114" s="237"/>
      <c r="H114" s="240">
        <v>4.3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6" t="s">
        <v>137</v>
      </c>
      <c r="AU114" s="246" t="s">
        <v>21</v>
      </c>
      <c r="AV114" s="14" t="s">
        <v>21</v>
      </c>
      <c r="AW114" s="14" t="s">
        <v>41</v>
      </c>
      <c r="AX114" s="14" t="s">
        <v>82</v>
      </c>
      <c r="AY114" s="246" t="s">
        <v>126</v>
      </c>
    </row>
    <row r="115" spans="1:51" s="16" customFormat="1" ht="12">
      <c r="A115" s="16"/>
      <c r="B115" s="258"/>
      <c r="C115" s="259"/>
      <c r="D115" s="227" t="s">
        <v>137</v>
      </c>
      <c r="E115" s="260" t="s">
        <v>32</v>
      </c>
      <c r="F115" s="261" t="s">
        <v>164</v>
      </c>
      <c r="G115" s="259"/>
      <c r="H115" s="262">
        <v>4.3</v>
      </c>
      <c r="I115" s="263"/>
      <c r="J115" s="259"/>
      <c r="K115" s="259"/>
      <c r="L115" s="264"/>
      <c r="M115" s="265"/>
      <c r="N115" s="266"/>
      <c r="O115" s="266"/>
      <c r="P115" s="266"/>
      <c r="Q115" s="266"/>
      <c r="R115" s="266"/>
      <c r="S115" s="266"/>
      <c r="T115" s="267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T115" s="268" t="s">
        <v>137</v>
      </c>
      <c r="AU115" s="268" t="s">
        <v>21</v>
      </c>
      <c r="AV115" s="16" t="s">
        <v>149</v>
      </c>
      <c r="AW115" s="16" t="s">
        <v>41</v>
      </c>
      <c r="AX115" s="16" t="s">
        <v>82</v>
      </c>
      <c r="AY115" s="268" t="s">
        <v>126</v>
      </c>
    </row>
    <row r="116" spans="1:51" s="13" customFormat="1" ht="12">
      <c r="A116" s="13"/>
      <c r="B116" s="225"/>
      <c r="C116" s="226"/>
      <c r="D116" s="227" t="s">
        <v>137</v>
      </c>
      <c r="E116" s="228" t="s">
        <v>32</v>
      </c>
      <c r="F116" s="229" t="s">
        <v>140</v>
      </c>
      <c r="G116" s="226"/>
      <c r="H116" s="228" t="s">
        <v>32</v>
      </c>
      <c r="I116" s="230"/>
      <c r="J116" s="226"/>
      <c r="K116" s="226"/>
      <c r="L116" s="231"/>
      <c r="M116" s="232"/>
      <c r="N116" s="233"/>
      <c r="O116" s="233"/>
      <c r="P116" s="233"/>
      <c r="Q116" s="233"/>
      <c r="R116" s="233"/>
      <c r="S116" s="233"/>
      <c r="T116" s="23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5" t="s">
        <v>137</v>
      </c>
      <c r="AU116" s="235" t="s">
        <v>21</v>
      </c>
      <c r="AV116" s="13" t="s">
        <v>90</v>
      </c>
      <c r="AW116" s="13" t="s">
        <v>41</v>
      </c>
      <c r="AX116" s="13" t="s">
        <v>82</v>
      </c>
      <c r="AY116" s="235" t="s">
        <v>126</v>
      </c>
    </row>
    <row r="117" spans="1:51" s="15" customFormat="1" ht="12">
      <c r="A117" s="15"/>
      <c r="B117" s="247"/>
      <c r="C117" s="248"/>
      <c r="D117" s="227" t="s">
        <v>137</v>
      </c>
      <c r="E117" s="249" t="s">
        <v>32</v>
      </c>
      <c r="F117" s="250" t="s">
        <v>141</v>
      </c>
      <c r="G117" s="248"/>
      <c r="H117" s="251">
        <v>17.775</v>
      </c>
      <c r="I117" s="252"/>
      <c r="J117" s="248"/>
      <c r="K117" s="248"/>
      <c r="L117" s="253"/>
      <c r="M117" s="254"/>
      <c r="N117" s="255"/>
      <c r="O117" s="255"/>
      <c r="P117" s="255"/>
      <c r="Q117" s="255"/>
      <c r="R117" s="255"/>
      <c r="S117" s="255"/>
      <c r="T117" s="256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57" t="s">
        <v>137</v>
      </c>
      <c r="AU117" s="257" t="s">
        <v>21</v>
      </c>
      <c r="AV117" s="15" t="s">
        <v>133</v>
      </c>
      <c r="AW117" s="15" t="s">
        <v>41</v>
      </c>
      <c r="AX117" s="15" t="s">
        <v>90</v>
      </c>
      <c r="AY117" s="257" t="s">
        <v>126</v>
      </c>
    </row>
    <row r="118" spans="1:65" s="2" customFormat="1" ht="24.15" customHeight="1">
      <c r="A118" s="41"/>
      <c r="B118" s="42"/>
      <c r="C118" s="207" t="s">
        <v>167</v>
      </c>
      <c r="D118" s="207" t="s">
        <v>128</v>
      </c>
      <c r="E118" s="208" t="s">
        <v>168</v>
      </c>
      <c r="F118" s="209" t="s">
        <v>169</v>
      </c>
      <c r="G118" s="210" t="s">
        <v>170</v>
      </c>
      <c r="H118" s="211">
        <v>48</v>
      </c>
      <c r="I118" s="212"/>
      <c r="J118" s="213">
        <f>ROUND(I118*H118,2)</f>
        <v>0</v>
      </c>
      <c r="K118" s="209" t="s">
        <v>132</v>
      </c>
      <c r="L118" s="47"/>
      <c r="M118" s="214" t="s">
        <v>32</v>
      </c>
      <c r="N118" s="215" t="s">
        <v>53</v>
      </c>
      <c r="O118" s="87"/>
      <c r="P118" s="216">
        <f>O118*H118</f>
        <v>0</v>
      </c>
      <c r="Q118" s="216">
        <v>0.00029</v>
      </c>
      <c r="R118" s="216">
        <f>Q118*H118</f>
        <v>0.01392</v>
      </c>
      <c r="S118" s="216">
        <v>0.054</v>
      </c>
      <c r="T118" s="217">
        <f>S118*H118</f>
        <v>2.592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18" t="s">
        <v>133</v>
      </c>
      <c r="AT118" s="218" t="s">
        <v>128</v>
      </c>
      <c r="AU118" s="218" t="s">
        <v>21</v>
      </c>
      <c r="AY118" s="19" t="s">
        <v>126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9" t="s">
        <v>90</v>
      </c>
      <c r="BK118" s="219">
        <f>ROUND(I118*H118,2)</f>
        <v>0</v>
      </c>
      <c r="BL118" s="19" t="s">
        <v>133</v>
      </c>
      <c r="BM118" s="218" t="s">
        <v>171</v>
      </c>
    </row>
    <row r="119" spans="1:47" s="2" customFormat="1" ht="12">
      <c r="A119" s="41"/>
      <c r="B119" s="42"/>
      <c r="C119" s="43"/>
      <c r="D119" s="220" t="s">
        <v>135</v>
      </c>
      <c r="E119" s="43"/>
      <c r="F119" s="221" t="s">
        <v>172</v>
      </c>
      <c r="G119" s="43"/>
      <c r="H119" s="43"/>
      <c r="I119" s="222"/>
      <c r="J119" s="43"/>
      <c r="K119" s="43"/>
      <c r="L119" s="47"/>
      <c r="M119" s="223"/>
      <c r="N119" s="224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19" t="s">
        <v>135</v>
      </c>
      <c r="AU119" s="19" t="s">
        <v>21</v>
      </c>
    </row>
    <row r="120" spans="1:51" s="14" customFormat="1" ht="12">
      <c r="A120" s="14"/>
      <c r="B120" s="236"/>
      <c r="C120" s="237"/>
      <c r="D120" s="227" t="s">
        <v>137</v>
      </c>
      <c r="E120" s="238" t="s">
        <v>32</v>
      </c>
      <c r="F120" s="239" t="s">
        <v>173</v>
      </c>
      <c r="G120" s="237"/>
      <c r="H120" s="240">
        <v>48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6" t="s">
        <v>137</v>
      </c>
      <c r="AU120" s="246" t="s">
        <v>21</v>
      </c>
      <c r="AV120" s="14" t="s">
        <v>21</v>
      </c>
      <c r="AW120" s="14" t="s">
        <v>41</v>
      </c>
      <c r="AX120" s="14" t="s">
        <v>82</v>
      </c>
      <c r="AY120" s="246" t="s">
        <v>126</v>
      </c>
    </row>
    <row r="121" spans="1:51" s="13" customFormat="1" ht="12">
      <c r="A121" s="13"/>
      <c r="B121" s="225"/>
      <c r="C121" s="226"/>
      <c r="D121" s="227" t="s">
        <v>137</v>
      </c>
      <c r="E121" s="228" t="s">
        <v>32</v>
      </c>
      <c r="F121" s="229" t="s">
        <v>140</v>
      </c>
      <c r="G121" s="226"/>
      <c r="H121" s="228" t="s">
        <v>32</v>
      </c>
      <c r="I121" s="230"/>
      <c r="J121" s="226"/>
      <c r="K121" s="226"/>
      <c r="L121" s="231"/>
      <c r="M121" s="232"/>
      <c r="N121" s="233"/>
      <c r="O121" s="233"/>
      <c r="P121" s="233"/>
      <c r="Q121" s="233"/>
      <c r="R121" s="233"/>
      <c r="S121" s="233"/>
      <c r="T121" s="23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5" t="s">
        <v>137</v>
      </c>
      <c r="AU121" s="235" t="s">
        <v>21</v>
      </c>
      <c r="AV121" s="13" t="s">
        <v>90</v>
      </c>
      <c r="AW121" s="13" t="s">
        <v>41</v>
      </c>
      <c r="AX121" s="13" t="s">
        <v>82</v>
      </c>
      <c r="AY121" s="235" t="s">
        <v>126</v>
      </c>
    </row>
    <row r="122" spans="1:51" s="15" customFormat="1" ht="12">
      <c r="A122" s="15"/>
      <c r="B122" s="247"/>
      <c r="C122" s="248"/>
      <c r="D122" s="227" t="s">
        <v>137</v>
      </c>
      <c r="E122" s="249" t="s">
        <v>32</v>
      </c>
      <c r="F122" s="250" t="s">
        <v>141</v>
      </c>
      <c r="G122" s="248"/>
      <c r="H122" s="251">
        <v>48</v>
      </c>
      <c r="I122" s="252"/>
      <c r="J122" s="248"/>
      <c r="K122" s="248"/>
      <c r="L122" s="253"/>
      <c r="M122" s="254"/>
      <c r="N122" s="255"/>
      <c r="O122" s="255"/>
      <c r="P122" s="255"/>
      <c r="Q122" s="255"/>
      <c r="R122" s="255"/>
      <c r="S122" s="255"/>
      <c r="T122" s="256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7" t="s">
        <v>137</v>
      </c>
      <c r="AU122" s="257" t="s">
        <v>21</v>
      </c>
      <c r="AV122" s="15" t="s">
        <v>133</v>
      </c>
      <c r="AW122" s="15" t="s">
        <v>41</v>
      </c>
      <c r="AX122" s="15" t="s">
        <v>90</v>
      </c>
      <c r="AY122" s="257" t="s">
        <v>126</v>
      </c>
    </row>
    <row r="123" spans="1:63" s="12" customFormat="1" ht="22.8" customHeight="1">
      <c r="A123" s="12"/>
      <c r="B123" s="191"/>
      <c r="C123" s="192"/>
      <c r="D123" s="193" t="s">
        <v>81</v>
      </c>
      <c r="E123" s="205" t="s">
        <v>174</v>
      </c>
      <c r="F123" s="205" t="s">
        <v>175</v>
      </c>
      <c r="G123" s="192"/>
      <c r="H123" s="192"/>
      <c r="I123" s="195"/>
      <c r="J123" s="206">
        <f>BK123</f>
        <v>0</v>
      </c>
      <c r="K123" s="192"/>
      <c r="L123" s="197"/>
      <c r="M123" s="198"/>
      <c r="N123" s="199"/>
      <c r="O123" s="199"/>
      <c r="P123" s="200">
        <f>SUM(P124:P150)</f>
        <v>0</v>
      </c>
      <c r="Q123" s="199"/>
      <c r="R123" s="200">
        <f>SUM(R124:R150)</f>
        <v>0</v>
      </c>
      <c r="S123" s="199"/>
      <c r="T123" s="201">
        <f>SUM(T124:T150)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2" t="s">
        <v>90</v>
      </c>
      <c r="AT123" s="203" t="s">
        <v>81</v>
      </c>
      <c r="AU123" s="203" t="s">
        <v>90</v>
      </c>
      <c r="AY123" s="202" t="s">
        <v>126</v>
      </c>
      <c r="BK123" s="204">
        <f>SUM(BK124:BK150)</f>
        <v>0</v>
      </c>
    </row>
    <row r="124" spans="1:65" s="2" customFormat="1" ht="24.15" customHeight="1">
      <c r="A124" s="41"/>
      <c r="B124" s="42"/>
      <c r="C124" s="207" t="s">
        <v>176</v>
      </c>
      <c r="D124" s="207" t="s">
        <v>128</v>
      </c>
      <c r="E124" s="208" t="s">
        <v>177</v>
      </c>
      <c r="F124" s="209" t="s">
        <v>178</v>
      </c>
      <c r="G124" s="210" t="s">
        <v>179</v>
      </c>
      <c r="H124" s="211">
        <v>2.592</v>
      </c>
      <c r="I124" s="212"/>
      <c r="J124" s="213">
        <f>ROUND(I124*H124,2)</f>
        <v>0</v>
      </c>
      <c r="K124" s="209" t="s">
        <v>132</v>
      </c>
      <c r="L124" s="47"/>
      <c r="M124" s="214" t="s">
        <v>32</v>
      </c>
      <c r="N124" s="215" t="s">
        <v>53</v>
      </c>
      <c r="O124" s="87"/>
      <c r="P124" s="216">
        <f>O124*H124</f>
        <v>0</v>
      </c>
      <c r="Q124" s="216">
        <v>0</v>
      </c>
      <c r="R124" s="216">
        <f>Q124*H124</f>
        <v>0</v>
      </c>
      <c r="S124" s="216">
        <v>0</v>
      </c>
      <c r="T124" s="217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18" t="s">
        <v>133</v>
      </c>
      <c r="AT124" s="218" t="s">
        <v>128</v>
      </c>
      <c r="AU124" s="218" t="s">
        <v>21</v>
      </c>
      <c r="AY124" s="19" t="s">
        <v>126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9" t="s">
        <v>90</v>
      </c>
      <c r="BK124" s="219">
        <f>ROUND(I124*H124,2)</f>
        <v>0</v>
      </c>
      <c r="BL124" s="19" t="s">
        <v>133</v>
      </c>
      <c r="BM124" s="218" t="s">
        <v>180</v>
      </c>
    </row>
    <row r="125" spans="1:47" s="2" customFormat="1" ht="12">
      <c r="A125" s="41"/>
      <c r="B125" s="42"/>
      <c r="C125" s="43"/>
      <c r="D125" s="220" t="s">
        <v>135</v>
      </c>
      <c r="E125" s="43"/>
      <c r="F125" s="221" t="s">
        <v>181</v>
      </c>
      <c r="G125" s="43"/>
      <c r="H125" s="43"/>
      <c r="I125" s="222"/>
      <c r="J125" s="43"/>
      <c r="K125" s="43"/>
      <c r="L125" s="47"/>
      <c r="M125" s="223"/>
      <c r="N125" s="224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19" t="s">
        <v>135</v>
      </c>
      <c r="AU125" s="19" t="s">
        <v>21</v>
      </c>
    </row>
    <row r="126" spans="1:51" s="14" customFormat="1" ht="12">
      <c r="A126" s="14"/>
      <c r="B126" s="236"/>
      <c r="C126" s="237"/>
      <c r="D126" s="227" t="s">
        <v>137</v>
      </c>
      <c r="E126" s="238" t="s">
        <v>32</v>
      </c>
      <c r="F126" s="239" t="s">
        <v>182</v>
      </c>
      <c r="G126" s="237"/>
      <c r="H126" s="240">
        <v>2.592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6" t="s">
        <v>137</v>
      </c>
      <c r="AU126" s="246" t="s">
        <v>21</v>
      </c>
      <c r="AV126" s="14" t="s">
        <v>21</v>
      </c>
      <c r="AW126" s="14" t="s">
        <v>41</v>
      </c>
      <c r="AX126" s="14" t="s">
        <v>82</v>
      </c>
      <c r="AY126" s="246" t="s">
        <v>126</v>
      </c>
    </row>
    <row r="127" spans="1:51" s="13" customFormat="1" ht="12">
      <c r="A127" s="13"/>
      <c r="B127" s="225"/>
      <c r="C127" s="226"/>
      <c r="D127" s="227" t="s">
        <v>137</v>
      </c>
      <c r="E127" s="228" t="s">
        <v>32</v>
      </c>
      <c r="F127" s="229" t="s">
        <v>183</v>
      </c>
      <c r="G127" s="226"/>
      <c r="H127" s="228" t="s">
        <v>32</v>
      </c>
      <c r="I127" s="230"/>
      <c r="J127" s="226"/>
      <c r="K127" s="226"/>
      <c r="L127" s="231"/>
      <c r="M127" s="232"/>
      <c r="N127" s="233"/>
      <c r="O127" s="233"/>
      <c r="P127" s="233"/>
      <c r="Q127" s="233"/>
      <c r="R127" s="233"/>
      <c r="S127" s="233"/>
      <c r="T127" s="23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5" t="s">
        <v>137</v>
      </c>
      <c r="AU127" s="235" t="s">
        <v>21</v>
      </c>
      <c r="AV127" s="13" t="s">
        <v>90</v>
      </c>
      <c r="AW127" s="13" t="s">
        <v>41</v>
      </c>
      <c r="AX127" s="13" t="s">
        <v>82</v>
      </c>
      <c r="AY127" s="235" t="s">
        <v>126</v>
      </c>
    </row>
    <row r="128" spans="1:51" s="15" customFormat="1" ht="12">
      <c r="A128" s="15"/>
      <c r="B128" s="247"/>
      <c r="C128" s="248"/>
      <c r="D128" s="227" t="s">
        <v>137</v>
      </c>
      <c r="E128" s="249" t="s">
        <v>32</v>
      </c>
      <c r="F128" s="250" t="s">
        <v>141</v>
      </c>
      <c r="G128" s="248"/>
      <c r="H128" s="251">
        <v>2.592</v>
      </c>
      <c r="I128" s="252"/>
      <c r="J128" s="248"/>
      <c r="K128" s="248"/>
      <c r="L128" s="253"/>
      <c r="M128" s="254"/>
      <c r="N128" s="255"/>
      <c r="O128" s="255"/>
      <c r="P128" s="255"/>
      <c r="Q128" s="255"/>
      <c r="R128" s="255"/>
      <c r="S128" s="255"/>
      <c r="T128" s="256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57" t="s">
        <v>137</v>
      </c>
      <c r="AU128" s="257" t="s">
        <v>21</v>
      </c>
      <c r="AV128" s="15" t="s">
        <v>133</v>
      </c>
      <c r="AW128" s="15" t="s">
        <v>41</v>
      </c>
      <c r="AX128" s="15" t="s">
        <v>90</v>
      </c>
      <c r="AY128" s="257" t="s">
        <v>126</v>
      </c>
    </row>
    <row r="129" spans="1:65" s="2" customFormat="1" ht="24.15" customHeight="1">
      <c r="A129" s="41"/>
      <c r="B129" s="42"/>
      <c r="C129" s="207" t="s">
        <v>184</v>
      </c>
      <c r="D129" s="207" t="s">
        <v>128</v>
      </c>
      <c r="E129" s="208" t="s">
        <v>185</v>
      </c>
      <c r="F129" s="209" t="s">
        <v>186</v>
      </c>
      <c r="G129" s="210" t="s">
        <v>179</v>
      </c>
      <c r="H129" s="211">
        <v>0.172</v>
      </c>
      <c r="I129" s="212"/>
      <c r="J129" s="213">
        <f>ROUND(I129*H129,2)</f>
        <v>0</v>
      </c>
      <c r="K129" s="209" t="s">
        <v>132</v>
      </c>
      <c r="L129" s="47"/>
      <c r="M129" s="214" t="s">
        <v>32</v>
      </c>
      <c r="N129" s="215" t="s">
        <v>53</v>
      </c>
      <c r="O129" s="87"/>
      <c r="P129" s="216">
        <f>O129*H129</f>
        <v>0</v>
      </c>
      <c r="Q129" s="216">
        <v>0</v>
      </c>
      <c r="R129" s="216">
        <f>Q129*H129</f>
        <v>0</v>
      </c>
      <c r="S129" s="216">
        <v>0</v>
      </c>
      <c r="T129" s="217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18" t="s">
        <v>133</v>
      </c>
      <c r="AT129" s="218" t="s">
        <v>128</v>
      </c>
      <c r="AU129" s="218" t="s">
        <v>21</v>
      </c>
      <c r="AY129" s="19" t="s">
        <v>126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19" t="s">
        <v>90</v>
      </c>
      <c r="BK129" s="219">
        <f>ROUND(I129*H129,2)</f>
        <v>0</v>
      </c>
      <c r="BL129" s="19" t="s">
        <v>133</v>
      </c>
      <c r="BM129" s="218" t="s">
        <v>187</v>
      </c>
    </row>
    <row r="130" spans="1:47" s="2" customFormat="1" ht="12">
      <c r="A130" s="41"/>
      <c r="B130" s="42"/>
      <c r="C130" s="43"/>
      <c r="D130" s="220" t="s">
        <v>135</v>
      </c>
      <c r="E130" s="43"/>
      <c r="F130" s="221" t="s">
        <v>188</v>
      </c>
      <c r="G130" s="43"/>
      <c r="H130" s="43"/>
      <c r="I130" s="222"/>
      <c r="J130" s="43"/>
      <c r="K130" s="43"/>
      <c r="L130" s="47"/>
      <c r="M130" s="223"/>
      <c r="N130" s="224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19" t="s">
        <v>135</v>
      </c>
      <c r="AU130" s="19" t="s">
        <v>21</v>
      </c>
    </row>
    <row r="131" spans="1:51" s="14" customFormat="1" ht="12">
      <c r="A131" s="14"/>
      <c r="B131" s="236"/>
      <c r="C131" s="237"/>
      <c r="D131" s="227" t="s">
        <v>137</v>
      </c>
      <c r="E131" s="238" t="s">
        <v>32</v>
      </c>
      <c r="F131" s="239" t="s">
        <v>189</v>
      </c>
      <c r="G131" s="237"/>
      <c r="H131" s="240">
        <v>0.172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6" t="s">
        <v>137</v>
      </c>
      <c r="AU131" s="246" t="s">
        <v>21</v>
      </c>
      <c r="AV131" s="14" t="s">
        <v>21</v>
      </c>
      <c r="AW131" s="14" t="s">
        <v>41</v>
      </c>
      <c r="AX131" s="14" t="s">
        <v>82</v>
      </c>
      <c r="AY131" s="246" t="s">
        <v>126</v>
      </c>
    </row>
    <row r="132" spans="1:51" s="15" customFormat="1" ht="12">
      <c r="A132" s="15"/>
      <c r="B132" s="247"/>
      <c r="C132" s="248"/>
      <c r="D132" s="227" t="s">
        <v>137</v>
      </c>
      <c r="E132" s="249" t="s">
        <v>32</v>
      </c>
      <c r="F132" s="250" t="s">
        <v>141</v>
      </c>
      <c r="G132" s="248"/>
      <c r="H132" s="251">
        <v>0.172</v>
      </c>
      <c r="I132" s="252"/>
      <c r="J132" s="248"/>
      <c r="K132" s="248"/>
      <c r="L132" s="253"/>
      <c r="M132" s="254"/>
      <c r="N132" s="255"/>
      <c r="O132" s="255"/>
      <c r="P132" s="255"/>
      <c r="Q132" s="255"/>
      <c r="R132" s="255"/>
      <c r="S132" s="255"/>
      <c r="T132" s="256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57" t="s">
        <v>137</v>
      </c>
      <c r="AU132" s="257" t="s">
        <v>21</v>
      </c>
      <c r="AV132" s="15" t="s">
        <v>133</v>
      </c>
      <c r="AW132" s="15" t="s">
        <v>41</v>
      </c>
      <c r="AX132" s="15" t="s">
        <v>90</v>
      </c>
      <c r="AY132" s="257" t="s">
        <v>126</v>
      </c>
    </row>
    <row r="133" spans="1:65" s="2" customFormat="1" ht="24.15" customHeight="1">
      <c r="A133" s="41"/>
      <c r="B133" s="42"/>
      <c r="C133" s="207" t="s">
        <v>190</v>
      </c>
      <c r="D133" s="207" t="s">
        <v>128</v>
      </c>
      <c r="E133" s="208" t="s">
        <v>191</v>
      </c>
      <c r="F133" s="209" t="s">
        <v>192</v>
      </c>
      <c r="G133" s="210" t="s">
        <v>179</v>
      </c>
      <c r="H133" s="211">
        <v>413.554</v>
      </c>
      <c r="I133" s="212"/>
      <c r="J133" s="213">
        <f>ROUND(I133*H133,2)</f>
        <v>0</v>
      </c>
      <c r="K133" s="209" t="s">
        <v>132</v>
      </c>
      <c r="L133" s="47"/>
      <c r="M133" s="214" t="s">
        <v>32</v>
      </c>
      <c r="N133" s="215" t="s">
        <v>53</v>
      </c>
      <c r="O133" s="87"/>
      <c r="P133" s="216">
        <f>O133*H133</f>
        <v>0</v>
      </c>
      <c r="Q133" s="216">
        <v>0</v>
      </c>
      <c r="R133" s="216">
        <f>Q133*H133</f>
        <v>0</v>
      </c>
      <c r="S133" s="216">
        <v>0</v>
      </c>
      <c r="T133" s="217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18" t="s">
        <v>133</v>
      </c>
      <c r="AT133" s="218" t="s">
        <v>128</v>
      </c>
      <c r="AU133" s="218" t="s">
        <v>21</v>
      </c>
      <c r="AY133" s="19" t="s">
        <v>126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9" t="s">
        <v>90</v>
      </c>
      <c r="BK133" s="219">
        <f>ROUND(I133*H133,2)</f>
        <v>0</v>
      </c>
      <c r="BL133" s="19" t="s">
        <v>133</v>
      </c>
      <c r="BM133" s="218" t="s">
        <v>193</v>
      </c>
    </row>
    <row r="134" spans="1:47" s="2" customFormat="1" ht="12">
      <c r="A134" s="41"/>
      <c r="B134" s="42"/>
      <c r="C134" s="43"/>
      <c r="D134" s="220" t="s">
        <v>135</v>
      </c>
      <c r="E134" s="43"/>
      <c r="F134" s="221" t="s">
        <v>194</v>
      </c>
      <c r="G134" s="43"/>
      <c r="H134" s="43"/>
      <c r="I134" s="222"/>
      <c r="J134" s="43"/>
      <c r="K134" s="43"/>
      <c r="L134" s="47"/>
      <c r="M134" s="223"/>
      <c r="N134" s="224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19" t="s">
        <v>135</v>
      </c>
      <c r="AU134" s="19" t="s">
        <v>21</v>
      </c>
    </row>
    <row r="135" spans="1:65" s="2" customFormat="1" ht="37.8" customHeight="1">
      <c r="A135" s="41"/>
      <c r="B135" s="42"/>
      <c r="C135" s="207" t="s">
        <v>142</v>
      </c>
      <c r="D135" s="207" t="s">
        <v>128</v>
      </c>
      <c r="E135" s="208" t="s">
        <v>195</v>
      </c>
      <c r="F135" s="209" t="s">
        <v>196</v>
      </c>
      <c r="G135" s="210" t="s">
        <v>179</v>
      </c>
      <c r="H135" s="211">
        <v>1654.216</v>
      </c>
      <c r="I135" s="212"/>
      <c r="J135" s="213">
        <f>ROUND(I135*H135,2)</f>
        <v>0</v>
      </c>
      <c r="K135" s="209" t="s">
        <v>132</v>
      </c>
      <c r="L135" s="47"/>
      <c r="M135" s="214" t="s">
        <v>32</v>
      </c>
      <c r="N135" s="215" t="s">
        <v>53</v>
      </c>
      <c r="O135" s="87"/>
      <c r="P135" s="216">
        <f>O135*H135</f>
        <v>0</v>
      </c>
      <c r="Q135" s="216">
        <v>0</v>
      </c>
      <c r="R135" s="216">
        <f>Q135*H135</f>
        <v>0</v>
      </c>
      <c r="S135" s="216">
        <v>0</v>
      </c>
      <c r="T135" s="217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18" t="s">
        <v>133</v>
      </c>
      <c r="AT135" s="218" t="s">
        <v>128</v>
      </c>
      <c r="AU135" s="218" t="s">
        <v>21</v>
      </c>
      <c r="AY135" s="19" t="s">
        <v>126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9" t="s">
        <v>90</v>
      </c>
      <c r="BK135" s="219">
        <f>ROUND(I135*H135,2)</f>
        <v>0</v>
      </c>
      <c r="BL135" s="19" t="s">
        <v>133</v>
      </c>
      <c r="BM135" s="218" t="s">
        <v>197</v>
      </c>
    </row>
    <row r="136" spans="1:47" s="2" customFormat="1" ht="12">
      <c r="A136" s="41"/>
      <c r="B136" s="42"/>
      <c r="C136" s="43"/>
      <c r="D136" s="220" t="s">
        <v>135</v>
      </c>
      <c r="E136" s="43"/>
      <c r="F136" s="221" t="s">
        <v>198</v>
      </c>
      <c r="G136" s="43"/>
      <c r="H136" s="43"/>
      <c r="I136" s="222"/>
      <c r="J136" s="43"/>
      <c r="K136" s="43"/>
      <c r="L136" s="47"/>
      <c r="M136" s="223"/>
      <c r="N136" s="224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19" t="s">
        <v>135</v>
      </c>
      <c r="AU136" s="19" t="s">
        <v>21</v>
      </c>
    </row>
    <row r="137" spans="1:51" s="14" customFormat="1" ht="12">
      <c r="A137" s="14"/>
      <c r="B137" s="236"/>
      <c r="C137" s="237"/>
      <c r="D137" s="227" t="s">
        <v>137</v>
      </c>
      <c r="E137" s="238" t="s">
        <v>32</v>
      </c>
      <c r="F137" s="239" t="s">
        <v>199</v>
      </c>
      <c r="G137" s="237"/>
      <c r="H137" s="240">
        <v>1654.216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6" t="s">
        <v>137</v>
      </c>
      <c r="AU137" s="246" t="s">
        <v>21</v>
      </c>
      <c r="AV137" s="14" t="s">
        <v>21</v>
      </c>
      <c r="AW137" s="14" t="s">
        <v>41</v>
      </c>
      <c r="AX137" s="14" t="s">
        <v>82</v>
      </c>
      <c r="AY137" s="246" t="s">
        <v>126</v>
      </c>
    </row>
    <row r="138" spans="1:51" s="13" customFormat="1" ht="12">
      <c r="A138" s="13"/>
      <c r="B138" s="225"/>
      <c r="C138" s="226"/>
      <c r="D138" s="227" t="s">
        <v>137</v>
      </c>
      <c r="E138" s="228" t="s">
        <v>32</v>
      </c>
      <c r="F138" s="229" t="s">
        <v>200</v>
      </c>
      <c r="G138" s="226"/>
      <c r="H138" s="228" t="s">
        <v>32</v>
      </c>
      <c r="I138" s="230"/>
      <c r="J138" s="226"/>
      <c r="K138" s="226"/>
      <c r="L138" s="231"/>
      <c r="M138" s="232"/>
      <c r="N138" s="233"/>
      <c r="O138" s="233"/>
      <c r="P138" s="233"/>
      <c r="Q138" s="233"/>
      <c r="R138" s="233"/>
      <c r="S138" s="233"/>
      <c r="T138" s="23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5" t="s">
        <v>137</v>
      </c>
      <c r="AU138" s="235" t="s">
        <v>21</v>
      </c>
      <c r="AV138" s="13" t="s">
        <v>90</v>
      </c>
      <c r="AW138" s="13" t="s">
        <v>41</v>
      </c>
      <c r="AX138" s="13" t="s">
        <v>82</v>
      </c>
      <c r="AY138" s="235" t="s">
        <v>126</v>
      </c>
    </row>
    <row r="139" spans="1:51" s="15" customFormat="1" ht="12">
      <c r="A139" s="15"/>
      <c r="B139" s="247"/>
      <c r="C139" s="248"/>
      <c r="D139" s="227" t="s">
        <v>137</v>
      </c>
      <c r="E139" s="249" t="s">
        <v>32</v>
      </c>
      <c r="F139" s="250" t="s">
        <v>141</v>
      </c>
      <c r="G139" s="248"/>
      <c r="H139" s="251">
        <v>1654.216</v>
      </c>
      <c r="I139" s="252"/>
      <c r="J139" s="248"/>
      <c r="K139" s="248"/>
      <c r="L139" s="253"/>
      <c r="M139" s="254"/>
      <c r="N139" s="255"/>
      <c r="O139" s="255"/>
      <c r="P139" s="255"/>
      <c r="Q139" s="255"/>
      <c r="R139" s="255"/>
      <c r="S139" s="255"/>
      <c r="T139" s="256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57" t="s">
        <v>137</v>
      </c>
      <c r="AU139" s="257" t="s">
        <v>21</v>
      </c>
      <c r="AV139" s="15" t="s">
        <v>133</v>
      </c>
      <c r="AW139" s="15" t="s">
        <v>41</v>
      </c>
      <c r="AX139" s="15" t="s">
        <v>90</v>
      </c>
      <c r="AY139" s="257" t="s">
        <v>126</v>
      </c>
    </row>
    <row r="140" spans="1:65" s="2" customFormat="1" ht="21.75" customHeight="1">
      <c r="A140" s="41"/>
      <c r="B140" s="42"/>
      <c r="C140" s="207" t="s">
        <v>201</v>
      </c>
      <c r="D140" s="207" t="s">
        <v>128</v>
      </c>
      <c r="E140" s="208" t="s">
        <v>202</v>
      </c>
      <c r="F140" s="209" t="s">
        <v>203</v>
      </c>
      <c r="G140" s="210" t="s">
        <v>179</v>
      </c>
      <c r="H140" s="211">
        <v>413.554</v>
      </c>
      <c r="I140" s="212"/>
      <c r="J140" s="213">
        <f>ROUND(I140*H140,2)</f>
        <v>0</v>
      </c>
      <c r="K140" s="209" t="s">
        <v>132</v>
      </c>
      <c r="L140" s="47"/>
      <c r="M140" s="214" t="s">
        <v>32</v>
      </c>
      <c r="N140" s="215" t="s">
        <v>53</v>
      </c>
      <c r="O140" s="87"/>
      <c r="P140" s="216">
        <f>O140*H140</f>
        <v>0</v>
      </c>
      <c r="Q140" s="216">
        <v>0</v>
      </c>
      <c r="R140" s="216">
        <f>Q140*H140</f>
        <v>0</v>
      </c>
      <c r="S140" s="216">
        <v>0</v>
      </c>
      <c r="T140" s="217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18" t="s">
        <v>133</v>
      </c>
      <c r="AT140" s="218" t="s">
        <v>128</v>
      </c>
      <c r="AU140" s="218" t="s">
        <v>21</v>
      </c>
      <c r="AY140" s="19" t="s">
        <v>126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9" t="s">
        <v>90</v>
      </c>
      <c r="BK140" s="219">
        <f>ROUND(I140*H140,2)</f>
        <v>0</v>
      </c>
      <c r="BL140" s="19" t="s">
        <v>133</v>
      </c>
      <c r="BM140" s="218" t="s">
        <v>204</v>
      </c>
    </row>
    <row r="141" spans="1:47" s="2" customFormat="1" ht="12">
      <c r="A141" s="41"/>
      <c r="B141" s="42"/>
      <c r="C141" s="43"/>
      <c r="D141" s="220" t="s">
        <v>135</v>
      </c>
      <c r="E141" s="43"/>
      <c r="F141" s="221" t="s">
        <v>205</v>
      </c>
      <c r="G141" s="43"/>
      <c r="H141" s="43"/>
      <c r="I141" s="222"/>
      <c r="J141" s="43"/>
      <c r="K141" s="43"/>
      <c r="L141" s="47"/>
      <c r="M141" s="223"/>
      <c r="N141" s="224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19" t="s">
        <v>135</v>
      </c>
      <c r="AU141" s="19" t="s">
        <v>21</v>
      </c>
    </row>
    <row r="142" spans="1:65" s="2" customFormat="1" ht="24.15" customHeight="1">
      <c r="A142" s="41"/>
      <c r="B142" s="42"/>
      <c r="C142" s="207" t="s">
        <v>206</v>
      </c>
      <c r="D142" s="207" t="s">
        <v>128</v>
      </c>
      <c r="E142" s="208" t="s">
        <v>207</v>
      </c>
      <c r="F142" s="209" t="s">
        <v>208</v>
      </c>
      <c r="G142" s="210" t="s">
        <v>179</v>
      </c>
      <c r="H142" s="211">
        <v>139.38</v>
      </c>
      <c r="I142" s="212"/>
      <c r="J142" s="213">
        <f>ROUND(I142*H142,2)</f>
        <v>0</v>
      </c>
      <c r="K142" s="209" t="s">
        <v>132</v>
      </c>
      <c r="L142" s="47"/>
      <c r="M142" s="214" t="s">
        <v>32</v>
      </c>
      <c r="N142" s="215" t="s">
        <v>53</v>
      </c>
      <c r="O142" s="87"/>
      <c r="P142" s="216">
        <f>O142*H142</f>
        <v>0</v>
      </c>
      <c r="Q142" s="216">
        <v>0</v>
      </c>
      <c r="R142" s="216">
        <f>Q142*H142</f>
        <v>0</v>
      </c>
      <c r="S142" s="216">
        <v>0</v>
      </c>
      <c r="T142" s="217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18" t="s">
        <v>133</v>
      </c>
      <c r="AT142" s="218" t="s">
        <v>128</v>
      </c>
      <c r="AU142" s="218" t="s">
        <v>21</v>
      </c>
      <c r="AY142" s="19" t="s">
        <v>126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9" t="s">
        <v>90</v>
      </c>
      <c r="BK142" s="219">
        <f>ROUND(I142*H142,2)</f>
        <v>0</v>
      </c>
      <c r="BL142" s="19" t="s">
        <v>133</v>
      </c>
      <c r="BM142" s="218" t="s">
        <v>209</v>
      </c>
    </row>
    <row r="143" spans="1:47" s="2" customFormat="1" ht="12">
      <c r="A143" s="41"/>
      <c r="B143" s="42"/>
      <c r="C143" s="43"/>
      <c r="D143" s="220" t="s">
        <v>135</v>
      </c>
      <c r="E143" s="43"/>
      <c r="F143" s="221" t="s">
        <v>210</v>
      </c>
      <c r="G143" s="43"/>
      <c r="H143" s="43"/>
      <c r="I143" s="222"/>
      <c r="J143" s="43"/>
      <c r="K143" s="43"/>
      <c r="L143" s="47"/>
      <c r="M143" s="223"/>
      <c r="N143" s="224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19" t="s">
        <v>135</v>
      </c>
      <c r="AU143" s="19" t="s">
        <v>21</v>
      </c>
    </row>
    <row r="144" spans="1:51" s="14" customFormat="1" ht="12">
      <c r="A144" s="14"/>
      <c r="B144" s="236"/>
      <c r="C144" s="237"/>
      <c r="D144" s="227" t="s">
        <v>137</v>
      </c>
      <c r="E144" s="238" t="s">
        <v>32</v>
      </c>
      <c r="F144" s="239" t="s">
        <v>211</v>
      </c>
      <c r="G144" s="237"/>
      <c r="H144" s="240">
        <v>96.72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6" t="s">
        <v>137</v>
      </c>
      <c r="AU144" s="246" t="s">
        <v>21</v>
      </c>
      <c r="AV144" s="14" t="s">
        <v>21</v>
      </c>
      <c r="AW144" s="14" t="s">
        <v>41</v>
      </c>
      <c r="AX144" s="14" t="s">
        <v>82</v>
      </c>
      <c r="AY144" s="246" t="s">
        <v>126</v>
      </c>
    </row>
    <row r="145" spans="1:51" s="14" customFormat="1" ht="12">
      <c r="A145" s="14"/>
      <c r="B145" s="236"/>
      <c r="C145" s="237"/>
      <c r="D145" s="227" t="s">
        <v>137</v>
      </c>
      <c r="E145" s="238" t="s">
        <v>32</v>
      </c>
      <c r="F145" s="239" t="s">
        <v>212</v>
      </c>
      <c r="G145" s="237"/>
      <c r="H145" s="240">
        <v>42.66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6" t="s">
        <v>137</v>
      </c>
      <c r="AU145" s="246" t="s">
        <v>21</v>
      </c>
      <c r="AV145" s="14" t="s">
        <v>21</v>
      </c>
      <c r="AW145" s="14" t="s">
        <v>41</v>
      </c>
      <c r="AX145" s="14" t="s">
        <v>82</v>
      </c>
      <c r="AY145" s="246" t="s">
        <v>126</v>
      </c>
    </row>
    <row r="146" spans="1:51" s="15" customFormat="1" ht="12">
      <c r="A146" s="15"/>
      <c r="B146" s="247"/>
      <c r="C146" s="248"/>
      <c r="D146" s="227" t="s">
        <v>137</v>
      </c>
      <c r="E146" s="249" t="s">
        <v>32</v>
      </c>
      <c r="F146" s="250" t="s">
        <v>141</v>
      </c>
      <c r="G146" s="248"/>
      <c r="H146" s="251">
        <v>139.38</v>
      </c>
      <c r="I146" s="252"/>
      <c r="J146" s="248"/>
      <c r="K146" s="248"/>
      <c r="L146" s="253"/>
      <c r="M146" s="254"/>
      <c r="N146" s="255"/>
      <c r="O146" s="255"/>
      <c r="P146" s="255"/>
      <c r="Q146" s="255"/>
      <c r="R146" s="255"/>
      <c r="S146" s="255"/>
      <c r="T146" s="256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57" t="s">
        <v>137</v>
      </c>
      <c r="AU146" s="257" t="s">
        <v>21</v>
      </c>
      <c r="AV146" s="15" t="s">
        <v>133</v>
      </c>
      <c r="AW146" s="15" t="s">
        <v>41</v>
      </c>
      <c r="AX146" s="15" t="s">
        <v>90</v>
      </c>
      <c r="AY146" s="257" t="s">
        <v>126</v>
      </c>
    </row>
    <row r="147" spans="1:65" s="2" customFormat="1" ht="24.15" customHeight="1">
      <c r="A147" s="41"/>
      <c r="B147" s="42"/>
      <c r="C147" s="207" t="s">
        <v>213</v>
      </c>
      <c r="D147" s="207" t="s">
        <v>128</v>
      </c>
      <c r="E147" s="208" t="s">
        <v>214</v>
      </c>
      <c r="F147" s="209" t="s">
        <v>215</v>
      </c>
      <c r="G147" s="210" t="s">
        <v>179</v>
      </c>
      <c r="H147" s="211">
        <v>271.41</v>
      </c>
      <c r="I147" s="212"/>
      <c r="J147" s="213">
        <f>ROUND(I147*H147,2)</f>
        <v>0</v>
      </c>
      <c r="K147" s="209" t="s">
        <v>132</v>
      </c>
      <c r="L147" s="47"/>
      <c r="M147" s="214" t="s">
        <v>32</v>
      </c>
      <c r="N147" s="215" t="s">
        <v>53</v>
      </c>
      <c r="O147" s="87"/>
      <c r="P147" s="216">
        <f>O147*H147</f>
        <v>0</v>
      </c>
      <c r="Q147" s="216">
        <v>0</v>
      </c>
      <c r="R147" s="216">
        <f>Q147*H147</f>
        <v>0</v>
      </c>
      <c r="S147" s="216">
        <v>0</v>
      </c>
      <c r="T147" s="217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18" t="s">
        <v>133</v>
      </c>
      <c r="AT147" s="218" t="s">
        <v>128</v>
      </c>
      <c r="AU147" s="218" t="s">
        <v>21</v>
      </c>
      <c r="AY147" s="19" t="s">
        <v>126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19" t="s">
        <v>90</v>
      </c>
      <c r="BK147" s="219">
        <f>ROUND(I147*H147,2)</f>
        <v>0</v>
      </c>
      <c r="BL147" s="19" t="s">
        <v>133</v>
      </c>
      <c r="BM147" s="218" t="s">
        <v>216</v>
      </c>
    </row>
    <row r="148" spans="1:47" s="2" customFormat="1" ht="12">
      <c r="A148" s="41"/>
      <c r="B148" s="42"/>
      <c r="C148" s="43"/>
      <c r="D148" s="220" t="s">
        <v>135</v>
      </c>
      <c r="E148" s="43"/>
      <c r="F148" s="221" t="s">
        <v>217</v>
      </c>
      <c r="G148" s="43"/>
      <c r="H148" s="43"/>
      <c r="I148" s="222"/>
      <c r="J148" s="43"/>
      <c r="K148" s="43"/>
      <c r="L148" s="47"/>
      <c r="M148" s="223"/>
      <c r="N148" s="224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19" t="s">
        <v>135</v>
      </c>
      <c r="AU148" s="19" t="s">
        <v>21</v>
      </c>
    </row>
    <row r="149" spans="1:51" s="14" customFormat="1" ht="12">
      <c r="A149" s="14"/>
      <c r="B149" s="236"/>
      <c r="C149" s="237"/>
      <c r="D149" s="227" t="s">
        <v>137</v>
      </c>
      <c r="E149" s="238" t="s">
        <v>32</v>
      </c>
      <c r="F149" s="239" t="s">
        <v>218</v>
      </c>
      <c r="G149" s="237"/>
      <c r="H149" s="240">
        <v>271.41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6" t="s">
        <v>137</v>
      </c>
      <c r="AU149" s="246" t="s">
        <v>21</v>
      </c>
      <c r="AV149" s="14" t="s">
        <v>21</v>
      </c>
      <c r="AW149" s="14" t="s">
        <v>41</v>
      </c>
      <c r="AX149" s="14" t="s">
        <v>82</v>
      </c>
      <c r="AY149" s="246" t="s">
        <v>126</v>
      </c>
    </row>
    <row r="150" spans="1:51" s="15" customFormat="1" ht="12">
      <c r="A150" s="15"/>
      <c r="B150" s="247"/>
      <c r="C150" s="248"/>
      <c r="D150" s="227" t="s">
        <v>137</v>
      </c>
      <c r="E150" s="249" t="s">
        <v>32</v>
      </c>
      <c r="F150" s="250" t="s">
        <v>141</v>
      </c>
      <c r="G150" s="248"/>
      <c r="H150" s="251">
        <v>271.41</v>
      </c>
      <c r="I150" s="252"/>
      <c r="J150" s="248"/>
      <c r="K150" s="248"/>
      <c r="L150" s="253"/>
      <c r="M150" s="254"/>
      <c r="N150" s="255"/>
      <c r="O150" s="255"/>
      <c r="P150" s="255"/>
      <c r="Q150" s="255"/>
      <c r="R150" s="255"/>
      <c r="S150" s="255"/>
      <c r="T150" s="256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57" t="s">
        <v>137</v>
      </c>
      <c r="AU150" s="257" t="s">
        <v>21</v>
      </c>
      <c r="AV150" s="15" t="s">
        <v>133</v>
      </c>
      <c r="AW150" s="15" t="s">
        <v>41</v>
      </c>
      <c r="AX150" s="15" t="s">
        <v>90</v>
      </c>
      <c r="AY150" s="257" t="s">
        <v>126</v>
      </c>
    </row>
    <row r="151" spans="1:63" s="12" customFormat="1" ht="25.9" customHeight="1">
      <c r="A151" s="12"/>
      <c r="B151" s="191"/>
      <c r="C151" s="192"/>
      <c r="D151" s="193" t="s">
        <v>81</v>
      </c>
      <c r="E151" s="194" t="s">
        <v>219</v>
      </c>
      <c r="F151" s="194" t="s">
        <v>220</v>
      </c>
      <c r="G151" s="192"/>
      <c r="H151" s="192"/>
      <c r="I151" s="195"/>
      <c r="J151" s="196">
        <f>BK151</f>
        <v>0</v>
      </c>
      <c r="K151" s="192"/>
      <c r="L151" s="197"/>
      <c r="M151" s="198"/>
      <c r="N151" s="199"/>
      <c r="O151" s="199"/>
      <c r="P151" s="200">
        <f>P152</f>
        <v>0</v>
      </c>
      <c r="Q151" s="199"/>
      <c r="R151" s="200">
        <f>R152</f>
        <v>0</v>
      </c>
      <c r="S151" s="199"/>
      <c r="T151" s="201">
        <f>T152</f>
        <v>0.172125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2" t="s">
        <v>21</v>
      </c>
      <c r="AT151" s="203" t="s">
        <v>81</v>
      </c>
      <c r="AU151" s="203" t="s">
        <v>82</v>
      </c>
      <c r="AY151" s="202" t="s">
        <v>126</v>
      </c>
      <c r="BK151" s="204">
        <f>BK152</f>
        <v>0</v>
      </c>
    </row>
    <row r="152" spans="1:63" s="12" customFormat="1" ht="22.8" customHeight="1">
      <c r="A152" s="12"/>
      <c r="B152" s="191"/>
      <c r="C152" s="192"/>
      <c r="D152" s="193" t="s">
        <v>81</v>
      </c>
      <c r="E152" s="205" t="s">
        <v>221</v>
      </c>
      <c r="F152" s="205" t="s">
        <v>222</v>
      </c>
      <c r="G152" s="192"/>
      <c r="H152" s="192"/>
      <c r="I152" s="195"/>
      <c r="J152" s="206">
        <f>BK152</f>
        <v>0</v>
      </c>
      <c r="K152" s="192"/>
      <c r="L152" s="197"/>
      <c r="M152" s="198"/>
      <c r="N152" s="199"/>
      <c r="O152" s="199"/>
      <c r="P152" s="200">
        <f>SUM(P153:P156)</f>
        <v>0</v>
      </c>
      <c r="Q152" s="199"/>
      <c r="R152" s="200">
        <f>SUM(R153:R156)</f>
        <v>0</v>
      </c>
      <c r="S152" s="199"/>
      <c r="T152" s="201">
        <f>SUM(T153:T156)</f>
        <v>0.172125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2" t="s">
        <v>21</v>
      </c>
      <c r="AT152" s="203" t="s">
        <v>81</v>
      </c>
      <c r="AU152" s="203" t="s">
        <v>90</v>
      </c>
      <c r="AY152" s="202" t="s">
        <v>126</v>
      </c>
      <c r="BK152" s="204">
        <f>SUM(BK153:BK156)</f>
        <v>0</v>
      </c>
    </row>
    <row r="153" spans="1:65" s="2" customFormat="1" ht="16.5" customHeight="1">
      <c r="A153" s="41"/>
      <c r="B153" s="42"/>
      <c r="C153" s="207" t="s">
        <v>223</v>
      </c>
      <c r="D153" s="207" t="s">
        <v>128</v>
      </c>
      <c r="E153" s="208" t="s">
        <v>224</v>
      </c>
      <c r="F153" s="209" t="s">
        <v>225</v>
      </c>
      <c r="G153" s="210" t="s">
        <v>226</v>
      </c>
      <c r="H153" s="211">
        <v>38.25</v>
      </c>
      <c r="I153" s="212"/>
      <c r="J153" s="213">
        <f>ROUND(I153*H153,2)</f>
        <v>0</v>
      </c>
      <c r="K153" s="209" t="s">
        <v>132</v>
      </c>
      <c r="L153" s="47"/>
      <c r="M153" s="214" t="s">
        <v>32</v>
      </c>
      <c r="N153" s="215" t="s">
        <v>53</v>
      </c>
      <c r="O153" s="87"/>
      <c r="P153" s="216">
        <f>O153*H153</f>
        <v>0</v>
      </c>
      <c r="Q153" s="216">
        <v>0</v>
      </c>
      <c r="R153" s="216">
        <f>Q153*H153</f>
        <v>0</v>
      </c>
      <c r="S153" s="216">
        <v>0.0045</v>
      </c>
      <c r="T153" s="217">
        <f>S153*H153</f>
        <v>0.172125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18" t="s">
        <v>227</v>
      </c>
      <c r="AT153" s="218" t="s">
        <v>128</v>
      </c>
      <c r="AU153" s="218" t="s">
        <v>21</v>
      </c>
      <c r="AY153" s="19" t="s">
        <v>126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19" t="s">
        <v>90</v>
      </c>
      <c r="BK153" s="219">
        <f>ROUND(I153*H153,2)</f>
        <v>0</v>
      </c>
      <c r="BL153" s="19" t="s">
        <v>227</v>
      </c>
      <c r="BM153" s="218" t="s">
        <v>228</v>
      </c>
    </row>
    <row r="154" spans="1:47" s="2" customFormat="1" ht="12">
      <c r="A154" s="41"/>
      <c r="B154" s="42"/>
      <c r="C154" s="43"/>
      <c r="D154" s="220" t="s">
        <v>135</v>
      </c>
      <c r="E154" s="43"/>
      <c r="F154" s="221" t="s">
        <v>229</v>
      </c>
      <c r="G154" s="43"/>
      <c r="H154" s="43"/>
      <c r="I154" s="222"/>
      <c r="J154" s="43"/>
      <c r="K154" s="43"/>
      <c r="L154" s="47"/>
      <c r="M154" s="223"/>
      <c r="N154" s="224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19" t="s">
        <v>135</v>
      </c>
      <c r="AU154" s="19" t="s">
        <v>21</v>
      </c>
    </row>
    <row r="155" spans="1:51" s="14" customFormat="1" ht="12">
      <c r="A155" s="14"/>
      <c r="B155" s="236"/>
      <c r="C155" s="237"/>
      <c r="D155" s="227" t="s">
        <v>137</v>
      </c>
      <c r="E155" s="238" t="s">
        <v>32</v>
      </c>
      <c r="F155" s="239" t="s">
        <v>230</v>
      </c>
      <c r="G155" s="237"/>
      <c r="H155" s="240">
        <v>38.25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6" t="s">
        <v>137</v>
      </c>
      <c r="AU155" s="246" t="s">
        <v>21</v>
      </c>
      <c r="AV155" s="14" t="s">
        <v>21</v>
      </c>
      <c r="AW155" s="14" t="s">
        <v>41</v>
      </c>
      <c r="AX155" s="14" t="s">
        <v>82</v>
      </c>
      <c r="AY155" s="246" t="s">
        <v>126</v>
      </c>
    </row>
    <row r="156" spans="1:51" s="15" customFormat="1" ht="12">
      <c r="A156" s="15"/>
      <c r="B156" s="247"/>
      <c r="C156" s="248"/>
      <c r="D156" s="227" t="s">
        <v>137</v>
      </c>
      <c r="E156" s="249" t="s">
        <v>32</v>
      </c>
      <c r="F156" s="250" t="s">
        <v>141</v>
      </c>
      <c r="G156" s="248"/>
      <c r="H156" s="251">
        <v>38.25</v>
      </c>
      <c r="I156" s="252"/>
      <c r="J156" s="248"/>
      <c r="K156" s="248"/>
      <c r="L156" s="253"/>
      <c r="M156" s="269"/>
      <c r="N156" s="270"/>
      <c r="O156" s="270"/>
      <c r="P156" s="270"/>
      <c r="Q156" s="270"/>
      <c r="R156" s="270"/>
      <c r="S156" s="270"/>
      <c r="T156" s="271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57" t="s">
        <v>137</v>
      </c>
      <c r="AU156" s="257" t="s">
        <v>21</v>
      </c>
      <c r="AV156" s="15" t="s">
        <v>133</v>
      </c>
      <c r="AW156" s="15" t="s">
        <v>41</v>
      </c>
      <c r="AX156" s="15" t="s">
        <v>90</v>
      </c>
      <c r="AY156" s="257" t="s">
        <v>126</v>
      </c>
    </row>
    <row r="157" spans="1:31" s="2" customFormat="1" ht="6.95" customHeight="1">
      <c r="A157" s="41"/>
      <c r="B157" s="62"/>
      <c r="C157" s="63"/>
      <c r="D157" s="63"/>
      <c r="E157" s="63"/>
      <c r="F157" s="63"/>
      <c r="G157" s="63"/>
      <c r="H157" s="63"/>
      <c r="I157" s="63"/>
      <c r="J157" s="63"/>
      <c r="K157" s="63"/>
      <c r="L157" s="47"/>
      <c r="M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</row>
  </sheetData>
  <sheetProtection password="CC35" sheet="1" objects="1" scenarios="1" formatColumns="0" formatRows="0" autoFilter="0"/>
  <autoFilter ref="C84:K156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3_01/122111101"/>
    <hyperlink ref="F96" r:id="rId2" display="https://podminky.urs.cz/item/CS_URS_2023_01/962051111"/>
    <hyperlink ref="F101" r:id="rId3" display="https://podminky.urs.cz/item/CS_URS_2023_01/963021112"/>
    <hyperlink ref="F109" r:id="rId4" display="https://podminky.urs.cz/item/CS_URS_2023_01/963051111"/>
    <hyperlink ref="F119" r:id="rId5" display="https://podminky.urs.cz/item/CS_URS_2023_01/966076141"/>
    <hyperlink ref="F125" r:id="rId6" display="https://podminky.urs.cz/item/CS_URS_2023_01/997013631"/>
    <hyperlink ref="F130" r:id="rId7" display="https://podminky.urs.cz/item/CS_URS_2023_01/997013814"/>
    <hyperlink ref="F134" r:id="rId8" display="https://podminky.urs.cz/item/CS_URS_2023_01/997211521"/>
    <hyperlink ref="F136" r:id="rId9" display="https://podminky.urs.cz/item/CS_URS_2023_01/997211529"/>
    <hyperlink ref="F141" r:id="rId10" display="https://podminky.urs.cz/item/CS_URS_2023_01/997211612"/>
    <hyperlink ref="F143" r:id="rId11" display="https://podminky.urs.cz/item/CS_URS_2023_01/997221625"/>
    <hyperlink ref="F148" r:id="rId12" display="https://podminky.urs.cz/item/CS_URS_2023_01/997221873"/>
    <hyperlink ref="F154" r:id="rId13" display="https://podminky.urs.cz/item/CS_URS_2023_01/71113182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94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21</v>
      </c>
    </row>
    <row r="4" spans="2:46" s="1" customFormat="1" ht="24.95" customHeight="1">
      <c r="B4" s="22"/>
      <c r="D4" s="133" t="s">
        <v>98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 xml:space="preserve">Rekonstrukce mostu  ev.č. 19920 -1</v>
      </c>
      <c r="F7" s="135"/>
      <c r="G7" s="135"/>
      <c r="H7" s="135"/>
      <c r="L7" s="22"/>
    </row>
    <row r="8" spans="1:31" s="2" customFormat="1" ht="12" customHeight="1">
      <c r="A8" s="41"/>
      <c r="B8" s="47"/>
      <c r="C8" s="41"/>
      <c r="D8" s="135" t="s">
        <v>99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231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32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22</v>
      </c>
      <c r="E12" s="41"/>
      <c r="F12" s="139" t="s">
        <v>23</v>
      </c>
      <c r="G12" s="41"/>
      <c r="H12" s="41"/>
      <c r="I12" s="135" t="s">
        <v>24</v>
      </c>
      <c r="J12" s="140" t="str">
        <f>'Rekapitulace stavby'!AN8</f>
        <v>10. 1. 2023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30</v>
      </c>
      <c r="E14" s="41"/>
      <c r="F14" s="41"/>
      <c r="G14" s="41"/>
      <c r="H14" s="41"/>
      <c r="I14" s="135" t="s">
        <v>31</v>
      </c>
      <c r="J14" s="139" t="s">
        <v>32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33</v>
      </c>
      <c r="F15" s="41"/>
      <c r="G15" s="41"/>
      <c r="H15" s="41"/>
      <c r="I15" s="135" t="s">
        <v>34</v>
      </c>
      <c r="J15" s="139" t="s">
        <v>32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35</v>
      </c>
      <c r="E17" s="41"/>
      <c r="F17" s="41"/>
      <c r="G17" s="41"/>
      <c r="H17" s="41"/>
      <c r="I17" s="135" t="s">
        <v>31</v>
      </c>
      <c r="J17" s="35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9"/>
      <c r="G18" s="139"/>
      <c r="H18" s="139"/>
      <c r="I18" s="135" t="s">
        <v>34</v>
      </c>
      <c r="J18" s="35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37</v>
      </c>
      <c r="E20" s="41"/>
      <c r="F20" s="41"/>
      <c r="G20" s="41"/>
      <c r="H20" s="41"/>
      <c r="I20" s="135" t="s">
        <v>31</v>
      </c>
      <c r="J20" s="139" t="s">
        <v>38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">
        <v>39</v>
      </c>
      <c r="F21" s="41"/>
      <c r="G21" s="41"/>
      <c r="H21" s="41"/>
      <c r="I21" s="135" t="s">
        <v>34</v>
      </c>
      <c r="J21" s="139" t="s">
        <v>40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42</v>
      </c>
      <c r="E23" s="41"/>
      <c r="F23" s="41"/>
      <c r="G23" s="41"/>
      <c r="H23" s="41"/>
      <c r="I23" s="135" t="s">
        <v>31</v>
      </c>
      <c r="J23" s="139" t="s">
        <v>43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">
        <v>44</v>
      </c>
      <c r="F24" s="41"/>
      <c r="G24" s="41"/>
      <c r="H24" s="41"/>
      <c r="I24" s="135" t="s">
        <v>34</v>
      </c>
      <c r="J24" s="139" t="s">
        <v>45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46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1"/>
      <c r="B27" s="142"/>
      <c r="C27" s="141"/>
      <c r="D27" s="141"/>
      <c r="E27" s="143" t="s">
        <v>32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48</v>
      </c>
      <c r="E30" s="41"/>
      <c r="F30" s="41"/>
      <c r="G30" s="41"/>
      <c r="H30" s="41"/>
      <c r="I30" s="41"/>
      <c r="J30" s="147">
        <f>ROUND(J91,2)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50</v>
      </c>
      <c r="G32" s="41"/>
      <c r="H32" s="41"/>
      <c r="I32" s="148" t="s">
        <v>49</v>
      </c>
      <c r="J32" s="148" t="s">
        <v>51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52</v>
      </c>
      <c r="E33" s="135" t="s">
        <v>53</v>
      </c>
      <c r="F33" s="150">
        <f>ROUND((SUM(BE91:BE706)),2)</f>
        <v>0</v>
      </c>
      <c r="G33" s="41"/>
      <c r="H33" s="41"/>
      <c r="I33" s="151">
        <v>0.21</v>
      </c>
      <c r="J33" s="150">
        <f>ROUND(((SUM(BE91:BE706))*I33),2)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54</v>
      </c>
      <c r="F34" s="150">
        <f>ROUND((SUM(BF91:BF706)),2)</f>
        <v>0</v>
      </c>
      <c r="G34" s="41"/>
      <c r="H34" s="41"/>
      <c r="I34" s="151">
        <v>0.15</v>
      </c>
      <c r="J34" s="150">
        <f>ROUND(((SUM(BF91:BF706))*I34),2)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55</v>
      </c>
      <c r="F35" s="150">
        <f>ROUND((SUM(BG91:BG706)),2)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56</v>
      </c>
      <c r="F36" s="150">
        <f>ROUND((SUM(BH91:BH706)),2)</f>
        <v>0</v>
      </c>
      <c r="G36" s="41"/>
      <c r="H36" s="41"/>
      <c r="I36" s="151">
        <v>0.15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57</v>
      </c>
      <c r="F37" s="150">
        <f>ROUND((SUM(BI91:BI706)),2)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58</v>
      </c>
      <c r="E39" s="154"/>
      <c r="F39" s="154"/>
      <c r="G39" s="155" t="s">
        <v>59</v>
      </c>
      <c r="H39" s="156" t="s">
        <v>60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5" t="s">
        <v>101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 xml:space="preserve">Rekonstrukce mostu  ev.č. 19920 -1</v>
      </c>
      <c r="F48" s="34"/>
      <c r="G48" s="34"/>
      <c r="H48" s="34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99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 xml:space="preserve">SKA3602 - SO 201  Most ev.č.19920-1 Světce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4" t="s">
        <v>22</v>
      </c>
      <c r="D52" s="43"/>
      <c r="E52" s="43"/>
      <c r="F52" s="29" t="str">
        <f>F12</f>
        <v xml:space="preserve"> </v>
      </c>
      <c r="G52" s="43"/>
      <c r="H52" s="43"/>
      <c r="I52" s="34" t="s">
        <v>24</v>
      </c>
      <c r="J52" s="75" t="str">
        <f>IF(J12="","",J12)</f>
        <v>10. 1. 2023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5.65" customHeight="1">
      <c r="A54" s="41"/>
      <c r="B54" s="42"/>
      <c r="C54" s="34" t="s">
        <v>30</v>
      </c>
      <c r="D54" s="43"/>
      <c r="E54" s="43"/>
      <c r="F54" s="29" t="str">
        <f>E15</f>
        <v>SÚS PK příspěvková org.</v>
      </c>
      <c r="G54" s="43"/>
      <c r="H54" s="43"/>
      <c r="I54" s="34" t="s">
        <v>37</v>
      </c>
      <c r="J54" s="39" t="str">
        <f>E21</f>
        <v>Projekční kancelář Ing.Škubalová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4" t="s">
        <v>35</v>
      </c>
      <c r="D55" s="43"/>
      <c r="E55" s="43"/>
      <c r="F55" s="29" t="str">
        <f>IF(E18="","",E18)</f>
        <v>Vyplň údaj</v>
      </c>
      <c r="G55" s="43"/>
      <c r="H55" s="43"/>
      <c r="I55" s="34" t="s">
        <v>42</v>
      </c>
      <c r="J55" s="39" t="str">
        <f>E24</f>
        <v>Straka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102</v>
      </c>
      <c r="D57" s="165"/>
      <c r="E57" s="165"/>
      <c r="F57" s="165"/>
      <c r="G57" s="165"/>
      <c r="H57" s="165"/>
      <c r="I57" s="165"/>
      <c r="J57" s="166" t="s">
        <v>103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80</v>
      </c>
      <c r="D59" s="43"/>
      <c r="E59" s="43"/>
      <c r="F59" s="43"/>
      <c r="G59" s="43"/>
      <c r="H59" s="43"/>
      <c r="I59" s="43"/>
      <c r="J59" s="105">
        <f>J91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104</v>
      </c>
    </row>
    <row r="60" spans="1:31" s="9" customFormat="1" ht="24.95" customHeight="1">
      <c r="A60" s="9"/>
      <c r="B60" s="168"/>
      <c r="C60" s="169"/>
      <c r="D60" s="170" t="s">
        <v>105</v>
      </c>
      <c r="E60" s="171"/>
      <c r="F60" s="171"/>
      <c r="G60" s="171"/>
      <c r="H60" s="171"/>
      <c r="I60" s="171"/>
      <c r="J60" s="172">
        <f>J92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106</v>
      </c>
      <c r="E61" s="177"/>
      <c r="F61" s="177"/>
      <c r="G61" s="177"/>
      <c r="H61" s="177"/>
      <c r="I61" s="177"/>
      <c r="J61" s="178">
        <f>J93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232</v>
      </c>
      <c r="E62" s="177"/>
      <c r="F62" s="177"/>
      <c r="G62" s="177"/>
      <c r="H62" s="177"/>
      <c r="I62" s="177"/>
      <c r="J62" s="178">
        <f>J271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233</v>
      </c>
      <c r="E63" s="177"/>
      <c r="F63" s="177"/>
      <c r="G63" s="177"/>
      <c r="H63" s="177"/>
      <c r="I63" s="177"/>
      <c r="J63" s="178">
        <f>J336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234</v>
      </c>
      <c r="E64" s="177"/>
      <c r="F64" s="177"/>
      <c r="G64" s="177"/>
      <c r="H64" s="177"/>
      <c r="I64" s="177"/>
      <c r="J64" s="178">
        <f>J413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235</v>
      </c>
      <c r="E65" s="177"/>
      <c r="F65" s="177"/>
      <c r="G65" s="177"/>
      <c r="H65" s="177"/>
      <c r="I65" s="177"/>
      <c r="J65" s="178">
        <f>J471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4"/>
      <c r="C66" s="175"/>
      <c r="D66" s="176" t="s">
        <v>236</v>
      </c>
      <c r="E66" s="177"/>
      <c r="F66" s="177"/>
      <c r="G66" s="177"/>
      <c r="H66" s="177"/>
      <c r="I66" s="177"/>
      <c r="J66" s="178">
        <f>J530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4"/>
      <c r="C67" s="175"/>
      <c r="D67" s="176" t="s">
        <v>107</v>
      </c>
      <c r="E67" s="177"/>
      <c r="F67" s="177"/>
      <c r="G67" s="177"/>
      <c r="H67" s="177"/>
      <c r="I67" s="177"/>
      <c r="J67" s="178">
        <f>J535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4"/>
      <c r="C68" s="175"/>
      <c r="D68" s="176" t="s">
        <v>108</v>
      </c>
      <c r="E68" s="177"/>
      <c r="F68" s="177"/>
      <c r="G68" s="177"/>
      <c r="H68" s="177"/>
      <c r="I68" s="177"/>
      <c r="J68" s="178">
        <f>J628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4"/>
      <c r="C69" s="175"/>
      <c r="D69" s="176" t="s">
        <v>237</v>
      </c>
      <c r="E69" s="177"/>
      <c r="F69" s="177"/>
      <c r="G69" s="177"/>
      <c r="H69" s="177"/>
      <c r="I69" s="177"/>
      <c r="J69" s="178">
        <f>J666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68"/>
      <c r="C70" s="169"/>
      <c r="D70" s="170" t="s">
        <v>109</v>
      </c>
      <c r="E70" s="171"/>
      <c r="F70" s="171"/>
      <c r="G70" s="171"/>
      <c r="H70" s="171"/>
      <c r="I70" s="171"/>
      <c r="J70" s="172">
        <f>J669</f>
        <v>0</v>
      </c>
      <c r="K70" s="169"/>
      <c r="L70" s="17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74"/>
      <c r="C71" s="175"/>
      <c r="D71" s="176" t="s">
        <v>110</v>
      </c>
      <c r="E71" s="177"/>
      <c r="F71" s="177"/>
      <c r="G71" s="177"/>
      <c r="H71" s="177"/>
      <c r="I71" s="177"/>
      <c r="J71" s="178">
        <f>J670</f>
        <v>0</v>
      </c>
      <c r="K71" s="175"/>
      <c r="L71" s="17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41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6.95" customHeight="1">
      <c r="A73" s="41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7" spans="1:31" s="2" customFormat="1" ht="6.95" customHeight="1">
      <c r="A77" s="41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24.95" customHeight="1">
      <c r="A78" s="41"/>
      <c r="B78" s="42"/>
      <c r="C78" s="25" t="s">
        <v>111</v>
      </c>
      <c r="D78" s="43"/>
      <c r="E78" s="43"/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4" t="s">
        <v>16</v>
      </c>
      <c r="D80" s="43"/>
      <c r="E80" s="43"/>
      <c r="F80" s="43"/>
      <c r="G80" s="43"/>
      <c r="H80" s="43"/>
      <c r="I80" s="43"/>
      <c r="J80" s="43"/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6.5" customHeight="1">
      <c r="A81" s="41"/>
      <c r="B81" s="42"/>
      <c r="C81" s="43"/>
      <c r="D81" s="43"/>
      <c r="E81" s="163" t="str">
        <f>E7</f>
        <v xml:space="preserve">Rekonstrukce mostu  ev.č. 19920 -1</v>
      </c>
      <c r="F81" s="34"/>
      <c r="G81" s="34"/>
      <c r="H81" s="34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2" customHeight="1">
      <c r="A82" s="41"/>
      <c r="B82" s="42"/>
      <c r="C82" s="34" t="s">
        <v>99</v>
      </c>
      <c r="D82" s="43"/>
      <c r="E82" s="43"/>
      <c r="F82" s="43"/>
      <c r="G82" s="43"/>
      <c r="H82" s="43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6.5" customHeight="1">
      <c r="A83" s="41"/>
      <c r="B83" s="42"/>
      <c r="C83" s="43"/>
      <c r="D83" s="43"/>
      <c r="E83" s="72" t="str">
        <f>E9</f>
        <v xml:space="preserve">SKA3602 - SO 201  Most ev.č.19920-1 Světce</v>
      </c>
      <c r="F83" s="43"/>
      <c r="G83" s="43"/>
      <c r="H83" s="43"/>
      <c r="I83" s="43"/>
      <c r="J83" s="43"/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6.95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2" customHeight="1">
      <c r="A85" s="41"/>
      <c r="B85" s="42"/>
      <c r="C85" s="34" t="s">
        <v>22</v>
      </c>
      <c r="D85" s="43"/>
      <c r="E85" s="43"/>
      <c r="F85" s="29" t="str">
        <f>F12</f>
        <v xml:space="preserve"> </v>
      </c>
      <c r="G85" s="43"/>
      <c r="H85" s="43"/>
      <c r="I85" s="34" t="s">
        <v>24</v>
      </c>
      <c r="J85" s="75" t="str">
        <f>IF(J12="","",J12)</f>
        <v>10. 1. 2023</v>
      </c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6.95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13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25.65" customHeight="1">
      <c r="A87" s="41"/>
      <c r="B87" s="42"/>
      <c r="C87" s="34" t="s">
        <v>30</v>
      </c>
      <c r="D87" s="43"/>
      <c r="E87" s="43"/>
      <c r="F87" s="29" t="str">
        <f>E15</f>
        <v>SÚS PK příspěvková org.</v>
      </c>
      <c r="G87" s="43"/>
      <c r="H87" s="43"/>
      <c r="I87" s="34" t="s">
        <v>37</v>
      </c>
      <c r="J87" s="39" t="str">
        <f>E21</f>
        <v>Projekční kancelář Ing.Škubalová</v>
      </c>
      <c r="K87" s="43"/>
      <c r="L87" s="13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5.15" customHeight="1">
      <c r="A88" s="41"/>
      <c r="B88" s="42"/>
      <c r="C88" s="34" t="s">
        <v>35</v>
      </c>
      <c r="D88" s="43"/>
      <c r="E88" s="43"/>
      <c r="F88" s="29" t="str">
        <f>IF(E18="","",E18)</f>
        <v>Vyplň údaj</v>
      </c>
      <c r="G88" s="43"/>
      <c r="H88" s="43"/>
      <c r="I88" s="34" t="s">
        <v>42</v>
      </c>
      <c r="J88" s="39" t="str">
        <f>E24</f>
        <v>Straka</v>
      </c>
      <c r="K88" s="43"/>
      <c r="L88" s="13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0.3" customHeight="1">
      <c r="A89" s="41"/>
      <c r="B89" s="42"/>
      <c r="C89" s="43"/>
      <c r="D89" s="43"/>
      <c r="E89" s="43"/>
      <c r="F89" s="43"/>
      <c r="G89" s="43"/>
      <c r="H89" s="43"/>
      <c r="I89" s="43"/>
      <c r="J89" s="43"/>
      <c r="K89" s="43"/>
      <c r="L89" s="13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11" customFormat="1" ht="29.25" customHeight="1">
      <c r="A90" s="180"/>
      <c r="B90" s="181"/>
      <c r="C90" s="182" t="s">
        <v>112</v>
      </c>
      <c r="D90" s="183" t="s">
        <v>67</v>
      </c>
      <c r="E90" s="183" t="s">
        <v>63</v>
      </c>
      <c r="F90" s="183" t="s">
        <v>64</v>
      </c>
      <c r="G90" s="183" t="s">
        <v>113</v>
      </c>
      <c r="H90" s="183" t="s">
        <v>114</v>
      </c>
      <c r="I90" s="183" t="s">
        <v>115</v>
      </c>
      <c r="J90" s="183" t="s">
        <v>103</v>
      </c>
      <c r="K90" s="184" t="s">
        <v>116</v>
      </c>
      <c r="L90" s="185"/>
      <c r="M90" s="95" t="s">
        <v>32</v>
      </c>
      <c r="N90" s="96" t="s">
        <v>52</v>
      </c>
      <c r="O90" s="96" t="s">
        <v>117</v>
      </c>
      <c r="P90" s="96" t="s">
        <v>118</v>
      </c>
      <c r="Q90" s="96" t="s">
        <v>119</v>
      </c>
      <c r="R90" s="96" t="s">
        <v>120</v>
      </c>
      <c r="S90" s="96" t="s">
        <v>121</v>
      </c>
      <c r="T90" s="97" t="s">
        <v>122</v>
      </c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</row>
    <row r="91" spans="1:63" s="2" customFormat="1" ht="22.8" customHeight="1">
      <c r="A91" s="41"/>
      <c r="B91" s="42"/>
      <c r="C91" s="102" t="s">
        <v>123</v>
      </c>
      <c r="D91" s="43"/>
      <c r="E91" s="43"/>
      <c r="F91" s="43"/>
      <c r="G91" s="43"/>
      <c r="H91" s="43"/>
      <c r="I91" s="43"/>
      <c r="J91" s="186">
        <f>BK91</f>
        <v>0</v>
      </c>
      <c r="K91" s="43"/>
      <c r="L91" s="47"/>
      <c r="M91" s="98"/>
      <c r="N91" s="187"/>
      <c r="O91" s="99"/>
      <c r="P91" s="188">
        <f>P92+P669</f>
        <v>0</v>
      </c>
      <c r="Q91" s="99"/>
      <c r="R91" s="188">
        <f>R92+R669</f>
        <v>934.9279509200001</v>
      </c>
      <c r="S91" s="99"/>
      <c r="T91" s="189">
        <f>T92+T669</f>
        <v>715.2925199999999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19" t="s">
        <v>81</v>
      </c>
      <c r="AU91" s="19" t="s">
        <v>104</v>
      </c>
      <c r="BK91" s="190">
        <f>BK92+BK669</f>
        <v>0</v>
      </c>
    </row>
    <row r="92" spans="1:63" s="12" customFormat="1" ht="25.9" customHeight="1">
      <c r="A92" s="12"/>
      <c r="B92" s="191"/>
      <c r="C92" s="192"/>
      <c r="D92" s="193" t="s">
        <v>81</v>
      </c>
      <c r="E92" s="194" t="s">
        <v>124</v>
      </c>
      <c r="F92" s="194" t="s">
        <v>125</v>
      </c>
      <c r="G92" s="192"/>
      <c r="H92" s="192"/>
      <c r="I92" s="195"/>
      <c r="J92" s="196">
        <f>BK92</f>
        <v>0</v>
      </c>
      <c r="K92" s="192"/>
      <c r="L92" s="197"/>
      <c r="M92" s="198"/>
      <c r="N92" s="199"/>
      <c r="O92" s="199"/>
      <c r="P92" s="200">
        <f>P93+P271+P336+P413+P471+P530+P535+P628+P666</f>
        <v>0</v>
      </c>
      <c r="Q92" s="199"/>
      <c r="R92" s="200">
        <f>R93+R271+R336+R413+R471+R530+R535+R628+R666</f>
        <v>932.71891252</v>
      </c>
      <c r="S92" s="199"/>
      <c r="T92" s="201">
        <f>T93+T271+T336+T413+T471+T530+T535+T628+T666</f>
        <v>715.2925199999999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2" t="s">
        <v>90</v>
      </c>
      <c r="AT92" s="203" t="s">
        <v>81</v>
      </c>
      <c r="AU92" s="203" t="s">
        <v>82</v>
      </c>
      <c r="AY92" s="202" t="s">
        <v>126</v>
      </c>
      <c r="BK92" s="204">
        <f>BK93+BK271+BK336+BK413+BK471+BK530+BK535+BK628+BK666</f>
        <v>0</v>
      </c>
    </row>
    <row r="93" spans="1:63" s="12" customFormat="1" ht="22.8" customHeight="1">
      <c r="A93" s="12"/>
      <c r="B93" s="191"/>
      <c r="C93" s="192"/>
      <c r="D93" s="193" t="s">
        <v>81</v>
      </c>
      <c r="E93" s="205" t="s">
        <v>90</v>
      </c>
      <c r="F93" s="205" t="s">
        <v>127</v>
      </c>
      <c r="G93" s="192"/>
      <c r="H93" s="192"/>
      <c r="I93" s="195"/>
      <c r="J93" s="206">
        <f>BK93</f>
        <v>0</v>
      </c>
      <c r="K93" s="192"/>
      <c r="L93" s="197"/>
      <c r="M93" s="198"/>
      <c r="N93" s="199"/>
      <c r="O93" s="199"/>
      <c r="P93" s="200">
        <f>SUM(P94:P270)</f>
        <v>0</v>
      </c>
      <c r="Q93" s="199"/>
      <c r="R93" s="200">
        <f>SUM(R94:R270)</f>
        <v>285.063917</v>
      </c>
      <c r="S93" s="199"/>
      <c r="T93" s="201">
        <f>SUM(T94:T270)</f>
        <v>715.0999999999999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2" t="s">
        <v>90</v>
      </c>
      <c r="AT93" s="203" t="s">
        <v>81</v>
      </c>
      <c r="AU93" s="203" t="s">
        <v>90</v>
      </c>
      <c r="AY93" s="202" t="s">
        <v>126</v>
      </c>
      <c r="BK93" s="204">
        <f>SUM(BK94:BK270)</f>
        <v>0</v>
      </c>
    </row>
    <row r="94" spans="1:65" s="2" customFormat="1" ht="24.15" customHeight="1">
      <c r="A94" s="41"/>
      <c r="B94" s="42"/>
      <c r="C94" s="207" t="s">
        <v>90</v>
      </c>
      <c r="D94" s="207" t="s">
        <v>128</v>
      </c>
      <c r="E94" s="208" t="s">
        <v>238</v>
      </c>
      <c r="F94" s="209" t="s">
        <v>239</v>
      </c>
      <c r="G94" s="210" t="s">
        <v>226</v>
      </c>
      <c r="H94" s="211">
        <v>80</v>
      </c>
      <c r="I94" s="212"/>
      <c r="J94" s="213">
        <f>ROUND(I94*H94,2)</f>
        <v>0</v>
      </c>
      <c r="K94" s="209" t="s">
        <v>132</v>
      </c>
      <c r="L94" s="47"/>
      <c r="M94" s="214" t="s">
        <v>32</v>
      </c>
      <c r="N94" s="215" t="s">
        <v>53</v>
      </c>
      <c r="O94" s="87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18" t="s">
        <v>133</v>
      </c>
      <c r="AT94" s="218" t="s">
        <v>128</v>
      </c>
      <c r="AU94" s="218" t="s">
        <v>21</v>
      </c>
      <c r="AY94" s="19" t="s">
        <v>126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9" t="s">
        <v>90</v>
      </c>
      <c r="BK94" s="219">
        <f>ROUND(I94*H94,2)</f>
        <v>0</v>
      </c>
      <c r="BL94" s="19" t="s">
        <v>133</v>
      </c>
      <c r="BM94" s="218" t="s">
        <v>240</v>
      </c>
    </row>
    <row r="95" spans="1:47" s="2" customFormat="1" ht="12">
      <c r="A95" s="41"/>
      <c r="B95" s="42"/>
      <c r="C95" s="43"/>
      <c r="D95" s="220" t="s">
        <v>135</v>
      </c>
      <c r="E95" s="43"/>
      <c r="F95" s="221" t="s">
        <v>241</v>
      </c>
      <c r="G95" s="43"/>
      <c r="H95" s="43"/>
      <c r="I95" s="222"/>
      <c r="J95" s="43"/>
      <c r="K95" s="43"/>
      <c r="L95" s="47"/>
      <c r="M95" s="223"/>
      <c r="N95" s="224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19" t="s">
        <v>135</v>
      </c>
      <c r="AU95" s="19" t="s">
        <v>21</v>
      </c>
    </row>
    <row r="96" spans="1:51" s="14" customFormat="1" ht="12">
      <c r="A96" s="14"/>
      <c r="B96" s="236"/>
      <c r="C96" s="237"/>
      <c r="D96" s="227" t="s">
        <v>137</v>
      </c>
      <c r="E96" s="238" t="s">
        <v>32</v>
      </c>
      <c r="F96" s="239" t="s">
        <v>242</v>
      </c>
      <c r="G96" s="237"/>
      <c r="H96" s="240">
        <v>80</v>
      </c>
      <c r="I96" s="241"/>
      <c r="J96" s="237"/>
      <c r="K96" s="237"/>
      <c r="L96" s="242"/>
      <c r="M96" s="243"/>
      <c r="N96" s="244"/>
      <c r="O96" s="244"/>
      <c r="P96" s="244"/>
      <c r="Q96" s="244"/>
      <c r="R96" s="244"/>
      <c r="S96" s="244"/>
      <c r="T96" s="245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6" t="s">
        <v>137</v>
      </c>
      <c r="AU96" s="246" t="s">
        <v>21</v>
      </c>
      <c r="AV96" s="14" t="s">
        <v>21</v>
      </c>
      <c r="AW96" s="14" t="s">
        <v>41</v>
      </c>
      <c r="AX96" s="14" t="s">
        <v>82</v>
      </c>
      <c r="AY96" s="246" t="s">
        <v>126</v>
      </c>
    </row>
    <row r="97" spans="1:51" s="13" customFormat="1" ht="12">
      <c r="A97" s="13"/>
      <c r="B97" s="225"/>
      <c r="C97" s="226"/>
      <c r="D97" s="227" t="s">
        <v>137</v>
      </c>
      <c r="E97" s="228" t="s">
        <v>32</v>
      </c>
      <c r="F97" s="229" t="s">
        <v>140</v>
      </c>
      <c r="G97" s="226"/>
      <c r="H97" s="228" t="s">
        <v>32</v>
      </c>
      <c r="I97" s="230"/>
      <c r="J97" s="226"/>
      <c r="K97" s="226"/>
      <c r="L97" s="231"/>
      <c r="M97" s="232"/>
      <c r="N97" s="233"/>
      <c r="O97" s="233"/>
      <c r="P97" s="233"/>
      <c r="Q97" s="233"/>
      <c r="R97" s="233"/>
      <c r="S97" s="233"/>
      <c r="T97" s="23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5" t="s">
        <v>137</v>
      </c>
      <c r="AU97" s="235" t="s">
        <v>21</v>
      </c>
      <c r="AV97" s="13" t="s">
        <v>90</v>
      </c>
      <c r="AW97" s="13" t="s">
        <v>41</v>
      </c>
      <c r="AX97" s="13" t="s">
        <v>82</v>
      </c>
      <c r="AY97" s="235" t="s">
        <v>126</v>
      </c>
    </row>
    <row r="98" spans="1:51" s="15" customFormat="1" ht="12">
      <c r="A98" s="15"/>
      <c r="B98" s="247"/>
      <c r="C98" s="248"/>
      <c r="D98" s="227" t="s">
        <v>137</v>
      </c>
      <c r="E98" s="249" t="s">
        <v>32</v>
      </c>
      <c r="F98" s="250" t="s">
        <v>141</v>
      </c>
      <c r="G98" s="248"/>
      <c r="H98" s="251">
        <v>80</v>
      </c>
      <c r="I98" s="252"/>
      <c r="J98" s="248"/>
      <c r="K98" s="248"/>
      <c r="L98" s="253"/>
      <c r="M98" s="254"/>
      <c r="N98" s="255"/>
      <c r="O98" s="255"/>
      <c r="P98" s="255"/>
      <c r="Q98" s="255"/>
      <c r="R98" s="255"/>
      <c r="S98" s="255"/>
      <c r="T98" s="256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57" t="s">
        <v>137</v>
      </c>
      <c r="AU98" s="257" t="s">
        <v>21</v>
      </c>
      <c r="AV98" s="15" t="s">
        <v>133</v>
      </c>
      <c r="AW98" s="15" t="s">
        <v>41</v>
      </c>
      <c r="AX98" s="15" t="s">
        <v>90</v>
      </c>
      <c r="AY98" s="257" t="s">
        <v>126</v>
      </c>
    </row>
    <row r="99" spans="1:65" s="2" customFormat="1" ht="21.75" customHeight="1">
      <c r="A99" s="41"/>
      <c r="B99" s="42"/>
      <c r="C99" s="207" t="s">
        <v>21</v>
      </c>
      <c r="D99" s="207" t="s">
        <v>128</v>
      </c>
      <c r="E99" s="208" t="s">
        <v>243</v>
      </c>
      <c r="F99" s="209" t="s">
        <v>244</v>
      </c>
      <c r="G99" s="210" t="s">
        <v>245</v>
      </c>
      <c r="H99" s="211">
        <v>4</v>
      </c>
      <c r="I99" s="212"/>
      <c r="J99" s="213">
        <f>ROUND(I99*H99,2)</f>
        <v>0</v>
      </c>
      <c r="K99" s="209" t="s">
        <v>132</v>
      </c>
      <c r="L99" s="47"/>
      <c r="M99" s="214" t="s">
        <v>32</v>
      </c>
      <c r="N99" s="215" t="s">
        <v>53</v>
      </c>
      <c r="O99" s="87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18" t="s">
        <v>133</v>
      </c>
      <c r="AT99" s="218" t="s">
        <v>128</v>
      </c>
      <c r="AU99" s="218" t="s">
        <v>21</v>
      </c>
      <c r="AY99" s="19" t="s">
        <v>126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9" t="s">
        <v>90</v>
      </c>
      <c r="BK99" s="219">
        <f>ROUND(I99*H99,2)</f>
        <v>0</v>
      </c>
      <c r="BL99" s="19" t="s">
        <v>133</v>
      </c>
      <c r="BM99" s="218" t="s">
        <v>246</v>
      </c>
    </row>
    <row r="100" spans="1:47" s="2" customFormat="1" ht="12">
      <c r="A100" s="41"/>
      <c r="B100" s="42"/>
      <c r="C100" s="43"/>
      <c r="D100" s="220" t="s">
        <v>135</v>
      </c>
      <c r="E100" s="43"/>
      <c r="F100" s="221" t="s">
        <v>247</v>
      </c>
      <c r="G100" s="43"/>
      <c r="H100" s="43"/>
      <c r="I100" s="222"/>
      <c r="J100" s="43"/>
      <c r="K100" s="43"/>
      <c r="L100" s="47"/>
      <c r="M100" s="223"/>
      <c r="N100" s="224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19" t="s">
        <v>135</v>
      </c>
      <c r="AU100" s="19" t="s">
        <v>21</v>
      </c>
    </row>
    <row r="101" spans="1:51" s="14" customFormat="1" ht="12">
      <c r="A101" s="14"/>
      <c r="B101" s="236"/>
      <c r="C101" s="237"/>
      <c r="D101" s="227" t="s">
        <v>137</v>
      </c>
      <c r="E101" s="238" t="s">
        <v>32</v>
      </c>
      <c r="F101" s="239" t="s">
        <v>133</v>
      </c>
      <c r="G101" s="237"/>
      <c r="H101" s="240">
        <v>4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6" t="s">
        <v>137</v>
      </c>
      <c r="AU101" s="246" t="s">
        <v>21</v>
      </c>
      <c r="AV101" s="14" t="s">
        <v>21</v>
      </c>
      <c r="AW101" s="14" t="s">
        <v>41</v>
      </c>
      <c r="AX101" s="14" t="s">
        <v>82</v>
      </c>
      <c r="AY101" s="246" t="s">
        <v>126</v>
      </c>
    </row>
    <row r="102" spans="1:51" s="13" customFormat="1" ht="12">
      <c r="A102" s="13"/>
      <c r="B102" s="225"/>
      <c r="C102" s="226"/>
      <c r="D102" s="227" t="s">
        <v>137</v>
      </c>
      <c r="E102" s="228" t="s">
        <v>32</v>
      </c>
      <c r="F102" s="229" t="s">
        <v>140</v>
      </c>
      <c r="G102" s="226"/>
      <c r="H102" s="228" t="s">
        <v>32</v>
      </c>
      <c r="I102" s="230"/>
      <c r="J102" s="226"/>
      <c r="K102" s="226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137</v>
      </c>
      <c r="AU102" s="235" t="s">
        <v>21</v>
      </c>
      <c r="AV102" s="13" t="s">
        <v>90</v>
      </c>
      <c r="AW102" s="13" t="s">
        <v>41</v>
      </c>
      <c r="AX102" s="13" t="s">
        <v>82</v>
      </c>
      <c r="AY102" s="235" t="s">
        <v>126</v>
      </c>
    </row>
    <row r="103" spans="1:51" s="15" customFormat="1" ht="12">
      <c r="A103" s="15"/>
      <c r="B103" s="247"/>
      <c r="C103" s="248"/>
      <c r="D103" s="227" t="s">
        <v>137</v>
      </c>
      <c r="E103" s="249" t="s">
        <v>32</v>
      </c>
      <c r="F103" s="250" t="s">
        <v>141</v>
      </c>
      <c r="G103" s="248"/>
      <c r="H103" s="251">
        <v>4</v>
      </c>
      <c r="I103" s="252"/>
      <c r="J103" s="248"/>
      <c r="K103" s="248"/>
      <c r="L103" s="253"/>
      <c r="M103" s="254"/>
      <c r="N103" s="255"/>
      <c r="O103" s="255"/>
      <c r="P103" s="255"/>
      <c r="Q103" s="255"/>
      <c r="R103" s="255"/>
      <c r="S103" s="255"/>
      <c r="T103" s="256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57" t="s">
        <v>137</v>
      </c>
      <c r="AU103" s="257" t="s">
        <v>21</v>
      </c>
      <c r="AV103" s="15" t="s">
        <v>133</v>
      </c>
      <c r="AW103" s="15" t="s">
        <v>41</v>
      </c>
      <c r="AX103" s="15" t="s">
        <v>90</v>
      </c>
      <c r="AY103" s="257" t="s">
        <v>126</v>
      </c>
    </row>
    <row r="104" spans="1:65" s="2" customFormat="1" ht="21.75" customHeight="1">
      <c r="A104" s="41"/>
      <c r="B104" s="42"/>
      <c r="C104" s="207" t="s">
        <v>149</v>
      </c>
      <c r="D104" s="207" t="s">
        <v>128</v>
      </c>
      <c r="E104" s="208" t="s">
        <v>248</v>
      </c>
      <c r="F104" s="209" t="s">
        <v>249</v>
      </c>
      <c r="G104" s="210" t="s">
        <v>245</v>
      </c>
      <c r="H104" s="211">
        <v>4</v>
      </c>
      <c r="I104" s="212"/>
      <c r="J104" s="213">
        <f>ROUND(I104*H104,2)</f>
        <v>0</v>
      </c>
      <c r="K104" s="209" t="s">
        <v>132</v>
      </c>
      <c r="L104" s="47"/>
      <c r="M104" s="214" t="s">
        <v>32</v>
      </c>
      <c r="N104" s="215" t="s">
        <v>53</v>
      </c>
      <c r="O104" s="87"/>
      <c r="P104" s="216">
        <f>O104*H104</f>
        <v>0</v>
      </c>
      <c r="Q104" s="216">
        <v>0</v>
      </c>
      <c r="R104" s="216">
        <f>Q104*H104</f>
        <v>0</v>
      </c>
      <c r="S104" s="216">
        <v>0</v>
      </c>
      <c r="T104" s="217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18" t="s">
        <v>133</v>
      </c>
      <c r="AT104" s="218" t="s">
        <v>128</v>
      </c>
      <c r="AU104" s="218" t="s">
        <v>21</v>
      </c>
      <c r="AY104" s="19" t="s">
        <v>126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9" t="s">
        <v>90</v>
      </c>
      <c r="BK104" s="219">
        <f>ROUND(I104*H104,2)</f>
        <v>0</v>
      </c>
      <c r="BL104" s="19" t="s">
        <v>133</v>
      </c>
      <c r="BM104" s="218" t="s">
        <v>250</v>
      </c>
    </row>
    <row r="105" spans="1:47" s="2" customFormat="1" ht="12">
      <c r="A105" s="41"/>
      <c r="B105" s="42"/>
      <c r="C105" s="43"/>
      <c r="D105" s="220" t="s">
        <v>135</v>
      </c>
      <c r="E105" s="43"/>
      <c r="F105" s="221" t="s">
        <v>251</v>
      </c>
      <c r="G105" s="43"/>
      <c r="H105" s="43"/>
      <c r="I105" s="222"/>
      <c r="J105" s="43"/>
      <c r="K105" s="43"/>
      <c r="L105" s="47"/>
      <c r="M105" s="223"/>
      <c r="N105" s="224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19" t="s">
        <v>135</v>
      </c>
      <c r="AU105" s="19" t="s">
        <v>21</v>
      </c>
    </row>
    <row r="106" spans="1:51" s="14" customFormat="1" ht="12">
      <c r="A106" s="14"/>
      <c r="B106" s="236"/>
      <c r="C106" s="237"/>
      <c r="D106" s="227" t="s">
        <v>137</v>
      </c>
      <c r="E106" s="238" t="s">
        <v>32</v>
      </c>
      <c r="F106" s="239" t="s">
        <v>133</v>
      </c>
      <c r="G106" s="237"/>
      <c r="H106" s="240">
        <v>4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6" t="s">
        <v>137</v>
      </c>
      <c r="AU106" s="246" t="s">
        <v>21</v>
      </c>
      <c r="AV106" s="14" t="s">
        <v>21</v>
      </c>
      <c r="AW106" s="14" t="s">
        <v>41</v>
      </c>
      <c r="AX106" s="14" t="s">
        <v>82</v>
      </c>
      <c r="AY106" s="246" t="s">
        <v>126</v>
      </c>
    </row>
    <row r="107" spans="1:51" s="13" customFormat="1" ht="12">
      <c r="A107" s="13"/>
      <c r="B107" s="225"/>
      <c r="C107" s="226"/>
      <c r="D107" s="227" t="s">
        <v>137</v>
      </c>
      <c r="E107" s="228" t="s">
        <v>32</v>
      </c>
      <c r="F107" s="229" t="s">
        <v>140</v>
      </c>
      <c r="G107" s="226"/>
      <c r="H107" s="228" t="s">
        <v>32</v>
      </c>
      <c r="I107" s="230"/>
      <c r="J107" s="226"/>
      <c r="K107" s="226"/>
      <c r="L107" s="231"/>
      <c r="M107" s="232"/>
      <c r="N107" s="233"/>
      <c r="O107" s="233"/>
      <c r="P107" s="233"/>
      <c r="Q107" s="233"/>
      <c r="R107" s="233"/>
      <c r="S107" s="233"/>
      <c r="T107" s="23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5" t="s">
        <v>137</v>
      </c>
      <c r="AU107" s="235" t="s">
        <v>21</v>
      </c>
      <c r="AV107" s="13" t="s">
        <v>90</v>
      </c>
      <c r="AW107" s="13" t="s">
        <v>41</v>
      </c>
      <c r="AX107" s="13" t="s">
        <v>82</v>
      </c>
      <c r="AY107" s="235" t="s">
        <v>126</v>
      </c>
    </row>
    <row r="108" spans="1:51" s="15" customFormat="1" ht="12">
      <c r="A108" s="15"/>
      <c r="B108" s="247"/>
      <c r="C108" s="248"/>
      <c r="D108" s="227" t="s">
        <v>137</v>
      </c>
      <c r="E108" s="249" t="s">
        <v>32</v>
      </c>
      <c r="F108" s="250" t="s">
        <v>141</v>
      </c>
      <c r="G108" s="248"/>
      <c r="H108" s="251">
        <v>4</v>
      </c>
      <c r="I108" s="252"/>
      <c r="J108" s="248"/>
      <c r="K108" s="248"/>
      <c r="L108" s="253"/>
      <c r="M108" s="254"/>
      <c r="N108" s="255"/>
      <c r="O108" s="255"/>
      <c r="P108" s="255"/>
      <c r="Q108" s="255"/>
      <c r="R108" s="255"/>
      <c r="S108" s="255"/>
      <c r="T108" s="256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57" t="s">
        <v>137</v>
      </c>
      <c r="AU108" s="257" t="s">
        <v>21</v>
      </c>
      <c r="AV108" s="15" t="s">
        <v>133</v>
      </c>
      <c r="AW108" s="15" t="s">
        <v>41</v>
      </c>
      <c r="AX108" s="15" t="s">
        <v>90</v>
      </c>
      <c r="AY108" s="257" t="s">
        <v>126</v>
      </c>
    </row>
    <row r="109" spans="1:65" s="2" customFormat="1" ht="37.8" customHeight="1">
      <c r="A109" s="41"/>
      <c r="B109" s="42"/>
      <c r="C109" s="207" t="s">
        <v>133</v>
      </c>
      <c r="D109" s="207" t="s">
        <v>128</v>
      </c>
      <c r="E109" s="208" t="s">
        <v>252</v>
      </c>
      <c r="F109" s="209" t="s">
        <v>253</v>
      </c>
      <c r="G109" s="210" t="s">
        <v>226</v>
      </c>
      <c r="H109" s="211">
        <v>627</v>
      </c>
      <c r="I109" s="212"/>
      <c r="J109" s="213">
        <f>ROUND(I109*H109,2)</f>
        <v>0</v>
      </c>
      <c r="K109" s="209" t="s">
        <v>132</v>
      </c>
      <c r="L109" s="47"/>
      <c r="M109" s="214" t="s">
        <v>32</v>
      </c>
      <c r="N109" s="215" t="s">
        <v>53</v>
      </c>
      <c r="O109" s="87"/>
      <c r="P109" s="216">
        <f>O109*H109</f>
        <v>0</v>
      </c>
      <c r="Q109" s="216">
        <v>0</v>
      </c>
      <c r="R109" s="216">
        <f>Q109*H109</f>
        <v>0</v>
      </c>
      <c r="S109" s="216">
        <v>0.58</v>
      </c>
      <c r="T109" s="217">
        <f>S109*H109</f>
        <v>363.65999999999997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18" t="s">
        <v>133</v>
      </c>
      <c r="AT109" s="218" t="s">
        <v>128</v>
      </c>
      <c r="AU109" s="218" t="s">
        <v>21</v>
      </c>
      <c r="AY109" s="19" t="s">
        <v>126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9" t="s">
        <v>90</v>
      </c>
      <c r="BK109" s="219">
        <f>ROUND(I109*H109,2)</f>
        <v>0</v>
      </c>
      <c r="BL109" s="19" t="s">
        <v>133</v>
      </c>
      <c r="BM109" s="218" t="s">
        <v>254</v>
      </c>
    </row>
    <row r="110" spans="1:47" s="2" customFormat="1" ht="12">
      <c r="A110" s="41"/>
      <c r="B110" s="42"/>
      <c r="C110" s="43"/>
      <c r="D110" s="220" t="s">
        <v>135</v>
      </c>
      <c r="E110" s="43"/>
      <c r="F110" s="221" t="s">
        <v>255</v>
      </c>
      <c r="G110" s="43"/>
      <c r="H110" s="43"/>
      <c r="I110" s="222"/>
      <c r="J110" s="43"/>
      <c r="K110" s="43"/>
      <c r="L110" s="47"/>
      <c r="M110" s="223"/>
      <c r="N110" s="224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19" t="s">
        <v>135</v>
      </c>
      <c r="AU110" s="19" t="s">
        <v>21</v>
      </c>
    </row>
    <row r="111" spans="1:51" s="14" customFormat="1" ht="12">
      <c r="A111" s="14"/>
      <c r="B111" s="236"/>
      <c r="C111" s="237"/>
      <c r="D111" s="227" t="s">
        <v>137</v>
      </c>
      <c r="E111" s="238" t="s">
        <v>32</v>
      </c>
      <c r="F111" s="239" t="s">
        <v>256</v>
      </c>
      <c r="G111" s="237"/>
      <c r="H111" s="240">
        <v>627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6" t="s">
        <v>137</v>
      </c>
      <c r="AU111" s="246" t="s">
        <v>21</v>
      </c>
      <c r="AV111" s="14" t="s">
        <v>21</v>
      </c>
      <c r="AW111" s="14" t="s">
        <v>41</v>
      </c>
      <c r="AX111" s="14" t="s">
        <v>82</v>
      </c>
      <c r="AY111" s="246" t="s">
        <v>126</v>
      </c>
    </row>
    <row r="112" spans="1:51" s="13" customFormat="1" ht="12">
      <c r="A112" s="13"/>
      <c r="B112" s="225"/>
      <c r="C112" s="226"/>
      <c r="D112" s="227" t="s">
        <v>137</v>
      </c>
      <c r="E112" s="228" t="s">
        <v>32</v>
      </c>
      <c r="F112" s="229" t="s">
        <v>140</v>
      </c>
      <c r="G112" s="226"/>
      <c r="H112" s="228" t="s">
        <v>32</v>
      </c>
      <c r="I112" s="230"/>
      <c r="J112" s="226"/>
      <c r="K112" s="226"/>
      <c r="L112" s="231"/>
      <c r="M112" s="232"/>
      <c r="N112" s="233"/>
      <c r="O112" s="233"/>
      <c r="P112" s="233"/>
      <c r="Q112" s="233"/>
      <c r="R112" s="233"/>
      <c r="S112" s="233"/>
      <c r="T112" s="23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5" t="s">
        <v>137</v>
      </c>
      <c r="AU112" s="235" t="s">
        <v>21</v>
      </c>
      <c r="AV112" s="13" t="s">
        <v>90</v>
      </c>
      <c r="AW112" s="13" t="s">
        <v>41</v>
      </c>
      <c r="AX112" s="13" t="s">
        <v>82</v>
      </c>
      <c r="AY112" s="235" t="s">
        <v>126</v>
      </c>
    </row>
    <row r="113" spans="1:51" s="15" customFormat="1" ht="12">
      <c r="A113" s="15"/>
      <c r="B113" s="247"/>
      <c r="C113" s="248"/>
      <c r="D113" s="227" t="s">
        <v>137</v>
      </c>
      <c r="E113" s="249" t="s">
        <v>32</v>
      </c>
      <c r="F113" s="250" t="s">
        <v>141</v>
      </c>
      <c r="G113" s="248"/>
      <c r="H113" s="251">
        <v>627</v>
      </c>
      <c r="I113" s="252"/>
      <c r="J113" s="248"/>
      <c r="K113" s="248"/>
      <c r="L113" s="253"/>
      <c r="M113" s="254"/>
      <c r="N113" s="255"/>
      <c r="O113" s="255"/>
      <c r="P113" s="255"/>
      <c r="Q113" s="255"/>
      <c r="R113" s="255"/>
      <c r="S113" s="255"/>
      <c r="T113" s="256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57" t="s">
        <v>137</v>
      </c>
      <c r="AU113" s="257" t="s">
        <v>21</v>
      </c>
      <c r="AV113" s="15" t="s">
        <v>133</v>
      </c>
      <c r="AW113" s="15" t="s">
        <v>41</v>
      </c>
      <c r="AX113" s="15" t="s">
        <v>90</v>
      </c>
      <c r="AY113" s="257" t="s">
        <v>126</v>
      </c>
    </row>
    <row r="114" spans="1:65" s="2" customFormat="1" ht="24.15" customHeight="1">
      <c r="A114" s="41"/>
      <c r="B114" s="42"/>
      <c r="C114" s="207" t="s">
        <v>167</v>
      </c>
      <c r="D114" s="207" t="s">
        <v>128</v>
      </c>
      <c r="E114" s="208" t="s">
        <v>257</v>
      </c>
      <c r="F114" s="209" t="s">
        <v>258</v>
      </c>
      <c r="G114" s="210" t="s">
        <v>226</v>
      </c>
      <c r="H114" s="211">
        <v>274</v>
      </c>
      <c r="I114" s="212"/>
      <c r="J114" s="213">
        <f>ROUND(I114*H114,2)</f>
        <v>0</v>
      </c>
      <c r="K114" s="209" t="s">
        <v>132</v>
      </c>
      <c r="L114" s="47"/>
      <c r="M114" s="214" t="s">
        <v>32</v>
      </c>
      <c r="N114" s="215" t="s">
        <v>53</v>
      </c>
      <c r="O114" s="87"/>
      <c r="P114" s="216">
        <f>O114*H114</f>
        <v>0</v>
      </c>
      <c r="Q114" s="216">
        <v>0.00013</v>
      </c>
      <c r="R114" s="216">
        <f>Q114*H114</f>
        <v>0.03562</v>
      </c>
      <c r="S114" s="216">
        <v>0.23</v>
      </c>
      <c r="T114" s="217">
        <f>S114*H114</f>
        <v>63.02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18" t="s">
        <v>133</v>
      </c>
      <c r="AT114" s="218" t="s">
        <v>128</v>
      </c>
      <c r="AU114" s="218" t="s">
        <v>21</v>
      </c>
      <c r="AY114" s="19" t="s">
        <v>126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9" t="s">
        <v>90</v>
      </c>
      <c r="BK114" s="219">
        <f>ROUND(I114*H114,2)</f>
        <v>0</v>
      </c>
      <c r="BL114" s="19" t="s">
        <v>133</v>
      </c>
      <c r="BM114" s="218" t="s">
        <v>259</v>
      </c>
    </row>
    <row r="115" spans="1:47" s="2" customFormat="1" ht="12">
      <c r="A115" s="41"/>
      <c r="B115" s="42"/>
      <c r="C115" s="43"/>
      <c r="D115" s="220" t="s">
        <v>135</v>
      </c>
      <c r="E115" s="43"/>
      <c r="F115" s="221" t="s">
        <v>260</v>
      </c>
      <c r="G115" s="43"/>
      <c r="H115" s="43"/>
      <c r="I115" s="222"/>
      <c r="J115" s="43"/>
      <c r="K115" s="43"/>
      <c r="L115" s="47"/>
      <c r="M115" s="223"/>
      <c r="N115" s="224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19" t="s">
        <v>135</v>
      </c>
      <c r="AU115" s="19" t="s">
        <v>21</v>
      </c>
    </row>
    <row r="116" spans="1:51" s="14" customFormat="1" ht="12">
      <c r="A116" s="14"/>
      <c r="B116" s="236"/>
      <c r="C116" s="237"/>
      <c r="D116" s="227" t="s">
        <v>137</v>
      </c>
      <c r="E116" s="238" t="s">
        <v>32</v>
      </c>
      <c r="F116" s="239" t="s">
        <v>261</v>
      </c>
      <c r="G116" s="237"/>
      <c r="H116" s="240">
        <v>274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6" t="s">
        <v>137</v>
      </c>
      <c r="AU116" s="246" t="s">
        <v>21</v>
      </c>
      <c r="AV116" s="14" t="s">
        <v>21</v>
      </c>
      <c r="AW116" s="14" t="s">
        <v>41</v>
      </c>
      <c r="AX116" s="14" t="s">
        <v>82</v>
      </c>
      <c r="AY116" s="246" t="s">
        <v>126</v>
      </c>
    </row>
    <row r="117" spans="1:51" s="13" customFormat="1" ht="12">
      <c r="A117" s="13"/>
      <c r="B117" s="225"/>
      <c r="C117" s="226"/>
      <c r="D117" s="227" t="s">
        <v>137</v>
      </c>
      <c r="E117" s="228" t="s">
        <v>32</v>
      </c>
      <c r="F117" s="229" t="s">
        <v>262</v>
      </c>
      <c r="G117" s="226"/>
      <c r="H117" s="228" t="s">
        <v>32</v>
      </c>
      <c r="I117" s="230"/>
      <c r="J117" s="226"/>
      <c r="K117" s="226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137</v>
      </c>
      <c r="AU117" s="235" t="s">
        <v>21</v>
      </c>
      <c r="AV117" s="13" t="s">
        <v>90</v>
      </c>
      <c r="AW117" s="13" t="s">
        <v>41</v>
      </c>
      <c r="AX117" s="13" t="s">
        <v>82</v>
      </c>
      <c r="AY117" s="235" t="s">
        <v>126</v>
      </c>
    </row>
    <row r="118" spans="1:51" s="15" customFormat="1" ht="12">
      <c r="A118" s="15"/>
      <c r="B118" s="247"/>
      <c r="C118" s="248"/>
      <c r="D118" s="227" t="s">
        <v>137</v>
      </c>
      <c r="E118" s="249" t="s">
        <v>32</v>
      </c>
      <c r="F118" s="250" t="s">
        <v>141</v>
      </c>
      <c r="G118" s="248"/>
      <c r="H118" s="251">
        <v>274</v>
      </c>
      <c r="I118" s="252"/>
      <c r="J118" s="248"/>
      <c r="K118" s="248"/>
      <c r="L118" s="253"/>
      <c r="M118" s="254"/>
      <c r="N118" s="255"/>
      <c r="O118" s="255"/>
      <c r="P118" s="255"/>
      <c r="Q118" s="255"/>
      <c r="R118" s="255"/>
      <c r="S118" s="255"/>
      <c r="T118" s="256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57" t="s">
        <v>137</v>
      </c>
      <c r="AU118" s="257" t="s">
        <v>21</v>
      </c>
      <c r="AV118" s="15" t="s">
        <v>133</v>
      </c>
      <c r="AW118" s="15" t="s">
        <v>41</v>
      </c>
      <c r="AX118" s="15" t="s">
        <v>90</v>
      </c>
      <c r="AY118" s="257" t="s">
        <v>126</v>
      </c>
    </row>
    <row r="119" spans="1:65" s="2" customFormat="1" ht="24.15" customHeight="1">
      <c r="A119" s="41"/>
      <c r="B119" s="42"/>
      <c r="C119" s="207" t="s">
        <v>176</v>
      </c>
      <c r="D119" s="207" t="s">
        <v>128</v>
      </c>
      <c r="E119" s="208" t="s">
        <v>263</v>
      </c>
      <c r="F119" s="209" t="s">
        <v>264</v>
      </c>
      <c r="G119" s="210" t="s">
        <v>226</v>
      </c>
      <c r="H119" s="211">
        <v>627</v>
      </c>
      <c r="I119" s="212"/>
      <c r="J119" s="213">
        <f>ROUND(I119*H119,2)</f>
        <v>0</v>
      </c>
      <c r="K119" s="209" t="s">
        <v>132</v>
      </c>
      <c r="L119" s="47"/>
      <c r="M119" s="214" t="s">
        <v>32</v>
      </c>
      <c r="N119" s="215" t="s">
        <v>53</v>
      </c>
      <c r="O119" s="87"/>
      <c r="P119" s="216">
        <f>O119*H119</f>
        <v>0</v>
      </c>
      <c r="Q119" s="216">
        <v>0.00024</v>
      </c>
      <c r="R119" s="216">
        <f>Q119*H119</f>
        <v>0.15048</v>
      </c>
      <c r="S119" s="216">
        <v>0.46</v>
      </c>
      <c r="T119" s="217">
        <f>S119*H119</f>
        <v>288.42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18" t="s">
        <v>133</v>
      </c>
      <c r="AT119" s="218" t="s">
        <v>128</v>
      </c>
      <c r="AU119" s="218" t="s">
        <v>21</v>
      </c>
      <c r="AY119" s="19" t="s">
        <v>126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9" t="s">
        <v>90</v>
      </c>
      <c r="BK119" s="219">
        <f>ROUND(I119*H119,2)</f>
        <v>0</v>
      </c>
      <c r="BL119" s="19" t="s">
        <v>133</v>
      </c>
      <c r="BM119" s="218" t="s">
        <v>265</v>
      </c>
    </row>
    <row r="120" spans="1:47" s="2" customFormat="1" ht="12">
      <c r="A120" s="41"/>
      <c r="B120" s="42"/>
      <c r="C120" s="43"/>
      <c r="D120" s="220" t="s">
        <v>135</v>
      </c>
      <c r="E120" s="43"/>
      <c r="F120" s="221" t="s">
        <v>266</v>
      </c>
      <c r="G120" s="43"/>
      <c r="H120" s="43"/>
      <c r="I120" s="222"/>
      <c r="J120" s="43"/>
      <c r="K120" s="43"/>
      <c r="L120" s="47"/>
      <c r="M120" s="223"/>
      <c r="N120" s="224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19" t="s">
        <v>135</v>
      </c>
      <c r="AU120" s="19" t="s">
        <v>21</v>
      </c>
    </row>
    <row r="121" spans="1:51" s="14" customFormat="1" ht="12">
      <c r="A121" s="14"/>
      <c r="B121" s="236"/>
      <c r="C121" s="237"/>
      <c r="D121" s="227" t="s">
        <v>137</v>
      </c>
      <c r="E121" s="238" t="s">
        <v>32</v>
      </c>
      <c r="F121" s="239" t="s">
        <v>256</v>
      </c>
      <c r="G121" s="237"/>
      <c r="H121" s="240">
        <v>627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6" t="s">
        <v>137</v>
      </c>
      <c r="AU121" s="246" t="s">
        <v>21</v>
      </c>
      <c r="AV121" s="14" t="s">
        <v>21</v>
      </c>
      <c r="AW121" s="14" t="s">
        <v>41</v>
      </c>
      <c r="AX121" s="14" t="s">
        <v>82</v>
      </c>
      <c r="AY121" s="246" t="s">
        <v>126</v>
      </c>
    </row>
    <row r="122" spans="1:51" s="13" customFormat="1" ht="12">
      <c r="A122" s="13"/>
      <c r="B122" s="225"/>
      <c r="C122" s="226"/>
      <c r="D122" s="227" t="s">
        <v>137</v>
      </c>
      <c r="E122" s="228" t="s">
        <v>32</v>
      </c>
      <c r="F122" s="229" t="s">
        <v>267</v>
      </c>
      <c r="G122" s="226"/>
      <c r="H122" s="228" t="s">
        <v>32</v>
      </c>
      <c r="I122" s="230"/>
      <c r="J122" s="226"/>
      <c r="K122" s="226"/>
      <c r="L122" s="231"/>
      <c r="M122" s="232"/>
      <c r="N122" s="233"/>
      <c r="O122" s="233"/>
      <c r="P122" s="233"/>
      <c r="Q122" s="233"/>
      <c r="R122" s="233"/>
      <c r="S122" s="233"/>
      <c r="T122" s="23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5" t="s">
        <v>137</v>
      </c>
      <c r="AU122" s="235" t="s">
        <v>21</v>
      </c>
      <c r="AV122" s="13" t="s">
        <v>90</v>
      </c>
      <c r="AW122" s="13" t="s">
        <v>41</v>
      </c>
      <c r="AX122" s="13" t="s">
        <v>82</v>
      </c>
      <c r="AY122" s="235" t="s">
        <v>126</v>
      </c>
    </row>
    <row r="123" spans="1:51" s="15" customFormat="1" ht="12">
      <c r="A123" s="15"/>
      <c r="B123" s="247"/>
      <c r="C123" s="248"/>
      <c r="D123" s="227" t="s">
        <v>137</v>
      </c>
      <c r="E123" s="249" t="s">
        <v>32</v>
      </c>
      <c r="F123" s="250" t="s">
        <v>141</v>
      </c>
      <c r="G123" s="248"/>
      <c r="H123" s="251">
        <v>627</v>
      </c>
      <c r="I123" s="252"/>
      <c r="J123" s="248"/>
      <c r="K123" s="248"/>
      <c r="L123" s="253"/>
      <c r="M123" s="254"/>
      <c r="N123" s="255"/>
      <c r="O123" s="255"/>
      <c r="P123" s="255"/>
      <c r="Q123" s="255"/>
      <c r="R123" s="255"/>
      <c r="S123" s="255"/>
      <c r="T123" s="256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57" t="s">
        <v>137</v>
      </c>
      <c r="AU123" s="257" t="s">
        <v>21</v>
      </c>
      <c r="AV123" s="15" t="s">
        <v>133</v>
      </c>
      <c r="AW123" s="15" t="s">
        <v>41</v>
      </c>
      <c r="AX123" s="15" t="s">
        <v>90</v>
      </c>
      <c r="AY123" s="257" t="s">
        <v>126</v>
      </c>
    </row>
    <row r="124" spans="1:65" s="2" customFormat="1" ht="16.5" customHeight="1">
      <c r="A124" s="41"/>
      <c r="B124" s="42"/>
      <c r="C124" s="207" t="s">
        <v>184</v>
      </c>
      <c r="D124" s="207" t="s">
        <v>128</v>
      </c>
      <c r="E124" s="208" t="s">
        <v>268</v>
      </c>
      <c r="F124" s="209" t="s">
        <v>269</v>
      </c>
      <c r="G124" s="210" t="s">
        <v>170</v>
      </c>
      <c r="H124" s="211">
        <v>70</v>
      </c>
      <c r="I124" s="212"/>
      <c r="J124" s="213">
        <f>ROUND(I124*H124,2)</f>
        <v>0</v>
      </c>
      <c r="K124" s="209" t="s">
        <v>32</v>
      </c>
      <c r="L124" s="47"/>
      <c r="M124" s="214" t="s">
        <v>32</v>
      </c>
      <c r="N124" s="215" t="s">
        <v>53</v>
      </c>
      <c r="O124" s="87"/>
      <c r="P124" s="216">
        <f>O124*H124</f>
        <v>0</v>
      </c>
      <c r="Q124" s="216">
        <v>0.02698</v>
      </c>
      <c r="R124" s="216">
        <f>Q124*H124</f>
        <v>1.8886</v>
      </c>
      <c r="S124" s="216">
        <v>0</v>
      </c>
      <c r="T124" s="217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18" t="s">
        <v>133</v>
      </c>
      <c r="AT124" s="218" t="s">
        <v>128</v>
      </c>
      <c r="AU124" s="218" t="s">
        <v>21</v>
      </c>
      <c r="AY124" s="19" t="s">
        <v>126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9" t="s">
        <v>90</v>
      </c>
      <c r="BK124" s="219">
        <f>ROUND(I124*H124,2)</f>
        <v>0</v>
      </c>
      <c r="BL124" s="19" t="s">
        <v>133</v>
      </c>
      <c r="BM124" s="218" t="s">
        <v>270</v>
      </c>
    </row>
    <row r="125" spans="1:51" s="14" customFormat="1" ht="12">
      <c r="A125" s="14"/>
      <c r="B125" s="236"/>
      <c r="C125" s="237"/>
      <c r="D125" s="227" t="s">
        <v>137</v>
      </c>
      <c r="E125" s="238" t="s">
        <v>32</v>
      </c>
      <c r="F125" s="239" t="s">
        <v>271</v>
      </c>
      <c r="G125" s="237"/>
      <c r="H125" s="240">
        <v>70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6" t="s">
        <v>137</v>
      </c>
      <c r="AU125" s="246" t="s">
        <v>21</v>
      </c>
      <c r="AV125" s="14" t="s">
        <v>21</v>
      </c>
      <c r="AW125" s="14" t="s">
        <v>41</v>
      </c>
      <c r="AX125" s="14" t="s">
        <v>82</v>
      </c>
      <c r="AY125" s="246" t="s">
        <v>126</v>
      </c>
    </row>
    <row r="126" spans="1:51" s="13" customFormat="1" ht="12">
      <c r="A126" s="13"/>
      <c r="B126" s="225"/>
      <c r="C126" s="226"/>
      <c r="D126" s="227" t="s">
        <v>137</v>
      </c>
      <c r="E126" s="228" t="s">
        <v>32</v>
      </c>
      <c r="F126" s="229" t="s">
        <v>140</v>
      </c>
      <c r="G126" s="226"/>
      <c r="H126" s="228" t="s">
        <v>32</v>
      </c>
      <c r="I126" s="230"/>
      <c r="J126" s="226"/>
      <c r="K126" s="226"/>
      <c r="L126" s="231"/>
      <c r="M126" s="232"/>
      <c r="N126" s="233"/>
      <c r="O126" s="233"/>
      <c r="P126" s="233"/>
      <c r="Q126" s="233"/>
      <c r="R126" s="233"/>
      <c r="S126" s="233"/>
      <c r="T126" s="23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5" t="s">
        <v>137</v>
      </c>
      <c r="AU126" s="235" t="s">
        <v>21</v>
      </c>
      <c r="AV126" s="13" t="s">
        <v>90</v>
      </c>
      <c r="AW126" s="13" t="s">
        <v>41</v>
      </c>
      <c r="AX126" s="13" t="s">
        <v>82</v>
      </c>
      <c r="AY126" s="235" t="s">
        <v>126</v>
      </c>
    </row>
    <row r="127" spans="1:51" s="15" customFormat="1" ht="12">
      <c r="A127" s="15"/>
      <c r="B127" s="247"/>
      <c r="C127" s="248"/>
      <c r="D127" s="227" t="s">
        <v>137</v>
      </c>
      <c r="E127" s="249" t="s">
        <v>32</v>
      </c>
      <c r="F127" s="250" t="s">
        <v>141</v>
      </c>
      <c r="G127" s="248"/>
      <c r="H127" s="251">
        <v>70</v>
      </c>
      <c r="I127" s="252"/>
      <c r="J127" s="248"/>
      <c r="K127" s="248"/>
      <c r="L127" s="253"/>
      <c r="M127" s="254"/>
      <c r="N127" s="255"/>
      <c r="O127" s="255"/>
      <c r="P127" s="255"/>
      <c r="Q127" s="255"/>
      <c r="R127" s="255"/>
      <c r="S127" s="255"/>
      <c r="T127" s="256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57" t="s">
        <v>137</v>
      </c>
      <c r="AU127" s="257" t="s">
        <v>21</v>
      </c>
      <c r="AV127" s="15" t="s">
        <v>133</v>
      </c>
      <c r="AW127" s="15" t="s">
        <v>41</v>
      </c>
      <c r="AX127" s="15" t="s">
        <v>90</v>
      </c>
      <c r="AY127" s="257" t="s">
        <v>126</v>
      </c>
    </row>
    <row r="128" spans="1:65" s="2" customFormat="1" ht="16.5" customHeight="1">
      <c r="A128" s="41"/>
      <c r="B128" s="42"/>
      <c r="C128" s="207" t="s">
        <v>190</v>
      </c>
      <c r="D128" s="207" t="s">
        <v>128</v>
      </c>
      <c r="E128" s="208" t="s">
        <v>272</v>
      </c>
      <c r="F128" s="209" t="s">
        <v>273</v>
      </c>
      <c r="G128" s="210" t="s">
        <v>274</v>
      </c>
      <c r="H128" s="211">
        <v>720</v>
      </c>
      <c r="I128" s="212"/>
      <c r="J128" s="213">
        <f>ROUND(I128*H128,2)</f>
        <v>0</v>
      </c>
      <c r="K128" s="209" t="s">
        <v>132</v>
      </c>
      <c r="L128" s="47"/>
      <c r="M128" s="214" t="s">
        <v>32</v>
      </c>
      <c r="N128" s="215" t="s">
        <v>53</v>
      </c>
      <c r="O128" s="87"/>
      <c r="P128" s="216">
        <f>O128*H128</f>
        <v>0</v>
      </c>
      <c r="Q128" s="216">
        <v>3E-05</v>
      </c>
      <c r="R128" s="216">
        <f>Q128*H128</f>
        <v>0.0216</v>
      </c>
      <c r="S128" s="216">
        <v>0</v>
      </c>
      <c r="T128" s="217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18" t="s">
        <v>133</v>
      </c>
      <c r="AT128" s="218" t="s">
        <v>128</v>
      </c>
      <c r="AU128" s="218" t="s">
        <v>21</v>
      </c>
      <c r="AY128" s="19" t="s">
        <v>126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9" t="s">
        <v>90</v>
      </c>
      <c r="BK128" s="219">
        <f>ROUND(I128*H128,2)</f>
        <v>0</v>
      </c>
      <c r="BL128" s="19" t="s">
        <v>133</v>
      </c>
      <c r="BM128" s="218" t="s">
        <v>275</v>
      </c>
    </row>
    <row r="129" spans="1:47" s="2" customFormat="1" ht="12">
      <c r="A129" s="41"/>
      <c r="B129" s="42"/>
      <c r="C129" s="43"/>
      <c r="D129" s="220" t="s">
        <v>135</v>
      </c>
      <c r="E129" s="43"/>
      <c r="F129" s="221" t="s">
        <v>276</v>
      </c>
      <c r="G129" s="43"/>
      <c r="H129" s="43"/>
      <c r="I129" s="222"/>
      <c r="J129" s="43"/>
      <c r="K129" s="43"/>
      <c r="L129" s="47"/>
      <c r="M129" s="223"/>
      <c r="N129" s="224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19" t="s">
        <v>135</v>
      </c>
      <c r="AU129" s="19" t="s">
        <v>21</v>
      </c>
    </row>
    <row r="130" spans="1:51" s="14" customFormat="1" ht="12">
      <c r="A130" s="14"/>
      <c r="B130" s="236"/>
      <c r="C130" s="237"/>
      <c r="D130" s="227" t="s">
        <v>137</v>
      </c>
      <c r="E130" s="238" t="s">
        <v>32</v>
      </c>
      <c r="F130" s="239" t="s">
        <v>277</v>
      </c>
      <c r="G130" s="237"/>
      <c r="H130" s="240">
        <v>720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6" t="s">
        <v>137</v>
      </c>
      <c r="AU130" s="246" t="s">
        <v>21</v>
      </c>
      <c r="AV130" s="14" t="s">
        <v>21</v>
      </c>
      <c r="AW130" s="14" t="s">
        <v>41</v>
      </c>
      <c r="AX130" s="14" t="s">
        <v>82</v>
      </c>
      <c r="AY130" s="246" t="s">
        <v>126</v>
      </c>
    </row>
    <row r="131" spans="1:51" s="13" customFormat="1" ht="12">
      <c r="A131" s="13"/>
      <c r="B131" s="225"/>
      <c r="C131" s="226"/>
      <c r="D131" s="227" t="s">
        <v>137</v>
      </c>
      <c r="E131" s="228" t="s">
        <v>32</v>
      </c>
      <c r="F131" s="229" t="s">
        <v>140</v>
      </c>
      <c r="G131" s="226"/>
      <c r="H131" s="228" t="s">
        <v>32</v>
      </c>
      <c r="I131" s="230"/>
      <c r="J131" s="226"/>
      <c r="K131" s="226"/>
      <c r="L131" s="231"/>
      <c r="M131" s="232"/>
      <c r="N131" s="233"/>
      <c r="O131" s="233"/>
      <c r="P131" s="233"/>
      <c r="Q131" s="233"/>
      <c r="R131" s="233"/>
      <c r="S131" s="233"/>
      <c r="T131" s="23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5" t="s">
        <v>137</v>
      </c>
      <c r="AU131" s="235" t="s">
        <v>21</v>
      </c>
      <c r="AV131" s="13" t="s">
        <v>90</v>
      </c>
      <c r="AW131" s="13" t="s">
        <v>41</v>
      </c>
      <c r="AX131" s="13" t="s">
        <v>82</v>
      </c>
      <c r="AY131" s="235" t="s">
        <v>126</v>
      </c>
    </row>
    <row r="132" spans="1:51" s="15" customFormat="1" ht="12">
      <c r="A132" s="15"/>
      <c r="B132" s="247"/>
      <c r="C132" s="248"/>
      <c r="D132" s="227" t="s">
        <v>137</v>
      </c>
      <c r="E132" s="249" t="s">
        <v>32</v>
      </c>
      <c r="F132" s="250" t="s">
        <v>141</v>
      </c>
      <c r="G132" s="248"/>
      <c r="H132" s="251">
        <v>720</v>
      </c>
      <c r="I132" s="252"/>
      <c r="J132" s="248"/>
      <c r="K132" s="248"/>
      <c r="L132" s="253"/>
      <c r="M132" s="254"/>
      <c r="N132" s="255"/>
      <c r="O132" s="255"/>
      <c r="P132" s="255"/>
      <c r="Q132" s="255"/>
      <c r="R132" s="255"/>
      <c r="S132" s="255"/>
      <c r="T132" s="256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57" t="s">
        <v>137</v>
      </c>
      <c r="AU132" s="257" t="s">
        <v>21</v>
      </c>
      <c r="AV132" s="15" t="s">
        <v>133</v>
      </c>
      <c r="AW132" s="15" t="s">
        <v>41</v>
      </c>
      <c r="AX132" s="15" t="s">
        <v>90</v>
      </c>
      <c r="AY132" s="257" t="s">
        <v>126</v>
      </c>
    </row>
    <row r="133" spans="1:65" s="2" customFormat="1" ht="24.15" customHeight="1">
      <c r="A133" s="41"/>
      <c r="B133" s="42"/>
      <c r="C133" s="207" t="s">
        <v>142</v>
      </c>
      <c r="D133" s="207" t="s">
        <v>128</v>
      </c>
      <c r="E133" s="208" t="s">
        <v>278</v>
      </c>
      <c r="F133" s="209" t="s">
        <v>279</v>
      </c>
      <c r="G133" s="210" t="s">
        <v>280</v>
      </c>
      <c r="H133" s="211">
        <v>30</v>
      </c>
      <c r="I133" s="212"/>
      <c r="J133" s="213">
        <f>ROUND(I133*H133,2)</f>
        <v>0</v>
      </c>
      <c r="K133" s="209" t="s">
        <v>132</v>
      </c>
      <c r="L133" s="47"/>
      <c r="M133" s="214" t="s">
        <v>32</v>
      </c>
      <c r="N133" s="215" t="s">
        <v>53</v>
      </c>
      <c r="O133" s="87"/>
      <c r="P133" s="216">
        <f>O133*H133</f>
        <v>0</v>
      </c>
      <c r="Q133" s="216">
        <v>0</v>
      </c>
      <c r="R133" s="216">
        <f>Q133*H133</f>
        <v>0</v>
      </c>
      <c r="S133" s="216">
        <v>0</v>
      </c>
      <c r="T133" s="217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18" t="s">
        <v>133</v>
      </c>
      <c r="AT133" s="218" t="s">
        <v>128</v>
      </c>
      <c r="AU133" s="218" t="s">
        <v>21</v>
      </c>
      <c r="AY133" s="19" t="s">
        <v>126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9" t="s">
        <v>90</v>
      </c>
      <c r="BK133" s="219">
        <f>ROUND(I133*H133,2)</f>
        <v>0</v>
      </c>
      <c r="BL133" s="19" t="s">
        <v>133</v>
      </c>
      <c r="BM133" s="218" t="s">
        <v>281</v>
      </c>
    </row>
    <row r="134" spans="1:47" s="2" customFormat="1" ht="12">
      <c r="A134" s="41"/>
      <c r="B134" s="42"/>
      <c r="C134" s="43"/>
      <c r="D134" s="220" t="s">
        <v>135</v>
      </c>
      <c r="E134" s="43"/>
      <c r="F134" s="221" t="s">
        <v>282</v>
      </c>
      <c r="G134" s="43"/>
      <c r="H134" s="43"/>
      <c r="I134" s="222"/>
      <c r="J134" s="43"/>
      <c r="K134" s="43"/>
      <c r="L134" s="47"/>
      <c r="M134" s="223"/>
      <c r="N134" s="224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19" t="s">
        <v>135</v>
      </c>
      <c r="AU134" s="19" t="s">
        <v>21</v>
      </c>
    </row>
    <row r="135" spans="1:65" s="2" customFormat="1" ht="24.15" customHeight="1">
      <c r="A135" s="41"/>
      <c r="B135" s="42"/>
      <c r="C135" s="207" t="s">
        <v>201</v>
      </c>
      <c r="D135" s="207" t="s">
        <v>128</v>
      </c>
      <c r="E135" s="208" t="s">
        <v>283</v>
      </c>
      <c r="F135" s="209" t="s">
        <v>284</v>
      </c>
      <c r="G135" s="210" t="s">
        <v>131</v>
      </c>
      <c r="H135" s="211">
        <v>798.64</v>
      </c>
      <c r="I135" s="212"/>
      <c r="J135" s="213">
        <f>ROUND(I135*H135,2)</f>
        <v>0</v>
      </c>
      <c r="K135" s="209" t="s">
        <v>132</v>
      </c>
      <c r="L135" s="47"/>
      <c r="M135" s="214" t="s">
        <v>32</v>
      </c>
      <c r="N135" s="215" t="s">
        <v>53</v>
      </c>
      <c r="O135" s="87"/>
      <c r="P135" s="216">
        <f>O135*H135</f>
        <v>0</v>
      </c>
      <c r="Q135" s="216">
        <v>0</v>
      </c>
      <c r="R135" s="216">
        <f>Q135*H135</f>
        <v>0</v>
      </c>
      <c r="S135" s="216">
        <v>0</v>
      </c>
      <c r="T135" s="217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18" t="s">
        <v>133</v>
      </c>
      <c r="AT135" s="218" t="s">
        <v>128</v>
      </c>
      <c r="AU135" s="218" t="s">
        <v>21</v>
      </c>
      <c r="AY135" s="19" t="s">
        <v>126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9" t="s">
        <v>90</v>
      </c>
      <c r="BK135" s="219">
        <f>ROUND(I135*H135,2)</f>
        <v>0</v>
      </c>
      <c r="BL135" s="19" t="s">
        <v>133</v>
      </c>
      <c r="BM135" s="218" t="s">
        <v>285</v>
      </c>
    </row>
    <row r="136" spans="1:47" s="2" customFormat="1" ht="12">
      <c r="A136" s="41"/>
      <c r="B136" s="42"/>
      <c r="C136" s="43"/>
      <c r="D136" s="220" t="s">
        <v>135</v>
      </c>
      <c r="E136" s="43"/>
      <c r="F136" s="221" t="s">
        <v>286</v>
      </c>
      <c r="G136" s="43"/>
      <c r="H136" s="43"/>
      <c r="I136" s="222"/>
      <c r="J136" s="43"/>
      <c r="K136" s="43"/>
      <c r="L136" s="47"/>
      <c r="M136" s="223"/>
      <c r="N136" s="224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19" t="s">
        <v>135</v>
      </c>
      <c r="AU136" s="19" t="s">
        <v>21</v>
      </c>
    </row>
    <row r="137" spans="1:51" s="13" customFormat="1" ht="12">
      <c r="A137" s="13"/>
      <c r="B137" s="225"/>
      <c r="C137" s="226"/>
      <c r="D137" s="227" t="s">
        <v>137</v>
      </c>
      <c r="E137" s="228" t="s">
        <v>32</v>
      </c>
      <c r="F137" s="229" t="s">
        <v>287</v>
      </c>
      <c r="G137" s="226"/>
      <c r="H137" s="228" t="s">
        <v>32</v>
      </c>
      <c r="I137" s="230"/>
      <c r="J137" s="226"/>
      <c r="K137" s="226"/>
      <c r="L137" s="231"/>
      <c r="M137" s="232"/>
      <c r="N137" s="233"/>
      <c r="O137" s="233"/>
      <c r="P137" s="233"/>
      <c r="Q137" s="233"/>
      <c r="R137" s="233"/>
      <c r="S137" s="233"/>
      <c r="T137" s="23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5" t="s">
        <v>137</v>
      </c>
      <c r="AU137" s="235" t="s">
        <v>21</v>
      </c>
      <c r="AV137" s="13" t="s">
        <v>90</v>
      </c>
      <c r="AW137" s="13" t="s">
        <v>41</v>
      </c>
      <c r="AX137" s="13" t="s">
        <v>82</v>
      </c>
      <c r="AY137" s="235" t="s">
        <v>126</v>
      </c>
    </row>
    <row r="138" spans="1:51" s="14" customFormat="1" ht="12">
      <c r="A138" s="14"/>
      <c r="B138" s="236"/>
      <c r="C138" s="237"/>
      <c r="D138" s="227" t="s">
        <v>137</v>
      </c>
      <c r="E138" s="238" t="s">
        <v>32</v>
      </c>
      <c r="F138" s="239" t="s">
        <v>288</v>
      </c>
      <c r="G138" s="237"/>
      <c r="H138" s="240">
        <v>500.7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6" t="s">
        <v>137</v>
      </c>
      <c r="AU138" s="246" t="s">
        <v>21</v>
      </c>
      <c r="AV138" s="14" t="s">
        <v>21</v>
      </c>
      <c r="AW138" s="14" t="s">
        <v>41</v>
      </c>
      <c r="AX138" s="14" t="s">
        <v>82</v>
      </c>
      <c r="AY138" s="246" t="s">
        <v>126</v>
      </c>
    </row>
    <row r="139" spans="1:51" s="13" customFormat="1" ht="12">
      <c r="A139" s="13"/>
      <c r="B139" s="225"/>
      <c r="C139" s="226"/>
      <c r="D139" s="227" t="s">
        <v>137</v>
      </c>
      <c r="E139" s="228" t="s">
        <v>32</v>
      </c>
      <c r="F139" s="229" t="s">
        <v>289</v>
      </c>
      <c r="G139" s="226"/>
      <c r="H139" s="228" t="s">
        <v>32</v>
      </c>
      <c r="I139" s="230"/>
      <c r="J139" s="226"/>
      <c r="K139" s="226"/>
      <c r="L139" s="231"/>
      <c r="M139" s="232"/>
      <c r="N139" s="233"/>
      <c r="O139" s="233"/>
      <c r="P139" s="233"/>
      <c r="Q139" s="233"/>
      <c r="R139" s="233"/>
      <c r="S139" s="233"/>
      <c r="T139" s="23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5" t="s">
        <v>137</v>
      </c>
      <c r="AU139" s="235" t="s">
        <v>21</v>
      </c>
      <c r="AV139" s="13" t="s">
        <v>90</v>
      </c>
      <c r="AW139" s="13" t="s">
        <v>41</v>
      </c>
      <c r="AX139" s="13" t="s">
        <v>82</v>
      </c>
      <c r="AY139" s="235" t="s">
        <v>126</v>
      </c>
    </row>
    <row r="140" spans="1:51" s="14" customFormat="1" ht="12">
      <c r="A140" s="14"/>
      <c r="B140" s="236"/>
      <c r="C140" s="237"/>
      <c r="D140" s="227" t="s">
        <v>137</v>
      </c>
      <c r="E140" s="238" t="s">
        <v>32</v>
      </c>
      <c r="F140" s="239" t="s">
        <v>290</v>
      </c>
      <c r="G140" s="237"/>
      <c r="H140" s="240">
        <v>28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6" t="s">
        <v>137</v>
      </c>
      <c r="AU140" s="246" t="s">
        <v>21</v>
      </c>
      <c r="AV140" s="14" t="s">
        <v>21</v>
      </c>
      <c r="AW140" s="14" t="s">
        <v>41</v>
      </c>
      <c r="AX140" s="14" t="s">
        <v>82</v>
      </c>
      <c r="AY140" s="246" t="s">
        <v>126</v>
      </c>
    </row>
    <row r="141" spans="1:51" s="13" customFormat="1" ht="12">
      <c r="A141" s="13"/>
      <c r="B141" s="225"/>
      <c r="C141" s="226"/>
      <c r="D141" s="227" t="s">
        <v>137</v>
      </c>
      <c r="E141" s="228" t="s">
        <v>32</v>
      </c>
      <c r="F141" s="229" t="s">
        <v>291</v>
      </c>
      <c r="G141" s="226"/>
      <c r="H141" s="228" t="s">
        <v>32</v>
      </c>
      <c r="I141" s="230"/>
      <c r="J141" s="226"/>
      <c r="K141" s="226"/>
      <c r="L141" s="231"/>
      <c r="M141" s="232"/>
      <c r="N141" s="233"/>
      <c r="O141" s="233"/>
      <c r="P141" s="233"/>
      <c r="Q141" s="233"/>
      <c r="R141" s="233"/>
      <c r="S141" s="233"/>
      <c r="T141" s="23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5" t="s">
        <v>137</v>
      </c>
      <c r="AU141" s="235" t="s">
        <v>21</v>
      </c>
      <c r="AV141" s="13" t="s">
        <v>90</v>
      </c>
      <c r="AW141" s="13" t="s">
        <v>41</v>
      </c>
      <c r="AX141" s="13" t="s">
        <v>82</v>
      </c>
      <c r="AY141" s="235" t="s">
        <v>126</v>
      </c>
    </row>
    <row r="142" spans="1:51" s="14" customFormat="1" ht="12">
      <c r="A142" s="14"/>
      <c r="B142" s="236"/>
      <c r="C142" s="237"/>
      <c r="D142" s="227" t="s">
        <v>137</v>
      </c>
      <c r="E142" s="238" t="s">
        <v>32</v>
      </c>
      <c r="F142" s="239" t="s">
        <v>292</v>
      </c>
      <c r="G142" s="237"/>
      <c r="H142" s="240">
        <v>239.94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6" t="s">
        <v>137</v>
      </c>
      <c r="AU142" s="246" t="s">
        <v>21</v>
      </c>
      <c r="AV142" s="14" t="s">
        <v>21</v>
      </c>
      <c r="AW142" s="14" t="s">
        <v>41</v>
      </c>
      <c r="AX142" s="14" t="s">
        <v>82</v>
      </c>
      <c r="AY142" s="246" t="s">
        <v>126</v>
      </c>
    </row>
    <row r="143" spans="1:51" s="13" customFormat="1" ht="12">
      <c r="A143" s="13"/>
      <c r="B143" s="225"/>
      <c r="C143" s="226"/>
      <c r="D143" s="227" t="s">
        <v>137</v>
      </c>
      <c r="E143" s="228" t="s">
        <v>32</v>
      </c>
      <c r="F143" s="229" t="s">
        <v>293</v>
      </c>
      <c r="G143" s="226"/>
      <c r="H143" s="228" t="s">
        <v>32</v>
      </c>
      <c r="I143" s="230"/>
      <c r="J143" s="226"/>
      <c r="K143" s="226"/>
      <c r="L143" s="231"/>
      <c r="M143" s="232"/>
      <c r="N143" s="233"/>
      <c r="O143" s="233"/>
      <c r="P143" s="233"/>
      <c r="Q143" s="233"/>
      <c r="R143" s="233"/>
      <c r="S143" s="233"/>
      <c r="T143" s="23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5" t="s">
        <v>137</v>
      </c>
      <c r="AU143" s="235" t="s">
        <v>21</v>
      </c>
      <c r="AV143" s="13" t="s">
        <v>90</v>
      </c>
      <c r="AW143" s="13" t="s">
        <v>41</v>
      </c>
      <c r="AX143" s="13" t="s">
        <v>82</v>
      </c>
      <c r="AY143" s="235" t="s">
        <v>126</v>
      </c>
    </row>
    <row r="144" spans="1:51" s="14" customFormat="1" ht="12">
      <c r="A144" s="14"/>
      <c r="B144" s="236"/>
      <c r="C144" s="237"/>
      <c r="D144" s="227" t="s">
        <v>137</v>
      </c>
      <c r="E144" s="238" t="s">
        <v>32</v>
      </c>
      <c r="F144" s="239" t="s">
        <v>294</v>
      </c>
      <c r="G144" s="237"/>
      <c r="H144" s="240">
        <v>30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6" t="s">
        <v>137</v>
      </c>
      <c r="AU144" s="246" t="s">
        <v>21</v>
      </c>
      <c r="AV144" s="14" t="s">
        <v>21</v>
      </c>
      <c r="AW144" s="14" t="s">
        <v>41</v>
      </c>
      <c r="AX144" s="14" t="s">
        <v>82</v>
      </c>
      <c r="AY144" s="246" t="s">
        <v>126</v>
      </c>
    </row>
    <row r="145" spans="1:51" s="13" customFormat="1" ht="12">
      <c r="A145" s="13"/>
      <c r="B145" s="225"/>
      <c r="C145" s="226"/>
      <c r="D145" s="227" t="s">
        <v>137</v>
      </c>
      <c r="E145" s="228" t="s">
        <v>32</v>
      </c>
      <c r="F145" s="229" t="s">
        <v>140</v>
      </c>
      <c r="G145" s="226"/>
      <c r="H145" s="228" t="s">
        <v>32</v>
      </c>
      <c r="I145" s="230"/>
      <c r="J145" s="226"/>
      <c r="K145" s="226"/>
      <c r="L145" s="231"/>
      <c r="M145" s="232"/>
      <c r="N145" s="233"/>
      <c r="O145" s="233"/>
      <c r="P145" s="233"/>
      <c r="Q145" s="233"/>
      <c r="R145" s="233"/>
      <c r="S145" s="233"/>
      <c r="T145" s="23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5" t="s">
        <v>137</v>
      </c>
      <c r="AU145" s="235" t="s">
        <v>21</v>
      </c>
      <c r="AV145" s="13" t="s">
        <v>90</v>
      </c>
      <c r="AW145" s="13" t="s">
        <v>41</v>
      </c>
      <c r="AX145" s="13" t="s">
        <v>82</v>
      </c>
      <c r="AY145" s="235" t="s">
        <v>126</v>
      </c>
    </row>
    <row r="146" spans="1:51" s="15" customFormat="1" ht="12">
      <c r="A146" s="15"/>
      <c r="B146" s="247"/>
      <c r="C146" s="248"/>
      <c r="D146" s="227" t="s">
        <v>137</v>
      </c>
      <c r="E146" s="249" t="s">
        <v>32</v>
      </c>
      <c r="F146" s="250" t="s">
        <v>141</v>
      </c>
      <c r="G146" s="248"/>
      <c r="H146" s="251">
        <v>798.6400000000001</v>
      </c>
      <c r="I146" s="252"/>
      <c r="J146" s="248"/>
      <c r="K146" s="248"/>
      <c r="L146" s="253"/>
      <c r="M146" s="254"/>
      <c r="N146" s="255"/>
      <c r="O146" s="255"/>
      <c r="P146" s="255"/>
      <c r="Q146" s="255"/>
      <c r="R146" s="255"/>
      <c r="S146" s="255"/>
      <c r="T146" s="256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57" t="s">
        <v>137</v>
      </c>
      <c r="AU146" s="257" t="s">
        <v>21</v>
      </c>
      <c r="AV146" s="15" t="s">
        <v>133</v>
      </c>
      <c r="AW146" s="15" t="s">
        <v>41</v>
      </c>
      <c r="AX146" s="15" t="s">
        <v>90</v>
      </c>
      <c r="AY146" s="257" t="s">
        <v>126</v>
      </c>
    </row>
    <row r="147" spans="1:65" s="2" customFormat="1" ht="16.5" customHeight="1">
      <c r="A147" s="41"/>
      <c r="B147" s="42"/>
      <c r="C147" s="207" t="s">
        <v>206</v>
      </c>
      <c r="D147" s="207" t="s">
        <v>128</v>
      </c>
      <c r="E147" s="208" t="s">
        <v>295</v>
      </c>
      <c r="F147" s="209" t="s">
        <v>296</v>
      </c>
      <c r="G147" s="210" t="s">
        <v>131</v>
      </c>
      <c r="H147" s="211">
        <v>87.15</v>
      </c>
      <c r="I147" s="212"/>
      <c r="J147" s="213">
        <f>ROUND(I147*H147,2)</f>
        <v>0</v>
      </c>
      <c r="K147" s="209" t="s">
        <v>132</v>
      </c>
      <c r="L147" s="47"/>
      <c r="M147" s="214" t="s">
        <v>32</v>
      </c>
      <c r="N147" s="215" t="s">
        <v>53</v>
      </c>
      <c r="O147" s="87"/>
      <c r="P147" s="216">
        <f>O147*H147</f>
        <v>0</v>
      </c>
      <c r="Q147" s="216">
        <v>0</v>
      </c>
      <c r="R147" s="216">
        <f>Q147*H147</f>
        <v>0</v>
      </c>
      <c r="S147" s="216">
        <v>0</v>
      </c>
      <c r="T147" s="217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18" t="s">
        <v>133</v>
      </c>
      <c r="AT147" s="218" t="s">
        <v>128</v>
      </c>
      <c r="AU147" s="218" t="s">
        <v>21</v>
      </c>
      <c r="AY147" s="19" t="s">
        <v>126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19" t="s">
        <v>90</v>
      </c>
      <c r="BK147" s="219">
        <f>ROUND(I147*H147,2)</f>
        <v>0</v>
      </c>
      <c r="BL147" s="19" t="s">
        <v>133</v>
      </c>
      <c r="BM147" s="218" t="s">
        <v>297</v>
      </c>
    </row>
    <row r="148" spans="1:47" s="2" customFormat="1" ht="12">
      <c r="A148" s="41"/>
      <c r="B148" s="42"/>
      <c r="C148" s="43"/>
      <c r="D148" s="220" t="s">
        <v>135</v>
      </c>
      <c r="E148" s="43"/>
      <c r="F148" s="221" t="s">
        <v>298</v>
      </c>
      <c r="G148" s="43"/>
      <c r="H148" s="43"/>
      <c r="I148" s="222"/>
      <c r="J148" s="43"/>
      <c r="K148" s="43"/>
      <c r="L148" s="47"/>
      <c r="M148" s="223"/>
      <c r="N148" s="224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19" t="s">
        <v>135</v>
      </c>
      <c r="AU148" s="19" t="s">
        <v>21</v>
      </c>
    </row>
    <row r="149" spans="1:51" s="14" customFormat="1" ht="12">
      <c r="A149" s="14"/>
      <c r="B149" s="236"/>
      <c r="C149" s="237"/>
      <c r="D149" s="227" t="s">
        <v>137</v>
      </c>
      <c r="E149" s="238" t="s">
        <v>32</v>
      </c>
      <c r="F149" s="239" t="s">
        <v>299</v>
      </c>
      <c r="G149" s="237"/>
      <c r="H149" s="240">
        <v>87.15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6" t="s">
        <v>137</v>
      </c>
      <c r="AU149" s="246" t="s">
        <v>21</v>
      </c>
      <c r="AV149" s="14" t="s">
        <v>21</v>
      </c>
      <c r="AW149" s="14" t="s">
        <v>41</v>
      </c>
      <c r="AX149" s="14" t="s">
        <v>82</v>
      </c>
      <c r="AY149" s="246" t="s">
        <v>126</v>
      </c>
    </row>
    <row r="150" spans="1:51" s="13" customFormat="1" ht="12">
      <c r="A150" s="13"/>
      <c r="B150" s="225"/>
      <c r="C150" s="226"/>
      <c r="D150" s="227" t="s">
        <v>137</v>
      </c>
      <c r="E150" s="228" t="s">
        <v>32</v>
      </c>
      <c r="F150" s="229" t="s">
        <v>140</v>
      </c>
      <c r="G150" s="226"/>
      <c r="H150" s="228" t="s">
        <v>32</v>
      </c>
      <c r="I150" s="230"/>
      <c r="J150" s="226"/>
      <c r="K150" s="226"/>
      <c r="L150" s="231"/>
      <c r="M150" s="232"/>
      <c r="N150" s="233"/>
      <c r="O150" s="233"/>
      <c r="P150" s="233"/>
      <c r="Q150" s="233"/>
      <c r="R150" s="233"/>
      <c r="S150" s="233"/>
      <c r="T150" s="23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5" t="s">
        <v>137</v>
      </c>
      <c r="AU150" s="235" t="s">
        <v>21</v>
      </c>
      <c r="AV150" s="13" t="s">
        <v>90</v>
      </c>
      <c r="AW150" s="13" t="s">
        <v>41</v>
      </c>
      <c r="AX150" s="13" t="s">
        <v>82</v>
      </c>
      <c r="AY150" s="235" t="s">
        <v>126</v>
      </c>
    </row>
    <row r="151" spans="1:51" s="15" customFormat="1" ht="12">
      <c r="A151" s="15"/>
      <c r="B151" s="247"/>
      <c r="C151" s="248"/>
      <c r="D151" s="227" t="s">
        <v>137</v>
      </c>
      <c r="E151" s="249" t="s">
        <v>32</v>
      </c>
      <c r="F151" s="250" t="s">
        <v>141</v>
      </c>
      <c r="G151" s="248"/>
      <c r="H151" s="251">
        <v>87.15</v>
      </c>
      <c r="I151" s="252"/>
      <c r="J151" s="248"/>
      <c r="K151" s="248"/>
      <c r="L151" s="253"/>
      <c r="M151" s="254"/>
      <c r="N151" s="255"/>
      <c r="O151" s="255"/>
      <c r="P151" s="255"/>
      <c r="Q151" s="255"/>
      <c r="R151" s="255"/>
      <c r="S151" s="255"/>
      <c r="T151" s="256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57" t="s">
        <v>137</v>
      </c>
      <c r="AU151" s="257" t="s">
        <v>21</v>
      </c>
      <c r="AV151" s="15" t="s">
        <v>133</v>
      </c>
      <c r="AW151" s="15" t="s">
        <v>41</v>
      </c>
      <c r="AX151" s="15" t="s">
        <v>90</v>
      </c>
      <c r="AY151" s="257" t="s">
        <v>126</v>
      </c>
    </row>
    <row r="152" spans="1:65" s="2" customFormat="1" ht="24.15" customHeight="1">
      <c r="A152" s="41"/>
      <c r="B152" s="42"/>
      <c r="C152" s="207" t="s">
        <v>213</v>
      </c>
      <c r="D152" s="207" t="s">
        <v>128</v>
      </c>
      <c r="E152" s="208" t="s">
        <v>300</v>
      </c>
      <c r="F152" s="209" t="s">
        <v>301</v>
      </c>
      <c r="G152" s="210" t="s">
        <v>131</v>
      </c>
      <c r="H152" s="211">
        <v>666</v>
      </c>
      <c r="I152" s="212"/>
      <c r="J152" s="213">
        <f>ROUND(I152*H152,2)</f>
        <v>0</v>
      </c>
      <c r="K152" s="209" t="s">
        <v>132</v>
      </c>
      <c r="L152" s="47"/>
      <c r="M152" s="214" t="s">
        <v>32</v>
      </c>
      <c r="N152" s="215" t="s">
        <v>53</v>
      </c>
      <c r="O152" s="87"/>
      <c r="P152" s="216">
        <f>O152*H152</f>
        <v>0</v>
      </c>
      <c r="Q152" s="216">
        <v>0</v>
      </c>
      <c r="R152" s="216">
        <f>Q152*H152</f>
        <v>0</v>
      </c>
      <c r="S152" s="216">
        <v>0</v>
      </c>
      <c r="T152" s="217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18" t="s">
        <v>133</v>
      </c>
      <c r="AT152" s="218" t="s">
        <v>128</v>
      </c>
      <c r="AU152" s="218" t="s">
        <v>21</v>
      </c>
      <c r="AY152" s="19" t="s">
        <v>126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9" t="s">
        <v>90</v>
      </c>
      <c r="BK152" s="219">
        <f>ROUND(I152*H152,2)</f>
        <v>0</v>
      </c>
      <c r="BL152" s="19" t="s">
        <v>133</v>
      </c>
      <c r="BM152" s="218" t="s">
        <v>302</v>
      </c>
    </row>
    <row r="153" spans="1:47" s="2" customFormat="1" ht="12">
      <c r="A153" s="41"/>
      <c r="B153" s="42"/>
      <c r="C153" s="43"/>
      <c r="D153" s="220" t="s">
        <v>135</v>
      </c>
      <c r="E153" s="43"/>
      <c r="F153" s="221" t="s">
        <v>303</v>
      </c>
      <c r="G153" s="43"/>
      <c r="H153" s="43"/>
      <c r="I153" s="222"/>
      <c r="J153" s="43"/>
      <c r="K153" s="43"/>
      <c r="L153" s="47"/>
      <c r="M153" s="223"/>
      <c r="N153" s="224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19" t="s">
        <v>135</v>
      </c>
      <c r="AU153" s="19" t="s">
        <v>21</v>
      </c>
    </row>
    <row r="154" spans="1:51" s="14" customFormat="1" ht="12">
      <c r="A154" s="14"/>
      <c r="B154" s="236"/>
      <c r="C154" s="237"/>
      <c r="D154" s="227" t="s">
        <v>137</v>
      </c>
      <c r="E154" s="238" t="s">
        <v>32</v>
      </c>
      <c r="F154" s="239" t="s">
        <v>304</v>
      </c>
      <c r="G154" s="237"/>
      <c r="H154" s="240">
        <v>738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6" t="s">
        <v>137</v>
      </c>
      <c r="AU154" s="246" t="s">
        <v>21</v>
      </c>
      <c r="AV154" s="14" t="s">
        <v>21</v>
      </c>
      <c r="AW154" s="14" t="s">
        <v>41</v>
      </c>
      <c r="AX154" s="14" t="s">
        <v>82</v>
      </c>
      <c r="AY154" s="246" t="s">
        <v>126</v>
      </c>
    </row>
    <row r="155" spans="1:51" s="14" customFormat="1" ht="12">
      <c r="A155" s="14"/>
      <c r="B155" s="236"/>
      <c r="C155" s="237"/>
      <c r="D155" s="227" t="s">
        <v>137</v>
      </c>
      <c r="E155" s="238" t="s">
        <v>32</v>
      </c>
      <c r="F155" s="239" t="s">
        <v>305</v>
      </c>
      <c r="G155" s="237"/>
      <c r="H155" s="240">
        <v>-72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6" t="s">
        <v>137</v>
      </c>
      <c r="AU155" s="246" t="s">
        <v>21</v>
      </c>
      <c r="AV155" s="14" t="s">
        <v>21</v>
      </c>
      <c r="AW155" s="14" t="s">
        <v>41</v>
      </c>
      <c r="AX155" s="14" t="s">
        <v>82</v>
      </c>
      <c r="AY155" s="246" t="s">
        <v>126</v>
      </c>
    </row>
    <row r="156" spans="1:51" s="13" customFormat="1" ht="12">
      <c r="A156" s="13"/>
      <c r="B156" s="225"/>
      <c r="C156" s="226"/>
      <c r="D156" s="227" t="s">
        <v>137</v>
      </c>
      <c r="E156" s="228" t="s">
        <v>32</v>
      </c>
      <c r="F156" s="229" t="s">
        <v>306</v>
      </c>
      <c r="G156" s="226"/>
      <c r="H156" s="228" t="s">
        <v>32</v>
      </c>
      <c r="I156" s="230"/>
      <c r="J156" s="226"/>
      <c r="K156" s="226"/>
      <c r="L156" s="231"/>
      <c r="M156" s="232"/>
      <c r="N156" s="233"/>
      <c r="O156" s="233"/>
      <c r="P156" s="233"/>
      <c r="Q156" s="233"/>
      <c r="R156" s="233"/>
      <c r="S156" s="233"/>
      <c r="T156" s="23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5" t="s">
        <v>137</v>
      </c>
      <c r="AU156" s="235" t="s">
        <v>21</v>
      </c>
      <c r="AV156" s="13" t="s">
        <v>90</v>
      </c>
      <c r="AW156" s="13" t="s">
        <v>41</v>
      </c>
      <c r="AX156" s="13" t="s">
        <v>82</v>
      </c>
      <c r="AY156" s="235" t="s">
        <v>126</v>
      </c>
    </row>
    <row r="157" spans="1:51" s="13" customFormat="1" ht="12">
      <c r="A157" s="13"/>
      <c r="B157" s="225"/>
      <c r="C157" s="226"/>
      <c r="D157" s="227" t="s">
        <v>137</v>
      </c>
      <c r="E157" s="228" t="s">
        <v>32</v>
      </c>
      <c r="F157" s="229" t="s">
        <v>140</v>
      </c>
      <c r="G157" s="226"/>
      <c r="H157" s="228" t="s">
        <v>32</v>
      </c>
      <c r="I157" s="230"/>
      <c r="J157" s="226"/>
      <c r="K157" s="226"/>
      <c r="L157" s="231"/>
      <c r="M157" s="232"/>
      <c r="N157" s="233"/>
      <c r="O157" s="233"/>
      <c r="P157" s="233"/>
      <c r="Q157" s="233"/>
      <c r="R157" s="233"/>
      <c r="S157" s="233"/>
      <c r="T157" s="23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5" t="s">
        <v>137</v>
      </c>
      <c r="AU157" s="235" t="s">
        <v>21</v>
      </c>
      <c r="AV157" s="13" t="s">
        <v>90</v>
      </c>
      <c r="AW157" s="13" t="s">
        <v>41</v>
      </c>
      <c r="AX157" s="13" t="s">
        <v>82</v>
      </c>
      <c r="AY157" s="235" t="s">
        <v>126</v>
      </c>
    </row>
    <row r="158" spans="1:51" s="15" customFormat="1" ht="12">
      <c r="A158" s="15"/>
      <c r="B158" s="247"/>
      <c r="C158" s="248"/>
      <c r="D158" s="227" t="s">
        <v>137</v>
      </c>
      <c r="E158" s="249" t="s">
        <v>32</v>
      </c>
      <c r="F158" s="250" t="s">
        <v>141</v>
      </c>
      <c r="G158" s="248"/>
      <c r="H158" s="251">
        <v>666</v>
      </c>
      <c r="I158" s="252"/>
      <c r="J158" s="248"/>
      <c r="K158" s="248"/>
      <c r="L158" s="253"/>
      <c r="M158" s="254"/>
      <c r="N158" s="255"/>
      <c r="O158" s="255"/>
      <c r="P158" s="255"/>
      <c r="Q158" s="255"/>
      <c r="R158" s="255"/>
      <c r="S158" s="255"/>
      <c r="T158" s="256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57" t="s">
        <v>137</v>
      </c>
      <c r="AU158" s="257" t="s">
        <v>21</v>
      </c>
      <c r="AV158" s="15" t="s">
        <v>133</v>
      </c>
      <c r="AW158" s="15" t="s">
        <v>41</v>
      </c>
      <c r="AX158" s="15" t="s">
        <v>90</v>
      </c>
      <c r="AY158" s="257" t="s">
        <v>126</v>
      </c>
    </row>
    <row r="159" spans="1:65" s="2" customFormat="1" ht="24.15" customHeight="1">
      <c r="A159" s="41"/>
      <c r="B159" s="42"/>
      <c r="C159" s="207" t="s">
        <v>223</v>
      </c>
      <c r="D159" s="207" t="s">
        <v>128</v>
      </c>
      <c r="E159" s="208" t="s">
        <v>307</v>
      </c>
      <c r="F159" s="209" t="s">
        <v>308</v>
      </c>
      <c r="G159" s="210" t="s">
        <v>131</v>
      </c>
      <c r="H159" s="211">
        <v>321.11</v>
      </c>
      <c r="I159" s="212"/>
      <c r="J159" s="213">
        <f>ROUND(I159*H159,2)</f>
        <v>0</v>
      </c>
      <c r="K159" s="209" t="s">
        <v>132</v>
      </c>
      <c r="L159" s="47"/>
      <c r="M159" s="214" t="s">
        <v>32</v>
      </c>
      <c r="N159" s="215" t="s">
        <v>53</v>
      </c>
      <c r="O159" s="87"/>
      <c r="P159" s="216">
        <f>O159*H159</f>
        <v>0</v>
      </c>
      <c r="Q159" s="216">
        <v>0</v>
      </c>
      <c r="R159" s="216">
        <f>Q159*H159</f>
        <v>0</v>
      </c>
      <c r="S159" s="216">
        <v>0</v>
      </c>
      <c r="T159" s="217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18" t="s">
        <v>133</v>
      </c>
      <c r="AT159" s="218" t="s">
        <v>128</v>
      </c>
      <c r="AU159" s="218" t="s">
        <v>21</v>
      </c>
      <c r="AY159" s="19" t="s">
        <v>126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9" t="s">
        <v>90</v>
      </c>
      <c r="BK159" s="219">
        <f>ROUND(I159*H159,2)</f>
        <v>0</v>
      </c>
      <c r="BL159" s="19" t="s">
        <v>133</v>
      </c>
      <c r="BM159" s="218" t="s">
        <v>309</v>
      </c>
    </row>
    <row r="160" spans="1:47" s="2" customFormat="1" ht="12">
      <c r="A160" s="41"/>
      <c r="B160" s="42"/>
      <c r="C160" s="43"/>
      <c r="D160" s="220" t="s">
        <v>135</v>
      </c>
      <c r="E160" s="43"/>
      <c r="F160" s="221" t="s">
        <v>310</v>
      </c>
      <c r="G160" s="43"/>
      <c r="H160" s="43"/>
      <c r="I160" s="222"/>
      <c r="J160" s="43"/>
      <c r="K160" s="43"/>
      <c r="L160" s="47"/>
      <c r="M160" s="223"/>
      <c r="N160" s="224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19" t="s">
        <v>135</v>
      </c>
      <c r="AU160" s="19" t="s">
        <v>21</v>
      </c>
    </row>
    <row r="161" spans="1:51" s="13" customFormat="1" ht="12">
      <c r="A161" s="13"/>
      <c r="B161" s="225"/>
      <c r="C161" s="226"/>
      <c r="D161" s="227" t="s">
        <v>137</v>
      </c>
      <c r="E161" s="228" t="s">
        <v>32</v>
      </c>
      <c r="F161" s="229" t="s">
        <v>311</v>
      </c>
      <c r="G161" s="226"/>
      <c r="H161" s="228" t="s">
        <v>32</v>
      </c>
      <c r="I161" s="230"/>
      <c r="J161" s="226"/>
      <c r="K161" s="226"/>
      <c r="L161" s="231"/>
      <c r="M161" s="232"/>
      <c r="N161" s="233"/>
      <c r="O161" s="233"/>
      <c r="P161" s="233"/>
      <c r="Q161" s="233"/>
      <c r="R161" s="233"/>
      <c r="S161" s="233"/>
      <c r="T161" s="23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5" t="s">
        <v>137</v>
      </c>
      <c r="AU161" s="235" t="s">
        <v>21</v>
      </c>
      <c r="AV161" s="13" t="s">
        <v>90</v>
      </c>
      <c r="AW161" s="13" t="s">
        <v>41</v>
      </c>
      <c r="AX161" s="13" t="s">
        <v>82</v>
      </c>
      <c r="AY161" s="235" t="s">
        <v>126</v>
      </c>
    </row>
    <row r="162" spans="1:51" s="14" customFormat="1" ht="12">
      <c r="A162" s="14"/>
      <c r="B162" s="236"/>
      <c r="C162" s="237"/>
      <c r="D162" s="227" t="s">
        <v>137</v>
      </c>
      <c r="E162" s="238" t="s">
        <v>32</v>
      </c>
      <c r="F162" s="239" t="s">
        <v>312</v>
      </c>
      <c r="G162" s="237"/>
      <c r="H162" s="240">
        <v>144.5</v>
      </c>
      <c r="I162" s="241"/>
      <c r="J162" s="237"/>
      <c r="K162" s="237"/>
      <c r="L162" s="242"/>
      <c r="M162" s="243"/>
      <c r="N162" s="244"/>
      <c r="O162" s="244"/>
      <c r="P162" s="244"/>
      <c r="Q162" s="244"/>
      <c r="R162" s="244"/>
      <c r="S162" s="244"/>
      <c r="T162" s="245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6" t="s">
        <v>137</v>
      </c>
      <c r="AU162" s="246" t="s">
        <v>21</v>
      </c>
      <c r="AV162" s="14" t="s">
        <v>21</v>
      </c>
      <c r="AW162" s="14" t="s">
        <v>41</v>
      </c>
      <c r="AX162" s="14" t="s">
        <v>82</v>
      </c>
      <c r="AY162" s="246" t="s">
        <v>126</v>
      </c>
    </row>
    <row r="163" spans="1:51" s="13" customFormat="1" ht="12">
      <c r="A163" s="13"/>
      <c r="B163" s="225"/>
      <c r="C163" s="226"/>
      <c r="D163" s="227" t="s">
        <v>137</v>
      </c>
      <c r="E163" s="228" t="s">
        <v>32</v>
      </c>
      <c r="F163" s="229" t="s">
        <v>313</v>
      </c>
      <c r="G163" s="226"/>
      <c r="H163" s="228" t="s">
        <v>32</v>
      </c>
      <c r="I163" s="230"/>
      <c r="J163" s="226"/>
      <c r="K163" s="226"/>
      <c r="L163" s="231"/>
      <c r="M163" s="232"/>
      <c r="N163" s="233"/>
      <c r="O163" s="233"/>
      <c r="P163" s="233"/>
      <c r="Q163" s="233"/>
      <c r="R163" s="233"/>
      <c r="S163" s="233"/>
      <c r="T163" s="23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5" t="s">
        <v>137</v>
      </c>
      <c r="AU163" s="235" t="s">
        <v>21</v>
      </c>
      <c r="AV163" s="13" t="s">
        <v>90</v>
      </c>
      <c r="AW163" s="13" t="s">
        <v>41</v>
      </c>
      <c r="AX163" s="13" t="s">
        <v>82</v>
      </c>
      <c r="AY163" s="235" t="s">
        <v>126</v>
      </c>
    </row>
    <row r="164" spans="1:51" s="14" customFormat="1" ht="12">
      <c r="A164" s="14"/>
      <c r="B164" s="236"/>
      <c r="C164" s="237"/>
      <c r="D164" s="227" t="s">
        <v>137</v>
      </c>
      <c r="E164" s="238" t="s">
        <v>32</v>
      </c>
      <c r="F164" s="239" t="s">
        <v>314</v>
      </c>
      <c r="G164" s="237"/>
      <c r="H164" s="240">
        <v>152.85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6" t="s">
        <v>137</v>
      </c>
      <c r="AU164" s="246" t="s">
        <v>21</v>
      </c>
      <c r="AV164" s="14" t="s">
        <v>21</v>
      </c>
      <c r="AW164" s="14" t="s">
        <v>41</v>
      </c>
      <c r="AX164" s="14" t="s">
        <v>82</v>
      </c>
      <c r="AY164" s="246" t="s">
        <v>126</v>
      </c>
    </row>
    <row r="165" spans="1:51" s="16" customFormat="1" ht="12">
      <c r="A165" s="16"/>
      <c r="B165" s="258"/>
      <c r="C165" s="259"/>
      <c r="D165" s="227" t="s">
        <v>137</v>
      </c>
      <c r="E165" s="260" t="s">
        <v>32</v>
      </c>
      <c r="F165" s="261" t="s">
        <v>164</v>
      </c>
      <c r="G165" s="259"/>
      <c r="H165" s="262">
        <v>297.35</v>
      </c>
      <c r="I165" s="263"/>
      <c r="J165" s="259"/>
      <c r="K165" s="259"/>
      <c r="L165" s="264"/>
      <c r="M165" s="265"/>
      <c r="N165" s="266"/>
      <c r="O165" s="266"/>
      <c r="P165" s="266"/>
      <c r="Q165" s="266"/>
      <c r="R165" s="266"/>
      <c r="S165" s="266"/>
      <c r="T165" s="267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T165" s="268" t="s">
        <v>137</v>
      </c>
      <c r="AU165" s="268" t="s">
        <v>21</v>
      </c>
      <c r="AV165" s="16" t="s">
        <v>149</v>
      </c>
      <c r="AW165" s="16" t="s">
        <v>41</v>
      </c>
      <c r="AX165" s="16" t="s">
        <v>82</v>
      </c>
      <c r="AY165" s="268" t="s">
        <v>126</v>
      </c>
    </row>
    <row r="166" spans="1:51" s="13" customFormat="1" ht="12">
      <c r="A166" s="13"/>
      <c r="B166" s="225"/>
      <c r="C166" s="226"/>
      <c r="D166" s="227" t="s">
        <v>137</v>
      </c>
      <c r="E166" s="228" t="s">
        <v>32</v>
      </c>
      <c r="F166" s="229" t="s">
        <v>315</v>
      </c>
      <c r="G166" s="226"/>
      <c r="H166" s="228" t="s">
        <v>32</v>
      </c>
      <c r="I166" s="230"/>
      <c r="J166" s="226"/>
      <c r="K166" s="226"/>
      <c r="L166" s="231"/>
      <c r="M166" s="232"/>
      <c r="N166" s="233"/>
      <c r="O166" s="233"/>
      <c r="P166" s="233"/>
      <c r="Q166" s="233"/>
      <c r="R166" s="233"/>
      <c r="S166" s="233"/>
      <c r="T166" s="23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5" t="s">
        <v>137</v>
      </c>
      <c r="AU166" s="235" t="s">
        <v>21</v>
      </c>
      <c r="AV166" s="13" t="s">
        <v>90</v>
      </c>
      <c r="AW166" s="13" t="s">
        <v>41</v>
      </c>
      <c r="AX166" s="13" t="s">
        <v>82</v>
      </c>
      <c r="AY166" s="235" t="s">
        <v>126</v>
      </c>
    </row>
    <row r="167" spans="1:51" s="14" customFormat="1" ht="12">
      <c r="A167" s="14"/>
      <c r="B167" s="236"/>
      <c r="C167" s="237"/>
      <c r="D167" s="227" t="s">
        <v>137</v>
      </c>
      <c r="E167" s="238" t="s">
        <v>32</v>
      </c>
      <c r="F167" s="239" t="s">
        <v>316</v>
      </c>
      <c r="G167" s="237"/>
      <c r="H167" s="240">
        <v>15</v>
      </c>
      <c r="I167" s="241"/>
      <c r="J167" s="237"/>
      <c r="K167" s="237"/>
      <c r="L167" s="242"/>
      <c r="M167" s="243"/>
      <c r="N167" s="244"/>
      <c r="O167" s="244"/>
      <c r="P167" s="244"/>
      <c r="Q167" s="244"/>
      <c r="R167" s="244"/>
      <c r="S167" s="244"/>
      <c r="T167" s="24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6" t="s">
        <v>137</v>
      </c>
      <c r="AU167" s="246" t="s">
        <v>21</v>
      </c>
      <c r="AV167" s="14" t="s">
        <v>21</v>
      </c>
      <c r="AW167" s="14" t="s">
        <v>41</v>
      </c>
      <c r="AX167" s="14" t="s">
        <v>82</v>
      </c>
      <c r="AY167" s="246" t="s">
        <v>126</v>
      </c>
    </row>
    <row r="168" spans="1:51" s="13" customFormat="1" ht="12">
      <c r="A168" s="13"/>
      <c r="B168" s="225"/>
      <c r="C168" s="226"/>
      <c r="D168" s="227" t="s">
        <v>137</v>
      </c>
      <c r="E168" s="228" t="s">
        <v>32</v>
      </c>
      <c r="F168" s="229" t="s">
        <v>317</v>
      </c>
      <c r="G168" s="226"/>
      <c r="H168" s="228" t="s">
        <v>32</v>
      </c>
      <c r="I168" s="230"/>
      <c r="J168" s="226"/>
      <c r="K168" s="226"/>
      <c r="L168" s="231"/>
      <c r="M168" s="232"/>
      <c r="N168" s="233"/>
      <c r="O168" s="233"/>
      <c r="P168" s="233"/>
      <c r="Q168" s="233"/>
      <c r="R168" s="233"/>
      <c r="S168" s="233"/>
      <c r="T168" s="23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5" t="s">
        <v>137</v>
      </c>
      <c r="AU168" s="235" t="s">
        <v>21</v>
      </c>
      <c r="AV168" s="13" t="s">
        <v>90</v>
      </c>
      <c r="AW168" s="13" t="s">
        <v>41</v>
      </c>
      <c r="AX168" s="13" t="s">
        <v>82</v>
      </c>
      <c r="AY168" s="235" t="s">
        <v>126</v>
      </c>
    </row>
    <row r="169" spans="1:51" s="14" customFormat="1" ht="12">
      <c r="A169" s="14"/>
      <c r="B169" s="236"/>
      <c r="C169" s="237"/>
      <c r="D169" s="227" t="s">
        <v>137</v>
      </c>
      <c r="E169" s="238" t="s">
        <v>32</v>
      </c>
      <c r="F169" s="239" t="s">
        <v>318</v>
      </c>
      <c r="G169" s="237"/>
      <c r="H169" s="240">
        <v>5.76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6" t="s">
        <v>137</v>
      </c>
      <c r="AU169" s="246" t="s">
        <v>21</v>
      </c>
      <c r="AV169" s="14" t="s">
        <v>21</v>
      </c>
      <c r="AW169" s="14" t="s">
        <v>41</v>
      </c>
      <c r="AX169" s="14" t="s">
        <v>82</v>
      </c>
      <c r="AY169" s="246" t="s">
        <v>126</v>
      </c>
    </row>
    <row r="170" spans="1:51" s="13" customFormat="1" ht="12">
      <c r="A170" s="13"/>
      <c r="B170" s="225"/>
      <c r="C170" s="226"/>
      <c r="D170" s="227" t="s">
        <v>137</v>
      </c>
      <c r="E170" s="228" t="s">
        <v>32</v>
      </c>
      <c r="F170" s="229" t="s">
        <v>319</v>
      </c>
      <c r="G170" s="226"/>
      <c r="H170" s="228" t="s">
        <v>32</v>
      </c>
      <c r="I170" s="230"/>
      <c r="J170" s="226"/>
      <c r="K170" s="226"/>
      <c r="L170" s="231"/>
      <c r="M170" s="232"/>
      <c r="N170" s="233"/>
      <c r="O170" s="233"/>
      <c r="P170" s="233"/>
      <c r="Q170" s="233"/>
      <c r="R170" s="233"/>
      <c r="S170" s="233"/>
      <c r="T170" s="23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5" t="s">
        <v>137</v>
      </c>
      <c r="AU170" s="235" t="s">
        <v>21</v>
      </c>
      <c r="AV170" s="13" t="s">
        <v>90</v>
      </c>
      <c r="AW170" s="13" t="s">
        <v>41</v>
      </c>
      <c r="AX170" s="13" t="s">
        <v>82</v>
      </c>
      <c r="AY170" s="235" t="s">
        <v>126</v>
      </c>
    </row>
    <row r="171" spans="1:51" s="14" customFormat="1" ht="12">
      <c r="A171" s="14"/>
      <c r="B171" s="236"/>
      <c r="C171" s="237"/>
      <c r="D171" s="227" t="s">
        <v>137</v>
      </c>
      <c r="E171" s="238" t="s">
        <v>32</v>
      </c>
      <c r="F171" s="239" t="s">
        <v>320</v>
      </c>
      <c r="G171" s="237"/>
      <c r="H171" s="240">
        <v>3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6" t="s">
        <v>137</v>
      </c>
      <c r="AU171" s="246" t="s">
        <v>21</v>
      </c>
      <c r="AV171" s="14" t="s">
        <v>21</v>
      </c>
      <c r="AW171" s="14" t="s">
        <v>41</v>
      </c>
      <c r="AX171" s="14" t="s">
        <v>82</v>
      </c>
      <c r="AY171" s="246" t="s">
        <v>126</v>
      </c>
    </row>
    <row r="172" spans="1:51" s="16" customFormat="1" ht="12">
      <c r="A172" s="16"/>
      <c r="B172" s="258"/>
      <c r="C172" s="259"/>
      <c r="D172" s="227" t="s">
        <v>137</v>
      </c>
      <c r="E172" s="260" t="s">
        <v>32</v>
      </c>
      <c r="F172" s="261" t="s">
        <v>164</v>
      </c>
      <c r="G172" s="259"/>
      <c r="H172" s="262">
        <v>23.759999999999998</v>
      </c>
      <c r="I172" s="263"/>
      <c r="J172" s="259"/>
      <c r="K172" s="259"/>
      <c r="L172" s="264"/>
      <c r="M172" s="265"/>
      <c r="N172" s="266"/>
      <c r="O172" s="266"/>
      <c r="P172" s="266"/>
      <c r="Q172" s="266"/>
      <c r="R172" s="266"/>
      <c r="S172" s="266"/>
      <c r="T172" s="267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T172" s="268" t="s">
        <v>137</v>
      </c>
      <c r="AU172" s="268" t="s">
        <v>21</v>
      </c>
      <c r="AV172" s="16" t="s">
        <v>149</v>
      </c>
      <c r="AW172" s="16" t="s">
        <v>41</v>
      </c>
      <c r="AX172" s="16" t="s">
        <v>82</v>
      </c>
      <c r="AY172" s="268" t="s">
        <v>126</v>
      </c>
    </row>
    <row r="173" spans="1:51" s="13" customFormat="1" ht="12">
      <c r="A173" s="13"/>
      <c r="B173" s="225"/>
      <c r="C173" s="226"/>
      <c r="D173" s="227" t="s">
        <v>137</v>
      </c>
      <c r="E173" s="228" t="s">
        <v>32</v>
      </c>
      <c r="F173" s="229" t="s">
        <v>140</v>
      </c>
      <c r="G173" s="226"/>
      <c r="H173" s="228" t="s">
        <v>32</v>
      </c>
      <c r="I173" s="230"/>
      <c r="J173" s="226"/>
      <c r="K173" s="226"/>
      <c r="L173" s="231"/>
      <c r="M173" s="232"/>
      <c r="N173" s="233"/>
      <c r="O173" s="233"/>
      <c r="P173" s="233"/>
      <c r="Q173" s="233"/>
      <c r="R173" s="233"/>
      <c r="S173" s="233"/>
      <c r="T173" s="23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5" t="s">
        <v>137</v>
      </c>
      <c r="AU173" s="235" t="s">
        <v>21</v>
      </c>
      <c r="AV173" s="13" t="s">
        <v>90</v>
      </c>
      <c r="AW173" s="13" t="s">
        <v>41</v>
      </c>
      <c r="AX173" s="13" t="s">
        <v>82</v>
      </c>
      <c r="AY173" s="235" t="s">
        <v>126</v>
      </c>
    </row>
    <row r="174" spans="1:51" s="15" customFormat="1" ht="12">
      <c r="A174" s="15"/>
      <c r="B174" s="247"/>
      <c r="C174" s="248"/>
      <c r="D174" s="227" t="s">
        <v>137</v>
      </c>
      <c r="E174" s="249" t="s">
        <v>32</v>
      </c>
      <c r="F174" s="250" t="s">
        <v>141</v>
      </c>
      <c r="G174" s="248"/>
      <c r="H174" s="251">
        <v>321.11</v>
      </c>
      <c r="I174" s="252"/>
      <c r="J174" s="248"/>
      <c r="K174" s="248"/>
      <c r="L174" s="253"/>
      <c r="M174" s="254"/>
      <c r="N174" s="255"/>
      <c r="O174" s="255"/>
      <c r="P174" s="255"/>
      <c r="Q174" s="255"/>
      <c r="R174" s="255"/>
      <c r="S174" s="255"/>
      <c r="T174" s="256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57" t="s">
        <v>137</v>
      </c>
      <c r="AU174" s="257" t="s">
        <v>21</v>
      </c>
      <c r="AV174" s="15" t="s">
        <v>133</v>
      </c>
      <c r="AW174" s="15" t="s">
        <v>41</v>
      </c>
      <c r="AX174" s="15" t="s">
        <v>90</v>
      </c>
      <c r="AY174" s="257" t="s">
        <v>126</v>
      </c>
    </row>
    <row r="175" spans="1:65" s="2" customFormat="1" ht="24.15" customHeight="1">
      <c r="A175" s="41"/>
      <c r="B175" s="42"/>
      <c r="C175" s="207" t="s">
        <v>321</v>
      </c>
      <c r="D175" s="207" t="s">
        <v>128</v>
      </c>
      <c r="E175" s="208" t="s">
        <v>322</v>
      </c>
      <c r="F175" s="209" t="s">
        <v>323</v>
      </c>
      <c r="G175" s="210" t="s">
        <v>226</v>
      </c>
      <c r="H175" s="211">
        <v>180</v>
      </c>
      <c r="I175" s="212"/>
      <c r="J175" s="213">
        <f>ROUND(I175*H175,2)</f>
        <v>0</v>
      </c>
      <c r="K175" s="209" t="s">
        <v>132</v>
      </c>
      <c r="L175" s="47"/>
      <c r="M175" s="214" t="s">
        <v>32</v>
      </c>
      <c r="N175" s="215" t="s">
        <v>53</v>
      </c>
      <c r="O175" s="87"/>
      <c r="P175" s="216">
        <f>O175*H175</f>
        <v>0</v>
      </c>
      <c r="Q175" s="216">
        <v>0</v>
      </c>
      <c r="R175" s="216">
        <f>Q175*H175</f>
        <v>0</v>
      </c>
      <c r="S175" s="216">
        <v>0</v>
      </c>
      <c r="T175" s="217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18" t="s">
        <v>133</v>
      </c>
      <c r="AT175" s="218" t="s">
        <v>128</v>
      </c>
      <c r="AU175" s="218" t="s">
        <v>21</v>
      </c>
      <c r="AY175" s="19" t="s">
        <v>126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19" t="s">
        <v>90</v>
      </c>
      <c r="BK175" s="219">
        <f>ROUND(I175*H175,2)</f>
        <v>0</v>
      </c>
      <c r="BL175" s="19" t="s">
        <v>133</v>
      </c>
      <c r="BM175" s="218" t="s">
        <v>324</v>
      </c>
    </row>
    <row r="176" spans="1:47" s="2" customFormat="1" ht="12">
      <c r="A176" s="41"/>
      <c r="B176" s="42"/>
      <c r="C176" s="43"/>
      <c r="D176" s="220" t="s">
        <v>135</v>
      </c>
      <c r="E176" s="43"/>
      <c r="F176" s="221" t="s">
        <v>325</v>
      </c>
      <c r="G176" s="43"/>
      <c r="H176" s="43"/>
      <c r="I176" s="222"/>
      <c r="J176" s="43"/>
      <c r="K176" s="43"/>
      <c r="L176" s="47"/>
      <c r="M176" s="223"/>
      <c r="N176" s="224"/>
      <c r="O176" s="87"/>
      <c r="P176" s="87"/>
      <c r="Q176" s="87"/>
      <c r="R176" s="87"/>
      <c r="S176" s="87"/>
      <c r="T176" s="88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T176" s="19" t="s">
        <v>135</v>
      </c>
      <c r="AU176" s="19" t="s">
        <v>21</v>
      </c>
    </row>
    <row r="177" spans="1:51" s="13" customFormat="1" ht="12">
      <c r="A177" s="13"/>
      <c r="B177" s="225"/>
      <c r="C177" s="226"/>
      <c r="D177" s="227" t="s">
        <v>137</v>
      </c>
      <c r="E177" s="228" t="s">
        <v>32</v>
      </c>
      <c r="F177" s="229" t="s">
        <v>326</v>
      </c>
      <c r="G177" s="226"/>
      <c r="H177" s="228" t="s">
        <v>32</v>
      </c>
      <c r="I177" s="230"/>
      <c r="J177" s="226"/>
      <c r="K177" s="226"/>
      <c r="L177" s="231"/>
      <c r="M177" s="232"/>
      <c r="N177" s="233"/>
      <c r="O177" s="233"/>
      <c r="P177" s="233"/>
      <c r="Q177" s="233"/>
      <c r="R177" s="233"/>
      <c r="S177" s="233"/>
      <c r="T177" s="23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5" t="s">
        <v>137</v>
      </c>
      <c r="AU177" s="235" t="s">
        <v>21</v>
      </c>
      <c r="AV177" s="13" t="s">
        <v>90</v>
      </c>
      <c r="AW177" s="13" t="s">
        <v>41</v>
      </c>
      <c r="AX177" s="13" t="s">
        <v>82</v>
      </c>
      <c r="AY177" s="235" t="s">
        <v>126</v>
      </c>
    </row>
    <row r="178" spans="1:51" s="14" customFormat="1" ht="12">
      <c r="A178" s="14"/>
      <c r="B178" s="236"/>
      <c r="C178" s="237"/>
      <c r="D178" s="227" t="s">
        <v>137</v>
      </c>
      <c r="E178" s="238" t="s">
        <v>32</v>
      </c>
      <c r="F178" s="239" t="s">
        <v>327</v>
      </c>
      <c r="G178" s="237"/>
      <c r="H178" s="240">
        <v>72</v>
      </c>
      <c r="I178" s="241"/>
      <c r="J178" s="237"/>
      <c r="K178" s="237"/>
      <c r="L178" s="242"/>
      <c r="M178" s="243"/>
      <c r="N178" s="244"/>
      <c r="O178" s="244"/>
      <c r="P178" s="244"/>
      <c r="Q178" s="244"/>
      <c r="R178" s="244"/>
      <c r="S178" s="244"/>
      <c r="T178" s="24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6" t="s">
        <v>137</v>
      </c>
      <c r="AU178" s="246" t="s">
        <v>21</v>
      </c>
      <c r="AV178" s="14" t="s">
        <v>21</v>
      </c>
      <c r="AW178" s="14" t="s">
        <v>41</v>
      </c>
      <c r="AX178" s="14" t="s">
        <v>82</v>
      </c>
      <c r="AY178" s="246" t="s">
        <v>126</v>
      </c>
    </row>
    <row r="179" spans="1:51" s="13" customFormat="1" ht="12">
      <c r="A179" s="13"/>
      <c r="B179" s="225"/>
      <c r="C179" s="226"/>
      <c r="D179" s="227" t="s">
        <v>137</v>
      </c>
      <c r="E179" s="228" t="s">
        <v>32</v>
      </c>
      <c r="F179" s="229" t="s">
        <v>328</v>
      </c>
      <c r="G179" s="226"/>
      <c r="H179" s="228" t="s">
        <v>32</v>
      </c>
      <c r="I179" s="230"/>
      <c r="J179" s="226"/>
      <c r="K179" s="226"/>
      <c r="L179" s="231"/>
      <c r="M179" s="232"/>
      <c r="N179" s="233"/>
      <c r="O179" s="233"/>
      <c r="P179" s="233"/>
      <c r="Q179" s="233"/>
      <c r="R179" s="233"/>
      <c r="S179" s="233"/>
      <c r="T179" s="23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5" t="s">
        <v>137</v>
      </c>
      <c r="AU179" s="235" t="s">
        <v>21</v>
      </c>
      <c r="AV179" s="13" t="s">
        <v>90</v>
      </c>
      <c r="AW179" s="13" t="s">
        <v>41</v>
      </c>
      <c r="AX179" s="13" t="s">
        <v>82</v>
      </c>
      <c r="AY179" s="235" t="s">
        <v>126</v>
      </c>
    </row>
    <row r="180" spans="1:51" s="14" customFormat="1" ht="12">
      <c r="A180" s="14"/>
      <c r="B180" s="236"/>
      <c r="C180" s="237"/>
      <c r="D180" s="227" t="s">
        <v>137</v>
      </c>
      <c r="E180" s="238" t="s">
        <v>32</v>
      </c>
      <c r="F180" s="239" t="s">
        <v>329</v>
      </c>
      <c r="G180" s="237"/>
      <c r="H180" s="240">
        <v>108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6" t="s">
        <v>137</v>
      </c>
      <c r="AU180" s="246" t="s">
        <v>21</v>
      </c>
      <c r="AV180" s="14" t="s">
        <v>21</v>
      </c>
      <c r="AW180" s="14" t="s">
        <v>41</v>
      </c>
      <c r="AX180" s="14" t="s">
        <v>82</v>
      </c>
      <c r="AY180" s="246" t="s">
        <v>126</v>
      </c>
    </row>
    <row r="181" spans="1:51" s="13" customFormat="1" ht="12">
      <c r="A181" s="13"/>
      <c r="B181" s="225"/>
      <c r="C181" s="226"/>
      <c r="D181" s="227" t="s">
        <v>137</v>
      </c>
      <c r="E181" s="228" t="s">
        <v>32</v>
      </c>
      <c r="F181" s="229" t="s">
        <v>140</v>
      </c>
      <c r="G181" s="226"/>
      <c r="H181" s="228" t="s">
        <v>32</v>
      </c>
      <c r="I181" s="230"/>
      <c r="J181" s="226"/>
      <c r="K181" s="226"/>
      <c r="L181" s="231"/>
      <c r="M181" s="232"/>
      <c r="N181" s="233"/>
      <c r="O181" s="233"/>
      <c r="P181" s="233"/>
      <c r="Q181" s="233"/>
      <c r="R181" s="233"/>
      <c r="S181" s="233"/>
      <c r="T181" s="23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5" t="s">
        <v>137</v>
      </c>
      <c r="AU181" s="235" t="s">
        <v>21</v>
      </c>
      <c r="AV181" s="13" t="s">
        <v>90</v>
      </c>
      <c r="AW181" s="13" t="s">
        <v>41</v>
      </c>
      <c r="AX181" s="13" t="s">
        <v>82</v>
      </c>
      <c r="AY181" s="235" t="s">
        <v>126</v>
      </c>
    </row>
    <row r="182" spans="1:51" s="15" customFormat="1" ht="12">
      <c r="A182" s="15"/>
      <c r="B182" s="247"/>
      <c r="C182" s="248"/>
      <c r="D182" s="227" t="s">
        <v>137</v>
      </c>
      <c r="E182" s="249" t="s">
        <v>32</v>
      </c>
      <c r="F182" s="250" t="s">
        <v>141</v>
      </c>
      <c r="G182" s="248"/>
      <c r="H182" s="251">
        <v>180</v>
      </c>
      <c r="I182" s="252"/>
      <c r="J182" s="248"/>
      <c r="K182" s="248"/>
      <c r="L182" s="253"/>
      <c r="M182" s="254"/>
      <c r="N182" s="255"/>
      <c r="O182" s="255"/>
      <c r="P182" s="255"/>
      <c r="Q182" s="255"/>
      <c r="R182" s="255"/>
      <c r="S182" s="255"/>
      <c r="T182" s="256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57" t="s">
        <v>137</v>
      </c>
      <c r="AU182" s="257" t="s">
        <v>21</v>
      </c>
      <c r="AV182" s="15" t="s">
        <v>133</v>
      </c>
      <c r="AW182" s="15" t="s">
        <v>41</v>
      </c>
      <c r="AX182" s="15" t="s">
        <v>90</v>
      </c>
      <c r="AY182" s="257" t="s">
        <v>126</v>
      </c>
    </row>
    <row r="183" spans="1:65" s="2" customFormat="1" ht="16.5" customHeight="1">
      <c r="A183" s="41"/>
      <c r="B183" s="42"/>
      <c r="C183" s="272" t="s">
        <v>8</v>
      </c>
      <c r="D183" s="272" t="s">
        <v>330</v>
      </c>
      <c r="E183" s="273" t="s">
        <v>331</v>
      </c>
      <c r="F183" s="274" t="s">
        <v>332</v>
      </c>
      <c r="G183" s="275" t="s">
        <v>179</v>
      </c>
      <c r="H183" s="276">
        <v>21.96</v>
      </c>
      <c r="I183" s="277"/>
      <c r="J183" s="278">
        <f>ROUND(I183*H183,2)</f>
        <v>0</v>
      </c>
      <c r="K183" s="274" t="s">
        <v>132</v>
      </c>
      <c r="L183" s="279"/>
      <c r="M183" s="280" t="s">
        <v>32</v>
      </c>
      <c r="N183" s="281" t="s">
        <v>53</v>
      </c>
      <c r="O183" s="87"/>
      <c r="P183" s="216">
        <f>O183*H183</f>
        <v>0</v>
      </c>
      <c r="Q183" s="216">
        <v>1</v>
      </c>
      <c r="R183" s="216">
        <f>Q183*H183</f>
        <v>21.96</v>
      </c>
      <c r="S183" s="216">
        <v>0</v>
      </c>
      <c r="T183" s="217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18" t="s">
        <v>190</v>
      </c>
      <c r="AT183" s="218" t="s">
        <v>330</v>
      </c>
      <c r="AU183" s="218" t="s">
        <v>21</v>
      </c>
      <c r="AY183" s="19" t="s">
        <v>126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19" t="s">
        <v>90</v>
      </c>
      <c r="BK183" s="219">
        <f>ROUND(I183*H183,2)</f>
        <v>0</v>
      </c>
      <c r="BL183" s="19" t="s">
        <v>133</v>
      </c>
      <c r="BM183" s="218" t="s">
        <v>333</v>
      </c>
    </row>
    <row r="184" spans="1:51" s="14" customFormat="1" ht="12">
      <c r="A184" s="14"/>
      <c r="B184" s="236"/>
      <c r="C184" s="237"/>
      <c r="D184" s="227" t="s">
        <v>137</v>
      </c>
      <c r="E184" s="238" t="s">
        <v>32</v>
      </c>
      <c r="F184" s="239" t="s">
        <v>334</v>
      </c>
      <c r="G184" s="237"/>
      <c r="H184" s="240">
        <v>21.96</v>
      </c>
      <c r="I184" s="241"/>
      <c r="J184" s="237"/>
      <c r="K184" s="237"/>
      <c r="L184" s="242"/>
      <c r="M184" s="243"/>
      <c r="N184" s="244"/>
      <c r="O184" s="244"/>
      <c r="P184" s="244"/>
      <c r="Q184" s="244"/>
      <c r="R184" s="244"/>
      <c r="S184" s="244"/>
      <c r="T184" s="245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6" t="s">
        <v>137</v>
      </c>
      <c r="AU184" s="246" t="s">
        <v>21</v>
      </c>
      <c r="AV184" s="14" t="s">
        <v>21</v>
      </c>
      <c r="AW184" s="14" t="s">
        <v>41</v>
      </c>
      <c r="AX184" s="14" t="s">
        <v>82</v>
      </c>
      <c r="AY184" s="246" t="s">
        <v>126</v>
      </c>
    </row>
    <row r="185" spans="1:51" s="15" customFormat="1" ht="12">
      <c r="A185" s="15"/>
      <c r="B185" s="247"/>
      <c r="C185" s="248"/>
      <c r="D185" s="227" t="s">
        <v>137</v>
      </c>
      <c r="E185" s="249" t="s">
        <v>32</v>
      </c>
      <c r="F185" s="250" t="s">
        <v>141</v>
      </c>
      <c r="G185" s="248"/>
      <c r="H185" s="251">
        <v>21.96</v>
      </c>
      <c r="I185" s="252"/>
      <c r="J185" s="248"/>
      <c r="K185" s="248"/>
      <c r="L185" s="253"/>
      <c r="M185" s="254"/>
      <c r="N185" s="255"/>
      <c r="O185" s="255"/>
      <c r="P185" s="255"/>
      <c r="Q185" s="255"/>
      <c r="R185" s="255"/>
      <c r="S185" s="255"/>
      <c r="T185" s="256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57" t="s">
        <v>137</v>
      </c>
      <c r="AU185" s="257" t="s">
        <v>21</v>
      </c>
      <c r="AV185" s="15" t="s">
        <v>133</v>
      </c>
      <c r="AW185" s="15" t="s">
        <v>41</v>
      </c>
      <c r="AX185" s="15" t="s">
        <v>90</v>
      </c>
      <c r="AY185" s="257" t="s">
        <v>126</v>
      </c>
    </row>
    <row r="186" spans="1:65" s="2" customFormat="1" ht="24.15" customHeight="1">
      <c r="A186" s="41"/>
      <c r="B186" s="42"/>
      <c r="C186" s="207" t="s">
        <v>227</v>
      </c>
      <c r="D186" s="207" t="s">
        <v>128</v>
      </c>
      <c r="E186" s="208" t="s">
        <v>335</v>
      </c>
      <c r="F186" s="209" t="s">
        <v>336</v>
      </c>
      <c r="G186" s="210" t="s">
        <v>226</v>
      </c>
      <c r="H186" s="211">
        <v>180</v>
      </c>
      <c r="I186" s="212"/>
      <c r="J186" s="213">
        <f>ROUND(I186*H186,2)</f>
        <v>0</v>
      </c>
      <c r="K186" s="209" t="s">
        <v>132</v>
      </c>
      <c r="L186" s="47"/>
      <c r="M186" s="214" t="s">
        <v>32</v>
      </c>
      <c r="N186" s="215" t="s">
        <v>53</v>
      </c>
      <c r="O186" s="87"/>
      <c r="P186" s="216">
        <f>O186*H186</f>
        <v>0</v>
      </c>
      <c r="Q186" s="216">
        <v>0</v>
      </c>
      <c r="R186" s="216">
        <f>Q186*H186</f>
        <v>0</v>
      </c>
      <c r="S186" s="216">
        <v>0</v>
      </c>
      <c r="T186" s="217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18" t="s">
        <v>133</v>
      </c>
      <c r="AT186" s="218" t="s">
        <v>128</v>
      </c>
      <c r="AU186" s="218" t="s">
        <v>21</v>
      </c>
      <c r="AY186" s="19" t="s">
        <v>126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9" t="s">
        <v>90</v>
      </c>
      <c r="BK186" s="219">
        <f>ROUND(I186*H186,2)</f>
        <v>0</v>
      </c>
      <c r="BL186" s="19" t="s">
        <v>133</v>
      </c>
      <c r="BM186" s="218" t="s">
        <v>337</v>
      </c>
    </row>
    <row r="187" spans="1:47" s="2" customFormat="1" ht="12">
      <c r="A187" s="41"/>
      <c r="B187" s="42"/>
      <c r="C187" s="43"/>
      <c r="D187" s="220" t="s">
        <v>135</v>
      </c>
      <c r="E187" s="43"/>
      <c r="F187" s="221" t="s">
        <v>338</v>
      </c>
      <c r="G187" s="43"/>
      <c r="H187" s="43"/>
      <c r="I187" s="222"/>
      <c r="J187" s="43"/>
      <c r="K187" s="43"/>
      <c r="L187" s="47"/>
      <c r="M187" s="223"/>
      <c r="N187" s="224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19" t="s">
        <v>135</v>
      </c>
      <c r="AU187" s="19" t="s">
        <v>21</v>
      </c>
    </row>
    <row r="188" spans="1:65" s="2" customFormat="1" ht="24.15" customHeight="1">
      <c r="A188" s="41"/>
      <c r="B188" s="42"/>
      <c r="C188" s="207" t="s">
        <v>339</v>
      </c>
      <c r="D188" s="207" t="s">
        <v>128</v>
      </c>
      <c r="E188" s="208" t="s">
        <v>340</v>
      </c>
      <c r="F188" s="209" t="s">
        <v>341</v>
      </c>
      <c r="G188" s="210" t="s">
        <v>245</v>
      </c>
      <c r="H188" s="211">
        <v>4</v>
      </c>
      <c r="I188" s="212"/>
      <c r="J188" s="213">
        <f>ROUND(I188*H188,2)</f>
        <v>0</v>
      </c>
      <c r="K188" s="209" t="s">
        <v>132</v>
      </c>
      <c r="L188" s="47"/>
      <c r="M188" s="214" t="s">
        <v>32</v>
      </c>
      <c r="N188" s="215" t="s">
        <v>53</v>
      </c>
      <c r="O188" s="87"/>
      <c r="P188" s="216">
        <f>O188*H188</f>
        <v>0</v>
      </c>
      <c r="Q188" s="216">
        <v>0</v>
      </c>
      <c r="R188" s="216">
        <f>Q188*H188</f>
        <v>0</v>
      </c>
      <c r="S188" s="216">
        <v>0</v>
      </c>
      <c r="T188" s="217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18" t="s">
        <v>133</v>
      </c>
      <c r="AT188" s="218" t="s">
        <v>128</v>
      </c>
      <c r="AU188" s="218" t="s">
        <v>21</v>
      </c>
      <c r="AY188" s="19" t="s">
        <v>126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19" t="s">
        <v>90</v>
      </c>
      <c r="BK188" s="219">
        <f>ROUND(I188*H188,2)</f>
        <v>0</v>
      </c>
      <c r="BL188" s="19" t="s">
        <v>133</v>
      </c>
      <c r="BM188" s="218" t="s">
        <v>342</v>
      </c>
    </row>
    <row r="189" spans="1:47" s="2" customFormat="1" ht="12">
      <c r="A189" s="41"/>
      <c r="B189" s="42"/>
      <c r="C189" s="43"/>
      <c r="D189" s="220" t="s">
        <v>135</v>
      </c>
      <c r="E189" s="43"/>
      <c r="F189" s="221" t="s">
        <v>343</v>
      </c>
      <c r="G189" s="43"/>
      <c r="H189" s="43"/>
      <c r="I189" s="222"/>
      <c r="J189" s="43"/>
      <c r="K189" s="43"/>
      <c r="L189" s="47"/>
      <c r="M189" s="223"/>
      <c r="N189" s="224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19" t="s">
        <v>135</v>
      </c>
      <c r="AU189" s="19" t="s">
        <v>21</v>
      </c>
    </row>
    <row r="190" spans="1:65" s="2" customFormat="1" ht="24.15" customHeight="1">
      <c r="A190" s="41"/>
      <c r="B190" s="42"/>
      <c r="C190" s="207" t="s">
        <v>344</v>
      </c>
      <c r="D190" s="207" t="s">
        <v>128</v>
      </c>
      <c r="E190" s="208" t="s">
        <v>345</v>
      </c>
      <c r="F190" s="209" t="s">
        <v>346</v>
      </c>
      <c r="G190" s="210" t="s">
        <v>245</v>
      </c>
      <c r="H190" s="211">
        <v>4</v>
      </c>
      <c r="I190" s="212"/>
      <c r="J190" s="213">
        <f>ROUND(I190*H190,2)</f>
        <v>0</v>
      </c>
      <c r="K190" s="209" t="s">
        <v>132</v>
      </c>
      <c r="L190" s="47"/>
      <c r="M190" s="214" t="s">
        <v>32</v>
      </c>
      <c r="N190" s="215" t="s">
        <v>53</v>
      </c>
      <c r="O190" s="87"/>
      <c r="P190" s="216">
        <f>O190*H190</f>
        <v>0</v>
      </c>
      <c r="Q190" s="216">
        <v>0</v>
      </c>
      <c r="R190" s="216">
        <f>Q190*H190</f>
        <v>0</v>
      </c>
      <c r="S190" s="216">
        <v>0</v>
      </c>
      <c r="T190" s="217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18" t="s">
        <v>133</v>
      </c>
      <c r="AT190" s="218" t="s">
        <v>128</v>
      </c>
      <c r="AU190" s="218" t="s">
        <v>21</v>
      </c>
      <c r="AY190" s="19" t="s">
        <v>126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19" t="s">
        <v>90</v>
      </c>
      <c r="BK190" s="219">
        <f>ROUND(I190*H190,2)</f>
        <v>0</v>
      </c>
      <c r="BL190" s="19" t="s">
        <v>133</v>
      </c>
      <c r="BM190" s="218" t="s">
        <v>347</v>
      </c>
    </row>
    <row r="191" spans="1:47" s="2" customFormat="1" ht="12">
      <c r="A191" s="41"/>
      <c r="B191" s="42"/>
      <c r="C191" s="43"/>
      <c r="D191" s="220" t="s">
        <v>135</v>
      </c>
      <c r="E191" s="43"/>
      <c r="F191" s="221" t="s">
        <v>348</v>
      </c>
      <c r="G191" s="43"/>
      <c r="H191" s="43"/>
      <c r="I191" s="222"/>
      <c r="J191" s="43"/>
      <c r="K191" s="43"/>
      <c r="L191" s="47"/>
      <c r="M191" s="223"/>
      <c r="N191" s="224"/>
      <c r="O191" s="87"/>
      <c r="P191" s="87"/>
      <c r="Q191" s="87"/>
      <c r="R191" s="87"/>
      <c r="S191" s="87"/>
      <c r="T191" s="88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T191" s="19" t="s">
        <v>135</v>
      </c>
      <c r="AU191" s="19" t="s">
        <v>21</v>
      </c>
    </row>
    <row r="192" spans="1:65" s="2" customFormat="1" ht="24.15" customHeight="1">
      <c r="A192" s="41"/>
      <c r="B192" s="42"/>
      <c r="C192" s="207" t="s">
        <v>349</v>
      </c>
      <c r="D192" s="207" t="s">
        <v>128</v>
      </c>
      <c r="E192" s="208" t="s">
        <v>350</v>
      </c>
      <c r="F192" s="209" t="s">
        <v>351</v>
      </c>
      <c r="G192" s="210" t="s">
        <v>245</v>
      </c>
      <c r="H192" s="211">
        <v>4</v>
      </c>
      <c r="I192" s="212"/>
      <c r="J192" s="213">
        <f>ROUND(I192*H192,2)</f>
        <v>0</v>
      </c>
      <c r="K192" s="209" t="s">
        <v>132</v>
      </c>
      <c r="L192" s="47"/>
      <c r="M192" s="214" t="s">
        <v>32</v>
      </c>
      <c r="N192" s="215" t="s">
        <v>53</v>
      </c>
      <c r="O192" s="87"/>
      <c r="P192" s="216">
        <f>O192*H192</f>
        <v>0</v>
      </c>
      <c r="Q192" s="216">
        <v>0</v>
      </c>
      <c r="R192" s="216">
        <f>Q192*H192</f>
        <v>0</v>
      </c>
      <c r="S192" s="216">
        <v>0</v>
      </c>
      <c r="T192" s="217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18" t="s">
        <v>133</v>
      </c>
      <c r="AT192" s="218" t="s">
        <v>128</v>
      </c>
      <c r="AU192" s="218" t="s">
        <v>21</v>
      </c>
      <c r="AY192" s="19" t="s">
        <v>126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9" t="s">
        <v>90</v>
      </c>
      <c r="BK192" s="219">
        <f>ROUND(I192*H192,2)</f>
        <v>0</v>
      </c>
      <c r="BL192" s="19" t="s">
        <v>133</v>
      </c>
      <c r="BM192" s="218" t="s">
        <v>352</v>
      </c>
    </row>
    <row r="193" spans="1:47" s="2" customFormat="1" ht="12">
      <c r="A193" s="41"/>
      <c r="B193" s="42"/>
      <c r="C193" s="43"/>
      <c r="D193" s="220" t="s">
        <v>135</v>
      </c>
      <c r="E193" s="43"/>
      <c r="F193" s="221" t="s">
        <v>353</v>
      </c>
      <c r="G193" s="43"/>
      <c r="H193" s="43"/>
      <c r="I193" s="222"/>
      <c r="J193" s="43"/>
      <c r="K193" s="43"/>
      <c r="L193" s="47"/>
      <c r="M193" s="223"/>
      <c r="N193" s="224"/>
      <c r="O193" s="87"/>
      <c r="P193" s="87"/>
      <c r="Q193" s="87"/>
      <c r="R193" s="87"/>
      <c r="S193" s="87"/>
      <c r="T193" s="88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19" t="s">
        <v>135</v>
      </c>
      <c r="AU193" s="19" t="s">
        <v>21</v>
      </c>
    </row>
    <row r="194" spans="1:65" s="2" customFormat="1" ht="37.8" customHeight="1">
      <c r="A194" s="41"/>
      <c r="B194" s="42"/>
      <c r="C194" s="207" t="s">
        <v>354</v>
      </c>
      <c r="D194" s="207" t="s">
        <v>128</v>
      </c>
      <c r="E194" s="208" t="s">
        <v>355</v>
      </c>
      <c r="F194" s="209" t="s">
        <v>356</v>
      </c>
      <c r="G194" s="210" t="s">
        <v>245</v>
      </c>
      <c r="H194" s="211">
        <v>16</v>
      </c>
      <c r="I194" s="212"/>
      <c r="J194" s="213">
        <f>ROUND(I194*H194,2)</f>
        <v>0</v>
      </c>
      <c r="K194" s="209" t="s">
        <v>132</v>
      </c>
      <c r="L194" s="47"/>
      <c r="M194" s="214" t="s">
        <v>32</v>
      </c>
      <c r="N194" s="215" t="s">
        <v>53</v>
      </c>
      <c r="O194" s="87"/>
      <c r="P194" s="216">
        <f>O194*H194</f>
        <v>0</v>
      </c>
      <c r="Q194" s="216">
        <v>0</v>
      </c>
      <c r="R194" s="216">
        <f>Q194*H194</f>
        <v>0</v>
      </c>
      <c r="S194" s="216">
        <v>0</v>
      </c>
      <c r="T194" s="217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18" t="s">
        <v>133</v>
      </c>
      <c r="AT194" s="218" t="s">
        <v>128</v>
      </c>
      <c r="AU194" s="218" t="s">
        <v>21</v>
      </c>
      <c r="AY194" s="19" t="s">
        <v>126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19" t="s">
        <v>90</v>
      </c>
      <c r="BK194" s="219">
        <f>ROUND(I194*H194,2)</f>
        <v>0</v>
      </c>
      <c r="BL194" s="19" t="s">
        <v>133</v>
      </c>
      <c r="BM194" s="218" t="s">
        <v>357</v>
      </c>
    </row>
    <row r="195" spans="1:47" s="2" customFormat="1" ht="12">
      <c r="A195" s="41"/>
      <c r="B195" s="42"/>
      <c r="C195" s="43"/>
      <c r="D195" s="220" t="s">
        <v>135</v>
      </c>
      <c r="E195" s="43"/>
      <c r="F195" s="221" t="s">
        <v>358</v>
      </c>
      <c r="G195" s="43"/>
      <c r="H195" s="43"/>
      <c r="I195" s="222"/>
      <c r="J195" s="43"/>
      <c r="K195" s="43"/>
      <c r="L195" s="47"/>
      <c r="M195" s="223"/>
      <c r="N195" s="224"/>
      <c r="O195" s="87"/>
      <c r="P195" s="87"/>
      <c r="Q195" s="87"/>
      <c r="R195" s="87"/>
      <c r="S195" s="87"/>
      <c r="T195" s="88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T195" s="19" t="s">
        <v>135</v>
      </c>
      <c r="AU195" s="19" t="s">
        <v>21</v>
      </c>
    </row>
    <row r="196" spans="1:51" s="14" customFormat="1" ht="12">
      <c r="A196" s="14"/>
      <c r="B196" s="236"/>
      <c r="C196" s="237"/>
      <c r="D196" s="227" t="s">
        <v>137</v>
      </c>
      <c r="E196" s="238" t="s">
        <v>32</v>
      </c>
      <c r="F196" s="239" t="s">
        <v>359</v>
      </c>
      <c r="G196" s="237"/>
      <c r="H196" s="240">
        <v>16</v>
      </c>
      <c r="I196" s="241"/>
      <c r="J196" s="237"/>
      <c r="K196" s="237"/>
      <c r="L196" s="242"/>
      <c r="M196" s="243"/>
      <c r="N196" s="244"/>
      <c r="O196" s="244"/>
      <c r="P196" s="244"/>
      <c r="Q196" s="244"/>
      <c r="R196" s="244"/>
      <c r="S196" s="244"/>
      <c r="T196" s="245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6" t="s">
        <v>137</v>
      </c>
      <c r="AU196" s="246" t="s">
        <v>21</v>
      </c>
      <c r="AV196" s="14" t="s">
        <v>21</v>
      </c>
      <c r="AW196" s="14" t="s">
        <v>41</v>
      </c>
      <c r="AX196" s="14" t="s">
        <v>82</v>
      </c>
      <c r="AY196" s="246" t="s">
        <v>126</v>
      </c>
    </row>
    <row r="197" spans="1:51" s="15" customFormat="1" ht="12">
      <c r="A197" s="15"/>
      <c r="B197" s="247"/>
      <c r="C197" s="248"/>
      <c r="D197" s="227" t="s">
        <v>137</v>
      </c>
      <c r="E197" s="249" t="s">
        <v>32</v>
      </c>
      <c r="F197" s="250" t="s">
        <v>141</v>
      </c>
      <c r="G197" s="248"/>
      <c r="H197" s="251">
        <v>16</v>
      </c>
      <c r="I197" s="252"/>
      <c r="J197" s="248"/>
      <c r="K197" s="248"/>
      <c r="L197" s="253"/>
      <c r="M197" s="254"/>
      <c r="N197" s="255"/>
      <c r="O197" s="255"/>
      <c r="P197" s="255"/>
      <c r="Q197" s="255"/>
      <c r="R197" s="255"/>
      <c r="S197" s="255"/>
      <c r="T197" s="256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57" t="s">
        <v>137</v>
      </c>
      <c r="AU197" s="257" t="s">
        <v>21</v>
      </c>
      <c r="AV197" s="15" t="s">
        <v>133</v>
      </c>
      <c r="AW197" s="15" t="s">
        <v>41</v>
      </c>
      <c r="AX197" s="15" t="s">
        <v>90</v>
      </c>
      <c r="AY197" s="257" t="s">
        <v>126</v>
      </c>
    </row>
    <row r="198" spans="1:65" s="2" customFormat="1" ht="33" customHeight="1">
      <c r="A198" s="41"/>
      <c r="B198" s="42"/>
      <c r="C198" s="207" t="s">
        <v>7</v>
      </c>
      <c r="D198" s="207" t="s">
        <v>128</v>
      </c>
      <c r="E198" s="208" t="s">
        <v>360</v>
      </c>
      <c r="F198" s="209" t="s">
        <v>361</v>
      </c>
      <c r="G198" s="210" t="s">
        <v>245</v>
      </c>
      <c r="H198" s="211">
        <v>16</v>
      </c>
      <c r="I198" s="212"/>
      <c r="J198" s="213">
        <f>ROUND(I198*H198,2)</f>
        <v>0</v>
      </c>
      <c r="K198" s="209" t="s">
        <v>132</v>
      </c>
      <c r="L198" s="47"/>
      <c r="M198" s="214" t="s">
        <v>32</v>
      </c>
      <c r="N198" s="215" t="s">
        <v>53</v>
      </c>
      <c r="O198" s="87"/>
      <c r="P198" s="216">
        <f>O198*H198</f>
        <v>0</v>
      </c>
      <c r="Q198" s="216">
        <v>0</v>
      </c>
      <c r="R198" s="216">
        <f>Q198*H198</f>
        <v>0</v>
      </c>
      <c r="S198" s="216">
        <v>0</v>
      </c>
      <c r="T198" s="217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18" t="s">
        <v>133</v>
      </c>
      <c r="AT198" s="218" t="s">
        <v>128</v>
      </c>
      <c r="AU198" s="218" t="s">
        <v>21</v>
      </c>
      <c r="AY198" s="19" t="s">
        <v>126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19" t="s">
        <v>90</v>
      </c>
      <c r="BK198" s="219">
        <f>ROUND(I198*H198,2)</f>
        <v>0</v>
      </c>
      <c r="BL198" s="19" t="s">
        <v>133</v>
      </c>
      <c r="BM198" s="218" t="s">
        <v>362</v>
      </c>
    </row>
    <row r="199" spans="1:47" s="2" customFormat="1" ht="12">
      <c r="A199" s="41"/>
      <c r="B199" s="42"/>
      <c r="C199" s="43"/>
      <c r="D199" s="220" t="s">
        <v>135</v>
      </c>
      <c r="E199" s="43"/>
      <c r="F199" s="221" t="s">
        <v>363</v>
      </c>
      <c r="G199" s="43"/>
      <c r="H199" s="43"/>
      <c r="I199" s="222"/>
      <c r="J199" s="43"/>
      <c r="K199" s="43"/>
      <c r="L199" s="47"/>
      <c r="M199" s="223"/>
      <c r="N199" s="224"/>
      <c r="O199" s="87"/>
      <c r="P199" s="87"/>
      <c r="Q199" s="87"/>
      <c r="R199" s="87"/>
      <c r="S199" s="87"/>
      <c r="T199" s="88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T199" s="19" t="s">
        <v>135</v>
      </c>
      <c r="AU199" s="19" t="s">
        <v>21</v>
      </c>
    </row>
    <row r="200" spans="1:51" s="14" customFormat="1" ht="12">
      <c r="A200" s="14"/>
      <c r="B200" s="236"/>
      <c r="C200" s="237"/>
      <c r="D200" s="227" t="s">
        <v>137</v>
      </c>
      <c r="E200" s="238" t="s">
        <v>32</v>
      </c>
      <c r="F200" s="239" t="s">
        <v>359</v>
      </c>
      <c r="G200" s="237"/>
      <c r="H200" s="240">
        <v>16</v>
      </c>
      <c r="I200" s="241"/>
      <c r="J200" s="237"/>
      <c r="K200" s="237"/>
      <c r="L200" s="242"/>
      <c r="M200" s="243"/>
      <c r="N200" s="244"/>
      <c r="O200" s="244"/>
      <c r="P200" s="244"/>
      <c r="Q200" s="244"/>
      <c r="R200" s="244"/>
      <c r="S200" s="244"/>
      <c r="T200" s="245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6" t="s">
        <v>137</v>
      </c>
      <c r="AU200" s="246" t="s">
        <v>21</v>
      </c>
      <c r="AV200" s="14" t="s">
        <v>21</v>
      </c>
      <c r="AW200" s="14" t="s">
        <v>41</v>
      </c>
      <c r="AX200" s="14" t="s">
        <v>82</v>
      </c>
      <c r="AY200" s="246" t="s">
        <v>126</v>
      </c>
    </row>
    <row r="201" spans="1:51" s="15" customFormat="1" ht="12">
      <c r="A201" s="15"/>
      <c r="B201" s="247"/>
      <c r="C201" s="248"/>
      <c r="D201" s="227" t="s">
        <v>137</v>
      </c>
      <c r="E201" s="249" t="s">
        <v>32</v>
      </c>
      <c r="F201" s="250" t="s">
        <v>141</v>
      </c>
      <c r="G201" s="248"/>
      <c r="H201" s="251">
        <v>16</v>
      </c>
      <c r="I201" s="252"/>
      <c r="J201" s="248"/>
      <c r="K201" s="248"/>
      <c r="L201" s="253"/>
      <c r="M201" s="254"/>
      <c r="N201" s="255"/>
      <c r="O201" s="255"/>
      <c r="P201" s="255"/>
      <c r="Q201" s="255"/>
      <c r="R201" s="255"/>
      <c r="S201" s="255"/>
      <c r="T201" s="256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57" t="s">
        <v>137</v>
      </c>
      <c r="AU201" s="257" t="s">
        <v>21</v>
      </c>
      <c r="AV201" s="15" t="s">
        <v>133</v>
      </c>
      <c r="AW201" s="15" t="s">
        <v>41</v>
      </c>
      <c r="AX201" s="15" t="s">
        <v>90</v>
      </c>
      <c r="AY201" s="257" t="s">
        <v>126</v>
      </c>
    </row>
    <row r="202" spans="1:65" s="2" customFormat="1" ht="33" customHeight="1">
      <c r="A202" s="41"/>
      <c r="B202" s="42"/>
      <c r="C202" s="207" t="s">
        <v>364</v>
      </c>
      <c r="D202" s="207" t="s">
        <v>128</v>
      </c>
      <c r="E202" s="208" t="s">
        <v>365</v>
      </c>
      <c r="F202" s="209" t="s">
        <v>366</v>
      </c>
      <c r="G202" s="210" t="s">
        <v>245</v>
      </c>
      <c r="H202" s="211">
        <v>16</v>
      </c>
      <c r="I202" s="212"/>
      <c r="J202" s="213">
        <f>ROUND(I202*H202,2)</f>
        <v>0</v>
      </c>
      <c r="K202" s="209" t="s">
        <v>132</v>
      </c>
      <c r="L202" s="47"/>
      <c r="M202" s="214" t="s">
        <v>32</v>
      </c>
      <c r="N202" s="215" t="s">
        <v>53</v>
      </c>
      <c r="O202" s="87"/>
      <c r="P202" s="216">
        <f>O202*H202</f>
        <v>0</v>
      </c>
      <c r="Q202" s="216">
        <v>0</v>
      </c>
      <c r="R202" s="216">
        <f>Q202*H202</f>
        <v>0</v>
      </c>
      <c r="S202" s="216">
        <v>0</v>
      </c>
      <c r="T202" s="217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18" t="s">
        <v>133</v>
      </c>
      <c r="AT202" s="218" t="s">
        <v>128</v>
      </c>
      <c r="AU202" s="218" t="s">
        <v>21</v>
      </c>
      <c r="AY202" s="19" t="s">
        <v>126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9" t="s">
        <v>90</v>
      </c>
      <c r="BK202" s="219">
        <f>ROUND(I202*H202,2)</f>
        <v>0</v>
      </c>
      <c r="BL202" s="19" t="s">
        <v>133</v>
      </c>
      <c r="BM202" s="218" t="s">
        <v>367</v>
      </c>
    </row>
    <row r="203" spans="1:47" s="2" customFormat="1" ht="12">
      <c r="A203" s="41"/>
      <c r="B203" s="42"/>
      <c r="C203" s="43"/>
      <c r="D203" s="220" t="s">
        <v>135</v>
      </c>
      <c r="E203" s="43"/>
      <c r="F203" s="221" t="s">
        <v>368</v>
      </c>
      <c r="G203" s="43"/>
      <c r="H203" s="43"/>
      <c r="I203" s="222"/>
      <c r="J203" s="43"/>
      <c r="K203" s="43"/>
      <c r="L203" s="47"/>
      <c r="M203" s="223"/>
      <c r="N203" s="224"/>
      <c r="O203" s="87"/>
      <c r="P203" s="87"/>
      <c r="Q203" s="87"/>
      <c r="R203" s="87"/>
      <c r="S203" s="87"/>
      <c r="T203" s="88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T203" s="19" t="s">
        <v>135</v>
      </c>
      <c r="AU203" s="19" t="s">
        <v>21</v>
      </c>
    </row>
    <row r="204" spans="1:51" s="14" customFormat="1" ht="12">
      <c r="A204" s="14"/>
      <c r="B204" s="236"/>
      <c r="C204" s="237"/>
      <c r="D204" s="227" t="s">
        <v>137</v>
      </c>
      <c r="E204" s="238" t="s">
        <v>32</v>
      </c>
      <c r="F204" s="239" t="s">
        <v>359</v>
      </c>
      <c r="G204" s="237"/>
      <c r="H204" s="240">
        <v>16</v>
      </c>
      <c r="I204" s="241"/>
      <c r="J204" s="237"/>
      <c r="K204" s="237"/>
      <c r="L204" s="242"/>
      <c r="M204" s="243"/>
      <c r="N204" s="244"/>
      <c r="O204" s="244"/>
      <c r="P204" s="244"/>
      <c r="Q204" s="244"/>
      <c r="R204" s="244"/>
      <c r="S204" s="244"/>
      <c r="T204" s="245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6" t="s">
        <v>137</v>
      </c>
      <c r="AU204" s="246" t="s">
        <v>21</v>
      </c>
      <c r="AV204" s="14" t="s">
        <v>21</v>
      </c>
      <c r="AW204" s="14" t="s">
        <v>41</v>
      </c>
      <c r="AX204" s="14" t="s">
        <v>82</v>
      </c>
      <c r="AY204" s="246" t="s">
        <v>126</v>
      </c>
    </row>
    <row r="205" spans="1:51" s="15" customFormat="1" ht="12">
      <c r="A205" s="15"/>
      <c r="B205" s="247"/>
      <c r="C205" s="248"/>
      <c r="D205" s="227" t="s">
        <v>137</v>
      </c>
      <c r="E205" s="249" t="s">
        <v>32</v>
      </c>
      <c r="F205" s="250" t="s">
        <v>141</v>
      </c>
      <c r="G205" s="248"/>
      <c r="H205" s="251">
        <v>16</v>
      </c>
      <c r="I205" s="252"/>
      <c r="J205" s="248"/>
      <c r="K205" s="248"/>
      <c r="L205" s="253"/>
      <c r="M205" s="254"/>
      <c r="N205" s="255"/>
      <c r="O205" s="255"/>
      <c r="P205" s="255"/>
      <c r="Q205" s="255"/>
      <c r="R205" s="255"/>
      <c r="S205" s="255"/>
      <c r="T205" s="256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57" t="s">
        <v>137</v>
      </c>
      <c r="AU205" s="257" t="s">
        <v>21</v>
      </c>
      <c r="AV205" s="15" t="s">
        <v>133</v>
      </c>
      <c r="AW205" s="15" t="s">
        <v>41</v>
      </c>
      <c r="AX205" s="15" t="s">
        <v>90</v>
      </c>
      <c r="AY205" s="257" t="s">
        <v>126</v>
      </c>
    </row>
    <row r="206" spans="1:65" s="2" customFormat="1" ht="37.8" customHeight="1">
      <c r="A206" s="41"/>
      <c r="B206" s="42"/>
      <c r="C206" s="207" t="s">
        <v>369</v>
      </c>
      <c r="D206" s="207" t="s">
        <v>128</v>
      </c>
      <c r="E206" s="208" t="s">
        <v>370</v>
      </c>
      <c r="F206" s="209" t="s">
        <v>371</v>
      </c>
      <c r="G206" s="210" t="s">
        <v>131</v>
      </c>
      <c r="H206" s="211">
        <v>1770.9</v>
      </c>
      <c r="I206" s="212"/>
      <c r="J206" s="213">
        <f>ROUND(I206*H206,2)</f>
        <v>0</v>
      </c>
      <c r="K206" s="209" t="s">
        <v>132</v>
      </c>
      <c r="L206" s="47"/>
      <c r="M206" s="214" t="s">
        <v>32</v>
      </c>
      <c r="N206" s="215" t="s">
        <v>53</v>
      </c>
      <c r="O206" s="87"/>
      <c r="P206" s="216">
        <f>O206*H206</f>
        <v>0</v>
      </c>
      <c r="Q206" s="216">
        <v>0</v>
      </c>
      <c r="R206" s="216">
        <f>Q206*H206</f>
        <v>0</v>
      </c>
      <c r="S206" s="216">
        <v>0</v>
      </c>
      <c r="T206" s="217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18" t="s">
        <v>133</v>
      </c>
      <c r="AT206" s="218" t="s">
        <v>128</v>
      </c>
      <c r="AU206" s="218" t="s">
        <v>21</v>
      </c>
      <c r="AY206" s="19" t="s">
        <v>126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19" t="s">
        <v>90</v>
      </c>
      <c r="BK206" s="219">
        <f>ROUND(I206*H206,2)</f>
        <v>0</v>
      </c>
      <c r="BL206" s="19" t="s">
        <v>133</v>
      </c>
      <c r="BM206" s="218" t="s">
        <v>372</v>
      </c>
    </row>
    <row r="207" spans="1:47" s="2" customFormat="1" ht="12">
      <c r="A207" s="41"/>
      <c r="B207" s="42"/>
      <c r="C207" s="43"/>
      <c r="D207" s="220" t="s">
        <v>135</v>
      </c>
      <c r="E207" s="43"/>
      <c r="F207" s="221" t="s">
        <v>373</v>
      </c>
      <c r="G207" s="43"/>
      <c r="H207" s="43"/>
      <c r="I207" s="222"/>
      <c r="J207" s="43"/>
      <c r="K207" s="43"/>
      <c r="L207" s="47"/>
      <c r="M207" s="223"/>
      <c r="N207" s="224"/>
      <c r="O207" s="87"/>
      <c r="P207" s="87"/>
      <c r="Q207" s="87"/>
      <c r="R207" s="87"/>
      <c r="S207" s="87"/>
      <c r="T207" s="88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T207" s="19" t="s">
        <v>135</v>
      </c>
      <c r="AU207" s="19" t="s">
        <v>21</v>
      </c>
    </row>
    <row r="208" spans="1:51" s="14" customFormat="1" ht="12">
      <c r="A208" s="14"/>
      <c r="B208" s="236"/>
      <c r="C208" s="237"/>
      <c r="D208" s="227" t="s">
        <v>137</v>
      </c>
      <c r="E208" s="238" t="s">
        <v>32</v>
      </c>
      <c r="F208" s="239" t="s">
        <v>374</v>
      </c>
      <c r="G208" s="237"/>
      <c r="H208" s="240">
        <v>798.64</v>
      </c>
      <c r="I208" s="241"/>
      <c r="J208" s="237"/>
      <c r="K208" s="237"/>
      <c r="L208" s="242"/>
      <c r="M208" s="243"/>
      <c r="N208" s="244"/>
      <c r="O208" s="244"/>
      <c r="P208" s="244"/>
      <c r="Q208" s="244"/>
      <c r="R208" s="244"/>
      <c r="S208" s="244"/>
      <c r="T208" s="245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6" t="s">
        <v>137</v>
      </c>
      <c r="AU208" s="246" t="s">
        <v>21</v>
      </c>
      <c r="AV208" s="14" t="s">
        <v>21</v>
      </c>
      <c r="AW208" s="14" t="s">
        <v>41</v>
      </c>
      <c r="AX208" s="14" t="s">
        <v>82</v>
      </c>
      <c r="AY208" s="246" t="s">
        <v>126</v>
      </c>
    </row>
    <row r="209" spans="1:51" s="13" customFormat="1" ht="12">
      <c r="A209" s="13"/>
      <c r="B209" s="225"/>
      <c r="C209" s="226"/>
      <c r="D209" s="227" t="s">
        <v>137</v>
      </c>
      <c r="E209" s="228" t="s">
        <v>32</v>
      </c>
      <c r="F209" s="229" t="s">
        <v>375</v>
      </c>
      <c r="G209" s="226"/>
      <c r="H209" s="228" t="s">
        <v>32</v>
      </c>
      <c r="I209" s="230"/>
      <c r="J209" s="226"/>
      <c r="K209" s="226"/>
      <c r="L209" s="231"/>
      <c r="M209" s="232"/>
      <c r="N209" s="233"/>
      <c r="O209" s="233"/>
      <c r="P209" s="233"/>
      <c r="Q209" s="233"/>
      <c r="R209" s="233"/>
      <c r="S209" s="233"/>
      <c r="T209" s="23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5" t="s">
        <v>137</v>
      </c>
      <c r="AU209" s="235" t="s">
        <v>21</v>
      </c>
      <c r="AV209" s="13" t="s">
        <v>90</v>
      </c>
      <c r="AW209" s="13" t="s">
        <v>41</v>
      </c>
      <c r="AX209" s="13" t="s">
        <v>82</v>
      </c>
      <c r="AY209" s="235" t="s">
        <v>126</v>
      </c>
    </row>
    <row r="210" spans="1:51" s="14" customFormat="1" ht="12">
      <c r="A210" s="14"/>
      <c r="B210" s="236"/>
      <c r="C210" s="237"/>
      <c r="D210" s="227" t="s">
        <v>137</v>
      </c>
      <c r="E210" s="238" t="s">
        <v>32</v>
      </c>
      <c r="F210" s="239" t="s">
        <v>376</v>
      </c>
      <c r="G210" s="237"/>
      <c r="H210" s="240">
        <v>87.15</v>
      </c>
      <c r="I210" s="241"/>
      <c r="J210" s="237"/>
      <c r="K210" s="237"/>
      <c r="L210" s="242"/>
      <c r="M210" s="243"/>
      <c r="N210" s="244"/>
      <c r="O210" s="244"/>
      <c r="P210" s="244"/>
      <c r="Q210" s="244"/>
      <c r="R210" s="244"/>
      <c r="S210" s="244"/>
      <c r="T210" s="245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6" t="s">
        <v>137</v>
      </c>
      <c r="AU210" s="246" t="s">
        <v>21</v>
      </c>
      <c r="AV210" s="14" t="s">
        <v>21</v>
      </c>
      <c r="AW210" s="14" t="s">
        <v>41</v>
      </c>
      <c r="AX210" s="14" t="s">
        <v>82</v>
      </c>
      <c r="AY210" s="246" t="s">
        <v>126</v>
      </c>
    </row>
    <row r="211" spans="1:51" s="13" customFormat="1" ht="12">
      <c r="A211" s="13"/>
      <c r="B211" s="225"/>
      <c r="C211" s="226"/>
      <c r="D211" s="227" t="s">
        <v>137</v>
      </c>
      <c r="E211" s="228" t="s">
        <v>32</v>
      </c>
      <c r="F211" s="229" t="s">
        <v>377</v>
      </c>
      <c r="G211" s="226"/>
      <c r="H211" s="228" t="s">
        <v>32</v>
      </c>
      <c r="I211" s="230"/>
      <c r="J211" s="226"/>
      <c r="K211" s="226"/>
      <c r="L211" s="231"/>
      <c r="M211" s="232"/>
      <c r="N211" s="233"/>
      <c r="O211" s="233"/>
      <c r="P211" s="233"/>
      <c r="Q211" s="233"/>
      <c r="R211" s="233"/>
      <c r="S211" s="233"/>
      <c r="T211" s="23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5" t="s">
        <v>137</v>
      </c>
      <c r="AU211" s="235" t="s">
        <v>21</v>
      </c>
      <c r="AV211" s="13" t="s">
        <v>90</v>
      </c>
      <c r="AW211" s="13" t="s">
        <v>41</v>
      </c>
      <c r="AX211" s="13" t="s">
        <v>82</v>
      </c>
      <c r="AY211" s="235" t="s">
        <v>126</v>
      </c>
    </row>
    <row r="212" spans="1:51" s="14" customFormat="1" ht="12">
      <c r="A212" s="14"/>
      <c r="B212" s="236"/>
      <c r="C212" s="237"/>
      <c r="D212" s="227" t="s">
        <v>137</v>
      </c>
      <c r="E212" s="238" t="s">
        <v>32</v>
      </c>
      <c r="F212" s="239" t="s">
        <v>378</v>
      </c>
      <c r="G212" s="237"/>
      <c r="H212" s="240">
        <v>666</v>
      </c>
      <c r="I212" s="241"/>
      <c r="J212" s="237"/>
      <c r="K212" s="237"/>
      <c r="L212" s="242"/>
      <c r="M212" s="243"/>
      <c r="N212" s="244"/>
      <c r="O212" s="244"/>
      <c r="P212" s="244"/>
      <c r="Q212" s="244"/>
      <c r="R212" s="244"/>
      <c r="S212" s="244"/>
      <c r="T212" s="245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6" t="s">
        <v>137</v>
      </c>
      <c r="AU212" s="246" t="s">
        <v>21</v>
      </c>
      <c r="AV212" s="14" t="s">
        <v>21</v>
      </c>
      <c r="AW212" s="14" t="s">
        <v>41</v>
      </c>
      <c r="AX212" s="14" t="s">
        <v>82</v>
      </c>
      <c r="AY212" s="246" t="s">
        <v>126</v>
      </c>
    </row>
    <row r="213" spans="1:51" s="13" customFormat="1" ht="12">
      <c r="A213" s="13"/>
      <c r="B213" s="225"/>
      <c r="C213" s="226"/>
      <c r="D213" s="227" t="s">
        <v>137</v>
      </c>
      <c r="E213" s="228" t="s">
        <v>32</v>
      </c>
      <c r="F213" s="229" t="s">
        <v>379</v>
      </c>
      <c r="G213" s="226"/>
      <c r="H213" s="228" t="s">
        <v>32</v>
      </c>
      <c r="I213" s="230"/>
      <c r="J213" s="226"/>
      <c r="K213" s="226"/>
      <c r="L213" s="231"/>
      <c r="M213" s="232"/>
      <c r="N213" s="233"/>
      <c r="O213" s="233"/>
      <c r="P213" s="233"/>
      <c r="Q213" s="233"/>
      <c r="R213" s="233"/>
      <c r="S213" s="233"/>
      <c r="T213" s="23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5" t="s">
        <v>137</v>
      </c>
      <c r="AU213" s="235" t="s">
        <v>21</v>
      </c>
      <c r="AV213" s="13" t="s">
        <v>90</v>
      </c>
      <c r="AW213" s="13" t="s">
        <v>41</v>
      </c>
      <c r="AX213" s="13" t="s">
        <v>82</v>
      </c>
      <c r="AY213" s="235" t="s">
        <v>126</v>
      </c>
    </row>
    <row r="214" spans="1:51" s="14" customFormat="1" ht="12">
      <c r="A214" s="14"/>
      <c r="B214" s="236"/>
      <c r="C214" s="237"/>
      <c r="D214" s="227" t="s">
        <v>137</v>
      </c>
      <c r="E214" s="238" t="s">
        <v>32</v>
      </c>
      <c r="F214" s="239" t="s">
        <v>380</v>
      </c>
      <c r="G214" s="237"/>
      <c r="H214" s="240">
        <v>321.11</v>
      </c>
      <c r="I214" s="241"/>
      <c r="J214" s="237"/>
      <c r="K214" s="237"/>
      <c r="L214" s="242"/>
      <c r="M214" s="243"/>
      <c r="N214" s="244"/>
      <c r="O214" s="244"/>
      <c r="P214" s="244"/>
      <c r="Q214" s="244"/>
      <c r="R214" s="244"/>
      <c r="S214" s="244"/>
      <c r="T214" s="245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6" t="s">
        <v>137</v>
      </c>
      <c r="AU214" s="246" t="s">
        <v>21</v>
      </c>
      <c r="AV214" s="14" t="s">
        <v>21</v>
      </c>
      <c r="AW214" s="14" t="s">
        <v>41</v>
      </c>
      <c r="AX214" s="14" t="s">
        <v>82</v>
      </c>
      <c r="AY214" s="246" t="s">
        <v>126</v>
      </c>
    </row>
    <row r="215" spans="1:51" s="13" customFormat="1" ht="12">
      <c r="A215" s="13"/>
      <c r="B215" s="225"/>
      <c r="C215" s="226"/>
      <c r="D215" s="227" t="s">
        <v>137</v>
      </c>
      <c r="E215" s="228" t="s">
        <v>32</v>
      </c>
      <c r="F215" s="229" t="s">
        <v>381</v>
      </c>
      <c r="G215" s="226"/>
      <c r="H215" s="228" t="s">
        <v>32</v>
      </c>
      <c r="I215" s="230"/>
      <c r="J215" s="226"/>
      <c r="K215" s="226"/>
      <c r="L215" s="231"/>
      <c r="M215" s="232"/>
      <c r="N215" s="233"/>
      <c r="O215" s="233"/>
      <c r="P215" s="233"/>
      <c r="Q215" s="233"/>
      <c r="R215" s="233"/>
      <c r="S215" s="233"/>
      <c r="T215" s="23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5" t="s">
        <v>137</v>
      </c>
      <c r="AU215" s="235" t="s">
        <v>21</v>
      </c>
      <c r="AV215" s="13" t="s">
        <v>90</v>
      </c>
      <c r="AW215" s="13" t="s">
        <v>41</v>
      </c>
      <c r="AX215" s="13" t="s">
        <v>82</v>
      </c>
      <c r="AY215" s="235" t="s">
        <v>126</v>
      </c>
    </row>
    <row r="216" spans="1:51" s="16" customFormat="1" ht="12">
      <c r="A216" s="16"/>
      <c r="B216" s="258"/>
      <c r="C216" s="259"/>
      <c r="D216" s="227" t="s">
        <v>137</v>
      </c>
      <c r="E216" s="260" t="s">
        <v>32</v>
      </c>
      <c r="F216" s="261" t="s">
        <v>164</v>
      </c>
      <c r="G216" s="259"/>
      <c r="H216" s="262">
        <v>1872.9</v>
      </c>
      <c r="I216" s="263"/>
      <c r="J216" s="259"/>
      <c r="K216" s="259"/>
      <c r="L216" s="264"/>
      <c r="M216" s="265"/>
      <c r="N216" s="266"/>
      <c r="O216" s="266"/>
      <c r="P216" s="266"/>
      <c r="Q216" s="266"/>
      <c r="R216" s="266"/>
      <c r="S216" s="266"/>
      <c r="T216" s="267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T216" s="268" t="s">
        <v>137</v>
      </c>
      <c r="AU216" s="268" t="s">
        <v>21</v>
      </c>
      <c r="AV216" s="16" t="s">
        <v>149</v>
      </c>
      <c r="AW216" s="16" t="s">
        <v>41</v>
      </c>
      <c r="AX216" s="16" t="s">
        <v>82</v>
      </c>
      <c r="AY216" s="268" t="s">
        <v>126</v>
      </c>
    </row>
    <row r="217" spans="1:51" s="14" customFormat="1" ht="12">
      <c r="A217" s="14"/>
      <c r="B217" s="236"/>
      <c r="C217" s="237"/>
      <c r="D217" s="227" t="s">
        <v>137</v>
      </c>
      <c r="E217" s="238" t="s">
        <v>32</v>
      </c>
      <c r="F217" s="239" t="s">
        <v>382</v>
      </c>
      <c r="G217" s="237"/>
      <c r="H217" s="240">
        <v>-102</v>
      </c>
      <c r="I217" s="241"/>
      <c r="J217" s="237"/>
      <c r="K217" s="237"/>
      <c r="L217" s="242"/>
      <c r="M217" s="243"/>
      <c r="N217" s="244"/>
      <c r="O217" s="244"/>
      <c r="P217" s="244"/>
      <c r="Q217" s="244"/>
      <c r="R217" s="244"/>
      <c r="S217" s="244"/>
      <c r="T217" s="245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6" t="s">
        <v>137</v>
      </c>
      <c r="AU217" s="246" t="s">
        <v>21</v>
      </c>
      <c r="AV217" s="14" t="s">
        <v>21</v>
      </c>
      <c r="AW217" s="14" t="s">
        <v>41</v>
      </c>
      <c r="AX217" s="14" t="s">
        <v>82</v>
      </c>
      <c r="AY217" s="246" t="s">
        <v>126</v>
      </c>
    </row>
    <row r="218" spans="1:51" s="13" customFormat="1" ht="12">
      <c r="A218" s="13"/>
      <c r="B218" s="225"/>
      <c r="C218" s="226"/>
      <c r="D218" s="227" t="s">
        <v>137</v>
      </c>
      <c r="E218" s="228" t="s">
        <v>32</v>
      </c>
      <c r="F218" s="229" t="s">
        <v>383</v>
      </c>
      <c r="G218" s="226"/>
      <c r="H218" s="228" t="s">
        <v>32</v>
      </c>
      <c r="I218" s="230"/>
      <c r="J218" s="226"/>
      <c r="K218" s="226"/>
      <c r="L218" s="231"/>
      <c r="M218" s="232"/>
      <c r="N218" s="233"/>
      <c r="O218" s="233"/>
      <c r="P218" s="233"/>
      <c r="Q218" s="233"/>
      <c r="R218" s="233"/>
      <c r="S218" s="233"/>
      <c r="T218" s="23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5" t="s">
        <v>137</v>
      </c>
      <c r="AU218" s="235" t="s">
        <v>21</v>
      </c>
      <c r="AV218" s="13" t="s">
        <v>90</v>
      </c>
      <c r="AW218" s="13" t="s">
        <v>41</v>
      </c>
      <c r="AX218" s="13" t="s">
        <v>82</v>
      </c>
      <c r="AY218" s="235" t="s">
        <v>126</v>
      </c>
    </row>
    <row r="219" spans="1:51" s="15" customFormat="1" ht="12">
      <c r="A219" s="15"/>
      <c r="B219" s="247"/>
      <c r="C219" s="248"/>
      <c r="D219" s="227" t="s">
        <v>137</v>
      </c>
      <c r="E219" s="249" t="s">
        <v>32</v>
      </c>
      <c r="F219" s="250" t="s">
        <v>141</v>
      </c>
      <c r="G219" s="248"/>
      <c r="H219" s="251">
        <v>1770.9</v>
      </c>
      <c r="I219" s="252"/>
      <c r="J219" s="248"/>
      <c r="K219" s="248"/>
      <c r="L219" s="253"/>
      <c r="M219" s="254"/>
      <c r="N219" s="255"/>
      <c r="O219" s="255"/>
      <c r="P219" s="255"/>
      <c r="Q219" s="255"/>
      <c r="R219" s="255"/>
      <c r="S219" s="255"/>
      <c r="T219" s="256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57" t="s">
        <v>137</v>
      </c>
      <c r="AU219" s="257" t="s">
        <v>21</v>
      </c>
      <c r="AV219" s="15" t="s">
        <v>133</v>
      </c>
      <c r="AW219" s="15" t="s">
        <v>41</v>
      </c>
      <c r="AX219" s="15" t="s">
        <v>90</v>
      </c>
      <c r="AY219" s="257" t="s">
        <v>126</v>
      </c>
    </row>
    <row r="220" spans="1:65" s="2" customFormat="1" ht="24.15" customHeight="1">
      <c r="A220" s="41"/>
      <c r="B220" s="42"/>
      <c r="C220" s="207" t="s">
        <v>384</v>
      </c>
      <c r="D220" s="207" t="s">
        <v>128</v>
      </c>
      <c r="E220" s="208" t="s">
        <v>385</v>
      </c>
      <c r="F220" s="209" t="s">
        <v>386</v>
      </c>
      <c r="G220" s="210" t="s">
        <v>131</v>
      </c>
      <c r="H220" s="211">
        <v>1770.9</v>
      </c>
      <c r="I220" s="212"/>
      <c r="J220" s="213">
        <f>ROUND(I220*H220,2)</f>
        <v>0</v>
      </c>
      <c r="K220" s="209" t="s">
        <v>132</v>
      </c>
      <c r="L220" s="47"/>
      <c r="M220" s="214" t="s">
        <v>32</v>
      </c>
      <c r="N220" s="215" t="s">
        <v>53</v>
      </c>
      <c r="O220" s="87"/>
      <c r="P220" s="216">
        <f>O220*H220</f>
        <v>0</v>
      </c>
      <c r="Q220" s="216">
        <v>0</v>
      </c>
      <c r="R220" s="216">
        <f>Q220*H220</f>
        <v>0</v>
      </c>
      <c r="S220" s="216">
        <v>0</v>
      </c>
      <c r="T220" s="217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18" t="s">
        <v>133</v>
      </c>
      <c r="AT220" s="218" t="s">
        <v>128</v>
      </c>
      <c r="AU220" s="218" t="s">
        <v>21</v>
      </c>
      <c r="AY220" s="19" t="s">
        <v>126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19" t="s">
        <v>90</v>
      </c>
      <c r="BK220" s="219">
        <f>ROUND(I220*H220,2)</f>
        <v>0</v>
      </c>
      <c r="BL220" s="19" t="s">
        <v>133</v>
      </c>
      <c r="BM220" s="218" t="s">
        <v>387</v>
      </c>
    </row>
    <row r="221" spans="1:47" s="2" customFormat="1" ht="12">
      <c r="A221" s="41"/>
      <c r="B221" s="42"/>
      <c r="C221" s="43"/>
      <c r="D221" s="220" t="s">
        <v>135</v>
      </c>
      <c r="E221" s="43"/>
      <c r="F221" s="221" t="s">
        <v>388</v>
      </c>
      <c r="G221" s="43"/>
      <c r="H221" s="43"/>
      <c r="I221" s="222"/>
      <c r="J221" s="43"/>
      <c r="K221" s="43"/>
      <c r="L221" s="47"/>
      <c r="M221" s="223"/>
      <c r="N221" s="224"/>
      <c r="O221" s="87"/>
      <c r="P221" s="87"/>
      <c r="Q221" s="87"/>
      <c r="R221" s="87"/>
      <c r="S221" s="87"/>
      <c r="T221" s="88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T221" s="19" t="s">
        <v>135</v>
      </c>
      <c r="AU221" s="19" t="s">
        <v>21</v>
      </c>
    </row>
    <row r="222" spans="1:65" s="2" customFormat="1" ht="24.15" customHeight="1">
      <c r="A222" s="41"/>
      <c r="B222" s="42"/>
      <c r="C222" s="207" t="s">
        <v>389</v>
      </c>
      <c r="D222" s="207" t="s">
        <v>128</v>
      </c>
      <c r="E222" s="208" t="s">
        <v>390</v>
      </c>
      <c r="F222" s="209" t="s">
        <v>391</v>
      </c>
      <c r="G222" s="210" t="s">
        <v>131</v>
      </c>
      <c r="H222" s="211">
        <v>84</v>
      </c>
      <c r="I222" s="212"/>
      <c r="J222" s="213">
        <f>ROUND(I222*H222,2)</f>
        <v>0</v>
      </c>
      <c r="K222" s="209" t="s">
        <v>132</v>
      </c>
      <c r="L222" s="47"/>
      <c r="M222" s="214" t="s">
        <v>32</v>
      </c>
      <c r="N222" s="215" t="s">
        <v>53</v>
      </c>
      <c r="O222" s="87"/>
      <c r="P222" s="216">
        <f>O222*H222</f>
        <v>0</v>
      </c>
      <c r="Q222" s="216">
        <v>0</v>
      </c>
      <c r="R222" s="216">
        <f>Q222*H222</f>
        <v>0</v>
      </c>
      <c r="S222" s="216">
        <v>0</v>
      </c>
      <c r="T222" s="217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18" t="s">
        <v>133</v>
      </c>
      <c r="AT222" s="218" t="s">
        <v>128</v>
      </c>
      <c r="AU222" s="218" t="s">
        <v>21</v>
      </c>
      <c r="AY222" s="19" t="s">
        <v>126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19" t="s">
        <v>90</v>
      </c>
      <c r="BK222" s="219">
        <f>ROUND(I222*H222,2)</f>
        <v>0</v>
      </c>
      <c r="BL222" s="19" t="s">
        <v>133</v>
      </c>
      <c r="BM222" s="218" t="s">
        <v>392</v>
      </c>
    </row>
    <row r="223" spans="1:47" s="2" customFormat="1" ht="12">
      <c r="A223" s="41"/>
      <c r="B223" s="42"/>
      <c r="C223" s="43"/>
      <c r="D223" s="220" t="s">
        <v>135</v>
      </c>
      <c r="E223" s="43"/>
      <c r="F223" s="221" t="s">
        <v>393</v>
      </c>
      <c r="G223" s="43"/>
      <c r="H223" s="43"/>
      <c r="I223" s="222"/>
      <c r="J223" s="43"/>
      <c r="K223" s="43"/>
      <c r="L223" s="47"/>
      <c r="M223" s="223"/>
      <c r="N223" s="224"/>
      <c r="O223" s="87"/>
      <c r="P223" s="87"/>
      <c r="Q223" s="87"/>
      <c r="R223" s="87"/>
      <c r="S223" s="87"/>
      <c r="T223" s="88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T223" s="19" t="s">
        <v>135</v>
      </c>
      <c r="AU223" s="19" t="s">
        <v>21</v>
      </c>
    </row>
    <row r="224" spans="1:51" s="13" customFormat="1" ht="12">
      <c r="A224" s="13"/>
      <c r="B224" s="225"/>
      <c r="C224" s="226"/>
      <c r="D224" s="227" t="s">
        <v>137</v>
      </c>
      <c r="E224" s="228" t="s">
        <v>32</v>
      </c>
      <c r="F224" s="229" t="s">
        <v>394</v>
      </c>
      <c r="G224" s="226"/>
      <c r="H224" s="228" t="s">
        <v>32</v>
      </c>
      <c r="I224" s="230"/>
      <c r="J224" s="226"/>
      <c r="K224" s="226"/>
      <c r="L224" s="231"/>
      <c r="M224" s="232"/>
      <c r="N224" s="233"/>
      <c r="O224" s="233"/>
      <c r="P224" s="233"/>
      <c r="Q224" s="233"/>
      <c r="R224" s="233"/>
      <c r="S224" s="233"/>
      <c r="T224" s="23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5" t="s">
        <v>137</v>
      </c>
      <c r="AU224" s="235" t="s">
        <v>21</v>
      </c>
      <c r="AV224" s="13" t="s">
        <v>90</v>
      </c>
      <c r="AW224" s="13" t="s">
        <v>41</v>
      </c>
      <c r="AX224" s="13" t="s">
        <v>82</v>
      </c>
      <c r="AY224" s="235" t="s">
        <v>126</v>
      </c>
    </row>
    <row r="225" spans="1:51" s="14" customFormat="1" ht="12">
      <c r="A225" s="14"/>
      <c r="B225" s="236"/>
      <c r="C225" s="237"/>
      <c r="D225" s="227" t="s">
        <v>137</v>
      </c>
      <c r="E225" s="238" t="s">
        <v>32</v>
      </c>
      <c r="F225" s="239" t="s">
        <v>395</v>
      </c>
      <c r="G225" s="237"/>
      <c r="H225" s="240">
        <v>56</v>
      </c>
      <c r="I225" s="241"/>
      <c r="J225" s="237"/>
      <c r="K225" s="237"/>
      <c r="L225" s="242"/>
      <c r="M225" s="243"/>
      <c r="N225" s="244"/>
      <c r="O225" s="244"/>
      <c r="P225" s="244"/>
      <c r="Q225" s="244"/>
      <c r="R225" s="244"/>
      <c r="S225" s="244"/>
      <c r="T225" s="24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6" t="s">
        <v>137</v>
      </c>
      <c r="AU225" s="246" t="s">
        <v>21</v>
      </c>
      <c r="AV225" s="14" t="s">
        <v>21</v>
      </c>
      <c r="AW225" s="14" t="s">
        <v>41</v>
      </c>
      <c r="AX225" s="14" t="s">
        <v>82</v>
      </c>
      <c r="AY225" s="246" t="s">
        <v>126</v>
      </c>
    </row>
    <row r="226" spans="1:51" s="13" customFormat="1" ht="12">
      <c r="A226" s="13"/>
      <c r="B226" s="225"/>
      <c r="C226" s="226"/>
      <c r="D226" s="227" t="s">
        <v>137</v>
      </c>
      <c r="E226" s="228" t="s">
        <v>32</v>
      </c>
      <c r="F226" s="229" t="s">
        <v>396</v>
      </c>
      <c r="G226" s="226"/>
      <c r="H226" s="228" t="s">
        <v>32</v>
      </c>
      <c r="I226" s="230"/>
      <c r="J226" s="226"/>
      <c r="K226" s="226"/>
      <c r="L226" s="231"/>
      <c r="M226" s="232"/>
      <c r="N226" s="233"/>
      <c r="O226" s="233"/>
      <c r="P226" s="233"/>
      <c r="Q226" s="233"/>
      <c r="R226" s="233"/>
      <c r="S226" s="233"/>
      <c r="T226" s="23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5" t="s">
        <v>137</v>
      </c>
      <c r="AU226" s="235" t="s">
        <v>21</v>
      </c>
      <c r="AV226" s="13" t="s">
        <v>90</v>
      </c>
      <c r="AW226" s="13" t="s">
        <v>41</v>
      </c>
      <c r="AX226" s="13" t="s">
        <v>82</v>
      </c>
      <c r="AY226" s="235" t="s">
        <v>126</v>
      </c>
    </row>
    <row r="227" spans="1:51" s="14" customFormat="1" ht="12">
      <c r="A227" s="14"/>
      <c r="B227" s="236"/>
      <c r="C227" s="237"/>
      <c r="D227" s="227" t="s">
        <v>137</v>
      </c>
      <c r="E227" s="238" t="s">
        <v>32</v>
      </c>
      <c r="F227" s="239" t="s">
        <v>290</v>
      </c>
      <c r="G227" s="237"/>
      <c r="H227" s="240">
        <v>28</v>
      </c>
      <c r="I227" s="241"/>
      <c r="J227" s="237"/>
      <c r="K227" s="237"/>
      <c r="L227" s="242"/>
      <c r="M227" s="243"/>
      <c r="N227" s="244"/>
      <c r="O227" s="244"/>
      <c r="P227" s="244"/>
      <c r="Q227" s="244"/>
      <c r="R227" s="244"/>
      <c r="S227" s="244"/>
      <c r="T227" s="245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6" t="s">
        <v>137</v>
      </c>
      <c r="AU227" s="246" t="s">
        <v>21</v>
      </c>
      <c r="AV227" s="14" t="s">
        <v>21</v>
      </c>
      <c r="AW227" s="14" t="s">
        <v>41</v>
      </c>
      <c r="AX227" s="14" t="s">
        <v>82</v>
      </c>
      <c r="AY227" s="246" t="s">
        <v>126</v>
      </c>
    </row>
    <row r="228" spans="1:51" s="13" customFormat="1" ht="12">
      <c r="A228" s="13"/>
      <c r="B228" s="225"/>
      <c r="C228" s="226"/>
      <c r="D228" s="227" t="s">
        <v>137</v>
      </c>
      <c r="E228" s="228" t="s">
        <v>32</v>
      </c>
      <c r="F228" s="229" t="s">
        <v>140</v>
      </c>
      <c r="G228" s="226"/>
      <c r="H228" s="228" t="s">
        <v>32</v>
      </c>
      <c r="I228" s="230"/>
      <c r="J228" s="226"/>
      <c r="K228" s="226"/>
      <c r="L228" s="231"/>
      <c r="M228" s="232"/>
      <c r="N228" s="233"/>
      <c r="O228" s="233"/>
      <c r="P228" s="233"/>
      <c r="Q228" s="233"/>
      <c r="R228" s="233"/>
      <c r="S228" s="233"/>
      <c r="T228" s="23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5" t="s">
        <v>137</v>
      </c>
      <c r="AU228" s="235" t="s">
        <v>21</v>
      </c>
      <c r="AV228" s="13" t="s">
        <v>90</v>
      </c>
      <c r="AW228" s="13" t="s">
        <v>41</v>
      </c>
      <c r="AX228" s="13" t="s">
        <v>82</v>
      </c>
      <c r="AY228" s="235" t="s">
        <v>126</v>
      </c>
    </row>
    <row r="229" spans="1:51" s="15" customFormat="1" ht="12">
      <c r="A229" s="15"/>
      <c r="B229" s="247"/>
      <c r="C229" s="248"/>
      <c r="D229" s="227" t="s">
        <v>137</v>
      </c>
      <c r="E229" s="249" t="s">
        <v>32</v>
      </c>
      <c r="F229" s="250" t="s">
        <v>141</v>
      </c>
      <c r="G229" s="248"/>
      <c r="H229" s="251">
        <v>84</v>
      </c>
      <c r="I229" s="252"/>
      <c r="J229" s="248"/>
      <c r="K229" s="248"/>
      <c r="L229" s="253"/>
      <c r="M229" s="254"/>
      <c r="N229" s="255"/>
      <c r="O229" s="255"/>
      <c r="P229" s="255"/>
      <c r="Q229" s="255"/>
      <c r="R229" s="255"/>
      <c r="S229" s="255"/>
      <c r="T229" s="256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57" t="s">
        <v>137</v>
      </c>
      <c r="AU229" s="257" t="s">
        <v>21</v>
      </c>
      <c r="AV229" s="15" t="s">
        <v>133</v>
      </c>
      <c r="AW229" s="15" t="s">
        <v>41</v>
      </c>
      <c r="AX229" s="15" t="s">
        <v>90</v>
      </c>
      <c r="AY229" s="257" t="s">
        <v>126</v>
      </c>
    </row>
    <row r="230" spans="1:65" s="2" customFormat="1" ht="24.15" customHeight="1">
      <c r="A230" s="41"/>
      <c r="B230" s="42"/>
      <c r="C230" s="207" t="s">
        <v>397</v>
      </c>
      <c r="D230" s="207" t="s">
        <v>128</v>
      </c>
      <c r="E230" s="208" t="s">
        <v>398</v>
      </c>
      <c r="F230" s="209" t="s">
        <v>215</v>
      </c>
      <c r="G230" s="210" t="s">
        <v>179</v>
      </c>
      <c r="H230" s="211">
        <v>3187.62</v>
      </c>
      <c r="I230" s="212"/>
      <c r="J230" s="213">
        <f>ROUND(I230*H230,2)</f>
        <v>0</v>
      </c>
      <c r="K230" s="209" t="s">
        <v>132</v>
      </c>
      <c r="L230" s="47"/>
      <c r="M230" s="214" t="s">
        <v>32</v>
      </c>
      <c r="N230" s="215" t="s">
        <v>53</v>
      </c>
      <c r="O230" s="87"/>
      <c r="P230" s="216">
        <f>O230*H230</f>
        <v>0</v>
      </c>
      <c r="Q230" s="216">
        <v>0</v>
      </c>
      <c r="R230" s="216">
        <f>Q230*H230</f>
        <v>0</v>
      </c>
      <c r="S230" s="216">
        <v>0</v>
      </c>
      <c r="T230" s="217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18" t="s">
        <v>133</v>
      </c>
      <c r="AT230" s="218" t="s">
        <v>128</v>
      </c>
      <c r="AU230" s="218" t="s">
        <v>21</v>
      </c>
      <c r="AY230" s="19" t="s">
        <v>126</v>
      </c>
      <c r="BE230" s="219">
        <f>IF(N230="základní",J230,0)</f>
        <v>0</v>
      </c>
      <c r="BF230" s="219">
        <f>IF(N230="snížená",J230,0)</f>
        <v>0</v>
      </c>
      <c r="BG230" s="219">
        <f>IF(N230="zákl. přenesená",J230,0)</f>
        <v>0</v>
      </c>
      <c r="BH230" s="219">
        <f>IF(N230="sníž. přenesená",J230,0)</f>
        <v>0</v>
      </c>
      <c r="BI230" s="219">
        <f>IF(N230="nulová",J230,0)</f>
        <v>0</v>
      </c>
      <c r="BJ230" s="19" t="s">
        <v>90</v>
      </c>
      <c r="BK230" s="219">
        <f>ROUND(I230*H230,2)</f>
        <v>0</v>
      </c>
      <c r="BL230" s="19" t="s">
        <v>133</v>
      </c>
      <c r="BM230" s="218" t="s">
        <v>399</v>
      </c>
    </row>
    <row r="231" spans="1:47" s="2" customFormat="1" ht="12">
      <c r="A231" s="41"/>
      <c r="B231" s="42"/>
      <c r="C231" s="43"/>
      <c r="D231" s="220" t="s">
        <v>135</v>
      </c>
      <c r="E231" s="43"/>
      <c r="F231" s="221" t="s">
        <v>400</v>
      </c>
      <c r="G231" s="43"/>
      <c r="H231" s="43"/>
      <c r="I231" s="222"/>
      <c r="J231" s="43"/>
      <c r="K231" s="43"/>
      <c r="L231" s="47"/>
      <c r="M231" s="223"/>
      <c r="N231" s="224"/>
      <c r="O231" s="87"/>
      <c r="P231" s="87"/>
      <c r="Q231" s="87"/>
      <c r="R231" s="87"/>
      <c r="S231" s="87"/>
      <c r="T231" s="88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T231" s="19" t="s">
        <v>135</v>
      </c>
      <c r="AU231" s="19" t="s">
        <v>21</v>
      </c>
    </row>
    <row r="232" spans="1:51" s="14" customFormat="1" ht="12">
      <c r="A232" s="14"/>
      <c r="B232" s="236"/>
      <c r="C232" s="237"/>
      <c r="D232" s="227" t="s">
        <v>137</v>
      </c>
      <c r="E232" s="238" t="s">
        <v>32</v>
      </c>
      <c r="F232" s="239" t="s">
        <v>401</v>
      </c>
      <c r="G232" s="237"/>
      <c r="H232" s="240">
        <v>3187.62</v>
      </c>
      <c r="I232" s="241"/>
      <c r="J232" s="237"/>
      <c r="K232" s="237"/>
      <c r="L232" s="242"/>
      <c r="M232" s="243"/>
      <c r="N232" s="244"/>
      <c r="O232" s="244"/>
      <c r="P232" s="244"/>
      <c r="Q232" s="244"/>
      <c r="R232" s="244"/>
      <c r="S232" s="244"/>
      <c r="T232" s="245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6" t="s">
        <v>137</v>
      </c>
      <c r="AU232" s="246" t="s">
        <v>21</v>
      </c>
      <c r="AV232" s="14" t="s">
        <v>21</v>
      </c>
      <c r="AW232" s="14" t="s">
        <v>41</v>
      </c>
      <c r="AX232" s="14" t="s">
        <v>82</v>
      </c>
      <c r="AY232" s="246" t="s">
        <v>126</v>
      </c>
    </row>
    <row r="233" spans="1:51" s="15" customFormat="1" ht="12">
      <c r="A233" s="15"/>
      <c r="B233" s="247"/>
      <c r="C233" s="248"/>
      <c r="D233" s="227" t="s">
        <v>137</v>
      </c>
      <c r="E233" s="249" t="s">
        <v>32</v>
      </c>
      <c r="F233" s="250" t="s">
        <v>141</v>
      </c>
      <c r="G233" s="248"/>
      <c r="H233" s="251">
        <v>3187.62</v>
      </c>
      <c r="I233" s="252"/>
      <c r="J233" s="248"/>
      <c r="K233" s="248"/>
      <c r="L233" s="253"/>
      <c r="M233" s="254"/>
      <c r="N233" s="255"/>
      <c r="O233" s="255"/>
      <c r="P233" s="255"/>
      <c r="Q233" s="255"/>
      <c r="R233" s="255"/>
      <c r="S233" s="255"/>
      <c r="T233" s="256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57" t="s">
        <v>137</v>
      </c>
      <c r="AU233" s="257" t="s">
        <v>21</v>
      </c>
      <c r="AV233" s="15" t="s">
        <v>133</v>
      </c>
      <c r="AW233" s="15" t="s">
        <v>41</v>
      </c>
      <c r="AX233" s="15" t="s">
        <v>90</v>
      </c>
      <c r="AY233" s="257" t="s">
        <v>126</v>
      </c>
    </row>
    <row r="234" spans="1:65" s="2" customFormat="1" ht="24.15" customHeight="1">
      <c r="A234" s="41"/>
      <c r="B234" s="42"/>
      <c r="C234" s="207" t="s">
        <v>402</v>
      </c>
      <c r="D234" s="207" t="s">
        <v>128</v>
      </c>
      <c r="E234" s="208" t="s">
        <v>403</v>
      </c>
      <c r="F234" s="209" t="s">
        <v>404</v>
      </c>
      <c r="G234" s="210" t="s">
        <v>131</v>
      </c>
      <c r="H234" s="211">
        <v>102</v>
      </c>
      <c r="I234" s="212"/>
      <c r="J234" s="213">
        <f>ROUND(I234*H234,2)</f>
        <v>0</v>
      </c>
      <c r="K234" s="209" t="s">
        <v>132</v>
      </c>
      <c r="L234" s="47"/>
      <c r="M234" s="214" t="s">
        <v>32</v>
      </c>
      <c r="N234" s="215" t="s">
        <v>53</v>
      </c>
      <c r="O234" s="87"/>
      <c r="P234" s="216">
        <f>O234*H234</f>
        <v>0</v>
      </c>
      <c r="Q234" s="216">
        <v>0</v>
      </c>
      <c r="R234" s="216">
        <f>Q234*H234</f>
        <v>0</v>
      </c>
      <c r="S234" s="216">
        <v>0</v>
      </c>
      <c r="T234" s="217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18" t="s">
        <v>133</v>
      </c>
      <c r="AT234" s="218" t="s">
        <v>128</v>
      </c>
      <c r="AU234" s="218" t="s">
        <v>21</v>
      </c>
      <c r="AY234" s="19" t="s">
        <v>126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19" t="s">
        <v>90</v>
      </c>
      <c r="BK234" s="219">
        <f>ROUND(I234*H234,2)</f>
        <v>0</v>
      </c>
      <c r="BL234" s="19" t="s">
        <v>133</v>
      </c>
      <c r="BM234" s="218" t="s">
        <v>405</v>
      </c>
    </row>
    <row r="235" spans="1:47" s="2" customFormat="1" ht="12">
      <c r="A235" s="41"/>
      <c r="B235" s="42"/>
      <c r="C235" s="43"/>
      <c r="D235" s="220" t="s">
        <v>135</v>
      </c>
      <c r="E235" s="43"/>
      <c r="F235" s="221" t="s">
        <v>406</v>
      </c>
      <c r="G235" s="43"/>
      <c r="H235" s="43"/>
      <c r="I235" s="222"/>
      <c r="J235" s="43"/>
      <c r="K235" s="43"/>
      <c r="L235" s="47"/>
      <c r="M235" s="223"/>
      <c r="N235" s="224"/>
      <c r="O235" s="87"/>
      <c r="P235" s="87"/>
      <c r="Q235" s="87"/>
      <c r="R235" s="87"/>
      <c r="S235" s="87"/>
      <c r="T235" s="88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T235" s="19" t="s">
        <v>135</v>
      </c>
      <c r="AU235" s="19" t="s">
        <v>21</v>
      </c>
    </row>
    <row r="236" spans="1:51" s="14" customFormat="1" ht="12">
      <c r="A236" s="14"/>
      <c r="B236" s="236"/>
      <c r="C236" s="237"/>
      <c r="D236" s="227" t="s">
        <v>137</v>
      </c>
      <c r="E236" s="238" t="s">
        <v>32</v>
      </c>
      <c r="F236" s="239" t="s">
        <v>407</v>
      </c>
      <c r="G236" s="237"/>
      <c r="H236" s="240">
        <v>102</v>
      </c>
      <c r="I236" s="241"/>
      <c r="J236" s="237"/>
      <c r="K236" s="237"/>
      <c r="L236" s="242"/>
      <c r="M236" s="243"/>
      <c r="N236" s="244"/>
      <c r="O236" s="244"/>
      <c r="P236" s="244"/>
      <c r="Q236" s="244"/>
      <c r="R236" s="244"/>
      <c r="S236" s="244"/>
      <c r="T236" s="245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6" t="s">
        <v>137</v>
      </c>
      <c r="AU236" s="246" t="s">
        <v>21</v>
      </c>
      <c r="AV236" s="14" t="s">
        <v>21</v>
      </c>
      <c r="AW236" s="14" t="s">
        <v>41</v>
      </c>
      <c r="AX236" s="14" t="s">
        <v>82</v>
      </c>
      <c r="AY236" s="246" t="s">
        <v>126</v>
      </c>
    </row>
    <row r="237" spans="1:51" s="13" customFormat="1" ht="12">
      <c r="A237" s="13"/>
      <c r="B237" s="225"/>
      <c r="C237" s="226"/>
      <c r="D237" s="227" t="s">
        <v>137</v>
      </c>
      <c r="E237" s="228" t="s">
        <v>32</v>
      </c>
      <c r="F237" s="229" t="s">
        <v>408</v>
      </c>
      <c r="G237" s="226"/>
      <c r="H237" s="228" t="s">
        <v>32</v>
      </c>
      <c r="I237" s="230"/>
      <c r="J237" s="226"/>
      <c r="K237" s="226"/>
      <c r="L237" s="231"/>
      <c r="M237" s="232"/>
      <c r="N237" s="233"/>
      <c r="O237" s="233"/>
      <c r="P237" s="233"/>
      <c r="Q237" s="233"/>
      <c r="R237" s="233"/>
      <c r="S237" s="233"/>
      <c r="T237" s="23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5" t="s">
        <v>137</v>
      </c>
      <c r="AU237" s="235" t="s">
        <v>21</v>
      </c>
      <c r="AV237" s="13" t="s">
        <v>90</v>
      </c>
      <c r="AW237" s="13" t="s">
        <v>41</v>
      </c>
      <c r="AX237" s="13" t="s">
        <v>82</v>
      </c>
      <c r="AY237" s="235" t="s">
        <v>126</v>
      </c>
    </row>
    <row r="238" spans="1:51" s="15" customFormat="1" ht="12">
      <c r="A238" s="15"/>
      <c r="B238" s="247"/>
      <c r="C238" s="248"/>
      <c r="D238" s="227" t="s">
        <v>137</v>
      </c>
      <c r="E238" s="249" t="s">
        <v>32</v>
      </c>
      <c r="F238" s="250" t="s">
        <v>141</v>
      </c>
      <c r="G238" s="248"/>
      <c r="H238" s="251">
        <v>102</v>
      </c>
      <c r="I238" s="252"/>
      <c r="J238" s="248"/>
      <c r="K238" s="248"/>
      <c r="L238" s="253"/>
      <c r="M238" s="254"/>
      <c r="N238" s="255"/>
      <c r="O238" s="255"/>
      <c r="P238" s="255"/>
      <c r="Q238" s="255"/>
      <c r="R238" s="255"/>
      <c r="S238" s="255"/>
      <c r="T238" s="256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57" t="s">
        <v>137</v>
      </c>
      <c r="AU238" s="257" t="s">
        <v>21</v>
      </c>
      <c r="AV238" s="15" t="s">
        <v>133</v>
      </c>
      <c r="AW238" s="15" t="s">
        <v>41</v>
      </c>
      <c r="AX238" s="15" t="s">
        <v>90</v>
      </c>
      <c r="AY238" s="257" t="s">
        <v>126</v>
      </c>
    </row>
    <row r="239" spans="1:65" s="2" customFormat="1" ht="24.15" customHeight="1">
      <c r="A239" s="41"/>
      <c r="B239" s="42"/>
      <c r="C239" s="207" t="s">
        <v>409</v>
      </c>
      <c r="D239" s="207" t="s">
        <v>128</v>
      </c>
      <c r="E239" s="208" t="s">
        <v>403</v>
      </c>
      <c r="F239" s="209" t="s">
        <v>404</v>
      </c>
      <c r="G239" s="210" t="s">
        <v>131</v>
      </c>
      <c r="H239" s="211">
        <v>130.5</v>
      </c>
      <c r="I239" s="212"/>
      <c r="J239" s="213">
        <f>ROUND(I239*H239,2)</f>
        <v>0</v>
      </c>
      <c r="K239" s="209" t="s">
        <v>132</v>
      </c>
      <c r="L239" s="47"/>
      <c r="M239" s="214" t="s">
        <v>32</v>
      </c>
      <c r="N239" s="215" t="s">
        <v>53</v>
      </c>
      <c r="O239" s="87"/>
      <c r="P239" s="216">
        <f>O239*H239</f>
        <v>0</v>
      </c>
      <c r="Q239" s="216">
        <v>0</v>
      </c>
      <c r="R239" s="216">
        <f>Q239*H239</f>
        <v>0</v>
      </c>
      <c r="S239" s="216">
        <v>0</v>
      </c>
      <c r="T239" s="217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18" t="s">
        <v>133</v>
      </c>
      <c r="AT239" s="218" t="s">
        <v>128</v>
      </c>
      <c r="AU239" s="218" t="s">
        <v>21</v>
      </c>
      <c r="AY239" s="19" t="s">
        <v>126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19" t="s">
        <v>90</v>
      </c>
      <c r="BK239" s="219">
        <f>ROUND(I239*H239,2)</f>
        <v>0</v>
      </c>
      <c r="BL239" s="19" t="s">
        <v>133</v>
      </c>
      <c r="BM239" s="218" t="s">
        <v>410</v>
      </c>
    </row>
    <row r="240" spans="1:47" s="2" customFormat="1" ht="12">
      <c r="A240" s="41"/>
      <c r="B240" s="42"/>
      <c r="C240" s="43"/>
      <c r="D240" s="220" t="s">
        <v>135</v>
      </c>
      <c r="E240" s="43"/>
      <c r="F240" s="221" t="s">
        <v>406</v>
      </c>
      <c r="G240" s="43"/>
      <c r="H240" s="43"/>
      <c r="I240" s="222"/>
      <c r="J240" s="43"/>
      <c r="K240" s="43"/>
      <c r="L240" s="47"/>
      <c r="M240" s="223"/>
      <c r="N240" s="224"/>
      <c r="O240" s="87"/>
      <c r="P240" s="87"/>
      <c r="Q240" s="87"/>
      <c r="R240" s="87"/>
      <c r="S240" s="87"/>
      <c r="T240" s="88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T240" s="19" t="s">
        <v>135</v>
      </c>
      <c r="AU240" s="19" t="s">
        <v>21</v>
      </c>
    </row>
    <row r="241" spans="1:51" s="13" customFormat="1" ht="12">
      <c r="A241" s="13"/>
      <c r="B241" s="225"/>
      <c r="C241" s="226"/>
      <c r="D241" s="227" t="s">
        <v>137</v>
      </c>
      <c r="E241" s="228" t="s">
        <v>32</v>
      </c>
      <c r="F241" s="229" t="s">
        <v>411</v>
      </c>
      <c r="G241" s="226"/>
      <c r="H241" s="228" t="s">
        <v>32</v>
      </c>
      <c r="I241" s="230"/>
      <c r="J241" s="226"/>
      <c r="K241" s="226"/>
      <c r="L241" s="231"/>
      <c r="M241" s="232"/>
      <c r="N241" s="233"/>
      <c r="O241" s="233"/>
      <c r="P241" s="233"/>
      <c r="Q241" s="233"/>
      <c r="R241" s="233"/>
      <c r="S241" s="233"/>
      <c r="T241" s="23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5" t="s">
        <v>137</v>
      </c>
      <c r="AU241" s="235" t="s">
        <v>21</v>
      </c>
      <c r="AV241" s="13" t="s">
        <v>90</v>
      </c>
      <c r="AW241" s="13" t="s">
        <v>41</v>
      </c>
      <c r="AX241" s="13" t="s">
        <v>82</v>
      </c>
      <c r="AY241" s="235" t="s">
        <v>126</v>
      </c>
    </row>
    <row r="242" spans="1:51" s="14" customFormat="1" ht="12">
      <c r="A242" s="14"/>
      <c r="B242" s="236"/>
      <c r="C242" s="237"/>
      <c r="D242" s="227" t="s">
        <v>137</v>
      </c>
      <c r="E242" s="238" t="s">
        <v>32</v>
      </c>
      <c r="F242" s="239" t="s">
        <v>412</v>
      </c>
      <c r="G242" s="237"/>
      <c r="H242" s="240">
        <v>130.5</v>
      </c>
      <c r="I242" s="241"/>
      <c r="J242" s="237"/>
      <c r="K242" s="237"/>
      <c r="L242" s="242"/>
      <c r="M242" s="243"/>
      <c r="N242" s="244"/>
      <c r="O242" s="244"/>
      <c r="P242" s="244"/>
      <c r="Q242" s="244"/>
      <c r="R242" s="244"/>
      <c r="S242" s="244"/>
      <c r="T242" s="245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6" t="s">
        <v>137</v>
      </c>
      <c r="AU242" s="246" t="s">
        <v>21</v>
      </c>
      <c r="AV242" s="14" t="s">
        <v>21</v>
      </c>
      <c r="AW242" s="14" t="s">
        <v>41</v>
      </c>
      <c r="AX242" s="14" t="s">
        <v>82</v>
      </c>
      <c r="AY242" s="246" t="s">
        <v>126</v>
      </c>
    </row>
    <row r="243" spans="1:51" s="13" customFormat="1" ht="12">
      <c r="A243" s="13"/>
      <c r="B243" s="225"/>
      <c r="C243" s="226"/>
      <c r="D243" s="227" t="s">
        <v>137</v>
      </c>
      <c r="E243" s="228" t="s">
        <v>32</v>
      </c>
      <c r="F243" s="229" t="s">
        <v>140</v>
      </c>
      <c r="G243" s="226"/>
      <c r="H243" s="228" t="s">
        <v>32</v>
      </c>
      <c r="I243" s="230"/>
      <c r="J243" s="226"/>
      <c r="K243" s="226"/>
      <c r="L243" s="231"/>
      <c r="M243" s="232"/>
      <c r="N243" s="233"/>
      <c r="O243" s="233"/>
      <c r="P243" s="233"/>
      <c r="Q243" s="233"/>
      <c r="R243" s="233"/>
      <c r="S243" s="233"/>
      <c r="T243" s="23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5" t="s">
        <v>137</v>
      </c>
      <c r="AU243" s="235" t="s">
        <v>21</v>
      </c>
      <c r="AV243" s="13" t="s">
        <v>90</v>
      </c>
      <c r="AW243" s="13" t="s">
        <v>41</v>
      </c>
      <c r="AX243" s="13" t="s">
        <v>82</v>
      </c>
      <c r="AY243" s="235" t="s">
        <v>126</v>
      </c>
    </row>
    <row r="244" spans="1:51" s="15" customFormat="1" ht="12">
      <c r="A244" s="15"/>
      <c r="B244" s="247"/>
      <c r="C244" s="248"/>
      <c r="D244" s="227" t="s">
        <v>137</v>
      </c>
      <c r="E244" s="249" t="s">
        <v>32</v>
      </c>
      <c r="F244" s="250" t="s">
        <v>141</v>
      </c>
      <c r="G244" s="248"/>
      <c r="H244" s="251">
        <v>130.5</v>
      </c>
      <c r="I244" s="252"/>
      <c r="J244" s="248"/>
      <c r="K244" s="248"/>
      <c r="L244" s="253"/>
      <c r="M244" s="254"/>
      <c r="N244" s="255"/>
      <c r="O244" s="255"/>
      <c r="P244" s="255"/>
      <c r="Q244" s="255"/>
      <c r="R244" s="255"/>
      <c r="S244" s="255"/>
      <c r="T244" s="256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57" t="s">
        <v>137</v>
      </c>
      <c r="AU244" s="257" t="s">
        <v>21</v>
      </c>
      <c r="AV244" s="15" t="s">
        <v>133</v>
      </c>
      <c r="AW244" s="15" t="s">
        <v>41</v>
      </c>
      <c r="AX244" s="15" t="s">
        <v>90</v>
      </c>
      <c r="AY244" s="257" t="s">
        <v>126</v>
      </c>
    </row>
    <row r="245" spans="1:65" s="2" customFormat="1" ht="16.5" customHeight="1">
      <c r="A245" s="41"/>
      <c r="B245" s="42"/>
      <c r="C245" s="272" t="s">
        <v>413</v>
      </c>
      <c r="D245" s="272" t="s">
        <v>330</v>
      </c>
      <c r="E245" s="273" t="s">
        <v>414</v>
      </c>
      <c r="F245" s="274" t="s">
        <v>415</v>
      </c>
      <c r="G245" s="275" t="s">
        <v>179</v>
      </c>
      <c r="H245" s="276">
        <v>261</v>
      </c>
      <c r="I245" s="277"/>
      <c r="J245" s="278">
        <f>ROUND(I245*H245,2)</f>
        <v>0</v>
      </c>
      <c r="K245" s="274" t="s">
        <v>132</v>
      </c>
      <c r="L245" s="279"/>
      <c r="M245" s="280" t="s">
        <v>32</v>
      </c>
      <c r="N245" s="281" t="s">
        <v>53</v>
      </c>
      <c r="O245" s="87"/>
      <c r="P245" s="216">
        <f>O245*H245</f>
        <v>0</v>
      </c>
      <c r="Q245" s="216">
        <v>1</v>
      </c>
      <c r="R245" s="216">
        <f>Q245*H245</f>
        <v>261</v>
      </c>
      <c r="S245" s="216">
        <v>0</v>
      </c>
      <c r="T245" s="217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18" t="s">
        <v>190</v>
      </c>
      <c r="AT245" s="218" t="s">
        <v>330</v>
      </c>
      <c r="AU245" s="218" t="s">
        <v>21</v>
      </c>
      <c r="AY245" s="19" t="s">
        <v>126</v>
      </c>
      <c r="BE245" s="219">
        <f>IF(N245="základní",J245,0)</f>
        <v>0</v>
      </c>
      <c r="BF245" s="219">
        <f>IF(N245="snížená",J245,0)</f>
        <v>0</v>
      </c>
      <c r="BG245" s="219">
        <f>IF(N245="zákl. přenesená",J245,0)</f>
        <v>0</v>
      </c>
      <c r="BH245" s="219">
        <f>IF(N245="sníž. přenesená",J245,0)</f>
        <v>0</v>
      </c>
      <c r="BI245" s="219">
        <f>IF(N245="nulová",J245,0)</f>
        <v>0</v>
      </c>
      <c r="BJ245" s="19" t="s">
        <v>90</v>
      </c>
      <c r="BK245" s="219">
        <f>ROUND(I245*H245,2)</f>
        <v>0</v>
      </c>
      <c r="BL245" s="19" t="s">
        <v>133</v>
      </c>
      <c r="BM245" s="218" t="s">
        <v>416</v>
      </c>
    </row>
    <row r="246" spans="1:51" s="14" customFormat="1" ht="12">
      <c r="A246" s="14"/>
      <c r="B246" s="236"/>
      <c r="C246" s="237"/>
      <c r="D246" s="227" t="s">
        <v>137</v>
      </c>
      <c r="E246" s="237"/>
      <c r="F246" s="239" t="s">
        <v>417</v>
      </c>
      <c r="G246" s="237"/>
      <c r="H246" s="240">
        <v>261</v>
      </c>
      <c r="I246" s="241"/>
      <c r="J246" s="237"/>
      <c r="K246" s="237"/>
      <c r="L246" s="242"/>
      <c r="M246" s="243"/>
      <c r="N246" s="244"/>
      <c r="O246" s="244"/>
      <c r="P246" s="244"/>
      <c r="Q246" s="244"/>
      <c r="R246" s="244"/>
      <c r="S246" s="244"/>
      <c r="T246" s="245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6" t="s">
        <v>137</v>
      </c>
      <c r="AU246" s="246" t="s">
        <v>21</v>
      </c>
      <c r="AV246" s="14" t="s">
        <v>21</v>
      </c>
      <c r="AW246" s="14" t="s">
        <v>4</v>
      </c>
      <c r="AX246" s="14" t="s">
        <v>90</v>
      </c>
      <c r="AY246" s="246" t="s">
        <v>126</v>
      </c>
    </row>
    <row r="247" spans="1:65" s="2" customFormat="1" ht="16.5" customHeight="1">
      <c r="A247" s="41"/>
      <c r="B247" s="42"/>
      <c r="C247" s="207" t="s">
        <v>418</v>
      </c>
      <c r="D247" s="207" t="s">
        <v>128</v>
      </c>
      <c r="E247" s="208" t="s">
        <v>419</v>
      </c>
      <c r="F247" s="209" t="s">
        <v>420</v>
      </c>
      <c r="G247" s="210" t="s">
        <v>226</v>
      </c>
      <c r="H247" s="211">
        <v>380.84</v>
      </c>
      <c r="I247" s="212"/>
      <c r="J247" s="213">
        <f>ROUND(I247*H247,2)</f>
        <v>0</v>
      </c>
      <c r="K247" s="209" t="s">
        <v>132</v>
      </c>
      <c r="L247" s="47"/>
      <c r="M247" s="214" t="s">
        <v>32</v>
      </c>
      <c r="N247" s="215" t="s">
        <v>53</v>
      </c>
      <c r="O247" s="87"/>
      <c r="P247" s="216">
        <f>O247*H247</f>
        <v>0</v>
      </c>
      <c r="Q247" s="216">
        <v>0</v>
      </c>
      <c r="R247" s="216">
        <f>Q247*H247</f>
        <v>0</v>
      </c>
      <c r="S247" s="216">
        <v>0</v>
      </c>
      <c r="T247" s="217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18" t="s">
        <v>133</v>
      </c>
      <c r="AT247" s="218" t="s">
        <v>128</v>
      </c>
      <c r="AU247" s="218" t="s">
        <v>21</v>
      </c>
      <c r="AY247" s="19" t="s">
        <v>126</v>
      </c>
      <c r="BE247" s="219">
        <f>IF(N247="základní",J247,0)</f>
        <v>0</v>
      </c>
      <c r="BF247" s="219">
        <f>IF(N247="snížená",J247,0)</f>
        <v>0</v>
      </c>
      <c r="BG247" s="219">
        <f>IF(N247="zákl. přenesená",J247,0)</f>
        <v>0</v>
      </c>
      <c r="BH247" s="219">
        <f>IF(N247="sníž. přenesená",J247,0)</f>
        <v>0</v>
      </c>
      <c r="BI247" s="219">
        <f>IF(N247="nulová",J247,0)</f>
        <v>0</v>
      </c>
      <c r="BJ247" s="19" t="s">
        <v>90</v>
      </c>
      <c r="BK247" s="219">
        <f>ROUND(I247*H247,2)</f>
        <v>0</v>
      </c>
      <c r="BL247" s="19" t="s">
        <v>133</v>
      </c>
      <c r="BM247" s="218" t="s">
        <v>421</v>
      </c>
    </row>
    <row r="248" spans="1:47" s="2" customFormat="1" ht="12">
      <c r="A248" s="41"/>
      <c r="B248" s="42"/>
      <c r="C248" s="43"/>
      <c r="D248" s="220" t="s">
        <v>135</v>
      </c>
      <c r="E248" s="43"/>
      <c r="F248" s="221" t="s">
        <v>422</v>
      </c>
      <c r="G248" s="43"/>
      <c r="H248" s="43"/>
      <c r="I248" s="222"/>
      <c r="J248" s="43"/>
      <c r="K248" s="43"/>
      <c r="L248" s="47"/>
      <c r="M248" s="223"/>
      <c r="N248" s="224"/>
      <c r="O248" s="87"/>
      <c r="P248" s="87"/>
      <c r="Q248" s="87"/>
      <c r="R248" s="87"/>
      <c r="S248" s="87"/>
      <c r="T248" s="88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T248" s="19" t="s">
        <v>135</v>
      </c>
      <c r="AU248" s="19" t="s">
        <v>21</v>
      </c>
    </row>
    <row r="249" spans="1:65" s="2" customFormat="1" ht="16.5" customHeight="1">
      <c r="A249" s="41"/>
      <c r="B249" s="42"/>
      <c r="C249" s="207" t="s">
        <v>423</v>
      </c>
      <c r="D249" s="207" t="s">
        <v>128</v>
      </c>
      <c r="E249" s="208" t="s">
        <v>424</v>
      </c>
      <c r="F249" s="209" t="s">
        <v>425</v>
      </c>
      <c r="G249" s="210" t="s">
        <v>226</v>
      </c>
      <c r="H249" s="211">
        <v>835</v>
      </c>
      <c r="I249" s="212"/>
      <c r="J249" s="213">
        <f>ROUND(I249*H249,2)</f>
        <v>0</v>
      </c>
      <c r="K249" s="209" t="s">
        <v>132</v>
      </c>
      <c r="L249" s="47"/>
      <c r="M249" s="214" t="s">
        <v>32</v>
      </c>
      <c r="N249" s="215" t="s">
        <v>53</v>
      </c>
      <c r="O249" s="87"/>
      <c r="P249" s="216">
        <f>O249*H249</f>
        <v>0</v>
      </c>
      <c r="Q249" s="216">
        <v>0</v>
      </c>
      <c r="R249" s="216">
        <f>Q249*H249</f>
        <v>0</v>
      </c>
      <c r="S249" s="216">
        <v>0</v>
      </c>
      <c r="T249" s="217">
        <f>S249*H249</f>
        <v>0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18" t="s">
        <v>133</v>
      </c>
      <c r="AT249" s="218" t="s">
        <v>128</v>
      </c>
      <c r="AU249" s="218" t="s">
        <v>21</v>
      </c>
      <c r="AY249" s="19" t="s">
        <v>126</v>
      </c>
      <c r="BE249" s="219">
        <f>IF(N249="základní",J249,0)</f>
        <v>0</v>
      </c>
      <c r="BF249" s="219">
        <f>IF(N249="snížená",J249,0)</f>
        <v>0</v>
      </c>
      <c r="BG249" s="219">
        <f>IF(N249="zákl. přenesená",J249,0)</f>
        <v>0</v>
      </c>
      <c r="BH249" s="219">
        <f>IF(N249="sníž. přenesená",J249,0)</f>
        <v>0</v>
      </c>
      <c r="BI249" s="219">
        <f>IF(N249="nulová",J249,0)</f>
        <v>0</v>
      </c>
      <c r="BJ249" s="19" t="s">
        <v>90</v>
      </c>
      <c r="BK249" s="219">
        <f>ROUND(I249*H249,2)</f>
        <v>0</v>
      </c>
      <c r="BL249" s="19" t="s">
        <v>133</v>
      </c>
      <c r="BM249" s="218" t="s">
        <v>426</v>
      </c>
    </row>
    <row r="250" spans="1:47" s="2" customFormat="1" ht="12">
      <c r="A250" s="41"/>
      <c r="B250" s="42"/>
      <c r="C250" s="43"/>
      <c r="D250" s="220" t="s">
        <v>135</v>
      </c>
      <c r="E250" s="43"/>
      <c r="F250" s="221" t="s">
        <v>427</v>
      </c>
      <c r="G250" s="43"/>
      <c r="H250" s="43"/>
      <c r="I250" s="222"/>
      <c r="J250" s="43"/>
      <c r="K250" s="43"/>
      <c r="L250" s="47"/>
      <c r="M250" s="223"/>
      <c r="N250" s="224"/>
      <c r="O250" s="87"/>
      <c r="P250" s="87"/>
      <c r="Q250" s="87"/>
      <c r="R250" s="87"/>
      <c r="S250" s="87"/>
      <c r="T250" s="88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T250" s="19" t="s">
        <v>135</v>
      </c>
      <c r="AU250" s="19" t="s">
        <v>21</v>
      </c>
    </row>
    <row r="251" spans="1:51" s="14" customFormat="1" ht="12">
      <c r="A251" s="14"/>
      <c r="B251" s="236"/>
      <c r="C251" s="237"/>
      <c r="D251" s="227" t="s">
        <v>137</v>
      </c>
      <c r="E251" s="238" t="s">
        <v>32</v>
      </c>
      <c r="F251" s="239" t="s">
        <v>428</v>
      </c>
      <c r="G251" s="237"/>
      <c r="H251" s="240">
        <v>835</v>
      </c>
      <c r="I251" s="241"/>
      <c r="J251" s="237"/>
      <c r="K251" s="237"/>
      <c r="L251" s="242"/>
      <c r="M251" s="243"/>
      <c r="N251" s="244"/>
      <c r="O251" s="244"/>
      <c r="P251" s="244"/>
      <c r="Q251" s="244"/>
      <c r="R251" s="244"/>
      <c r="S251" s="244"/>
      <c r="T251" s="245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6" t="s">
        <v>137</v>
      </c>
      <c r="AU251" s="246" t="s">
        <v>21</v>
      </c>
      <c r="AV251" s="14" t="s">
        <v>21</v>
      </c>
      <c r="AW251" s="14" t="s">
        <v>41</v>
      </c>
      <c r="AX251" s="14" t="s">
        <v>82</v>
      </c>
      <c r="AY251" s="246" t="s">
        <v>126</v>
      </c>
    </row>
    <row r="252" spans="1:51" s="13" customFormat="1" ht="12">
      <c r="A252" s="13"/>
      <c r="B252" s="225"/>
      <c r="C252" s="226"/>
      <c r="D252" s="227" t="s">
        <v>137</v>
      </c>
      <c r="E252" s="228" t="s">
        <v>32</v>
      </c>
      <c r="F252" s="229" t="s">
        <v>140</v>
      </c>
      <c r="G252" s="226"/>
      <c r="H252" s="228" t="s">
        <v>32</v>
      </c>
      <c r="I252" s="230"/>
      <c r="J252" s="226"/>
      <c r="K252" s="226"/>
      <c r="L252" s="231"/>
      <c r="M252" s="232"/>
      <c r="N252" s="233"/>
      <c r="O252" s="233"/>
      <c r="P252" s="233"/>
      <c r="Q252" s="233"/>
      <c r="R252" s="233"/>
      <c r="S252" s="233"/>
      <c r="T252" s="234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5" t="s">
        <v>137</v>
      </c>
      <c r="AU252" s="235" t="s">
        <v>21</v>
      </c>
      <c r="AV252" s="13" t="s">
        <v>90</v>
      </c>
      <c r="AW252" s="13" t="s">
        <v>41</v>
      </c>
      <c r="AX252" s="13" t="s">
        <v>82</v>
      </c>
      <c r="AY252" s="235" t="s">
        <v>126</v>
      </c>
    </row>
    <row r="253" spans="1:51" s="15" customFormat="1" ht="12">
      <c r="A253" s="15"/>
      <c r="B253" s="247"/>
      <c r="C253" s="248"/>
      <c r="D253" s="227" t="s">
        <v>137</v>
      </c>
      <c r="E253" s="249" t="s">
        <v>32</v>
      </c>
      <c r="F253" s="250" t="s">
        <v>141</v>
      </c>
      <c r="G253" s="248"/>
      <c r="H253" s="251">
        <v>835</v>
      </c>
      <c r="I253" s="252"/>
      <c r="J253" s="248"/>
      <c r="K253" s="248"/>
      <c r="L253" s="253"/>
      <c r="M253" s="254"/>
      <c r="N253" s="255"/>
      <c r="O253" s="255"/>
      <c r="P253" s="255"/>
      <c r="Q253" s="255"/>
      <c r="R253" s="255"/>
      <c r="S253" s="255"/>
      <c r="T253" s="256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57" t="s">
        <v>137</v>
      </c>
      <c r="AU253" s="257" t="s">
        <v>21</v>
      </c>
      <c r="AV253" s="15" t="s">
        <v>133</v>
      </c>
      <c r="AW253" s="15" t="s">
        <v>41</v>
      </c>
      <c r="AX253" s="15" t="s">
        <v>90</v>
      </c>
      <c r="AY253" s="257" t="s">
        <v>126</v>
      </c>
    </row>
    <row r="254" spans="1:65" s="2" customFormat="1" ht="24.15" customHeight="1">
      <c r="A254" s="41"/>
      <c r="B254" s="42"/>
      <c r="C254" s="207" t="s">
        <v>429</v>
      </c>
      <c r="D254" s="207" t="s">
        <v>128</v>
      </c>
      <c r="E254" s="208" t="s">
        <v>430</v>
      </c>
      <c r="F254" s="209" t="s">
        <v>431</v>
      </c>
      <c r="G254" s="210" t="s">
        <v>226</v>
      </c>
      <c r="H254" s="211">
        <v>380.84</v>
      </c>
      <c r="I254" s="212"/>
      <c r="J254" s="213">
        <f>ROUND(I254*H254,2)</f>
        <v>0</v>
      </c>
      <c r="K254" s="209" t="s">
        <v>132</v>
      </c>
      <c r="L254" s="47"/>
      <c r="M254" s="214" t="s">
        <v>32</v>
      </c>
      <c r="N254" s="215" t="s">
        <v>53</v>
      </c>
      <c r="O254" s="87"/>
      <c r="P254" s="216">
        <f>O254*H254</f>
        <v>0</v>
      </c>
      <c r="Q254" s="216">
        <v>0</v>
      </c>
      <c r="R254" s="216">
        <f>Q254*H254</f>
        <v>0</v>
      </c>
      <c r="S254" s="216">
        <v>0</v>
      </c>
      <c r="T254" s="217">
        <f>S254*H254</f>
        <v>0</v>
      </c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R254" s="218" t="s">
        <v>133</v>
      </c>
      <c r="AT254" s="218" t="s">
        <v>128</v>
      </c>
      <c r="AU254" s="218" t="s">
        <v>21</v>
      </c>
      <c r="AY254" s="19" t="s">
        <v>126</v>
      </c>
      <c r="BE254" s="219">
        <f>IF(N254="základní",J254,0)</f>
        <v>0</v>
      </c>
      <c r="BF254" s="219">
        <f>IF(N254="snížená",J254,0)</f>
        <v>0</v>
      </c>
      <c r="BG254" s="219">
        <f>IF(N254="zákl. přenesená",J254,0)</f>
        <v>0</v>
      </c>
      <c r="BH254" s="219">
        <f>IF(N254="sníž. přenesená",J254,0)</f>
        <v>0</v>
      </c>
      <c r="BI254" s="219">
        <f>IF(N254="nulová",J254,0)</f>
        <v>0</v>
      </c>
      <c r="BJ254" s="19" t="s">
        <v>90</v>
      </c>
      <c r="BK254" s="219">
        <f>ROUND(I254*H254,2)</f>
        <v>0</v>
      </c>
      <c r="BL254" s="19" t="s">
        <v>133</v>
      </c>
      <c r="BM254" s="218" t="s">
        <v>432</v>
      </c>
    </row>
    <row r="255" spans="1:47" s="2" customFormat="1" ht="12">
      <c r="A255" s="41"/>
      <c r="B255" s="42"/>
      <c r="C255" s="43"/>
      <c r="D255" s="220" t="s">
        <v>135</v>
      </c>
      <c r="E255" s="43"/>
      <c r="F255" s="221" t="s">
        <v>433</v>
      </c>
      <c r="G255" s="43"/>
      <c r="H255" s="43"/>
      <c r="I255" s="222"/>
      <c r="J255" s="43"/>
      <c r="K255" s="43"/>
      <c r="L255" s="47"/>
      <c r="M255" s="223"/>
      <c r="N255" s="224"/>
      <c r="O255" s="87"/>
      <c r="P255" s="87"/>
      <c r="Q255" s="87"/>
      <c r="R255" s="87"/>
      <c r="S255" s="87"/>
      <c r="T255" s="88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T255" s="19" t="s">
        <v>135</v>
      </c>
      <c r="AU255" s="19" t="s">
        <v>21</v>
      </c>
    </row>
    <row r="256" spans="1:51" s="14" customFormat="1" ht="12">
      <c r="A256" s="14"/>
      <c r="B256" s="236"/>
      <c r="C256" s="237"/>
      <c r="D256" s="227" t="s">
        <v>137</v>
      </c>
      <c r="E256" s="238" t="s">
        <v>32</v>
      </c>
      <c r="F256" s="239" t="s">
        <v>434</v>
      </c>
      <c r="G256" s="237"/>
      <c r="H256" s="240">
        <v>380.84</v>
      </c>
      <c r="I256" s="241"/>
      <c r="J256" s="237"/>
      <c r="K256" s="237"/>
      <c r="L256" s="242"/>
      <c r="M256" s="243"/>
      <c r="N256" s="244"/>
      <c r="O256" s="244"/>
      <c r="P256" s="244"/>
      <c r="Q256" s="244"/>
      <c r="R256" s="244"/>
      <c r="S256" s="244"/>
      <c r="T256" s="245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6" t="s">
        <v>137</v>
      </c>
      <c r="AU256" s="246" t="s">
        <v>21</v>
      </c>
      <c r="AV256" s="14" t="s">
        <v>21</v>
      </c>
      <c r="AW256" s="14" t="s">
        <v>41</v>
      </c>
      <c r="AX256" s="14" t="s">
        <v>82</v>
      </c>
      <c r="AY256" s="246" t="s">
        <v>126</v>
      </c>
    </row>
    <row r="257" spans="1:51" s="13" customFormat="1" ht="12">
      <c r="A257" s="13"/>
      <c r="B257" s="225"/>
      <c r="C257" s="226"/>
      <c r="D257" s="227" t="s">
        <v>137</v>
      </c>
      <c r="E257" s="228" t="s">
        <v>32</v>
      </c>
      <c r="F257" s="229" t="s">
        <v>140</v>
      </c>
      <c r="G257" s="226"/>
      <c r="H257" s="228" t="s">
        <v>32</v>
      </c>
      <c r="I257" s="230"/>
      <c r="J257" s="226"/>
      <c r="K257" s="226"/>
      <c r="L257" s="231"/>
      <c r="M257" s="232"/>
      <c r="N257" s="233"/>
      <c r="O257" s="233"/>
      <c r="P257" s="233"/>
      <c r="Q257" s="233"/>
      <c r="R257" s="233"/>
      <c r="S257" s="233"/>
      <c r="T257" s="23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5" t="s">
        <v>137</v>
      </c>
      <c r="AU257" s="235" t="s">
        <v>21</v>
      </c>
      <c r="AV257" s="13" t="s">
        <v>90</v>
      </c>
      <c r="AW257" s="13" t="s">
        <v>41</v>
      </c>
      <c r="AX257" s="13" t="s">
        <v>82</v>
      </c>
      <c r="AY257" s="235" t="s">
        <v>126</v>
      </c>
    </row>
    <row r="258" spans="1:51" s="15" customFormat="1" ht="12">
      <c r="A258" s="15"/>
      <c r="B258" s="247"/>
      <c r="C258" s="248"/>
      <c r="D258" s="227" t="s">
        <v>137</v>
      </c>
      <c r="E258" s="249" t="s">
        <v>32</v>
      </c>
      <c r="F258" s="250" t="s">
        <v>141</v>
      </c>
      <c r="G258" s="248"/>
      <c r="H258" s="251">
        <v>380.84</v>
      </c>
      <c r="I258" s="252"/>
      <c r="J258" s="248"/>
      <c r="K258" s="248"/>
      <c r="L258" s="253"/>
      <c r="M258" s="254"/>
      <c r="N258" s="255"/>
      <c r="O258" s="255"/>
      <c r="P258" s="255"/>
      <c r="Q258" s="255"/>
      <c r="R258" s="255"/>
      <c r="S258" s="255"/>
      <c r="T258" s="256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57" t="s">
        <v>137</v>
      </c>
      <c r="AU258" s="257" t="s">
        <v>21</v>
      </c>
      <c r="AV258" s="15" t="s">
        <v>133</v>
      </c>
      <c r="AW258" s="15" t="s">
        <v>41</v>
      </c>
      <c r="AX258" s="15" t="s">
        <v>90</v>
      </c>
      <c r="AY258" s="257" t="s">
        <v>126</v>
      </c>
    </row>
    <row r="259" spans="1:65" s="2" customFormat="1" ht="24.15" customHeight="1">
      <c r="A259" s="41"/>
      <c r="B259" s="42"/>
      <c r="C259" s="207" t="s">
        <v>435</v>
      </c>
      <c r="D259" s="207" t="s">
        <v>128</v>
      </c>
      <c r="E259" s="208" t="s">
        <v>436</v>
      </c>
      <c r="F259" s="209" t="s">
        <v>437</v>
      </c>
      <c r="G259" s="210" t="s">
        <v>226</v>
      </c>
      <c r="H259" s="211">
        <v>380.84</v>
      </c>
      <c r="I259" s="212"/>
      <c r="J259" s="213">
        <f>ROUND(I259*H259,2)</f>
        <v>0</v>
      </c>
      <c r="K259" s="209" t="s">
        <v>132</v>
      </c>
      <c r="L259" s="47"/>
      <c r="M259" s="214" t="s">
        <v>32</v>
      </c>
      <c r="N259" s="215" t="s">
        <v>53</v>
      </c>
      <c r="O259" s="87"/>
      <c r="P259" s="216">
        <f>O259*H259</f>
        <v>0</v>
      </c>
      <c r="Q259" s="216">
        <v>0</v>
      </c>
      <c r="R259" s="216">
        <f>Q259*H259</f>
        <v>0</v>
      </c>
      <c r="S259" s="216">
        <v>0</v>
      </c>
      <c r="T259" s="217">
        <f>S259*H259</f>
        <v>0</v>
      </c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R259" s="218" t="s">
        <v>133</v>
      </c>
      <c r="AT259" s="218" t="s">
        <v>128</v>
      </c>
      <c r="AU259" s="218" t="s">
        <v>21</v>
      </c>
      <c r="AY259" s="19" t="s">
        <v>126</v>
      </c>
      <c r="BE259" s="219">
        <f>IF(N259="základní",J259,0)</f>
        <v>0</v>
      </c>
      <c r="BF259" s="219">
        <f>IF(N259="snížená",J259,0)</f>
        <v>0</v>
      </c>
      <c r="BG259" s="219">
        <f>IF(N259="zákl. přenesená",J259,0)</f>
        <v>0</v>
      </c>
      <c r="BH259" s="219">
        <f>IF(N259="sníž. přenesená",J259,0)</f>
        <v>0</v>
      </c>
      <c r="BI259" s="219">
        <f>IF(N259="nulová",J259,0)</f>
        <v>0</v>
      </c>
      <c r="BJ259" s="19" t="s">
        <v>90</v>
      </c>
      <c r="BK259" s="219">
        <f>ROUND(I259*H259,2)</f>
        <v>0</v>
      </c>
      <c r="BL259" s="19" t="s">
        <v>133</v>
      </c>
      <c r="BM259" s="218" t="s">
        <v>438</v>
      </c>
    </row>
    <row r="260" spans="1:47" s="2" customFormat="1" ht="12">
      <c r="A260" s="41"/>
      <c r="B260" s="42"/>
      <c r="C260" s="43"/>
      <c r="D260" s="220" t="s">
        <v>135</v>
      </c>
      <c r="E260" s="43"/>
      <c r="F260" s="221" t="s">
        <v>439</v>
      </c>
      <c r="G260" s="43"/>
      <c r="H260" s="43"/>
      <c r="I260" s="222"/>
      <c r="J260" s="43"/>
      <c r="K260" s="43"/>
      <c r="L260" s="47"/>
      <c r="M260" s="223"/>
      <c r="N260" s="224"/>
      <c r="O260" s="87"/>
      <c r="P260" s="87"/>
      <c r="Q260" s="87"/>
      <c r="R260" s="87"/>
      <c r="S260" s="87"/>
      <c r="T260" s="88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T260" s="19" t="s">
        <v>135</v>
      </c>
      <c r="AU260" s="19" t="s">
        <v>21</v>
      </c>
    </row>
    <row r="261" spans="1:51" s="14" customFormat="1" ht="12">
      <c r="A261" s="14"/>
      <c r="B261" s="236"/>
      <c r="C261" s="237"/>
      <c r="D261" s="227" t="s">
        <v>137</v>
      </c>
      <c r="E261" s="238" t="s">
        <v>32</v>
      </c>
      <c r="F261" s="239" t="s">
        <v>434</v>
      </c>
      <c r="G261" s="237"/>
      <c r="H261" s="240">
        <v>380.84</v>
      </c>
      <c r="I261" s="241"/>
      <c r="J261" s="237"/>
      <c r="K261" s="237"/>
      <c r="L261" s="242"/>
      <c r="M261" s="243"/>
      <c r="N261" s="244"/>
      <c r="O261" s="244"/>
      <c r="P261" s="244"/>
      <c r="Q261" s="244"/>
      <c r="R261" s="244"/>
      <c r="S261" s="244"/>
      <c r="T261" s="245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6" t="s">
        <v>137</v>
      </c>
      <c r="AU261" s="246" t="s">
        <v>21</v>
      </c>
      <c r="AV261" s="14" t="s">
        <v>21</v>
      </c>
      <c r="AW261" s="14" t="s">
        <v>41</v>
      </c>
      <c r="AX261" s="14" t="s">
        <v>82</v>
      </c>
      <c r="AY261" s="246" t="s">
        <v>126</v>
      </c>
    </row>
    <row r="262" spans="1:51" s="13" customFormat="1" ht="12">
      <c r="A262" s="13"/>
      <c r="B262" s="225"/>
      <c r="C262" s="226"/>
      <c r="D262" s="227" t="s">
        <v>137</v>
      </c>
      <c r="E262" s="228" t="s">
        <v>32</v>
      </c>
      <c r="F262" s="229" t="s">
        <v>140</v>
      </c>
      <c r="G262" s="226"/>
      <c r="H262" s="228" t="s">
        <v>32</v>
      </c>
      <c r="I262" s="230"/>
      <c r="J262" s="226"/>
      <c r="K262" s="226"/>
      <c r="L262" s="231"/>
      <c r="M262" s="232"/>
      <c r="N262" s="233"/>
      <c r="O262" s="233"/>
      <c r="P262" s="233"/>
      <c r="Q262" s="233"/>
      <c r="R262" s="233"/>
      <c r="S262" s="233"/>
      <c r="T262" s="23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5" t="s">
        <v>137</v>
      </c>
      <c r="AU262" s="235" t="s">
        <v>21</v>
      </c>
      <c r="AV262" s="13" t="s">
        <v>90</v>
      </c>
      <c r="AW262" s="13" t="s">
        <v>41</v>
      </c>
      <c r="AX262" s="13" t="s">
        <v>82</v>
      </c>
      <c r="AY262" s="235" t="s">
        <v>126</v>
      </c>
    </row>
    <row r="263" spans="1:51" s="15" customFormat="1" ht="12">
      <c r="A263" s="15"/>
      <c r="B263" s="247"/>
      <c r="C263" s="248"/>
      <c r="D263" s="227" t="s">
        <v>137</v>
      </c>
      <c r="E263" s="249" t="s">
        <v>32</v>
      </c>
      <c r="F263" s="250" t="s">
        <v>141</v>
      </c>
      <c r="G263" s="248"/>
      <c r="H263" s="251">
        <v>380.84</v>
      </c>
      <c r="I263" s="252"/>
      <c r="J263" s="248"/>
      <c r="K263" s="248"/>
      <c r="L263" s="253"/>
      <c r="M263" s="254"/>
      <c r="N263" s="255"/>
      <c r="O263" s="255"/>
      <c r="P263" s="255"/>
      <c r="Q263" s="255"/>
      <c r="R263" s="255"/>
      <c r="S263" s="255"/>
      <c r="T263" s="256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57" t="s">
        <v>137</v>
      </c>
      <c r="AU263" s="257" t="s">
        <v>21</v>
      </c>
      <c r="AV263" s="15" t="s">
        <v>133</v>
      </c>
      <c r="AW263" s="15" t="s">
        <v>41</v>
      </c>
      <c r="AX263" s="15" t="s">
        <v>90</v>
      </c>
      <c r="AY263" s="257" t="s">
        <v>126</v>
      </c>
    </row>
    <row r="264" spans="1:65" s="2" customFormat="1" ht="16.5" customHeight="1">
      <c r="A264" s="41"/>
      <c r="B264" s="42"/>
      <c r="C264" s="272" t="s">
        <v>440</v>
      </c>
      <c r="D264" s="272" t="s">
        <v>330</v>
      </c>
      <c r="E264" s="273" t="s">
        <v>441</v>
      </c>
      <c r="F264" s="274" t="s">
        <v>442</v>
      </c>
      <c r="G264" s="275" t="s">
        <v>443</v>
      </c>
      <c r="H264" s="276">
        <v>7.617</v>
      </c>
      <c r="I264" s="277"/>
      <c r="J264" s="278">
        <f>ROUND(I264*H264,2)</f>
        <v>0</v>
      </c>
      <c r="K264" s="274" t="s">
        <v>132</v>
      </c>
      <c r="L264" s="279"/>
      <c r="M264" s="280" t="s">
        <v>32</v>
      </c>
      <c r="N264" s="281" t="s">
        <v>53</v>
      </c>
      <c r="O264" s="87"/>
      <c r="P264" s="216">
        <f>O264*H264</f>
        <v>0</v>
      </c>
      <c r="Q264" s="216">
        <v>0.001</v>
      </c>
      <c r="R264" s="216">
        <f>Q264*H264</f>
        <v>0.0076170000000000005</v>
      </c>
      <c r="S264" s="216">
        <v>0</v>
      </c>
      <c r="T264" s="217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18" t="s">
        <v>190</v>
      </c>
      <c r="AT264" s="218" t="s">
        <v>330</v>
      </c>
      <c r="AU264" s="218" t="s">
        <v>21</v>
      </c>
      <c r="AY264" s="19" t="s">
        <v>126</v>
      </c>
      <c r="BE264" s="219">
        <f>IF(N264="základní",J264,0)</f>
        <v>0</v>
      </c>
      <c r="BF264" s="219">
        <f>IF(N264="snížená",J264,0)</f>
        <v>0</v>
      </c>
      <c r="BG264" s="219">
        <f>IF(N264="zákl. přenesená",J264,0)</f>
        <v>0</v>
      </c>
      <c r="BH264" s="219">
        <f>IF(N264="sníž. přenesená",J264,0)</f>
        <v>0</v>
      </c>
      <c r="BI264" s="219">
        <f>IF(N264="nulová",J264,0)</f>
        <v>0</v>
      </c>
      <c r="BJ264" s="19" t="s">
        <v>90</v>
      </c>
      <c r="BK264" s="219">
        <f>ROUND(I264*H264,2)</f>
        <v>0</v>
      </c>
      <c r="BL264" s="19" t="s">
        <v>133</v>
      </c>
      <c r="BM264" s="218" t="s">
        <v>444</v>
      </c>
    </row>
    <row r="265" spans="1:51" s="14" customFormat="1" ht="12">
      <c r="A265" s="14"/>
      <c r="B265" s="236"/>
      <c r="C265" s="237"/>
      <c r="D265" s="227" t="s">
        <v>137</v>
      </c>
      <c r="E265" s="237"/>
      <c r="F265" s="239" t="s">
        <v>445</v>
      </c>
      <c r="G265" s="237"/>
      <c r="H265" s="240">
        <v>7.617</v>
      </c>
      <c r="I265" s="241"/>
      <c r="J265" s="237"/>
      <c r="K265" s="237"/>
      <c r="L265" s="242"/>
      <c r="M265" s="243"/>
      <c r="N265" s="244"/>
      <c r="O265" s="244"/>
      <c r="P265" s="244"/>
      <c r="Q265" s="244"/>
      <c r="R265" s="244"/>
      <c r="S265" s="244"/>
      <c r="T265" s="245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6" t="s">
        <v>137</v>
      </c>
      <c r="AU265" s="246" t="s">
        <v>21</v>
      </c>
      <c r="AV265" s="14" t="s">
        <v>21</v>
      </c>
      <c r="AW265" s="14" t="s">
        <v>4</v>
      </c>
      <c r="AX265" s="14" t="s">
        <v>90</v>
      </c>
      <c r="AY265" s="246" t="s">
        <v>126</v>
      </c>
    </row>
    <row r="266" spans="1:65" s="2" customFormat="1" ht="24.15" customHeight="1">
      <c r="A266" s="41"/>
      <c r="B266" s="42"/>
      <c r="C266" s="207" t="s">
        <v>446</v>
      </c>
      <c r="D266" s="207" t="s">
        <v>128</v>
      </c>
      <c r="E266" s="208" t="s">
        <v>447</v>
      </c>
      <c r="F266" s="209" t="s">
        <v>448</v>
      </c>
      <c r="G266" s="210" t="s">
        <v>226</v>
      </c>
      <c r="H266" s="211">
        <v>380.84</v>
      </c>
      <c r="I266" s="212"/>
      <c r="J266" s="213">
        <f>ROUND(I266*H266,2)</f>
        <v>0</v>
      </c>
      <c r="K266" s="209" t="s">
        <v>132</v>
      </c>
      <c r="L266" s="47"/>
      <c r="M266" s="214" t="s">
        <v>32</v>
      </c>
      <c r="N266" s="215" t="s">
        <v>53</v>
      </c>
      <c r="O266" s="87"/>
      <c r="P266" s="216">
        <f>O266*H266</f>
        <v>0</v>
      </c>
      <c r="Q266" s="216">
        <v>0</v>
      </c>
      <c r="R266" s="216">
        <f>Q266*H266</f>
        <v>0</v>
      </c>
      <c r="S266" s="216">
        <v>0</v>
      </c>
      <c r="T266" s="217">
        <f>S266*H266</f>
        <v>0</v>
      </c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R266" s="218" t="s">
        <v>133</v>
      </c>
      <c r="AT266" s="218" t="s">
        <v>128</v>
      </c>
      <c r="AU266" s="218" t="s">
        <v>21</v>
      </c>
      <c r="AY266" s="19" t="s">
        <v>126</v>
      </c>
      <c r="BE266" s="219">
        <f>IF(N266="základní",J266,0)</f>
        <v>0</v>
      </c>
      <c r="BF266" s="219">
        <f>IF(N266="snížená",J266,0)</f>
        <v>0</v>
      </c>
      <c r="BG266" s="219">
        <f>IF(N266="zákl. přenesená",J266,0)</f>
        <v>0</v>
      </c>
      <c r="BH266" s="219">
        <f>IF(N266="sníž. přenesená",J266,0)</f>
        <v>0</v>
      </c>
      <c r="BI266" s="219">
        <f>IF(N266="nulová",J266,0)</f>
        <v>0</v>
      </c>
      <c r="BJ266" s="19" t="s">
        <v>90</v>
      </c>
      <c r="BK266" s="219">
        <f>ROUND(I266*H266,2)</f>
        <v>0</v>
      </c>
      <c r="BL266" s="19" t="s">
        <v>133</v>
      </c>
      <c r="BM266" s="218" t="s">
        <v>449</v>
      </c>
    </row>
    <row r="267" spans="1:47" s="2" customFormat="1" ht="12">
      <c r="A267" s="41"/>
      <c r="B267" s="42"/>
      <c r="C267" s="43"/>
      <c r="D267" s="220" t="s">
        <v>135</v>
      </c>
      <c r="E267" s="43"/>
      <c r="F267" s="221" t="s">
        <v>450</v>
      </c>
      <c r="G267" s="43"/>
      <c r="H267" s="43"/>
      <c r="I267" s="222"/>
      <c r="J267" s="43"/>
      <c r="K267" s="43"/>
      <c r="L267" s="47"/>
      <c r="M267" s="223"/>
      <c r="N267" s="224"/>
      <c r="O267" s="87"/>
      <c r="P267" s="87"/>
      <c r="Q267" s="87"/>
      <c r="R267" s="87"/>
      <c r="S267" s="87"/>
      <c r="T267" s="88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T267" s="19" t="s">
        <v>135</v>
      </c>
      <c r="AU267" s="19" t="s">
        <v>21</v>
      </c>
    </row>
    <row r="268" spans="1:51" s="14" customFormat="1" ht="12">
      <c r="A268" s="14"/>
      <c r="B268" s="236"/>
      <c r="C268" s="237"/>
      <c r="D268" s="227" t="s">
        <v>137</v>
      </c>
      <c r="E268" s="238" t="s">
        <v>32</v>
      </c>
      <c r="F268" s="239" t="s">
        <v>434</v>
      </c>
      <c r="G268" s="237"/>
      <c r="H268" s="240">
        <v>380.84</v>
      </c>
      <c r="I268" s="241"/>
      <c r="J268" s="237"/>
      <c r="K268" s="237"/>
      <c r="L268" s="242"/>
      <c r="M268" s="243"/>
      <c r="N268" s="244"/>
      <c r="O268" s="244"/>
      <c r="P268" s="244"/>
      <c r="Q268" s="244"/>
      <c r="R268" s="244"/>
      <c r="S268" s="244"/>
      <c r="T268" s="245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6" t="s">
        <v>137</v>
      </c>
      <c r="AU268" s="246" t="s">
        <v>21</v>
      </c>
      <c r="AV268" s="14" t="s">
        <v>21</v>
      </c>
      <c r="AW268" s="14" t="s">
        <v>41</v>
      </c>
      <c r="AX268" s="14" t="s">
        <v>82</v>
      </c>
      <c r="AY268" s="246" t="s">
        <v>126</v>
      </c>
    </row>
    <row r="269" spans="1:51" s="13" customFormat="1" ht="12">
      <c r="A269" s="13"/>
      <c r="B269" s="225"/>
      <c r="C269" s="226"/>
      <c r="D269" s="227" t="s">
        <v>137</v>
      </c>
      <c r="E269" s="228" t="s">
        <v>32</v>
      </c>
      <c r="F269" s="229" t="s">
        <v>140</v>
      </c>
      <c r="G269" s="226"/>
      <c r="H269" s="228" t="s">
        <v>32</v>
      </c>
      <c r="I269" s="230"/>
      <c r="J269" s="226"/>
      <c r="K269" s="226"/>
      <c r="L269" s="231"/>
      <c r="M269" s="232"/>
      <c r="N269" s="233"/>
      <c r="O269" s="233"/>
      <c r="P269" s="233"/>
      <c r="Q269" s="233"/>
      <c r="R269" s="233"/>
      <c r="S269" s="233"/>
      <c r="T269" s="23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5" t="s">
        <v>137</v>
      </c>
      <c r="AU269" s="235" t="s">
        <v>21</v>
      </c>
      <c r="AV269" s="13" t="s">
        <v>90</v>
      </c>
      <c r="AW269" s="13" t="s">
        <v>41</v>
      </c>
      <c r="AX269" s="13" t="s">
        <v>82</v>
      </c>
      <c r="AY269" s="235" t="s">
        <v>126</v>
      </c>
    </row>
    <row r="270" spans="1:51" s="15" customFormat="1" ht="12">
      <c r="A270" s="15"/>
      <c r="B270" s="247"/>
      <c r="C270" s="248"/>
      <c r="D270" s="227" t="s">
        <v>137</v>
      </c>
      <c r="E270" s="249" t="s">
        <v>32</v>
      </c>
      <c r="F270" s="250" t="s">
        <v>141</v>
      </c>
      <c r="G270" s="248"/>
      <c r="H270" s="251">
        <v>380.84</v>
      </c>
      <c r="I270" s="252"/>
      <c r="J270" s="248"/>
      <c r="K270" s="248"/>
      <c r="L270" s="253"/>
      <c r="M270" s="254"/>
      <c r="N270" s="255"/>
      <c r="O270" s="255"/>
      <c r="P270" s="255"/>
      <c r="Q270" s="255"/>
      <c r="R270" s="255"/>
      <c r="S270" s="255"/>
      <c r="T270" s="256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57" t="s">
        <v>137</v>
      </c>
      <c r="AU270" s="257" t="s">
        <v>21</v>
      </c>
      <c r="AV270" s="15" t="s">
        <v>133</v>
      </c>
      <c r="AW270" s="15" t="s">
        <v>41</v>
      </c>
      <c r="AX270" s="15" t="s">
        <v>90</v>
      </c>
      <c r="AY270" s="257" t="s">
        <v>126</v>
      </c>
    </row>
    <row r="271" spans="1:63" s="12" customFormat="1" ht="22.8" customHeight="1">
      <c r="A271" s="12"/>
      <c r="B271" s="191"/>
      <c r="C271" s="192"/>
      <c r="D271" s="193" t="s">
        <v>81</v>
      </c>
      <c r="E271" s="205" t="s">
        <v>21</v>
      </c>
      <c r="F271" s="205" t="s">
        <v>451</v>
      </c>
      <c r="G271" s="192"/>
      <c r="H271" s="192"/>
      <c r="I271" s="195"/>
      <c r="J271" s="206">
        <f>BK271</f>
        <v>0</v>
      </c>
      <c r="K271" s="192"/>
      <c r="L271" s="197"/>
      <c r="M271" s="198"/>
      <c r="N271" s="199"/>
      <c r="O271" s="199"/>
      <c r="P271" s="200">
        <f>SUM(P272:P335)</f>
        <v>0</v>
      </c>
      <c r="Q271" s="199"/>
      <c r="R271" s="200">
        <f>SUM(R272:R335)</f>
        <v>37.330247799999995</v>
      </c>
      <c r="S271" s="199"/>
      <c r="T271" s="201">
        <f>SUM(T272:T335)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02" t="s">
        <v>90</v>
      </c>
      <c r="AT271" s="203" t="s">
        <v>81</v>
      </c>
      <c r="AU271" s="203" t="s">
        <v>90</v>
      </c>
      <c r="AY271" s="202" t="s">
        <v>126</v>
      </c>
      <c r="BK271" s="204">
        <f>SUM(BK272:BK335)</f>
        <v>0</v>
      </c>
    </row>
    <row r="272" spans="1:65" s="2" customFormat="1" ht="24.15" customHeight="1">
      <c r="A272" s="41"/>
      <c r="B272" s="42"/>
      <c r="C272" s="207" t="s">
        <v>452</v>
      </c>
      <c r="D272" s="207" t="s">
        <v>128</v>
      </c>
      <c r="E272" s="208" t="s">
        <v>453</v>
      </c>
      <c r="F272" s="209" t="s">
        <v>454</v>
      </c>
      <c r="G272" s="210" t="s">
        <v>226</v>
      </c>
      <c r="H272" s="211">
        <v>52.5</v>
      </c>
      <c r="I272" s="212"/>
      <c r="J272" s="213">
        <f>ROUND(I272*H272,2)</f>
        <v>0</v>
      </c>
      <c r="K272" s="209" t="s">
        <v>132</v>
      </c>
      <c r="L272" s="47"/>
      <c r="M272" s="214" t="s">
        <v>32</v>
      </c>
      <c r="N272" s="215" t="s">
        <v>53</v>
      </c>
      <c r="O272" s="87"/>
      <c r="P272" s="216">
        <f>O272*H272</f>
        <v>0</v>
      </c>
      <c r="Q272" s="216">
        <v>0.00017</v>
      </c>
      <c r="R272" s="216">
        <f>Q272*H272</f>
        <v>0.008925</v>
      </c>
      <c r="S272" s="216">
        <v>0</v>
      </c>
      <c r="T272" s="217">
        <f>S272*H272</f>
        <v>0</v>
      </c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R272" s="218" t="s">
        <v>133</v>
      </c>
      <c r="AT272" s="218" t="s">
        <v>128</v>
      </c>
      <c r="AU272" s="218" t="s">
        <v>21</v>
      </c>
      <c r="AY272" s="19" t="s">
        <v>126</v>
      </c>
      <c r="BE272" s="219">
        <f>IF(N272="základní",J272,0)</f>
        <v>0</v>
      </c>
      <c r="BF272" s="219">
        <f>IF(N272="snížená",J272,0)</f>
        <v>0</v>
      </c>
      <c r="BG272" s="219">
        <f>IF(N272="zákl. přenesená",J272,0)</f>
        <v>0</v>
      </c>
      <c r="BH272" s="219">
        <f>IF(N272="sníž. přenesená",J272,0)</f>
        <v>0</v>
      </c>
      <c r="BI272" s="219">
        <f>IF(N272="nulová",J272,0)</f>
        <v>0</v>
      </c>
      <c r="BJ272" s="19" t="s">
        <v>90</v>
      </c>
      <c r="BK272" s="219">
        <f>ROUND(I272*H272,2)</f>
        <v>0</v>
      </c>
      <c r="BL272" s="19" t="s">
        <v>133</v>
      </c>
      <c r="BM272" s="218" t="s">
        <v>455</v>
      </c>
    </row>
    <row r="273" spans="1:47" s="2" customFormat="1" ht="12">
      <c r="A273" s="41"/>
      <c r="B273" s="42"/>
      <c r="C273" s="43"/>
      <c r="D273" s="220" t="s">
        <v>135</v>
      </c>
      <c r="E273" s="43"/>
      <c r="F273" s="221" t="s">
        <v>456</v>
      </c>
      <c r="G273" s="43"/>
      <c r="H273" s="43"/>
      <c r="I273" s="222"/>
      <c r="J273" s="43"/>
      <c r="K273" s="43"/>
      <c r="L273" s="47"/>
      <c r="M273" s="223"/>
      <c r="N273" s="224"/>
      <c r="O273" s="87"/>
      <c r="P273" s="87"/>
      <c r="Q273" s="87"/>
      <c r="R273" s="87"/>
      <c r="S273" s="87"/>
      <c r="T273" s="88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T273" s="19" t="s">
        <v>135</v>
      </c>
      <c r="AU273" s="19" t="s">
        <v>21</v>
      </c>
    </row>
    <row r="274" spans="1:51" s="14" customFormat="1" ht="12">
      <c r="A274" s="14"/>
      <c r="B274" s="236"/>
      <c r="C274" s="237"/>
      <c r="D274" s="227" t="s">
        <v>137</v>
      </c>
      <c r="E274" s="238" t="s">
        <v>32</v>
      </c>
      <c r="F274" s="239" t="s">
        <v>457</v>
      </c>
      <c r="G274" s="237"/>
      <c r="H274" s="240">
        <v>52.5</v>
      </c>
      <c r="I274" s="241"/>
      <c r="J274" s="237"/>
      <c r="K274" s="237"/>
      <c r="L274" s="242"/>
      <c r="M274" s="243"/>
      <c r="N274" s="244"/>
      <c r="O274" s="244"/>
      <c r="P274" s="244"/>
      <c r="Q274" s="244"/>
      <c r="R274" s="244"/>
      <c r="S274" s="244"/>
      <c r="T274" s="245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6" t="s">
        <v>137</v>
      </c>
      <c r="AU274" s="246" t="s">
        <v>21</v>
      </c>
      <c r="AV274" s="14" t="s">
        <v>21</v>
      </c>
      <c r="AW274" s="14" t="s">
        <v>41</v>
      </c>
      <c r="AX274" s="14" t="s">
        <v>82</v>
      </c>
      <c r="AY274" s="246" t="s">
        <v>126</v>
      </c>
    </row>
    <row r="275" spans="1:51" s="13" customFormat="1" ht="12">
      <c r="A275" s="13"/>
      <c r="B275" s="225"/>
      <c r="C275" s="226"/>
      <c r="D275" s="227" t="s">
        <v>137</v>
      </c>
      <c r="E275" s="228" t="s">
        <v>32</v>
      </c>
      <c r="F275" s="229" t="s">
        <v>140</v>
      </c>
      <c r="G275" s="226"/>
      <c r="H275" s="228" t="s">
        <v>32</v>
      </c>
      <c r="I275" s="230"/>
      <c r="J275" s="226"/>
      <c r="K275" s="226"/>
      <c r="L275" s="231"/>
      <c r="M275" s="232"/>
      <c r="N275" s="233"/>
      <c r="O275" s="233"/>
      <c r="P275" s="233"/>
      <c r="Q275" s="233"/>
      <c r="R275" s="233"/>
      <c r="S275" s="233"/>
      <c r="T275" s="234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5" t="s">
        <v>137</v>
      </c>
      <c r="AU275" s="235" t="s">
        <v>21</v>
      </c>
      <c r="AV275" s="13" t="s">
        <v>90</v>
      </c>
      <c r="AW275" s="13" t="s">
        <v>41</v>
      </c>
      <c r="AX275" s="13" t="s">
        <v>82</v>
      </c>
      <c r="AY275" s="235" t="s">
        <v>126</v>
      </c>
    </row>
    <row r="276" spans="1:51" s="15" customFormat="1" ht="12">
      <c r="A276" s="15"/>
      <c r="B276" s="247"/>
      <c r="C276" s="248"/>
      <c r="D276" s="227" t="s">
        <v>137</v>
      </c>
      <c r="E276" s="249" t="s">
        <v>32</v>
      </c>
      <c r="F276" s="250" t="s">
        <v>141</v>
      </c>
      <c r="G276" s="248"/>
      <c r="H276" s="251">
        <v>52.5</v>
      </c>
      <c r="I276" s="252"/>
      <c r="J276" s="248"/>
      <c r="K276" s="248"/>
      <c r="L276" s="253"/>
      <c r="M276" s="254"/>
      <c r="N276" s="255"/>
      <c r="O276" s="255"/>
      <c r="P276" s="255"/>
      <c r="Q276" s="255"/>
      <c r="R276" s="255"/>
      <c r="S276" s="255"/>
      <c r="T276" s="256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57" t="s">
        <v>137</v>
      </c>
      <c r="AU276" s="257" t="s">
        <v>21</v>
      </c>
      <c r="AV276" s="15" t="s">
        <v>133</v>
      </c>
      <c r="AW276" s="15" t="s">
        <v>41</v>
      </c>
      <c r="AX276" s="15" t="s">
        <v>90</v>
      </c>
      <c r="AY276" s="257" t="s">
        <v>126</v>
      </c>
    </row>
    <row r="277" spans="1:65" s="2" customFormat="1" ht="16.5" customHeight="1">
      <c r="A277" s="41"/>
      <c r="B277" s="42"/>
      <c r="C277" s="272" t="s">
        <v>458</v>
      </c>
      <c r="D277" s="272" t="s">
        <v>330</v>
      </c>
      <c r="E277" s="273" t="s">
        <v>459</v>
      </c>
      <c r="F277" s="274" t="s">
        <v>460</v>
      </c>
      <c r="G277" s="275" t="s">
        <v>226</v>
      </c>
      <c r="H277" s="276">
        <v>176.25</v>
      </c>
      <c r="I277" s="277"/>
      <c r="J277" s="278">
        <f>ROUND(I277*H277,2)</f>
        <v>0</v>
      </c>
      <c r="K277" s="274" t="s">
        <v>132</v>
      </c>
      <c r="L277" s="279"/>
      <c r="M277" s="280" t="s">
        <v>32</v>
      </c>
      <c r="N277" s="281" t="s">
        <v>53</v>
      </c>
      <c r="O277" s="87"/>
      <c r="P277" s="216">
        <f>O277*H277</f>
        <v>0</v>
      </c>
      <c r="Q277" s="216">
        <v>0.0003</v>
      </c>
      <c r="R277" s="216">
        <f>Q277*H277</f>
        <v>0.052875</v>
      </c>
      <c r="S277" s="216">
        <v>0</v>
      </c>
      <c r="T277" s="217">
        <f>S277*H277</f>
        <v>0</v>
      </c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R277" s="218" t="s">
        <v>190</v>
      </c>
      <c r="AT277" s="218" t="s">
        <v>330</v>
      </c>
      <c r="AU277" s="218" t="s">
        <v>21</v>
      </c>
      <c r="AY277" s="19" t="s">
        <v>126</v>
      </c>
      <c r="BE277" s="219">
        <f>IF(N277="základní",J277,0)</f>
        <v>0</v>
      </c>
      <c r="BF277" s="219">
        <f>IF(N277="snížená",J277,0)</f>
        <v>0</v>
      </c>
      <c r="BG277" s="219">
        <f>IF(N277="zákl. přenesená",J277,0)</f>
        <v>0</v>
      </c>
      <c r="BH277" s="219">
        <f>IF(N277="sníž. přenesená",J277,0)</f>
        <v>0</v>
      </c>
      <c r="BI277" s="219">
        <f>IF(N277="nulová",J277,0)</f>
        <v>0</v>
      </c>
      <c r="BJ277" s="19" t="s">
        <v>90</v>
      </c>
      <c r="BK277" s="219">
        <f>ROUND(I277*H277,2)</f>
        <v>0</v>
      </c>
      <c r="BL277" s="19" t="s">
        <v>133</v>
      </c>
      <c r="BM277" s="218" t="s">
        <v>461</v>
      </c>
    </row>
    <row r="278" spans="1:51" s="13" customFormat="1" ht="12">
      <c r="A278" s="13"/>
      <c r="B278" s="225"/>
      <c r="C278" s="226"/>
      <c r="D278" s="227" t="s">
        <v>137</v>
      </c>
      <c r="E278" s="228" t="s">
        <v>32</v>
      </c>
      <c r="F278" s="229" t="s">
        <v>462</v>
      </c>
      <c r="G278" s="226"/>
      <c r="H278" s="228" t="s">
        <v>32</v>
      </c>
      <c r="I278" s="230"/>
      <c r="J278" s="226"/>
      <c r="K278" s="226"/>
      <c r="L278" s="231"/>
      <c r="M278" s="232"/>
      <c r="N278" s="233"/>
      <c r="O278" s="233"/>
      <c r="P278" s="233"/>
      <c r="Q278" s="233"/>
      <c r="R278" s="233"/>
      <c r="S278" s="233"/>
      <c r="T278" s="234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5" t="s">
        <v>137</v>
      </c>
      <c r="AU278" s="235" t="s">
        <v>21</v>
      </c>
      <c r="AV278" s="13" t="s">
        <v>90</v>
      </c>
      <c r="AW278" s="13" t="s">
        <v>41</v>
      </c>
      <c r="AX278" s="13" t="s">
        <v>82</v>
      </c>
      <c r="AY278" s="235" t="s">
        <v>126</v>
      </c>
    </row>
    <row r="279" spans="1:51" s="14" customFormat="1" ht="12">
      <c r="A279" s="14"/>
      <c r="B279" s="236"/>
      <c r="C279" s="237"/>
      <c r="D279" s="227" t="s">
        <v>137</v>
      </c>
      <c r="E279" s="238" t="s">
        <v>32</v>
      </c>
      <c r="F279" s="239" t="s">
        <v>463</v>
      </c>
      <c r="G279" s="237"/>
      <c r="H279" s="240">
        <v>73.5</v>
      </c>
      <c r="I279" s="241"/>
      <c r="J279" s="237"/>
      <c r="K279" s="237"/>
      <c r="L279" s="242"/>
      <c r="M279" s="243"/>
      <c r="N279" s="244"/>
      <c r="O279" s="244"/>
      <c r="P279" s="244"/>
      <c r="Q279" s="244"/>
      <c r="R279" s="244"/>
      <c r="S279" s="244"/>
      <c r="T279" s="245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6" t="s">
        <v>137</v>
      </c>
      <c r="AU279" s="246" t="s">
        <v>21</v>
      </c>
      <c r="AV279" s="14" t="s">
        <v>21</v>
      </c>
      <c r="AW279" s="14" t="s">
        <v>41</v>
      </c>
      <c r="AX279" s="14" t="s">
        <v>82</v>
      </c>
      <c r="AY279" s="246" t="s">
        <v>126</v>
      </c>
    </row>
    <row r="280" spans="1:51" s="14" customFormat="1" ht="12">
      <c r="A280" s="14"/>
      <c r="B280" s="236"/>
      <c r="C280" s="237"/>
      <c r="D280" s="227" t="s">
        <v>137</v>
      </c>
      <c r="E280" s="238" t="s">
        <v>32</v>
      </c>
      <c r="F280" s="239" t="s">
        <v>464</v>
      </c>
      <c r="G280" s="237"/>
      <c r="H280" s="240">
        <v>102.75</v>
      </c>
      <c r="I280" s="241"/>
      <c r="J280" s="237"/>
      <c r="K280" s="237"/>
      <c r="L280" s="242"/>
      <c r="M280" s="243"/>
      <c r="N280" s="244"/>
      <c r="O280" s="244"/>
      <c r="P280" s="244"/>
      <c r="Q280" s="244"/>
      <c r="R280" s="244"/>
      <c r="S280" s="244"/>
      <c r="T280" s="245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6" t="s">
        <v>137</v>
      </c>
      <c r="AU280" s="246" t="s">
        <v>21</v>
      </c>
      <c r="AV280" s="14" t="s">
        <v>21</v>
      </c>
      <c r="AW280" s="14" t="s">
        <v>41</v>
      </c>
      <c r="AX280" s="14" t="s">
        <v>82</v>
      </c>
      <c r="AY280" s="246" t="s">
        <v>126</v>
      </c>
    </row>
    <row r="281" spans="1:51" s="13" customFormat="1" ht="12">
      <c r="A281" s="13"/>
      <c r="B281" s="225"/>
      <c r="C281" s="226"/>
      <c r="D281" s="227" t="s">
        <v>137</v>
      </c>
      <c r="E281" s="228" t="s">
        <v>32</v>
      </c>
      <c r="F281" s="229" t="s">
        <v>140</v>
      </c>
      <c r="G281" s="226"/>
      <c r="H281" s="228" t="s">
        <v>32</v>
      </c>
      <c r="I281" s="230"/>
      <c r="J281" s="226"/>
      <c r="K281" s="226"/>
      <c r="L281" s="231"/>
      <c r="M281" s="232"/>
      <c r="N281" s="233"/>
      <c r="O281" s="233"/>
      <c r="P281" s="233"/>
      <c r="Q281" s="233"/>
      <c r="R281" s="233"/>
      <c r="S281" s="233"/>
      <c r="T281" s="234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5" t="s">
        <v>137</v>
      </c>
      <c r="AU281" s="235" t="s">
        <v>21</v>
      </c>
      <c r="AV281" s="13" t="s">
        <v>90</v>
      </c>
      <c r="AW281" s="13" t="s">
        <v>41</v>
      </c>
      <c r="AX281" s="13" t="s">
        <v>82</v>
      </c>
      <c r="AY281" s="235" t="s">
        <v>126</v>
      </c>
    </row>
    <row r="282" spans="1:51" s="15" customFormat="1" ht="12">
      <c r="A282" s="15"/>
      <c r="B282" s="247"/>
      <c r="C282" s="248"/>
      <c r="D282" s="227" t="s">
        <v>137</v>
      </c>
      <c r="E282" s="249" t="s">
        <v>32</v>
      </c>
      <c r="F282" s="250" t="s">
        <v>141</v>
      </c>
      <c r="G282" s="248"/>
      <c r="H282" s="251">
        <v>176.25</v>
      </c>
      <c r="I282" s="252"/>
      <c r="J282" s="248"/>
      <c r="K282" s="248"/>
      <c r="L282" s="253"/>
      <c r="M282" s="254"/>
      <c r="N282" s="255"/>
      <c r="O282" s="255"/>
      <c r="P282" s="255"/>
      <c r="Q282" s="255"/>
      <c r="R282" s="255"/>
      <c r="S282" s="255"/>
      <c r="T282" s="256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57" t="s">
        <v>137</v>
      </c>
      <c r="AU282" s="257" t="s">
        <v>21</v>
      </c>
      <c r="AV282" s="15" t="s">
        <v>133</v>
      </c>
      <c r="AW282" s="15" t="s">
        <v>41</v>
      </c>
      <c r="AX282" s="15" t="s">
        <v>90</v>
      </c>
      <c r="AY282" s="257" t="s">
        <v>126</v>
      </c>
    </row>
    <row r="283" spans="1:65" s="2" customFormat="1" ht="33" customHeight="1">
      <c r="A283" s="41"/>
      <c r="B283" s="42"/>
      <c r="C283" s="207" t="s">
        <v>465</v>
      </c>
      <c r="D283" s="207" t="s">
        <v>128</v>
      </c>
      <c r="E283" s="208" t="s">
        <v>466</v>
      </c>
      <c r="F283" s="209" t="s">
        <v>467</v>
      </c>
      <c r="G283" s="210" t="s">
        <v>170</v>
      </c>
      <c r="H283" s="211">
        <v>6</v>
      </c>
      <c r="I283" s="212"/>
      <c r="J283" s="213">
        <f>ROUND(I283*H283,2)</f>
        <v>0</v>
      </c>
      <c r="K283" s="209" t="s">
        <v>132</v>
      </c>
      <c r="L283" s="47"/>
      <c r="M283" s="214" t="s">
        <v>32</v>
      </c>
      <c r="N283" s="215" t="s">
        <v>53</v>
      </c>
      <c r="O283" s="87"/>
      <c r="P283" s="216">
        <f>O283*H283</f>
        <v>0</v>
      </c>
      <c r="Q283" s="216">
        <v>0.27352</v>
      </c>
      <c r="R283" s="216">
        <f>Q283*H283</f>
        <v>1.64112</v>
      </c>
      <c r="S283" s="216">
        <v>0</v>
      </c>
      <c r="T283" s="217">
        <f>S283*H283</f>
        <v>0</v>
      </c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R283" s="218" t="s">
        <v>133</v>
      </c>
      <c r="AT283" s="218" t="s">
        <v>128</v>
      </c>
      <c r="AU283" s="218" t="s">
        <v>21</v>
      </c>
      <c r="AY283" s="19" t="s">
        <v>126</v>
      </c>
      <c r="BE283" s="219">
        <f>IF(N283="základní",J283,0)</f>
        <v>0</v>
      </c>
      <c r="BF283" s="219">
        <f>IF(N283="snížená",J283,0)</f>
        <v>0</v>
      </c>
      <c r="BG283" s="219">
        <f>IF(N283="zákl. přenesená",J283,0)</f>
        <v>0</v>
      </c>
      <c r="BH283" s="219">
        <f>IF(N283="sníž. přenesená",J283,0)</f>
        <v>0</v>
      </c>
      <c r="BI283" s="219">
        <f>IF(N283="nulová",J283,0)</f>
        <v>0</v>
      </c>
      <c r="BJ283" s="19" t="s">
        <v>90</v>
      </c>
      <c r="BK283" s="219">
        <f>ROUND(I283*H283,2)</f>
        <v>0</v>
      </c>
      <c r="BL283" s="19" t="s">
        <v>133</v>
      </c>
      <c r="BM283" s="218" t="s">
        <v>468</v>
      </c>
    </row>
    <row r="284" spans="1:47" s="2" customFormat="1" ht="12">
      <c r="A284" s="41"/>
      <c r="B284" s="42"/>
      <c r="C284" s="43"/>
      <c r="D284" s="220" t="s">
        <v>135</v>
      </c>
      <c r="E284" s="43"/>
      <c r="F284" s="221" t="s">
        <v>469</v>
      </c>
      <c r="G284" s="43"/>
      <c r="H284" s="43"/>
      <c r="I284" s="222"/>
      <c r="J284" s="43"/>
      <c r="K284" s="43"/>
      <c r="L284" s="47"/>
      <c r="M284" s="223"/>
      <c r="N284" s="224"/>
      <c r="O284" s="87"/>
      <c r="P284" s="87"/>
      <c r="Q284" s="87"/>
      <c r="R284" s="87"/>
      <c r="S284" s="87"/>
      <c r="T284" s="88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T284" s="19" t="s">
        <v>135</v>
      </c>
      <c r="AU284" s="19" t="s">
        <v>21</v>
      </c>
    </row>
    <row r="285" spans="1:51" s="13" customFormat="1" ht="12">
      <c r="A285" s="13"/>
      <c r="B285" s="225"/>
      <c r="C285" s="226"/>
      <c r="D285" s="227" t="s">
        <v>137</v>
      </c>
      <c r="E285" s="228" t="s">
        <v>32</v>
      </c>
      <c r="F285" s="229" t="s">
        <v>470</v>
      </c>
      <c r="G285" s="226"/>
      <c r="H285" s="228" t="s">
        <v>32</v>
      </c>
      <c r="I285" s="230"/>
      <c r="J285" s="226"/>
      <c r="K285" s="226"/>
      <c r="L285" s="231"/>
      <c r="M285" s="232"/>
      <c r="N285" s="233"/>
      <c r="O285" s="233"/>
      <c r="P285" s="233"/>
      <c r="Q285" s="233"/>
      <c r="R285" s="233"/>
      <c r="S285" s="233"/>
      <c r="T285" s="234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5" t="s">
        <v>137</v>
      </c>
      <c r="AU285" s="235" t="s">
        <v>21</v>
      </c>
      <c r="AV285" s="13" t="s">
        <v>90</v>
      </c>
      <c r="AW285" s="13" t="s">
        <v>41</v>
      </c>
      <c r="AX285" s="13" t="s">
        <v>82</v>
      </c>
      <c r="AY285" s="235" t="s">
        <v>126</v>
      </c>
    </row>
    <row r="286" spans="1:51" s="14" customFormat="1" ht="12">
      <c r="A286" s="14"/>
      <c r="B286" s="236"/>
      <c r="C286" s="237"/>
      <c r="D286" s="227" t="s">
        <v>137</v>
      </c>
      <c r="E286" s="238" t="s">
        <v>32</v>
      </c>
      <c r="F286" s="239" t="s">
        <v>176</v>
      </c>
      <c r="G286" s="237"/>
      <c r="H286" s="240">
        <v>6</v>
      </c>
      <c r="I286" s="241"/>
      <c r="J286" s="237"/>
      <c r="K286" s="237"/>
      <c r="L286" s="242"/>
      <c r="M286" s="243"/>
      <c r="N286" s="244"/>
      <c r="O286" s="244"/>
      <c r="P286" s="244"/>
      <c r="Q286" s="244"/>
      <c r="R286" s="244"/>
      <c r="S286" s="244"/>
      <c r="T286" s="245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6" t="s">
        <v>137</v>
      </c>
      <c r="AU286" s="246" t="s">
        <v>21</v>
      </c>
      <c r="AV286" s="14" t="s">
        <v>21</v>
      </c>
      <c r="AW286" s="14" t="s">
        <v>41</v>
      </c>
      <c r="AX286" s="14" t="s">
        <v>82</v>
      </c>
      <c r="AY286" s="246" t="s">
        <v>126</v>
      </c>
    </row>
    <row r="287" spans="1:51" s="13" customFormat="1" ht="12">
      <c r="A287" s="13"/>
      <c r="B287" s="225"/>
      <c r="C287" s="226"/>
      <c r="D287" s="227" t="s">
        <v>137</v>
      </c>
      <c r="E287" s="228" t="s">
        <v>32</v>
      </c>
      <c r="F287" s="229" t="s">
        <v>140</v>
      </c>
      <c r="G287" s="226"/>
      <c r="H287" s="228" t="s">
        <v>32</v>
      </c>
      <c r="I287" s="230"/>
      <c r="J287" s="226"/>
      <c r="K287" s="226"/>
      <c r="L287" s="231"/>
      <c r="M287" s="232"/>
      <c r="N287" s="233"/>
      <c r="O287" s="233"/>
      <c r="P287" s="233"/>
      <c r="Q287" s="233"/>
      <c r="R287" s="233"/>
      <c r="S287" s="233"/>
      <c r="T287" s="23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5" t="s">
        <v>137</v>
      </c>
      <c r="AU287" s="235" t="s">
        <v>21</v>
      </c>
      <c r="AV287" s="13" t="s">
        <v>90</v>
      </c>
      <c r="AW287" s="13" t="s">
        <v>41</v>
      </c>
      <c r="AX287" s="13" t="s">
        <v>82</v>
      </c>
      <c r="AY287" s="235" t="s">
        <v>126</v>
      </c>
    </row>
    <row r="288" spans="1:51" s="15" customFormat="1" ht="12">
      <c r="A288" s="15"/>
      <c r="B288" s="247"/>
      <c r="C288" s="248"/>
      <c r="D288" s="227" t="s">
        <v>137</v>
      </c>
      <c r="E288" s="249" t="s">
        <v>32</v>
      </c>
      <c r="F288" s="250" t="s">
        <v>141</v>
      </c>
      <c r="G288" s="248"/>
      <c r="H288" s="251">
        <v>6</v>
      </c>
      <c r="I288" s="252"/>
      <c r="J288" s="248"/>
      <c r="K288" s="248"/>
      <c r="L288" s="253"/>
      <c r="M288" s="254"/>
      <c r="N288" s="255"/>
      <c r="O288" s="255"/>
      <c r="P288" s="255"/>
      <c r="Q288" s="255"/>
      <c r="R288" s="255"/>
      <c r="S288" s="255"/>
      <c r="T288" s="256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57" t="s">
        <v>137</v>
      </c>
      <c r="AU288" s="257" t="s">
        <v>21</v>
      </c>
      <c r="AV288" s="15" t="s">
        <v>133</v>
      </c>
      <c r="AW288" s="15" t="s">
        <v>41</v>
      </c>
      <c r="AX288" s="15" t="s">
        <v>90</v>
      </c>
      <c r="AY288" s="257" t="s">
        <v>126</v>
      </c>
    </row>
    <row r="289" spans="1:65" s="2" customFormat="1" ht="33" customHeight="1">
      <c r="A289" s="41"/>
      <c r="B289" s="42"/>
      <c r="C289" s="207" t="s">
        <v>471</v>
      </c>
      <c r="D289" s="207" t="s">
        <v>128</v>
      </c>
      <c r="E289" s="208" t="s">
        <v>472</v>
      </c>
      <c r="F289" s="209" t="s">
        <v>473</v>
      </c>
      <c r="G289" s="210" t="s">
        <v>170</v>
      </c>
      <c r="H289" s="211">
        <v>46.5</v>
      </c>
      <c r="I289" s="212"/>
      <c r="J289" s="213">
        <f>ROUND(I289*H289,2)</f>
        <v>0</v>
      </c>
      <c r="K289" s="209" t="s">
        <v>132</v>
      </c>
      <c r="L289" s="47"/>
      <c r="M289" s="214" t="s">
        <v>32</v>
      </c>
      <c r="N289" s="215" t="s">
        <v>53</v>
      </c>
      <c r="O289" s="87"/>
      <c r="P289" s="216">
        <f>O289*H289</f>
        <v>0</v>
      </c>
      <c r="Q289" s="216">
        <v>0.27411</v>
      </c>
      <c r="R289" s="216">
        <f>Q289*H289</f>
        <v>12.746115000000001</v>
      </c>
      <c r="S289" s="216">
        <v>0</v>
      </c>
      <c r="T289" s="217">
        <f>S289*H289</f>
        <v>0</v>
      </c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R289" s="218" t="s">
        <v>133</v>
      </c>
      <c r="AT289" s="218" t="s">
        <v>128</v>
      </c>
      <c r="AU289" s="218" t="s">
        <v>21</v>
      </c>
      <c r="AY289" s="19" t="s">
        <v>126</v>
      </c>
      <c r="BE289" s="219">
        <f>IF(N289="základní",J289,0)</f>
        <v>0</v>
      </c>
      <c r="BF289" s="219">
        <f>IF(N289="snížená",J289,0)</f>
        <v>0</v>
      </c>
      <c r="BG289" s="219">
        <f>IF(N289="zákl. přenesená",J289,0)</f>
        <v>0</v>
      </c>
      <c r="BH289" s="219">
        <f>IF(N289="sníž. přenesená",J289,0)</f>
        <v>0</v>
      </c>
      <c r="BI289" s="219">
        <f>IF(N289="nulová",J289,0)</f>
        <v>0</v>
      </c>
      <c r="BJ289" s="19" t="s">
        <v>90</v>
      </c>
      <c r="BK289" s="219">
        <f>ROUND(I289*H289,2)</f>
        <v>0</v>
      </c>
      <c r="BL289" s="19" t="s">
        <v>133</v>
      </c>
      <c r="BM289" s="218" t="s">
        <v>474</v>
      </c>
    </row>
    <row r="290" spans="1:47" s="2" customFormat="1" ht="12">
      <c r="A290" s="41"/>
      <c r="B290" s="42"/>
      <c r="C290" s="43"/>
      <c r="D290" s="220" t="s">
        <v>135</v>
      </c>
      <c r="E290" s="43"/>
      <c r="F290" s="221" t="s">
        <v>475</v>
      </c>
      <c r="G290" s="43"/>
      <c r="H290" s="43"/>
      <c r="I290" s="222"/>
      <c r="J290" s="43"/>
      <c r="K290" s="43"/>
      <c r="L290" s="47"/>
      <c r="M290" s="223"/>
      <c r="N290" s="224"/>
      <c r="O290" s="87"/>
      <c r="P290" s="87"/>
      <c r="Q290" s="87"/>
      <c r="R290" s="87"/>
      <c r="S290" s="87"/>
      <c r="T290" s="88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T290" s="19" t="s">
        <v>135</v>
      </c>
      <c r="AU290" s="19" t="s">
        <v>21</v>
      </c>
    </row>
    <row r="291" spans="1:51" s="13" customFormat="1" ht="12">
      <c r="A291" s="13"/>
      <c r="B291" s="225"/>
      <c r="C291" s="226"/>
      <c r="D291" s="227" t="s">
        <v>137</v>
      </c>
      <c r="E291" s="228" t="s">
        <v>32</v>
      </c>
      <c r="F291" s="229" t="s">
        <v>476</v>
      </c>
      <c r="G291" s="226"/>
      <c r="H291" s="228" t="s">
        <v>32</v>
      </c>
      <c r="I291" s="230"/>
      <c r="J291" s="226"/>
      <c r="K291" s="226"/>
      <c r="L291" s="231"/>
      <c r="M291" s="232"/>
      <c r="N291" s="233"/>
      <c r="O291" s="233"/>
      <c r="P291" s="233"/>
      <c r="Q291" s="233"/>
      <c r="R291" s="233"/>
      <c r="S291" s="233"/>
      <c r="T291" s="234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5" t="s">
        <v>137</v>
      </c>
      <c r="AU291" s="235" t="s">
        <v>21</v>
      </c>
      <c r="AV291" s="13" t="s">
        <v>90</v>
      </c>
      <c r="AW291" s="13" t="s">
        <v>41</v>
      </c>
      <c r="AX291" s="13" t="s">
        <v>82</v>
      </c>
      <c r="AY291" s="235" t="s">
        <v>126</v>
      </c>
    </row>
    <row r="292" spans="1:51" s="14" customFormat="1" ht="12">
      <c r="A292" s="14"/>
      <c r="B292" s="236"/>
      <c r="C292" s="237"/>
      <c r="D292" s="227" t="s">
        <v>137</v>
      </c>
      <c r="E292" s="238" t="s">
        <v>32</v>
      </c>
      <c r="F292" s="239" t="s">
        <v>477</v>
      </c>
      <c r="G292" s="237"/>
      <c r="H292" s="240">
        <v>22</v>
      </c>
      <c r="I292" s="241"/>
      <c r="J292" s="237"/>
      <c r="K292" s="237"/>
      <c r="L292" s="242"/>
      <c r="M292" s="243"/>
      <c r="N292" s="244"/>
      <c r="O292" s="244"/>
      <c r="P292" s="244"/>
      <c r="Q292" s="244"/>
      <c r="R292" s="244"/>
      <c r="S292" s="244"/>
      <c r="T292" s="245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6" t="s">
        <v>137</v>
      </c>
      <c r="AU292" s="246" t="s">
        <v>21</v>
      </c>
      <c r="AV292" s="14" t="s">
        <v>21</v>
      </c>
      <c r="AW292" s="14" t="s">
        <v>41</v>
      </c>
      <c r="AX292" s="14" t="s">
        <v>82</v>
      </c>
      <c r="AY292" s="246" t="s">
        <v>126</v>
      </c>
    </row>
    <row r="293" spans="1:51" s="13" customFormat="1" ht="12">
      <c r="A293" s="13"/>
      <c r="B293" s="225"/>
      <c r="C293" s="226"/>
      <c r="D293" s="227" t="s">
        <v>137</v>
      </c>
      <c r="E293" s="228" t="s">
        <v>32</v>
      </c>
      <c r="F293" s="229" t="s">
        <v>326</v>
      </c>
      <c r="G293" s="226"/>
      <c r="H293" s="228" t="s">
        <v>32</v>
      </c>
      <c r="I293" s="230"/>
      <c r="J293" s="226"/>
      <c r="K293" s="226"/>
      <c r="L293" s="231"/>
      <c r="M293" s="232"/>
      <c r="N293" s="233"/>
      <c r="O293" s="233"/>
      <c r="P293" s="233"/>
      <c r="Q293" s="233"/>
      <c r="R293" s="233"/>
      <c r="S293" s="233"/>
      <c r="T293" s="234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5" t="s">
        <v>137</v>
      </c>
      <c r="AU293" s="235" t="s">
        <v>21</v>
      </c>
      <c r="AV293" s="13" t="s">
        <v>90</v>
      </c>
      <c r="AW293" s="13" t="s">
        <v>41</v>
      </c>
      <c r="AX293" s="13" t="s">
        <v>82</v>
      </c>
      <c r="AY293" s="235" t="s">
        <v>126</v>
      </c>
    </row>
    <row r="294" spans="1:51" s="14" customFormat="1" ht="12">
      <c r="A294" s="14"/>
      <c r="B294" s="236"/>
      <c r="C294" s="237"/>
      <c r="D294" s="227" t="s">
        <v>137</v>
      </c>
      <c r="E294" s="238" t="s">
        <v>32</v>
      </c>
      <c r="F294" s="239" t="s">
        <v>478</v>
      </c>
      <c r="G294" s="237"/>
      <c r="H294" s="240">
        <v>24.5</v>
      </c>
      <c r="I294" s="241"/>
      <c r="J294" s="237"/>
      <c r="K294" s="237"/>
      <c r="L294" s="242"/>
      <c r="M294" s="243"/>
      <c r="N294" s="244"/>
      <c r="O294" s="244"/>
      <c r="P294" s="244"/>
      <c r="Q294" s="244"/>
      <c r="R294" s="244"/>
      <c r="S294" s="244"/>
      <c r="T294" s="245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6" t="s">
        <v>137</v>
      </c>
      <c r="AU294" s="246" t="s">
        <v>21</v>
      </c>
      <c r="AV294" s="14" t="s">
        <v>21</v>
      </c>
      <c r="AW294" s="14" t="s">
        <v>41</v>
      </c>
      <c r="AX294" s="14" t="s">
        <v>82</v>
      </c>
      <c r="AY294" s="246" t="s">
        <v>126</v>
      </c>
    </row>
    <row r="295" spans="1:51" s="13" customFormat="1" ht="12">
      <c r="A295" s="13"/>
      <c r="B295" s="225"/>
      <c r="C295" s="226"/>
      <c r="D295" s="227" t="s">
        <v>137</v>
      </c>
      <c r="E295" s="228" t="s">
        <v>32</v>
      </c>
      <c r="F295" s="229" t="s">
        <v>140</v>
      </c>
      <c r="G295" s="226"/>
      <c r="H295" s="228" t="s">
        <v>32</v>
      </c>
      <c r="I295" s="230"/>
      <c r="J295" s="226"/>
      <c r="K295" s="226"/>
      <c r="L295" s="231"/>
      <c r="M295" s="232"/>
      <c r="N295" s="233"/>
      <c r="O295" s="233"/>
      <c r="P295" s="233"/>
      <c r="Q295" s="233"/>
      <c r="R295" s="233"/>
      <c r="S295" s="233"/>
      <c r="T295" s="234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5" t="s">
        <v>137</v>
      </c>
      <c r="AU295" s="235" t="s">
        <v>21</v>
      </c>
      <c r="AV295" s="13" t="s">
        <v>90</v>
      </c>
      <c r="AW295" s="13" t="s">
        <v>41</v>
      </c>
      <c r="AX295" s="13" t="s">
        <v>82</v>
      </c>
      <c r="AY295" s="235" t="s">
        <v>126</v>
      </c>
    </row>
    <row r="296" spans="1:51" s="15" customFormat="1" ht="12">
      <c r="A296" s="15"/>
      <c r="B296" s="247"/>
      <c r="C296" s="248"/>
      <c r="D296" s="227" t="s">
        <v>137</v>
      </c>
      <c r="E296" s="249" t="s">
        <v>32</v>
      </c>
      <c r="F296" s="250" t="s">
        <v>141</v>
      </c>
      <c r="G296" s="248"/>
      <c r="H296" s="251">
        <v>46.5</v>
      </c>
      <c r="I296" s="252"/>
      <c r="J296" s="248"/>
      <c r="K296" s="248"/>
      <c r="L296" s="253"/>
      <c r="M296" s="254"/>
      <c r="N296" s="255"/>
      <c r="O296" s="255"/>
      <c r="P296" s="255"/>
      <c r="Q296" s="255"/>
      <c r="R296" s="255"/>
      <c r="S296" s="255"/>
      <c r="T296" s="256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57" t="s">
        <v>137</v>
      </c>
      <c r="AU296" s="257" t="s">
        <v>21</v>
      </c>
      <c r="AV296" s="15" t="s">
        <v>133</v>
      </c>
      <c r="AW296" s="15" t="s">
        <v>41</v>
      </c>
      <c r="AX296" s="15" t="s">
        <v>90</v>
      </c>
      <c r="AY296" s="257" t="s">
        <v>126</v>
      </c>
    </row>
    <row r="297" spans="1:65" s="2" customFormat="1" ht="24.15" customHeight="1">
      <c r="A297" s="41"/>
      <c r="B297" s="42"/>
      <c r="C297" s="207" t="s">
        <v>479</v>
      </c>
      <c r="D297" s="207" t="s">
        <v>128</v>
      </c>
      <c r="E297" s="208" t="s">
        <v>480</v>
      </c>
      <c r="F297" s="209" t="s">
        <v>481</v>
      </c>
      <c r="G297" s="210" t="s">
        <v>226</v>
      </c>
      <c r="H297" s="211">
        <v>598</v>
      </c>
      <c r="I297" s="212"/>
      <c r="J297" s="213">
        <f>ROUND(I297*H297,2)</f>
        <v>0</v>
      </c>
      <c r="K297" s="209" t="s">
        <v>132</v>
      </c>
      <c r="L297" s="47"/>
      <c r="M297" s="214" t="s">
        <v>32</v>
      </c>
      <c r="N297" s="215" t="s">
        <v>53</v>
      </c>
      <c r="O297" s="87"/>
      <c r="P297" s="216">
        <f>O297*H297</f>
        <v>0</v>
      </c>
      <c r="Q297" s="216">
        <v>0.00014</v>
      </c>
      <c r="R297" s="216">
        <f>Q297*H297</f>
        <v>0.08371999999999999</v>
      </c>
      <c r="S297" s="216">
        <v>0</v>
      </c>
      <c r="T297" s="217">
        <f>S297*H297</f>
        <v>0</v>
      </c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R297" s="218" t="s">
        <v>133</v>
      </c>
      <c r="AT297" s="218" t="s">
        <v>128</v>
      </c>
      <c r="AU297" s="218" t="s">
        <v>21</v>
      </c>
      <c r="AY297" s="19" t="s">
        <v>126</v>
      </c>
      <c r="BE297" s="219">
        <f>IF(N297="základní",J297,0)</f>
        <v>0</v>
      </c>
      <c r="BF297" s="219">
        <f>IF(N297="snížená",J297,0)</f>
        <v>0</v>
      </c>
      <c r="BG297" s="219">
        <f>IF(N297="zákl. přenesená",J297,0)</f>
        <v>0</v>
      </c>
      <c r="BH297" s="219">
        <f>IF(N297="sníž. přenesená",J297,0)</f>
        <v>0</v>
      </c>
      <c r="BI297" s="219">
        <f>IF(N297="nulová",J297,0)</f>
        <v>0</v>
      </c>
      <c r="BJ297" s="19" t="s">
        <v>90</v>
      </c>
      <c r="BK297" s="219">
        <f>ROUND(I297*H297,2)</f>
        <v>0</v>
      </c>
      <c r="BL297" s="19" t="s">
        <v>133</v>
      </c>
      <c r="BM297" s="218" t="s">
        <v>482</v>
      </c>
    </row>
    <row r="298" spans="1:47" s="2" customFormat="1" ht="12">
      <c r="A298" s="41"/>
      <c r="B298" s="42"/>
      <c r="C298" s="43"/>
      <c r="D298" s="220" t="s">
        <v>135</v>
      </c>
      <c r="E298" s="43"/>
      <c r="F298" s="221" t="s">
        <v>483</v>
      </c>
      <c r="G298" s="43"/>
      <c r="H298" s="43"/>
      <c r="I298" s="222"/>
      <c r="J298" s="43"/>
      <c r="K298" s="43"/>
      <c r="L298" s="47"/>
      <c r="M298" s="223"/>
      <c r="N298" s="224"/>
      <c r="O298" s="87"/>
      <c r="P298" s="87"/>
      <c r="Q298" s="87"/>
      <c r="R298" s="87"/>
      <c r="S298" s="87"/>
      <c r="T298" s="88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T298" s="19" t="s">
        <v>135</v>
      </c>
      <c r="AU298" s="19" t="s">
        <v>21</v>
      </c>
    </row>
    <row r="299" spans="1:51" s="14" customFormat="1" ht="12">
      <c r="A299" s="14"/>
      <c r="B299" s="236"/>
      <c r="C299" s="237"/>
      <c r="D299" s="227" t="s">
        <v>137</v>
      </c>
      <c r="E299" s="238" t="s">
        <v>32</v>
      </c>
      <c r="F299" s="239" t="s">
        <v>484</v>
      </c>
      <c r="G299" s="237"/>
      <c r="H299" s="240">
        <v>598</v>
      </c>
      <c r="I299" s="241"/>
      <c r="J299" s="237"/>
      <c r="K299" s="237"/>
      <c r="L299" s="242"/>
      <c r="M299" s="243"/>
      <c r="N299" s="244"/>
      <c r="O299" s="244"/>
      <c r="P299" s="244"/>
      <c r="Q299" s="244"/>
      <c r="R299" s="244"/>
      <c r="S299" s="244"/>
      <c r="T299" s="245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6" t="s">
        <v>137</v>
      </c>
      <c r="AU299" s="246" t="s">
        <v>21</v>
      </c>
      <c r="AV299" s="14" t="s">
        <v>21</v>
      </c>
      <c r="AW299" s="14" t="s">
        <v>41</v>
      </c>
      <c r="AX299" s="14" t="s">
        <v>82</v>
      </c>
      <c r="AY299" s="246" t="s">
        <v>126</v>
      </c>
    </row>
    <row r="300" spans="1:51" s="13" customFormat="1" ht="12">
      <c r="A300" s="13"/>
      <c r="B300" s="225"/>
      <c r="C300" s="226"/>
      <c r="D300" s="227" t="s">
        <v>137</v>
      </c>
      <c r="E300" s="228" t="s">
        <v>32</v>
      </c>
      <c r="F300" s="229" t="s">
        <v>140</v>
      </c>
      <c r="G300" s="226"/>
      <c r="H300" s="228" t="s">
        <v>32</v>
      </c>
      <c r="I300" s="230"/>
      <c r="J300" s="226"/>
      <c r="K300" s="226"/>
      <c r="L300" s="231"/>
      <c r="M300" s="232"/>
      <c r="N300" s="233"/>
      <c r="O300" s="233"/>
      <c r="P300" s="233"/>
      <c r="Q300" s="233"/>
      <c r="R300" s="233"/>
      <c r="S300" s="233"/>
      <c r="T300" s="234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5" t="s">
        <v>137</v>
      </c>
      <c r="AU300" s="235" t="s">
        <v>21</v>
      </c>
      <c r="AV300" s="13" t="s">
        <v>90</v>
      </c>
      <c r="AW300" s="13" t="s">
        <v>41</v>
      </c>
      <c r="AX300" s="13" t="s">
        <v>82</v>
      </c>
      <c r="AY300" s="235" t="s">
        <v>126</v>
      </c>
    </row>
    <row r="301" spans="1:51" s="15" customFormat="1" ht="12">
      <c r="A301" s="15"/>
      <c r="B301" s="247"/>
      <c r="C301" s="248"/>
      <c r="D301" s="227" t="s">
        <v>137</v>
      </c>
      <c r="E301" s="249" t="s">
        <v>32</v>
      </c>
      <c r="F301" s="250" t="s">
        <v>141</v>
      </c>
      <c r="G301" s="248"/>
      <c r="H301" s="251">
        <v>598</v>
      </c>
      <c r="I301" s="252"/>
      <c r="J301" s="248"/>
      <c r="K301" s="248"/>
      <c r="L301" s="253"/>
      <c r="M301" s="254"/>
      <c r="N301" s="255"/>
      <c r="O301" s="255"/>
      <c r="P301" s="255"/>
      <c r="Q301" s="255"/>
      <c r="R301" s="255"/>
      <c r="S301" s="255"/>
      <c r="T301" s="256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57" t="s">
        <v>137</v>
      </c>
      <c r="AU301" s="257" t="s">
        <v>21</v>
      </c>
      <c r="AV301" s="15" t="s">
        <v>133</v>
      </c>
      <c r="AW301" s="15" t="s">
        <v>41</v>
      </c>
      <c r="AX301" s="15" t="s">
        <v>90</v>
      </c>
      <c r="AY301" s="257" t="s">
        <v>126</v>
      </c>
    </row>
    <row r="302" spans="1:65" s="2" customFormat="1" ht="16.5" customHeight="1">
      <c r="A302" s="41"/>
      <c r="B302" s="42"/>
      <c r="C302" s="272" t="s">
        <v>485</v>
      </c>
      <c r="D302" s="272" t="s">
        <v>330</v>
      </c>
      <c r="E302" s="273" t="s">
        <v>459</v>
      </c>
      <c r="F302" s="274" t="s">
        <v>460</v>
      </c>
      <c r="G302" s="275" t="s">
        <v>226</v>
      </c>
      <c r="H302" s="276">
        <v>627.9</v>
      </c>
      <c r="I302" s="277"/>
      <c r="J302" s="278">
        <f>ROUND(I302*H302,2)</f>
        <v>0</v>
      </c>
      <c r="K302" s="274" t="s">
        <v>132</v>
      </c>
      <c r="L302" s="279"/>
      <c r="M302" s="280" t="s">
        <v>32</v>
      </c>
      <c r="N302" s="281" t="s">
        <v>53</v>
      </c>
      <c r="O302" s="87"/>
      <c r="P302" s="216">
        <f>O302*H302</f>
        <v>0</v>
      </c>
      <c r="Q302" s="216">
        <v>0.0003</v>
      </c>
      <c r="R302" s="216">
        <f>Q302*H302</f>
        <v>0.18836999999999998</v>
      </c>
      <c r="S302" s="216">
        <v>0</v>
      </c>
      <c r="T302" s="217">
        <f>S302*H302</f>
        <v>0</v>
      </c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R302" s="218" t="s">
        <v>190</v>
      </c>
      <c r="AT302" s="218" t="s">
        <v>330</v>
      </c>
      <c r="AU302" s="218" t="s">
        <v>21</v>
      </c>
      <c r="AY302" s="19" t="s">
        <v>126</v>
      </c>
      <c r="BE302" s="219">
        <f>IF(N302="základní",J302,0)</f>
        <v>0</v>
      </c>
      <c r="BF302" s="219">
        <f>IF(N302="snížená",J302,0)</f>
        <v>0</v>
      </c>
      <c r="BG302" s="219">
        <f>IF(N302="zákl. přenesená",J302,0)</f>
        <v>0</v>
      </c>
      <c r="BH302" s="219">
        <f>IF(N302="sníž. přenesená",J302,0)</f>
        <v>0</v>
      </c>
      <c r="BI302" s="219">
        <f>IF(N302="nulová",J302,0)</f>
        <v>0</v>
      </c>
      <c r="BJ302" s="19" t="s">
        <v>90</v>
      </c>
      <c r="BK302" s="219">
        <f>ROUND(I302*H302,2)</f>
        <v>0</v>
      </c>
      <c r="BL302" s="19" t="s">
        <v>133</v>
      </c>
      <c r="BM302" s="218" t="s">
        <v>486</v>
      </c>
    </row>
    <row r="303" spans="1:51" s="14" customFormat="1" ht="12">
      <c r="A303" s="14"/>
      <c r="B303" s="236"/>
      <c r="C303" s="237"/>
      <c r="D303" s="227" t="s">
        <v>137</v>
      </c>
      <c r="E303" s="237"/>
      <c r="F303" s="239" t="s">
        <v>487</v>
      </c>
      <c r="G303" s="237"/>
      <c r="H303" s="240">
        <v>627.9</v>
      </c>
      <c r="I303" s="241"/>
      <c r="J303" s="237"/>
      <c r="K303" s="237"/>
      <c r="L303" s="242"/>
      <c r="M303" s="243"/>
      <c r="N303" s="244"/>
      <c r="O303" s="244"/>
      <c r="P303" s="244"/>
      <c r="Q303" s="244"/>
      <c r="R303" s="244"/>
      <c r="S303" s="244"/>
      <c r="T303" s="245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6" t="s">
        <v>137</v>
      </c>
      <c r="AU303" s="246" t="s">
        <v>21</v>
      </c>
      <c r="AV303" s="14" t="s">
        <v>21</v>
      </c>
      <c r="AW303" s="14" t="s">
        <v>4</v>
      </c>
      <c r="AX303" s="14" t="s">
        <v>90</v>
      </c>
      <c r="AY303" s="246" t="s">
        <v>126</v>
      </c>
    </row>
    <row r="304" spans="1:65" s="2" customFormat="1" ht="24.15" customHeight="1">
      <c r="A304" s="41"/>
      <c r="B304" s="42"/>
      <c r="C304" s="207" t="s">
        <v>29</v>
      </c>
      <c r="D304" s="207" t="s">
        <v>128</v>
      </c>
      <c r="E304" s="208" t="s">
        <v>488</v>
      </c>
      <c r="F304" s="209" t="s">
        <v>489</v>
      </c>
      <c r="G304" s="210" t="s">
        <v>131</v>
      </c>
      <c r="H304" s="211">
        <v>125.741</v>
      </c>
      <c r="I304" s="212"/>
      <c r="J304" s="213">
        <f>ROUND(I304*H304,2)</f>
        <v>0</v>
      </c>
      <c r="K304" s="209" t="s">
        <v>132</v>
      </c>
      <c r="L304" s="47"/>
      <c r="M304" s="214" t="s">
        <v>32</v>
      </c>
      <c r="N304" s="215" t="s">
        <v>53</v>
      </c>
      <c r="O304" s="87"/>
      <c r="P304" s="216">
        <f>O304*H304</f>
        <v>0</v>
      </c>
      <c r="Q304" s="216">
        <v>0</v>
      </c>
      <c r="R304" s="216">
        <f>Q304*H304</f>
        <v>0</v>
      </c>
      <c r="S304" s="216">
        <v>0</v>
      </c>
      <c r="T304" s="217">
        <f>S304*H304</f>
        <v>0</v>
      </c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R304" s="218" t="s">
        <v>133</v>
      </c>
      <c r="AT304" s="218" t="s">
        <v>128</v>
      </c>
      <c r="AU304" s="218" t="s">
        <v>21</v>
      </c>
      <c r="AY304" s="19" t="s">
        <v>126</v>
      </c>
      <c r="BE304" s="219">
        <f>IF(N304="základní",J304,0)</f>
        <v>0</v>
      </c>
      <c r="BF304" s="219">
        <f>IF(N304="snížená",J304,0)</f>
        <v>0</v>
      </c>
      <c r="BG304" s="219">
        <f>IF(N304="zákl. přenesená",J304,0)</f>
        <v>0</v>
      </c>
      <c r="BH304" s="219">
        <f>IF(N304="sníž. přenesená",J304,0)</f>
        <v>0</v>
      </c>
      <c r="BI304" s="219">
        <f>IF(N304="nulová",J304,0)</f>
        <v>0</v>
      </c>
      <c r="BJ304" s="19" t="s">
        <v>90</v>
      </c>
      <c r="BK304" s="219">
        <f>ROUND(I304*H304,2)</f>
        <v>0</v>
      </c>
      <c r="BL304" s="19" t="s">
        <v>133</v>
      </c>
      <c r="BM304" s="218" t="s">
        <v>490</v>
      </c>
    </row>
    <row r="305" spans="1:47" s="2" customFormat="1" ht="12">
      <c r="A305" s="41"/>
      <c r="B305" s="42"/>
      <c r="C305" s="43"/>
      <c r="D305" s="220" t="s">
        <v>135</v>
      </c>
      <c r="E305" s="43"/>
      <c r="F305" s="221" t="s">
        <v>491</v>
      </c>
      <c r="G305" s="43"/>
      <c r="H305" s="43"/>
      <c r="I305" s="222"/>
      <c r="J305" s="43"/>
      <c r="K305" s="43"/>
      <c r="L305" s="47"/>
      <c r="M305" s="223"/>
      <c r="N305" s="224"/>
      <c r="O305" s="87"/>
      <c r="P305" s="87"/>
      <c r="Q305" s="87"/>
      <c r="R305" s="87"/>
      <c r="S305" s="87"/>
      <c r="T305" s="88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T305" s="19" t="s">
        <v>135</v>
      </c>
      <c r="AU305" s="19" t="s">
        <v>21</v>
      </c>
    </row>
    <row r="306" spans="1:51" s="13" customFormat="1" ht="12">
      <c r="A306" s="13"/>
      <c r="B306" s="225"/>
      <c r="C306" s="226"/>
      <c r="D306" s="227" t="s">
        <v>137</v>
      </c>
      <c r="E306" s="228" t="s">
        <v>32</v>
      </c>
      <c r="F306" s="229" t="s">
        <v>492</v>
      </c>
      <c r="G306" s="226"/>
      <c r="H306" s="228" t="s">
        <v>32</v>
      </c>
      <c r="I306" s="230"/>
      <c r="J306" s="226"/>
      <c r="K306" s="226"/>
      <c r="L306" s="231"/>
      <c r="M306" s="232"/>
      <c r="N306" s="233"/>
      <c r="O306" s="233"/>
      <c r="P306" s="233"/>
      <c r="Q306" s="233"/>
      <c r="R306" s="233"/>
      <c r="S306" s="233"/>
      <c r="T306" s="234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5" t="s">
        <v>137</v>
      </c>
      <c r="AU306" s="235" t="s">
        <v>21</v>
      </c>
      <c r="AV306" s="13" t="s">
        <v>90</v>
      </c>
      <c r="AW306" s="13" t="s">
        <v>41</v>
      </c>
      <c r="AX306" s="13" t="s">
        <v>82</v>
      </c>
      <c r="AY306" s="235" t="s">
        <v>126</v>
      </c>
    </row>
    <row r="307" spans="1:51" s="14" customFormat="1" ht="12">
      <c r="A307" s="14"/>
      <c r="B307" s="236"/>
      <c r="C307" s="237"/>
      <c r="D307" s="227" t="s">
        <v>137</v>
      </c>
      <c r="E307" s="238" t="s">
        <v>32</v>
      </c>
      <c r="F307" s="239" t="s">
        <v>493</v>
      </c>
      <c r="G307" s="237"/>
      <c r="H307" s="240">
        <v>72.041</v>
      </c>
      <c r="I307" s="241"/>
      <c r="J307" s="237"/>
      <c r="K307" s="237"/>
      <c r="L307" s="242"/>
      <c r="M307" s="243"/>
      <c r="N307" s="244"/>
      <c r="O307" s="244"/>
      <c r="P307" s="244"/>
      <c r="Q307" s="244"/>
      <c r="R307" s="244"/>
      <c r="S307" s="244"/>
      <c r="T307" s="245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6" t="s">
        <v>137</v>
      </c>
      <c r="AU307" s="246" t="s">
        <v>21</v>
      </c>
      <c r="AV307" s="14" t="s">
        <v>21</v>
      </c>
      <c r="AW307" s="14" t="s">
        <v>41</v>
      </c>
      <c r="AX307" s="14" t="s">
        <v>82</v>
      </c>
      <c r="AY307" s="246" t="s">
        <v>126</v>
      </c>
    </row>
    <row r="308" spans="1:51" s="13" customFormat="1" ht="12">
      <c r="A308" s="13"/>
      <c r="B308" s="225"/>
      <c r="C308" s="226"/>
      <c r="D308" s="227" t="s">
        <v>137</v>
      </c>
      <c r="E308" s="228" t="s">
        <v>32</v>
      </c>
      <c r="F308" s="229" t="s">
        <v>326</v>
      </c>
      <c r="G308" s="226"/>
      <c r="H308" s="228" t="s">
        <v>32</v>
      </c>
      <c r="I308" s="230"/>
      <c r="J308" s="226"/>
      <c r="K308" s="226"/>
      <c r="L308" s="231"/>
      <c r="M308" s="232"/>
      <c r="N308" s="233"/>
      <c r="O308" s="233"/>
      <c r="P308" s="233"/>
      <c r="Q308" s="233"/>
      <c r="R308" s="233"/>
      <c r="S308" s="233"/>
      <c r="T308" s="234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5" t="s">
        <v>137</v>
      </c>
      <c r="AU308" s="235" t="s">
        <v>21</v>
      </c>
      <c r="AV308" s="13" t="s">
        <v>90</v>
      </c>
      <c r="AW308" s="13" t="s">
        <v>41</v>
      </c>
      <c r="AX308" s="13" t="s">
        <v>82</v>
      </c>
      <c r="AY308" s="235" t="s">
        <v>126</v>
      </c>
    </row>
    <row r="309" spans="1:51" s="14" customFormat="1" ht="12">
      <c r="A309" s="14"/>
      <c r="B309" s="236"/>
      <c r="C309" s="237"/>
      <c r="D309" s="227" t="s">
        <v>137</v>
      </c>
      <c r="E309" s="238" t="s">
        <v>32</v>
      </c>
      <c r="F309" s="239" t="s">
        <v>494</v>
      </c>
      <c r="G309" s="237"/>
      <c r="H309" s="240">
        <v>47.94</v>
      </c>
      <c r="I309" s="241"/>
      <c r="J309" s="237"/>
      <c r="K309" s="237"/>
      <c r="L309" s="242"/>
      <c r="M309" s="243"/>
      <c r="N309" s="244"/>
      <c r="O309" s="244"/>
      <c r="P309" s="244"/>
      <c r="Q309" s="244"/>
      <c r="R309" s="244"/>
      <c r="S309" s="244"/>
      <c r="T309" s="245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6" t="s">
        <v>137</v>
      </c>
      <c r="AU309" s="246" t="s">
        <v>21</v>
      </c>
      <c r="AV309" s="14" t="s">
        <v>21</v>
      </c>
      <c r="AW309" s="14" t="s">
        <v>41</v>
      </c>
      <c r="AX309" s="14" t="s">
        <v>82</v>
      </c>
      <c r="AY309" s="246" t="s">
        <v>126</v>
      </c>
    </row>
    <row r="310" spans="1:51" s="13" customFormat="1" ht="12">
      <c r="A310" s="13"/>
      <c r="B310" s="225"/>
      <c r="C310" s="226"/>
      <c r="D310" s="227" t="s">
        <v>137</v>
      </c>
      <c r="E310" s="228" t="s">
        <v>32</v>
      </c>
      <c r="F310" s="229" t="s">
        <v>495</v>
      </c>
      <c r="G310" s="226"/>
      <c r="H310" s="228" t="s">
        <v>32</v>
      </c>
      <c r="I310" s="230"/>
      <c r="J310" s="226"/>
      <c r="K310" s="226"/>
      <c r="L310" s="231"/>
      <c r="M310" s="232"/>
      <c r="N310" s="233"/>
      <c r="O310" s="233"/>
      <c r="P310" s="233"/>
      <c r="Q310" s="233"/>
      <c r="R310" s="233"/>
      <c r="S310" s="233"/>
      <c r="T310" s="234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5" t="s">
        <v>137</v>
      </c>
      <c r="AU310" s="235" t="s">
        <v>21</v>
      </c>
      <c r="AV310" s="13" t="s">
        <v>90</v>
      </c>
      <c r="AW310" s="13" t="s">
        <v>41</v>
      </c>
      <c r="AX310" s="13" t="s">
        <v>82</v>
      </c>
      <c r="AY310" s="235" t="s">
        <v>126</v>
      </c>
    </row>
    <row r="311" spans="1:51" s="14" customFormat="1" ht="12">
      <c r="A311" s="14"/>
      <c r="B311" s="236"/>
      <c r="C311" s="237"/>
      <c r="D311" s="227" t="s">
        <v>137</v>
      </c>
      <c r="E311" s="238" t="s">
        <v>32</v>
      </c>
      <c r="F311" s="239" t="s">
        <v>318</v>
      </c>
      <c r="G311" s="237"/>
      <c r="H311" s="240">
        <v>5.76</v>
      </c>
      <c r="I311" s="241"/>
      <c r="J311" s="237"/>
      <c r="K311" s="237"/>
      <c r="L311" s="242"/>
      <c r="M311" s="243"/>
      <c r="N311" s="244"/>
      <c r="O311" s="244"/>
      <c r="P311" s="244"/>
      <c r="Q311" s="244"/>
      <c r="R311" s="244"/>
      <c r="S311" s="244"/>
      <c r="T311" s="245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6" t="s">
        <v>137</v>
      </c>
      <c r="AU311" s="246" t="s">
        <v>21</v>
      </c>
      <c r="AV311" s="14" t="s">
        <v>21</v>
      </c>
      <c r="AW311" s="14" t="s">
        <v>41</v>
      </c>
      <c r="AX311" s="14" t="s">
        <v>82</v>
      </c>
      <c r="AY311" s="246" t="s">
        <v>126</v>
      </c>
    </row>
    <row r="312" spans="1:51" s="13" customFormat="1" ht="12">
      <c r="A312" s="13"/>
      <c r="B312" s="225"/>
      <c r="C312" s="226"/>
      <c r="D312" s="227" t="s">
        <v>137</v>
      </c>
      <c r="E312" s="228" t="s">
        <v>32</v>
      </c>
      <c r="F312" s="229" t="s">
        <v>140</v>
      </c>
      <c r="G312" s="226"/>
      <c r="H312" s="228" t="s">
        <v>32</v>
      </c>
      <c r="I312" s="230"/>
      <c r="J312" s="226"/>
      <c r="K312" s="226"/>
      <c r="L312" s="231"/>
      <c r="M312" s="232"/>
      <c r="N312" s="233"/>
      <c r="O312" s="233"/>
      <c r="P312" s="233"/>
      <c r="Q312" s="233"/>
      <c r="R312" s="233"/>
      <c r="S312" s="233"/>
      <c r="T312" s="234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5" t="s">
        <v>137</v>
      </c>
      <c r="AU312" s="235" t="s">
        <v>21</v>
      </c>
      <c r="AV312" s="13" t="s">
        <v>90</v>
      </c>
      <c r="AW312" s="13" t="s">
        <v>41</v>
      </c>
      <c r="AX312" s="13" t="s">
        <v>82</v>
      </c>
      <c r="AY312" s="235" t="s">
        <v>126</v>
      </c>
    </row>
    <row r="313" spans="1:51" s="15" customFormat="1" ht="12">
      <c r="A313" s="15"/>
      <c r="B313" s="247"/>
      <c r="C313" s="248"/>
      <c r="D313" s="227" t="s">
        <v>137</v>
      </c>
      <c r="E313" s="249" t="s">
        <v>32</v>
      </c>
      <c r="F313" s="250" t="s">
        <v>141</v>
      </c>
      <c r="G313" s="248"/>
      <c r="H313" s="251">
        <v>125.741</v>
      </c>
      <c r="I313" s="252"/>
      <c r="J313" s="248"/>
      <c r="K313" s="248"/>
      <c r="L313" s="253"/>
      <c r="M313" s="254"/>
      <c r="N313" s="255"/>
      <c r="O313" s="255"/>
      <c r="P313" s="255"/>
      <c r="Q313" s="255"/>
      <c r="R313" s="255"/>
      <c r="S313" s="255"/>
      <c r="T313" s="256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57" t="s">
        <v>137</v>
      </c>
      <c r="AU313" s="257" t="s">
        <v>21</v>
      </c>
      <c r="AV313" s="15" t="s">
        <v>133</v>
      </c>
      <c r="AW313" s="15" t="s">
        <v>41</v>
      </c>
      <c r="AX313" s="15" t="s">
        <v>90</v>
      </c>
      <c r="AY313" s="257" t="s">
        <v>126</v>
      </c>
    </row>
    <row r="314" spans="1:65" s="2" customFormat="1" ht="16.5" customHeight="1">
      <c r="A314" s="41"/>
      <c r="B314" s="42"/>
      <c r="C314" s="207" t="s">
        <v>496</v>
      </c>
      <c r="D314" s="207" t="s">
        <v>128</v>
      </c>
      <c r="E314" s="208" t="s">
        <v>497</v>
      </c>
      <c r="F314" s="209" t="s">
        <v>498</v>
      </c>
      <c r="G314" s="210" t="s">
        <v>226</v>
      </c>
      <c r="H314" s="211">
        <v>152.46</v>
      </c>
      <c r="I314" s="212"/>
      <c r="J314" s="213">
        <f>ROUND(I314*H314,2)</f>
        <v>0</v>
      </c>
      <c r="K314" s="209" t="s">
        <v>132</v>
      </c>
      <c r="L314" s="47"/>
      <c r="M314" s="214" t="s">
        <v>32</v>
      </c>
      <c r="N314" s="215" t="s">
        <v>53</v>
      </c>
      <c r="O314" s="87"/>
      <c r="P314" s="216">
        <f>O314*H314</f>
        <v>0</v>
      </c>
      <c r="Q314" s="216">
        <v>0.00144</v>
      </c>
      <c r="R314" s="216">
        <f>Q314*H314</f>
        <v>0.21954240000000003</v>
      </c>
      <c r="S314" s="216">
        <v>0</v>
      </c>
      <c r="T314" s="217">
        <f>S314*H314</f>
        <v>0</v>
      </c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R314" s="218" t="s">
        <v>133</v>
      </c>
      <c r="AT314" s="218" t="s">
        <v>128</v>
      </c>
      <c r="AU314" s="218" t="s">
        <v>21</v>
      </c>
      <c r="AY314" s="19" t="s">
        <v>126</v>
      </c>
      <c r="BE314" s="219">
        <f>IF(N314="základní",J314,0)</f>
        <v>0</v>
      </c>
      <c r="BF314" s="219">
        <f>IF(N314="snížená",J314,0)</f>
        <v>0</v>
      </c>
      <c r="BG314" s="219">
        <f>IF(N314="zákl. přenesená",J314,0)</f>
        <v>0</v>
      </c>
      <c r="BH314" s="219">
        <f>IF(N314="sníž. přenesená",J314,0)</f>
        <v>0</v>
      </c>
      <c r="BI314" s="219">
        <f>IF(N314="nulová",J314,0)</f>
        <v>0</v>
      </c>
      <c r="BJ314" s="19" t="s">
        <v>90</v>
      </c>
      <c r="BK314" s="219">
        <f>ROUND(I314*H314,2)</f>
        <v>0</v>
      </c>
      <c r="BL314" s="19" t="s">
        <v>133</v>
      </c>
      <c r="BM314" s="218" t="s">
        <v>499</v>
      </c>
    </row>
    <row r="315" spans="1:47" s="2" customFormat="1" ht="12">
      <c r="A315" s="41"/>
      <c r="B315" s="42"/>
      <c r="C315" s="43"/>
      <c r="D315" s="220" t="s">
        <v>135</v>
      </c>
      <c r="E315" s="43"/>
      <c r="F315" s="221" t="s">
        <v>500</v>
      </c>
      <c r="G315" s="43"/>
      <c r="H315" s="43"/>
      <c r="I315" s="222"/>
      <c r="J315" s="43"/>
      <c r="K315" s="43"/>
      <c r="L315" s="47"/>
      <c r="M315" s="223"/>
      <c r="N315" s="224"/>
      <c r="O315" s="87"/>
      <c r="P315" s="87"/>
      <c r="Q315" s="87"/>
      <c r="R315" s="87"/>
      <c r="S315" s="87"/>
      <c r="T315" s="88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T315" s="19" t="s">
        <v>135</v>
      </c>
      <c r="AU315" s="19" t="s">
        <v>21</v>
      </c>
    </row>
    <row r="316" spans="1:51" s="13" customFormat="1" ht="12">
      <c r="A316" s="13"/>
      <c r="B316" s="225"/>
      <c r="C316" s="226"/>
      <c r="D316" s="227" t="s">
        <v>137</v>
      </c>
      <c r="E316" s="228" t="s">
        <v>32</v>
      </c>
      <c r="F316" s="229" t="s">
        <v>476</v>
      </c>
      <c r="G316" s="226"/>
      <c r="H316" s="228" t="s">
        <v>32</v>
      </c>
      <c r="I316" s="230"/>
      <c r="J316" s="226"/>
      <c r="K316" s="226"/>
      <c r="L316" s="231"/>
      <c r="M316" s="232"/>
      <c r="N316" s="233"/>
      <c r="O316" s="233"/>
      <c r="P316" s="233"/>
      <c r="Q316" s="233"/>
      <c r="R316" s="233"/>
      <c r="S316" s="233"/>
      <c r="T316" s="234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5" t="s">
        <v>137</v>
      </c>
      <c r="AU316" s="235" t="s">
        <v>21</v>
      </c>
      <c r="AV316" s="13" t="s">
        <v>90</v>
      </c>
      <c r="AW316" s="13" t="s">
        <v>41</v>
      </c>
      <c r="AX316" s="13" t="s">
        <v>82</v>
      </c>
      <c r="AY316" s="235" t="s">
        <v>126</v>
      </c>
    </row>
    <row r="317" spans="1:51" s="14" customFormat="1" ht="12">
      <c r="A317" s="14"/>
      <c r="B317" s="236"/>
      <c r="C317" s="237"/>
      <c r="D317" s="227" t="s">
        <v>137</v>
      </c>
      <c r="E317" s="238" t="s">
        <v>32</v>
      </c>
      <c r="F317" s="239" t="s">
        <v>501</v>
      </c>
      <c r="G317" s="237"/>
      <c r="H317" s="240">
        <v>67.56</v>
      </c>
      <c r="I317" s="241"/>
      <c r="J317" s="237"/>
      <c r="K317" s="237"/>
      <c r="L317" s="242"/>
      <c r="M317" s="243"/>
      <c r="N317" s="244"/>
      <c r="O317" s="244"/>
      <c r="P317" s="244"/>
      <c r="Q317" s="244"/>
      <c r="R317" s="244"/>
      <c r="S317" s="244"/>
      <c r="T317" s="245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6" t="s">
        <v>137</v>
      </c>
      <c r="AU317" s="246" t="s">
        <v>21</v>
      </c>
      <c r="AV317" s="14" t="s">
        <v>21</v>
      </c>
      <c r="AW317" s="14" t="s">
        <v>41</v>
      </c>
      <c r="AX317" s="14" t="s">
        <v>82</v>
      </c>
      <c r="AY317" s="246" t="s">
        <v>126</v>
      </c>
    </row>
    <row r="318" spans="1:51" s="13" customFormat="1" ht="12">
      <c r="A318" s="13"/>
      <c r="B318" s="225"/>
      <c r="C318" s="226"/>
      <c r="D318" s="227" t="s">
        <v>137</v>
      </c>
      <c r="E318" s="228" t="s">
        <v>32</v>
      </c>
      <c r="F318" s="229" t="s">
        <v>326</v>
      </c>
      <c r="G318" s="226"/>
      <c r="H318" s="228" t="s">
        <v>32</v>
      </c>
      <c r="I318" s="230"/>
      <c r="J318" s="226"/>
      <c r="K318" s="226"/>
      <c r="L318" s="231"/>
      <c r="M318" s="232"/>
      <c r="N318" s="233"/>
      <c r="O318" s="233"/>
      <c r="P318" s="233"/>
      <c r="Q318" s="233"/>
      <c r="R318" s="233"/>
      <c r="S318" s="233"/>
      <c r="T318" s="234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5" t="s">
        <v>137</v>
      </c>
      <c r="AU318" s="235" t="s">
        <v>21</v>
      </c>
      <c r="AV318" s="13" t="s">
        <v>90</v>
      </c>
      <c r="AW318" s="13" t="s">
        <v>41</v>
      </c>
      <c r="AX318" s="13" t="s">
        <v>82</v>
      </c>
      <c r="AY318" s="235" t="s">
        <v>126</v>
      </c>
    </row>
    <row r="319" spans="1:51" s="14" customFormat="1" ht="12">
      <c r="A319" s="14"/>
      <c r="B319" s="236"/>
      <c r="C319" s="237"/>
      <c r="D319" s="227" t="s">
        <v>137</v>
      </c>
      <c r="E319" s="238" t="s">
        <v>32</v>
      </c>
      <c r="F319" s="239" t="s">
        <v>502</v>
      </c>
      <c r="G319" s="237"/>
      <c r="H319" s="240">
        <v>48.9</v>
      </c>
      <c r="I319" s="241"/>
      <c r="J319" s="237"/>
      <c r="K319" s="237"/>
      <c r="L319" s="242"/>
      <c r="M319" s="243"/>
      <c r="N319" s="244"/>
      <c r="O319" s="244"/>
      <c r="P319" s="244"/>
      <c r="Q319" s="244"/>
      <c r="R319" s="244"/>
      <c r="S319" s="244"/>
      <c r="T319" s="245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6" t="s">
        <v>137</v>
      </c>
      <c r="AU319" s="246" t="s">
        <v>21</v>
      </c>
      <c r="AV319" s="14" t="s">
        <v>21</v>
      </c>
      <c r="AW319" s="14" t="s">
        <v>41</v>
      </c>
      <c r="AX319" s="14" t="s">
        <v>82</v>
      </c>
      <c r="AY319" s="246" t="s">
        <v>126</v>
      </c>
    </row>
    <row r="320" spans="1:51" s="13" customFormat="1" ht="12">
      <c r="A320" s="13"/>
      <c r="B320" s="225"/>
      <c r="C320" s="226"/>
      <c r="D320" s="227" t="s">
        <v>137</v>
      </c>
      <c r="E320" s="228" t="s">
        <v>32</v>
      </c>
      <c r="F320" s="229" t="s">
        <v>503</v>
      </c>
      <c r="G320" s="226"/>
      <c r="H320" s="228" t="s">
        <v>32</v>
      </c>
      <c r="I320" s="230"/>
      <c r="J320" s="226"/>
      <c r="K320" s="226"/>
      <c r="L320" s="231"/>
      <c r="M320" s="232"/>
      <c r="N320" s="233"/>
      <c r="O320" s="233"/>
      <c r="P320" s="233"/>
      <c r="Q320" s="233"/>
      <c r="R320" s="233"/>
      <c r="S320" s="233"/>
      <c r="T320" s="234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5" t="s">
        <v>137</v>
      </c>
      <c r="AU320" s="235" t="s">
        <v>21</v>
      </c>
      <c r="AV320" s="13" t="s">
        <v>90</v>
      </c>
      <c r="AW320" s="13" t="s">
        <v>41</v>
      </c>
      <c r="AX320" s="13" t="s">
        <v>82</v>
      </c>
      <c r="AY320" s="235" t="s">
        <v>126</v>
      </c>
    </row>
    <row r="321" spans="1:51" s="14" customFormat="1" ht="12">
      <c r="A321" s="14"/>
      <c r="B321" s="236"/>
      <c r="C321" s="237"/>
      <c r="D321" s="227" t="s">
        <v>137</v>
      </c>
      <c r="E321" s="238" t="s">
        <v>32</v>
      </c>
      <c r="F321" s="239" t="s">
        <v>504</v>
      </c>
      <c r="G321" s="237"/>
      <c r="H321" s="240">
        <v>36</v>
      </c>
      <c r="I321" s="241"/>
      <c r="J321" s="237"/>
      <c r="K321" s="237"/>
      <c r="L321" s="242"/>
      <c r="M321" s="243"/>
      <c r="N321" s="244"/>
      <c r="O321" s="244"/>
      <c r="P321" s="244"/>
      <c r="Q321" s="244"/>
      <c r="R321" s="244"/>
      <c r="S321" s="244"/>
      <c r="T321" s="245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6" t="s">
        <v>137</v>
      </c>
      <c r="AU321" s="246" t="s">
        <v>21</v>
      </c>
      <c r="AV321" s="14" t="s">
        <v>21</v>
      </c>
      <c r="AW321" s="14" t="s">
        <v>41</v>
      </c>
      <c r="AX321" s="14" t="s">
        <v>82</v>
      </c>
      <c r="AY321" s="246" t="s">
        <v>126</v>
      </c>
    </row>
    <row r="322" spans="1:51" s="13" customFormat="1" ht="12">
      <c r="A322" s="13"/>
      <c r="B322" s="225"/>
      <c r="C322" s="226"/>
      <c r="D322" s="227" t="s">
        <v>137</v>
      </c>
      <c r="E322" s="228" t="s">
        <v>32</v>
      </c>
      <c r="F322" s="229" t="s">
        <v>140</v>
      </c>
      <c r="G322" s="226"/>
      <c r="H322" s="228" t="s">
        <v>32</v>
      </c>
      <c r="I322" s="230"/>
      <c r="J322" s="226"/>
      <c r="K322" s="226"/>
      <c r="L322" s="231"/>
      <c r="M322" s="232"/>
      <c r="N322" s="233"/>
      <c r="O322" s="233"/>
      <c r="P322" s="233"/>
      <c r="Q322" s="233"/>
      <c r="R322" s="233"/>
      <c r="S322" s="233"/>
      <c r="T322" s="23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5" t="s">
        <v>137</v>
      </c>
      <c r="AU322" s="235" t="s">
        <v>21</v>
      </c>
      <c r="AV322" s="13" t="s">
        <v>90</v>
      </c>
      <c r="AW322" s="13" t="s">
        <v>41</v>
      </c>
      <c r="AX322" s="13" t="s">
        <v>82</v>
      </c>
      <c r="AY322" s="235" t="s">
        <v>126</v>
      </c>
    </row>
    <row r="323" spans="1:51" s="15" customFormat="1" ht="12">
      <c r="A323" s="15"/>
      <c r="B323" s="247"/>
      <c r="C323" s="248"/>
      <c r="D323" s="227" t="s">
        <v>137</v>
      </c>
      <c r="E323" s="249" t="s">
        <v>32</v>
      </c>
      <c r="F323" s="250" t="s">
        <v>141</v>
      </c>
      <c r="G323" s="248"/>
      <c r="H323" s="251">
        <v>152.46</v>
      </c>
      <c r="I323" s="252"/>
      <c r="J323" s="248"/>
      <c r="K323" s="248"/>
      <c r="L323" s="253"/>
      <c r="M323" s="254"/>
      <c r="N323" s="255"/>
      <c r="O323" s="255"/>
      <c r="P323" s="255"/>
      <c r="Q323" s="255"/>
      <c r="R323" s="255"/>
      <c r="S323" s="255"/>
      <c r="T323" s="256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57" t="s">
        <v>137</v>
      </c>
      <c r="AU323" s="257" t="s">
        <v>21</v>
      </c>
      <c r="AV323" s="15" t="s">
        <v>133</v>
      </c>
      <c r="AW323" s="15" t="s">
        <v>41</v>
      </c>
      <c r="AX323" s="15" t="s">
        <v>90</v>
      </c>
      <c r="AY323" s="257" t="s">
        <v>126</v>
      </c>
    </row>
    <row r="324" spans="1:65" s="2" customFormat="1" ht="16.5" customHeight="1">
      <c r="A324" s="41"/>
      <c r="B324" s="42"/>
      <c r="C324" s="207" t="s">
        <v>505</v>
      </c>
      <c r="D324" s="207" t="s">
        <v>128</v>
      </c>
      <c r="E324" s="208" t="s">
        <v>506</v>
      </c>
      <c r="F324" s="209" t="s">
        <v>507</v>
      </c>
      <c r="G324" s="210" t="s">
        <v>226</v>
      </c>
      <c r="H324" s="211">
        <v>152.46</v>
      </c>
      <c r="I324" s="212"/>
      <c r="J324" s="213">
        <f>ROUND(I324*H324,2)</f>
        <v>0</v>
      </c>
      <c r="K324" s="209" t="s">
        <v>132</v>
      </c>
      <c r="L324" s="47"/>
      <c r="M324" s="214" t="s">
        <v>32</v>
      </c>
      <c r="N324" s="215" t="s">
        <v>53</v>
      </c>
      <c r="O324" s="87"/>
      <c r="P324" s="216">
        <f>O324*H324</f>
        <v>0</v>
      </c>
      <c r="Q324" s="216">
        <v>4E-05</v>
      </c>
      <c r="R324" s="216">
        <f>Q324*H324</f>
        <v>0.006098400000000001</v>
      </c>
      <c r="S324" s="216">
        <v>0</v>
      </c>
      <c r="T324" s="217">
        <f>S324*H324</f>
        <v>0</v>
      </c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R324" s="218" t="s">
        <v>133</v>
      </c>
      <c r="AT324" s="218" t="s">
        <v>128</v>
      </c>
      <c r="AU324" s="218" t="s">
        <v>21</v>
      </c>
      <c r="AY324" s="19" t="s">
        <v>126</v>
      </c>
      <c r="BE324" s="219">
        <f>IF(N324="základní",J324,0)</f>
        <v>0</v>
      </c>
      <c r="BF324" s="219">
        <f>IF(N324="snížená",J324,0)</f>
        <v>0</v>
      </c>
      <c r="BG324" s="219">
        <f>IF(N324="zákl. přenesená",J324,0)</f>
        <v>0</v>
      </c>
      <c r="BH324" s="219">
        <f>IF(N324="sníž. přenesená",J324,0)</f>
        <v>0</v>
      </c>
      <c r="BI324" s="219">
        <f>IF(N324="nulová",J324,0)</f>
        <v>0</v>
      </c>
      <c r="BJ324" s="19" t="s">
        <v>90</v>
      </c>
      <c r="BK324" s="219">
        <f>ROUND(I324*H324,2)</f>
        <v>0</v>
      </c>
      <c r="BL324" s="19" t="s">
        <v>133</v>
      </c>
      <c r="BM324" s="218" t="s">
        <v>508</v>
      </c>
    </row>
    <row r="325" spans="1:47" s="2" customFormat="1" ht="12">
      <c r="A325" s="41"/>
      <c r="B325" s="42"/>
      <c r="C325" s="43"/>
      <c r="D325" s="220" t="s">
        <v>135</v>
      </c>
      <c r="E325" s="43"/>
      <c r="F325" s="221" t="s">
        <v>509</v>
      </c>
      <c r="G325" s="43"/>
      <c r="H325" s="43"/>
      <c r="I325" s="222"/>
      <c r="J325" s="43"/>
      <c r="K325" s="43"/>
      <c r="L325" s="47"/>
      <c r="M325" s="223"/>
      <c r="N325" s="224"/>
      <c r="O325" s="87"/>
      <c r="P325" s="87"/>
      <c r="Q325" s="87"/>
      <c r="R325" s="87"/>
      <c r="S325" s="87"/>
      <c r="T325" s="88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T325" s="19" t="s">
        <v>135</v>
      </c>
      <c r="AU325" s="19" t="s">
        <v>21</v>
      </c>
    </row>
    <row r="326" spans="1:65" s="2" customFormat="1" ht="21.75" customHeight="1">
      <c r="A326" s="41"/>
      <c r="B326" s="42"/>
      <c r="C326" s="207" t="s">
        <v>510</v>
      </c>
      <c r="D326" s="207" t="s">
        <v>128</v>
      </c>
      <c r="E326" s="208" t="s">
        <v>511</v>
      </c>
      <c r="F326" s="209" t="s">
        <v>512</v>
      </c>
      <c r="G326" s="210" t="s">
        <v>179</v>
      </c>
      <c r="H326" s="211">
        <v>18.7</v>
      </c>
      <c r="I326" s="212"/>
      <c r="J326" s="213">
        <f>ROUND(I326*H326,2)</f>
        <v>0</v>
      </c>
      <c r="K326" s="209" t="s">
        <v>132</v>
      </c>
      <c r="L326" s="47"/>
      <c r="M326" s="214" t="s">
        <v>32</v>
      </c>
      <c r="N326" s="215" t="s">
        <v>53</v>
      </c>
      <c r="O326" s="87"/>
      <c r="P326" s="216">
        <f>O326*H326</f>
        <v>0</v>
      </c>
      <c r="Q326" s="216">
        <v>1.0383</v>
      </c>
      <c r="R326" s="216">
        <f>Q326*H326</f>
        <v>19.41621</v>
      </c>
      <c r="S326" s="216">
        <v>0</v>
      </c>
      <c r="T326" s="217">
        <f>S326*H326</f>
        <v>0</v>
      </c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R326" s="218" t="s">
        <v>133</v>
      </c>
      <c r="AT326" s="218" t="s">
        <v>128</v>
      </c>
      <c r="AU326" s="218" t="s">
        <v>21</v>
      </c>
      <c r="AY326" s="19" t="s">
        <v>126</v>
      </c>
      <c r="BE326" s="219">
        <f>IF(N326="základní",J326,0)</f>
        <v>0</v>
      </c>
      <c r="BF326" s="219">
        <f>IF(N326="snížená",J326,0)</f>
        <v>0</v>
      </c>
      <c r="BG326" s="219">
        <f>IF(N326="zákl. přenesená",J326,0)</f>
        <v>0</v>
      </c>
      <c r="BH326" s="219">
        <f>IF(N326="sníž. přenesená",J326,0)</f>
        <v>0</v>
      </c>
      <c r="BI326" s="219">
        <f>IF(N326="nulová",J326,0)</f>
        <v>0</v>
      </c>
      <c r="BJ326" s="19" t="s">
        <v>90</v>
      </c>
      <c r="BK326" s="219">
        <f>ROUND(I326*H326,2)</f>
        <v>0</v>
      </c>
      <c r="BL326" s="19" t="s">
        <v>133</v>
      </c>
      <c r="BM326" s="218" t="s">
        <v>513</v>
      </c>
    </row>
    <row r="327" spans="1:47" s="2" customFormat="1" ht="12">
      <c r="A327" s="41"/>
      <c r="B327" s="42"/>
      <c r="C327" s="43"/>
      <c r="D327" s="220" t="s">
        <v>135</v>
      </c>
      <c r="E327" s="43"/>
      <c r="F327" s="221" t="s">
        <v>514</v>
      </c>
      <c r="G327" s="43"/>
      <c r="H327" s="43"/>
      <c r="I327" s="222"/>
      <c r="J327" s="43"/>
      <c r="K327" s="43"/>
      <c r="L327" s="47"/>
      <c r="M327" s="223"/>
      <c r="N327" s="224"/>
      <c r="O327" s="87"/>
      <c r="P327" s="87"/>
      <c r="Q327" s="87"/>
      <c r="R327" s="87"/>
      <c r="S327" s="87"/>
      <c r="T327" s="88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T327" s="19" t="s">
        <v>135</v>
      </c>
      <c r="AU327" s="19" t="s">
        <v>21</v>
      </c>
    </row>
    <row r="328" spans="1:51" s="14" customFormat="1" ht="12">
      <c r="A328" s="14"/>
      <c r="B328" s="236"/>
      <c r="C328" s="237"/>
      <c r="D328" s="227" t="s">
        <v>137</v>
      </c>
      <c r="E328" s="238" t="s">
        <v>32</v>
      </c>
      <c r="F328" s="239" t="s">
        <v>515</v>
      </c>
      <c r="G328" s="237"/>
      <c r="H328" s="240">
        <v>18.7</v>
      </c>
      <c r="I328" s="241"/>
      <c r="J328" s="237"/>
      <c r="K328" s="237"/>
      <c r="L328" s="242"/>
      <c r="M328" s="243"/>
      <c r="N328" s="244"/>
      <c r="O328" s="244"/>
      <c r="P328" s="244"/>
      <c r="Q328" s="244"/>
      <c r="R328" s="244"/>
      <c r="S328" s="244"/>
      <c r="T328" s="245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6" t="s">
        <v>137</v>
      </c>
      <c r="AU328" s="246" t="s">
        <v>21</v>
      </c>
      <c r="AV328" s="14" t="s">
        <v>21</v>
      </c>
      <c r="AW328" s="14" t="s">
        <v>41</v>
      </c>
      <c r="AX328" s="14" t="s">
        <v>82</v>
      </c>
      <c r="AY328" s="246" t="s">
        <v>126</v>
      </c>
    </row>
    <row r="329" spans="1:51" s="13" customFormat="1" ht="12">
      <c r="A329" s="13"/>
      <c r="B329" s="225"/>
      <c r="C329" s="226"/>
      <c r="D329" s="227" t="s">
        <v>137</v>
      </c>
      <c r="E329" s="228" t="s">
        <v>32</v>
      </c>
      <c r="F329" s="229" t="s">
        <v>140</v>
      </c>
      <c r="G329" s="226"/>
      <c r="H329" s="228" t="s">
        <v>32</v>
      </c>
      <c r="I329" s="230"/>
      <c r="J329" s="226"/>
      <c r="K329" s="226"/>
      <c r="L329" s="231"/>
      <c r="M329" s="232"/>
      <c r="N329" s="233"/>
      <c r="O329" s="233"/>
      <c r="P329" s="233"/>
      <c r="Q329" s="233"/>
      <c r="R329" s="233"/>
      <c r="S329" s="233"/>
      <c r="T329" s="234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5" t="s">
        <v>137</v>
      </c>
      <c r="AU329" s="235" t="s">
        <v>21</v>
      </c>
      <c r="AV329" s="13" t="s">
        <v>90</v>
      </c>
      <c r="AW329" s="13" t="s">
        <v>41</v>
      </c>
      <c r="AX329" s="13" t="s">
        <v>82</v>
      </c>
      <c r="AY329" s="235" t="s">
        <v>126</v>
      </c>
    </row>
    <row r="330" spans="1:51" s="15" customFormat="1" ht="12">
      <c r="A330" s="15"/>
      <c r="B330" s="247"/>
      <c r="C330" s="248"/>
      <c r="D330" s="227" t="s">
        <v>137</v>
      </c>
      <c r="E330" s="249" t="s">
        <v>32</v>
      </c>
      <c r="F330" s="250" t="s">
        <v>141</v>
      </c>
      <c r="G330" s="248"/>
      <c r="H330" s="251">
        <v>18.7</v>
      </c>
      <c r="I330" s="252"/>
      <c r="J330" s="248"/>
      <c r="K330" s="248"/>
      <c r="L330" s="253"/>
      <c r="M330" s="254"/>
      <c r="N330" s="255"/>
      <c r="O330" s="255"/>
      <c r="P330" s="255"/>
      <c r="Q330" s="255"/>
      <c r="R330" s="255"/>
      <c r="S330" s="255"/>
      <c r="T330" s="256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57" t="s">
        <v>137</v>
      </c>
      <c r="AU330" s="257" t="s">
        <v>21</v>
      </c>
      <c r="AV330" s="15" t="s">
        <v>133</v>
      </c>
      <c r="AW330" s="15" t="s">
        <v>41</v>
      </c>
      <c r="AX330" s="15" t="s">
        <v>90</v>
      </c>
      <c r="AY330" s="257" t="s">
        <v>126</v>
      </c>
    </row>
    <row r="331" spans="1:65" s="2" customFormat="1" ht="21.75" customHeight="1">
      <c r="A331" s="41"/>
      <c r="B331" s="42"/>
      <c r="C331" s="207" t="s">
        <v>516</v>
      </c>
      <c r="D331" s="207" t="s">
        <v>128</v>
      </c>
      <c r="E331" s="208" t="s">
        <v>517</v>
      </c>
      <c r="F331" s="209" t="s">
        <v>518</v>
      </c>
      <c r="G331" s="210" t="s">
        <v>179</v>
      </c>
      <c r="H331" s="211">
        <v>2.8</v>
      </c>
      <c r="I331" s="212"/>
      <c r="J331" s="213">
        <f>ROUND(I331*H331,2)</f>
        <v>0</v>
      </c>
      <c r="K331" s="209" t="s">
        <v>132</v>
      </c>
      <c r="L331" s="47"/>
      <c r="M331" s="214" t="s">
        <v>32</v>
      </c>
      <c r="N331" s="215" t="s">
        <v>53</v>
      </c>
      <c r="O331" s="87"/>
      <c r="P331" s="216">
        <f>O331*H331</f>
        <v>0</v>
      </c>
      <c r="Q331" s="216">
        <v>1.05974</v>
      </c>
      <c r="R331" s="216">
        <f>Q331*H331</f>
        <v>2.9672719999999995</v>
      </c>
      <c r="S331" s="216">
        <v>0</v>
      </c>
      <c r="T331" s="217">
        <f>S331*H331</f>
        <v>0</v>
      </c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R331" s="218" t="s">
        <v>133</v>
      </c>
      <c r="AT331" s="218" t="s">
        <v>128</v>
      </c>
      <c r="AU331" s="218" t="s">
        <v>21</v>
      </c>
      <c r="AY331" s="19" t="s">
        <v>126</v>
      </c>
      <c r="BE331" s="219">
        <f>IF(N331="základní",J331,0)</f>
        <v>0</v>
      </c>
      <c r="BF331" s="219">
        <f>IF(N331="snížená",J331,0)</f>
        <v>0</v>
      </c>
      <c r="BG331" s="219">
        <f>IF(N331="zákl. přenesená",J331,0)</f>
        <v>0</v>
      </c>
      <c r="BH331" s="219">
        <f>IF(N331="sníž. přenesená",J331,0)</f>
        <v>0</v>
      </c>
      <c r="BI331" s="219">
        <f>IF(N331="nulová",J331,0)</f>
        <v>0</v>
      </c>
      <c r="BJ331" s="19" t="s">
        <v>90</v>
      </c>
      <c r="BK331" s="219">
        <f>ROUND(I331*H331,2)</f>
        <v>0</v>
      </c>
      <c r="BL331" s="19" t="s">
        <v>133</v>
      </c>
      <c r="BM331" s="218" t="s">
        <v>519</v>
      </c>
    </row>
    <row r="332" spans="1:47" s="2" customFormat="1" ht="12">
      <c r="A332" s="41"/>
      <c r="B332" s="42"/>
      <c r="C332" s="43"/>
      <c r="D332" s="220" t="s">
        <v>135</v>
      </c>
      <c r="E332" s="43"/>
      <c r="F332" s="221" t="s">
        <v>520</v>
      </c>
      <c r="G332" s="43"/>
      <c r="H332" s="43"/>
      <c r="I332" s="222"/>
      <c r="J332" s="43"/>
      <c r="K332" s="43"/>
      <c r="L332" s="47"/>
      <c r="M332" s="223"/>
      <c r="N332" s="224"/>
      <c r="O332" s="87"/>
      <c r="P332" s="87"/>
      <c r="Q332" s="87"/>
      <c r="R332" s="87"/>
      <c r="S332" s="87"/>
      <c r="T332" s="88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T332" s="19" t="s">
        <v>135</v>
      </c>
      <c r="AU332" s="19" t="s">
        <v>21</v>
      </c>
    </row>
    <row r="333" spans="1:51" s="14" customFormat="1" ht="12">
      <c r="A333" s="14"/>
      <c r="B333" s="236"/>
      <c r="C333" s="237"/>
      <c r="D333" s="227" t="s">
        <v>137</v>
      </c>
      <c r="E333" s="238" t="s">
        <v>32</v>
      </c>
      <c r="F333" s="239" t="s">
        <v>521</v>
      </c>
      <c r="G333" s="237"/>
      <c r="H333" s="240">
        <v>2.8</v>
      </c>
      <c r="I333" s="241"/>
      <c r="J333" s="237"/>
      <c r="K333" s="237"/>
      <c r="L333" s="242"/>
      <c r="M333" s="243"/>
      <c r="N333" s="244"/>
      <c r="O333" s="244"/>
      <c r="P333" s="244"/>
      <c r="Q333" s="244"/>
      <c r="R333" s="244"/>
      <c r="S333" s="244"/>
      <c r="T333" s="245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6" t="s">
        <v>137</v>
      </c>
      <c r="AU333" s="246" t="s">
        <v>21</v>
      </c>
      <c r="AV333" s="14" t="s">
        <v>21</v>
      </c>
      <c r="AW333" s="14" t="s">
        <v>41</v>
      </c>
      <c r="AX333" s="14" t="s">
        <v>82</v>
      </c>
      <c r="AY333" s="246" t="s">
        <v>126</v>
      </c>
    </row>
    <row r="334" spans="1:51" s="13" customFormat="1" ht="12">
      <c r="A334" s="13"/>
      <c r="B334" s="225"/>
      <c r="C334" s="226"/>
      <c r="D334" s="227" t="s">
        <v>137</v>
      </c>
      <c r="E334" s="228" t="s">
        <v>32</v>
      </c>
      <c r="F334" s="229" t="s">
        <v>140</v>
      </c>
      <c r="G334" s="226"/>
      <c r="H334" s="228" t="s">
        <v>32</v>
      </c>
      <c r="I334" s="230"/>
      <c r="J334" s="226"/>
      <c r="K334" s="226"/>
      <c r="L334" s="231"/>
      <c r="M334" s="232"/>
      <c r="N334" s="233"/>
      <c r="O334" s="233"/>
      <c r="P334" s="233"/>
      <c r="Q334" s="233"/>
      <c r="R334" s="233"/>
      <c r="S334" s="233"/>
      <c r="T334" s="234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5" t="s">
        <v>137</v>
      </c>
      <c r="AU334" s="235" t="s">
        <v>21</v>
      </c>
      <c r="AV334" s="13" t="s">
        <v>90</v>
      </c>
      <c r="AW334" s="13" t="s">
        <v>41</v>
      </c>
      <c r="AX334" s="13" t="s">
        <v>82</v>
      </c>
      <c r="AY334" s="235" t="s">
        <v>126</v>
      </c>
    </row>
    <row r="335" spans="1:51" s="15" customFormat="1" ht="12">
      <c r="A335" s="15"/>
      <c r="B335" s="247"/>
      <c r="C335" s="248"/>
      <c r="D335" s="227" t="s">
        <v>137</v>
      </c>
      <c r="E335" s="249" t="s">
        <v>32</v>
      </c>
      <c r="F335" s="250" t="s">
        <v>141</v>
      </c>
      <c r="G335" s="248"/>
      <c r="H335" s="251">
        <v>2.8</v>
      </c>
      <c r="I335" s="252"/>
      <c r="J335" s="248"/>
      <c r="K335" s="248"/>
      <c r="L335" s="253"/>
      <c r="M335" s="254"/>
      <c r="N335" s="255"/>
      <c r="O335" s="255"/>
      <c r="P335" s="255"/>
      <c r="Q335" s="255"/>
      <c r="R335" s="255"/>
      <c r="S335" s="255"/>
      <c r="T335" s="256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57" t="s">
        <v>137</v>
      </c>
      <c r="AU335" s="257" t="s">
        <v>21</v>
      </c>
      <c r="AV335" s="15" t="s">
        <v>133</v>
      </c>
      <c r="AW335" s="15" t="s">
        <v>41</v>
      </c>
      <c r="AX335" s="15" t="s">
        <v>90</v>
      </c>
      <c r="AY335" s="257" t="s">
        <v>126</v>
      </c>
    </row>
    <row r="336" spans="1:63" s="12" customFormat="1" ht="22.8" customHeight="1">
      <c r="A336" s="12"/>
      <c r="B336" s="191"/>
      <c r="C336" s="192"/>
      <c r="D336" s="193" t="s">
        <v>81</v>
      </c>
      <c r="E336" s="205" t="s">
        <v>149</v>
      </c>
      <c r="F336" s="205" t="s">
        <v>522</v>
      </c>
      <c r="G336" s="192"/>
      <c r="H336" s="192"/>
      <c r="I336" s="195"/>
      <c r="J336" s="206">
        <f>BK336</f>
        <v>0</v>
      </c>
      <c r="K336" s="192"/>
      <c r="L336" s="197"/>
      <c r="M336" s="198"/>
      <c r="N336" s="199"/>
      <c r="O336" s="199"/>
      <c r="P336" s="200">
        <f>SUM(P337:P412)</f>
        <v>0</v>
      </c>
      <c r="Q336" s="199"/>
      <c r="R336" s="200">
        <f>SUM(R337:R412)</f>
        <v>176.77277142</v>
      </c>
      <c r="S336" s="199"/>
      <c r="T336" s="201">
        <f>SUM(T337:T412)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02" t="s">
        <v>90</v>
      </c>
      <c r="AT336" s="203" t="s">
        <v>81</v>
      </c>
      <c r="AU336" s="203" t="s">
        <v>90</v>
      </c>
      <c r="AY336" s="202" t="s">
        <v>126</v>
      </c>
      <c r="BK336" s="204">
        <f>SUM(BK337:BK412)</f>
        <v>0</v>
      </c>
    </row>
    <row r="337" spans="1:65" s="2" customFormat="1" ht="16.5" customHeight="1">
      <c r="A337" s="41"/>
      <c r="B337" s="42"/>
      <c r="C337" s="207" t="s">
        <v>523</v>
      </c>
      <c r="D337" s="207" t="s">
        <v>128</v>
      </c>
      <c r="E337" s="208" t="s">
        <v>524</v>
      </c>
      <c r="F337" s="209" t="s">
        <v>525</v>
      </c>
      <c r="G337" s="210" t="s">
        <v>131</v>
      </c>
      <c r="H337" s="211">
        <v>6.845</v>
      </c>
      <c r="I337" s="212"/>
      <c r="J337" s="213">
        <f>ROUND(I337*H337,2)</f>
        <v>0</v>
      </c>
      <c r="K337" s="209" t="s">
        <v>132</v>
      </c>
      <c r="L337" s="47"/>
      <c r="M337" s="214" t="s">
        <v>32</v>
      </c>
      <c r="N337" s="215" t="s">
        <v>53</v>
      </c>
      <c r="O337" s="87"/>
      <c r="P337" s="216">
        <f>O337*H337</f>
        <v>0</v>
      </c>
      <c r="Q337" s="216">
        <v>0</v>
      </c>
      <c r="R337" s="216">
        <f>Q337*H337</f>
        <v>0</v>
      </c>
      <c r="S337" s="216">
        <v>0</v>
      </c>
      <c r="T337" s="217">
        <f>S337*H337</f>
        <v>0</v>
      </c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R337" s="218" t="s">
        <v>133</v>
      </c>
      <c r="AT337" s="218" t="s">
        <v>128</v>
      </c>
      <c r="AU337" s="218" t="s">
        <v>21</v>
      </c>
      <c r="AY337" s="19" t="s">
        <v>126</v>
      </c>
      <c r="BE337" s="219">
        <f>IF(N337="základní",J337,0)</f>
        <v>0</v>
      </c>
      <c r="BF337" s="219">
        <f>IF(N337="snížená",J337,0)</f>
        <v>0</v>
      </c>
      <c r="BG337" s="219">
        <f>IF(N337="zákl. přenesená",J337,0)</f>
        <v>0</v>
      </c>
      <c r="BH337" s="219">
        <f>IF(N337="sníž. přenesená",J337,0)</f>
        <v>0</v>
      </c>
      <c r="BI337" s="219">
        <f>IF(N337="nulová",J337,0)</f>
        <v>0</v>
      </c>
      <c r="BJ337" s="19" t="s">
        <v>90</v>
      </c>
      <c r="BK337" s="219">
        <f>ROUND(I337*H337,2)</f>
        <v>0</v>
      </c>
      <c r="BL337" s="19" t="s">
        <v>133</v>
      </c>
      <c r="BM337" s="218" t="s">
        <v>526</v>
      </c>
    </row>
    <row r="338" spans="1:47" s="2" customFormat="1" ht="12">
      <c r="A338" s="41"/>
      <c r="B338" s="42"/>
      <c r="C338" s="43"/>
      <c r="D338" s="220" t="s">
        <v>135</v>
      </c>
      <c r="E338" s="43"/>
      <c r="F338" s="221" t="s">
        <v>527</v>
      </c>
      <c r="G338" s="43"/>
      <c r="H338" s="43"/>
      <c r="I338" s="222"/>
      <c r="J338" s="43"/>
      <c r="K338" s="43"/>
      <c r="L338" s="47"/>
      <c r="M338" s="223"/>
      <c r="N338" s="224"/>
      <c r="O338" s="87"/>
      <c r="P338" s="87"/>
      <c r="Q338" s="87"/>
      <c r="R338" s="87"/>
      <c r="S338" s="87"/>
      <c r="T338" s="88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T338" s="19" t="s">
        <v>135</v>
      </c>
      <c r="AU338" s="19" t="s">
        <v>21</v>
      </c>
    </row>
    <row r="339" spans="1:51" s="13" customFormat="1" ht="12">
      <c r="A339" s="13"/>
      <c r="B339" s="225"/>
      <c r="C339" s="226"/>
      <c r="D339" s="227" t="s">
        <v>137</v>
      </c>
      <c r="E339" s="228" t="s">
        <v>32</v>
      </c>
      <c r="F339" s="229" t="s">
        <v>528</v>
      </c>
      <c r="G339" s="226"/>
      <c r="H339" s="228" t="s">
        <v>32</v>
      </c>
      <c r="I339" s="230"/>
      <c r="J339" s="226"/>
      <c r="K339" s="226"/>
      <c r="L339" s="231"/>
      <c r="M339" s="232"/>
      <c r="N339" s="233"/>
      <c r="O339" s="233"/>
      <c r="P339" s="233"/>
      <c r="Q339" s="233"/>
      <c r="R339" s="233"/>
      <c r="S339" s="233"/>
      <c r="T339" s="234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5" t="s">
        <v>137</v>
      </c>
      <c r="AU339" s="235" t="s">
        <v>21</v>
      </c>
      <c r="AV339" s="13" t="s">
        <v>90</v>
      </c>
      <c r="AW339" s="13" t="s">
        <v>41</v>
      </c>
      <c r="AX339" s="13" t="s">
        <v>82</v>
      </c>
      <c r="AY339" s="235" t="s">
        <v>126</v>
      </c>
    </row>
    <row r="340" spans="1:51" s="14" customFormat="1" ht="12">
      <c r="A340" s="14"/>
      <c r="B340" s="236"/>
      <c r="C340" s="237"/>
      <c r="D340" s="227" t="s">
        <v>137</v>
      </c>
      <c r="E340" s="238" t="s">
        <v>32</v>
      </c>
      <c r="F340" s="239" t="s">
        <v>529</v>
      </c>
      <c r="G340" s="237"/>
      <c r="H340" s="240">
        <v>3.725</v>
      </c>
      <c r="I340" s="241"/>
      <c r="J340" s="237"/>
      <c r="K340" s="237"/>
      <c r="L340" s="242"/>
      <c r="M340" s="243"/>
      <c r="N340" s="244"/>
      <c r="O340" s="244"/>
      <c r="P340" s="244"/>
      <c r="Q340" s="244"/>
      <c r="R340" s="244"/>
      <c r="S340" s="244"/>
      <c r="T340" s="245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6" t="s">
        <v>137</v>
      </c>
      <c r="AU340" s="246" t="s">
        <v>21</v>
      </c>
      <c r="AV340" s="14" t="s">
        <v>21</v>
      </c>
      <c r="AW340" s="14" t="s">
        <v>41</v>
      </c>
      <c r="AX340" s="14" t="s">
        <v>82</v>
      </c>
      <c r="AY340" s="246" t="s">
        <v>126</v>
      </c>
    </row>
    <row r="341" spans="1:51" s="14" customFormat="1" ht="12">
      <c r="A341" s="14"/>
      <c r="B341" s="236"/>
      <c r="C341" s="237"/>
      <c r="D341" s="227" t="s">
        <v>137</v>
      </c>
      <c r="E341" s="238" t="s">
        <v>32</v>
      </c>
      <c r="F341" s="239" t="s">
        <v>530</v>
      </c>
      <c r="G341" s="237"/>
      <c r="H341" s="240">
        <v>3.12</v>
      </c>
      <c r="I341" s="241"/>
      <c r="J341" s="237"/>
      <c r="K341" s="237"/>
      <c r="L341" s="242"/>
      <c r="M341" s="243"/>
      <c r="N341" s="244"/>
      <c r="O341" s="244"/>
      <c r="P341" s="244"/>
      <c r="Q341" s="244"/>
      <c r="R341" s="244"/>
      <c r="S341" s="244"/>
      <c r="T341" s="245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6" t="s">
        <v>137</v>
      </c>
      <c r="AU341" s="246" t="s">
        <v>21</v>
      </c>
      <c r="AV341" s="14" t="s">
        <v>21</v>
      </c>
      <c r="AW341" s="14" t="s">
        <v>41</v>
      </c>
      <c r="AX341" s="14" t="s">
        <v>82</v>
      </c>
      <c r="AY341" s="246" t="s">
        <v>126</v>
      </c>
    </row>
    <row r="342" spans="1:51" s="13" customFormat="1" ht="12">
      <c r="A342" s="13"/>
      <c r="B342" s="225"/>
      <c r="C342" s="226"/>
      <c r="D342" s="227" t="s">
        <v>137</v>
      </c>
      <c r="E342" s="228" t="s">
        <v>32</v>
      </c>
      <c r="F342" s="229" t="s">
        <v>140</v>
      </c>
      <c r="G342" s="226"/>
      <c r="H342" s="228" t="s">
        <v>32</v>
      </c>
      <c r="I342" s="230"/>
      <c r="J342" s="226"/>
      <c r="K342" s="226"/>
      <c r="L342" s="231"/>
      <c r="M342" s="232"/>
      <c r="N342" s="233"/>
      <c r="O342" s="233"/>
      <c r="P342" s="233"/>
      <c r="Q342" s="233"/>
      <c r="R342" s="233"/>
      <c r="S342" s="233"/>
      <c r="T342" s="234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5" t="s">
        <v>137</v>
      </c>
      <c r="AU342" s="235" t="s">
        <v>21</v>
      </c>
      <c r="AV342" s="13" t="s">
        <v>90</v>
      </c>
      <c r="AW342" s="13" t="s">
        <v>41</v>
      </c>
      <c r="AX342" s="13" t="s">
        <v>82</v>
      </c>
      <c r="AY342" s="235" t="s">
        <v>126</v>
      </c>
    </row>
    <row r="343" spans="1:51" s="15" customFormat="1" ht="12">
      <c r="A343" s="15"/>
      <c r="B343" s="247"/>
      <c r="C343" s="248"/>
      <c r="D343" s="227" t="s">
        <v>137</v>
      </c>
      <c r="E343" s="249" t="s">
        <v>32</v>
      </c>
      <c r="F343" s="250" t="s">
        <v>141</v>
      </c>
      <c r="G343" s="248"/>
      <c r="H343" s="251">
        <v>6.845000000000001</v>
      </c>
      <c r="I343" s="252"/>
      <c r="J343" s="248"/>
      <c r="K343" s="248"/>
      <c r="L343" s="253"/>
      <c r="M343" s="254"/>
      <c r="N343" s="255"/>
      <c r="O343" s="255"/>
      <c r="P343" s="255"/>
      <c r="Q343" s="255"/>
      <c r="R343" s="255"/>
      <c r="S343" s="255"/>
      <c r="T343" s="256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57" t="s">
        <v>137</v>
      </c>
      <c r="AU343" s="257" t="s">
        <v>21</v>
      </c>
      <c r="AV343" s="15" t="s">
        <v>133</v>
      </c>
      <c r="AW343" s="15" t="s">
        <v>41</v>
      </c>
      <c r="AX343" s="15" t="s">
        <v>90</v>
      </c>
      <c r="AY343" s="257" t="s">
        <v>126</v>
      </c>
    </row>
    <row r="344" spans="1:65" s="2" customFormat="1" ht="16.5" customHeight="1">
      <c r="A344" s="41"/>
      <c r="B344" s="42"/>
      <c r="C344" s="207" t="s">
        <v>531</v>
      </c>
      <c r="D344" s="207" t="s">
        <v>128</v>
      </c>
      <c r="E344" s="208" t="s">
        <v>532</v>
      </c>
      <c r="F344" s="209" t="s">
        <v>533</v>
      </c>
      <c r="G344" s="210" t="s">
        <v>226</v>
      </c>
      <c r="H344" s="211">
        <v>8.58</v>
      </c>
      <c r="I344" s="212"/>
      <c r="J344" s="213">
        <f>ROUND(I344*H344,2)</f>
        <v>0</v>
      </c>
      <c r="K344" s="209" t="s">
        <v>132</v>
      </c>
      <c r="L344" s="47"/>
      <c r="M344" s="214" t="s">
        <v>32</v>
      </c>
      <c r="N344" s="215" t="s">
        <v>53</v>
      </c>
      <c r="O344" s="87"/>
      <c r="P344" s="216">
        <f>O344*H344</f>
        <v>0</v>
      </c>
      <c r="Q344" s="216">
        <v>0.04174</v>
      </c>
      <c r="R344" s="216">
        <f>Q344*H344</f>
        <v>0.3581292</v>
      </c>
      <c r="S344" s="216">
        <v>0</v>
      </c>
      <c r="T344" s="217">
        <f>S344*H344</f>
        <v>0</v>
      </c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R344" s="218" t="s">
        <v>133</v>
      </c>
      <c r="AT344" s="218" t="s">
        <v>128</v>
      </c>
      <c r="AU344" s="218" t="s">
        <v>21</v>
      </c>
      <c r="AY344" s="19" t="s">
        <v>126</v>
      </c>
      <c r="BE344" s="219">
        <f>IF(N344="základní",J344,0)</f>
        <v>0</v>
      </c>
      <c r="BF344" s="219">
        <f>IF(N344="snížená",J344,0)</f>
        <v>0</v>
      </c>
      <c r="BG344" s="219">
        <f>IF(N344="zákl. přenesená",J344,0)</f>
        <v>0</v>
      </c>
      <c r="BH344" s="219">
        <f>IF(N344="sníž. přenesená",J344,0)</f>
        <v>0</v>
      </c>
      <c r="BI344" s="219">
        <f>IF(N344="nulová",J344,0)</f>
        <v>0</v>
      </c>
      <c r="BJ344" s="19" t="s">
        <v>90</v>
      </c>
      <c r="BK344" s="219">
        <f>ROUND(I344*H344,2)</f>
        <v>0</v>
      </c>
      <c r="BL344" s="19" t="s">
        <v>133</v>
      </c>
      <c r="BM344" s="218" t="s">
        <v>534</v>
      </c>
    </row>
    <row r="345" spans="1:47" s="2" customFormat="1" ht="12">
      <c r="A345" s="41"/>
      <c r="B345" s="42"/>
      <c r="C345" s="43"/>
      <c r="D345" s="220" t="s">
        <v>135</v>
      </c>
      <c r="E345" s="43"/>
      <c r="F345" s="221" t="s">
        <v>535</v>
      </c>
      <c r="G345" s="43"/>
      <c r="H345" s="43"/>
      <c r="I345" s="222"/>
      <c r="J345" s="43"/>
      <c r="K345" s="43"/>
      <c r="L345" s="47"/>
      <c r="M345" s="223"/>
      <c r="N345" s="224"/>
      <c r="O345" s="87"/>
      <c r="P345" s="87"/>
      <c r="Q345" s="87"/>
      <c r="R345" s="87"/>
      <c r="S345" s="87"/>
      <c r="T345" s="88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T345" s="19" t="s">
        <v>135</v>
      </c>
      <c r="AU345" s="19" t="s">
        <v>21</v>
      </c>
    </row>
    <row r="346" spans="1:51" s="14" customFormat="1" ht="12">
      <c r="A346" s="14"/>
      <c r="B346" s="236"/>
      <c r="C346" s="237"/>
      <c r="D346" s="227" t="s">
        <v>137</v>
      </c>
      <c r="E346" s="238" t="s">
        <v>32</v>
      </c>
      <c r="F346" s="239" t="s">
        <v>536</v>
      </c>
      <c r="G346" s="237"/>
      <c r="H346" s="240">
        <v>8.58</v>
      </c>
      <c r="I346" s="241"/>
      <c r="J346" s="237"/>
      <c r="K346" s="237"/>
      <c r="L346" s="242"/>
      <c r="M346" s="243"/>
      <c r="N346" s="244"/>
      <c r="O346" s="244"/>
      <c r="P346" s="244"/>
      <c r="Q346" s="244"/>
      <c r="R346" s="244"/>
      <c r="S346" s="244"/>
      <c r="T346" s="245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6" t="s">
        <v>137</v>
      </c>
      <c r="AU346" s="246" t="s">
        <v>21</v>
      </c>
      <c r="AV346" s="14" t="s">
        <v>21</v>
      </c>
      <c r="AW346" s="14" t="s">
        <v>41</v>
      </c>
      <c r="AX346" s="14" t="s">
        <v>82</v>
      </c>
      <c r="AY346" s="246" t="s">
        <v>126</v>
      </c>
    </row>
    <row r="347" spans="1:51" s="13" customFormat="1" ht="12">
      <c r="A347" s="13"/>
      <c r="B347" s="225"/>
      <c r="C347" s="226"/>
      <c r="D347" s="227" t="s">
        <v>137</v>
      </c>
      <c r="E347" s="228" t="s">
        <v>32</v>
      </c>
      <c r="F347" s="229" t="s">
        <v>140</v>
      </c>
      <c r="G347" s="226"/>
      <c r="H347" s="228" t="s">
        <v>32</v>
      </c>
      <c r="I347" s="230"/>
      <c r="J347" s="226"/>
      <c r="K347" s="226"/>
      <c r="L347" s="231"/>
      <c r="M347" s="232"/>
      <c r="N347" s="233"/>
      <c r="O347" s="233"/>
      <c r="P347" s="233"/>
      <c r="Q347" s="233"/>
      <c r="R347" s="233"/>
      <c r="S347" s="233"/>
      <c r="T347" s="234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5" t="s">
        <v>137</v>
      </c>
      <c r="AU347" s="235" t="s">
        <v>21</v>
      </c>
      <c r="AV347" s="13" t="s">
        <v>90</v>
      </c>
      <c r="AW347" s="13" t="s">
        <v>41</v>
      </c>
      <c r="AX347" s="13" t="s">
        <v>82</v>
      </c>
      <c r="AY347" s="235" t="s">
        <v>126</v>
      </c>
    </row>
    <row r="348" spans="1:51" s="15" customFormat="1" ht="12">
      <c r="A348" s="15"/>
      <c r="B348" s="247"/>
      <c r="C348" s="248"/>
      <c r="D348" s="227" t="s">
        <v>137</v>
      </c>
      <c r="E348" s="249" t="s">
        <v>32</v>
      </c>
      <c r="F348" s="250" t="s">
        <v>141</v>
      </c>
      <c r="G348" s="248"/>
      <c r="H348" s="251">
        <v>8.58</v>
      </c>
      <c r="I348" s="252"/>
      <c r="J348" s="248"/>
      <c r="K348" s="248"/>
      <c r="L348" s="253"/>
      <c r="M348" s="254"/>
      <c r="N348" s="255"/>
      <c r="O348" s="255"/>
      <c r="P348" s="255"/>
      <c r="Q348" s="255"/>
      <c r="R348" s="255"/>
      <c r="S348" s="255"/>
      <c r="T348" s="256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57" t="s">
        <v>137</v>
      </c>
      <c r="AU348" s="257" t="s">
        <v>21</v>
      </c>
      <c r="AV348" s="15" t="s">
        <v>133</v>
      </c>
      <c r="AW348" s="15" t="s">
        <v>41</v>
      </c>
      <c r="AX348" s="15" t="s">
        <v>90</v>
      </c>
      <c r="AY348" s="257" t="s">
        <v>126</v>
      </c>
    </row>
    <row r="349" spans="1:65" s="2" customFormat="1" ht="16.5" customHeight="1">
      <c r="A349" s="41"/>
      <c r="B349" s="42"/>
      <c r="C349" s="207" t="s">
        <v>537</v>
      </c>
      <c r="D349" s="207" t="s">
        <v>128</v>
      </c>
      <c r="E349" s="208" t="s">
        <v>538</v>
      </c>
      <c r="F349" s="209" t="s">
        <v>539</v>
      </c>
      <c r="G349" s="210" t="s">
        <v>226</v>
      </c>
      <c r="H349" s="211">
        <v>8.58</v>
      </c>
      <c r="I349" s="212"/>
      <c r="J349" s="213">
        <f>ROUND(I349*H349,2)</f>
        <v>0</v>
      </c>
      <c r="K349" s="209" t="s">
        <v>132</v>
      </c>
      <c r="L349" s="47"/>
      <c r="M349" s="214" t="s">
        <v>32</v>
      </c>
      <c r="N349" s="215" t="s">
        <v>53</v>
      </c>
      <c r="O349" s="87"/>
      <c r="P349" s="216">
        <f>O349*H349</f>
        <v>0</v>
      </c>
      <c r="Q349" s="216">
        <v>2E-05</v>
      </c>
      <c r="R349" s="216">
        <f>Q349*H349</f>
        <v>0.00017160000000000002</v>
      </c>
      <c r="S349" s="216">
        <v>0</v>
      </c>
      <c r="T349" s="217">
        <f>S349*H349</f>
        <v>0</v>
      </c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R349" s="218" t="s">
        <v>133</v>
      </c>
      <c r="AT349" s="218" t="s">
        <v>128</v>
      </c>
      <c r="AU349" s="218" t="s">
        <v>21</v>
      </c>
      <c r="AY349" s="19" t="s">
        <v>126</v>
      </c>
      <c r="BE349" s="219">
        <f>IF(N349="základní",J349,0)</f>
        <v>0</v>
      </c>
      <c r="BF349" s="219">
        <f>IF(N349="snížená",J349,0)</f>
        <v>0</v>
      </c>
      <c r="BG349" s="219">
        <f>IF(N349="zákl. přenesená",J349,0)</f>
        <v>0</v>
      </c>
      <c r="BH349" s="219">
        <f>IF(N349="sníž. přenesená",J349,0)</f>
        <v>0</v>
      </c>
      <c r="BI349" s="219">
        <f>IF(N349="nulová",J349,0)</f>
        <v>0</v>
      </c>
      <c r="BJ349" s="19" t="s">
        <v>90</v>
      </c>
      <c r="BK349" s="219">
        <f>ROUND(I349*H349,2)</f>
        <v>0</v>
      </c>
      <c r="BL349" s="19" t="s">
        <v>133</v>
      </c>
      <c r="BM349" s="218" t="s">
        <v>540</v>
      </c>
    </row>
    <row r="350" spans="1:47" s="2" customFormat="1" ht="12">
      <c r="A350" s="41"/>
      <c r="B350" s="42"/>
      <c r="C350" s="43"/>
      <c r="D350" s="220" t="s">
        <v>135</v>
      </c>
      <c r="E350" s="43"/>
      <c r="F350" s="221" t="s">
        <v>541</v>
      </c>
      <c r="G350" s="43"/>
      <c r="H350" s="43"/>
      <c r="I350" s="222"/>
      <c r="J350" s="43"/>
      <c r="K350" s="43"/>
      <c r="L350" s="47"/>
      <c r="M350" s="223"/>
      <c r="N350" s="224"/>
      <c r="O350" s="87"/>
      <c r="P350" s="87"/>
      <c r="Q350" s="87"/>
      <c r="R350" s="87"/>
      <c r="S350" s="87"/>
      <c r="T350" s="88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T350" s="19" t="s">
        <v>135</v>
      </c>
      <c r="AU350" s="19" t="s">
        <v>21</v>
      </c>
    </row>
    <row r="351" spans="1:65" s="2" customFormat="1" ht="16.5" customHeight="1">
      <c r="A351" s="41"/>
      <c r="B351" s="42"/>
      <c r="C351" s="207" t="s">
        <v>542</v>
      </c>
      <c r="D351" s="207" t="s">
        <v>128</v>
      </c>
      <c r="E351" s="208" t="s">
        <v>543</v>
      </c>
      <c r="F351" s="209" t="s">
        <v>544</v>
      </c>
      <c r="G351" s="210" t="s">
        <v>179</v>
      </c>
      <c r="H351" s="211">
        <v>0.8</v>
      </c>
      <c r="I351" s="212"/>
      <c r="J351" s="213">
        <f>ROUND(I351*H351,2)</f>
        <v>0</v>
      </c>
      <c r="K351" s="209" t="s">
        <v>132</v>
      </c>
      <c r="L351" s="47"/>
      <c r="M351" s="214" t="s">
        <v>32</v>
      </c>
      <c r="N351" s="215" t="s">
        <v>53</v>
      </c>
      <c r="O351" s="87"/>
      <c r="P351" s="216">
        <f>O351*H351</f>
        <v>0</v>
      </c>
      <c r="Q351" s="216">
        <v>1.04877</v>
      </c>
      <c r="R351" s="216">
        <f>Q351*H351</f>
        <v>0.839016</v>
      </c>
      <c r="S351" s="216">
        <v>0</v>
      </c>
      <c r="T351" s="217">
        <f>S351*H351</f>
        <v>0</v>
      </c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R351" s="218" t="s">
        <v>133</v>
      </c>
      <c r="AT351" s="218" t="s">
        <v>128</v>
      </c>
      <c r="AU351" s="218" t="s">
        <v>21</v>
      </c>
      <c r="AY351" s="19" t="s">
        <v>126</v>
      </c>
      <c r="BE351" s="219">
        <f>IF(N351="základní",J351,0)</f>
        <v>0</v>
      </c>
      <c r="BF351" s="219">
        <f>IF(N351="snížená",J351,0)</f>
        <v>0</v>
      </c>
      <c r="BG351" s="219">
        <f>IF(N351="zákl. přenesená",J351,0)</f>
        <v>0</v>
      </c>
      <c r="BH351" s="219">
        <f>IF(N351="sníž. přenesená",J351,0)</f>
        <v>0</v>
      </c>
      <c r="BI351" s="219">
        <f>IF(N351="nulová",J351,0)</f>
        <v>0</v>
      </c>
      <c r="BJ351" s="19" t="s">
        <v>90</v>
      </c>
      <c r="BK351" s="219">
        <f>ROUND(I351*H351,2)</f>
        <v>0</v>
      </c>
      <c r="BL351" s="19" t="s">
        <v>133</v>
      </c>
      <c r="BM351" s="218" t="s">
        <v>545</v>
      </c>
    </row>
    <row r="352" spans="1:47" s="2" customFormat="1" ht="12">
      <c r="A352" s="41"/>
      <c r="B352" s="42"/>
      <c r="C352" s="43"/>
      <c r="D352" s="220" t="s">
        <v>135</v>
      </c>
      <c r="E352" s="43"/>
      <c r="F352" s="221" t="s">
        <v>546</v>
      </c>
      <c r="G352" s="43"/>
      <c r="H352" s="43"/>
      <c r="I352" s="222"/>
      <c r="J352" s="43"/>
      <c r="K352" s="43"/>
      <c r="L352" s="47"/>
      <c r="M352" s="223"/>
      <c r="N352" s="224"/>
      <c r="O352" s="87"/>
      <c r="P352" s="87"/>
      <c r="Q352" s="87"/>
      <c r="R352" s="87"/>
      <c r="S352" s="87"/>
      <c r="T352" s="88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T352" s="19" t="s">
        <v>135</v>
      </c>
      <c r="AU352" s="19" t="s">
        <v>21</v>
      </c>
    </row>
    <row r="353" spans="1:51" s="14" customFormat="1" ht="12">
      <c r="A353" s="14"/>
      <c r="B353" s="236"/>
      <c r="C353" s="237"/>
      <c r="D353" s="227" t="s">
        <v>137</v>
      </c>
      <c r="E353" s="238" t="s">
        <v>32</v>
      </c>
      <c r="F353" s="239" t="s">
        <v>547</v>
      </c>
      <c r="G353" s="237"/>
      <c r="H353" s="240">
        <v>0.8</v>
      </c>
      <c r="I353" s="241"/>
      <c r="J353" s="237"/>
      <c r="K353" s="237"/>
      <c r="L353" s="242"/>
      <c r="M353" s="243"/>
      <c r="N353" s="244"/>
      <c r="O353" s="244"/>
      <c r="P353" s="244"/>
      <c r="Q353" s="244"/>
      <c r="R353" s="244"/>
      <c r="S353" s="244"/>
      <c r="T353" s="245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6" t="s">
        <v>137</v>
      </c>
      <c r="AU353" s="246" t="s">
        <v>21</v>
      </c>
      <c r="AV353" s="14" t="s">
        <v>21</v>
      </c>
      <c r="AW353" s="14" t="s">
        <v>41</v>
      </c>
      <c r="AX353" s="14" t="s">
        <v>82</v>
      </c>
      <c r="AY353" s="246" t="s">
        <v>126</v>
      </c>
    </row>
    <row r="354" spans="1:51" s="13" customFormat="1" ht="12">
      <c r="A354" s="13"/>
      <c r="B354" s="225"/>
      <c r="C354" s="226"/>
      <c r="D354" s="227" t="s">
        <v>137</v>
      </c>
      <c r="E354" s="228" t="s">
        <v>32</v>
      </c>
      <c r="F354" s="229" t="s">
        <v>140</v>
      </c>
      <c r="G354" s="226"/>
      <c r="H354" s="228" t="s">
        <v>32</v>
      </c>
      <c r="I354" s="230"/>
      <c r="J354" s="226"/>
      <c r="K354" s="226"/>
      <c r="L354" s="231"/>
      <c r="M354" s="232"/>
      <c r="N354" s="233"/>
      <c r="O354" s="233"/>
      <c r="P354" s="233"/>
      <c r="Q354" s="233"/>
      <c r="R354" s="233"/>
      <c r="S354" s="233"/>
      <c r="T354" s="234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5" t="s">
        <v>137</v>
      </c>
      <c r="AU354" s="235" t="s">
        <v>21</v>
      </c>
      <c r="AV354" s="13" t="s">
        <v>90</v>
      </c>
      <c r="AW354" s="13" t="s">
        <v>41</v>
      </c>
      <c r="AX354" s="13" t="s">
        <v>82</v>
      </c>
      <c r="AY354" s="235" t="s">
        <v>126</v>
      </c>
    </row>
    <row r="355" spans="1:51" s="15" customFormat="1" ht="12">
      <c r="A355" s="15"/>
      <c r="B355" s="247"/>
      <c r="C355" s="248"/>
      <c r="D355" s="227" t="s">
        <v>137</v>
      </c>
      <c r="E355" s="249" t="s">
        <v>32</v>
      </c>
      <c r="F355" s="250" t="s">
        <v>141</v>
      </c>
      <c r="G355" s="248"/>
      <c r="H355" s="251">
        <v>0.8</v>
      </c>
      <c r="I355" s="252"/>
      <c r="J355" s="248"/>
      <c r="K355" s="248"/>
      <c r="L355" s="253"/>
      <c r="M355" s="254"/>
      <c r="N355" s="255"/>
      <c r="O355" s="255"/>
      <c r="P355" s="255"/>
      <c r="Q355" s="255"/>
      <c r="R355" s="255"/>
      <c r="S355" s="255"/>
      <c r="T355" s="256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57" t="s">
        <v>137</v>
      </c>
      <c r="AU355" s="257" t="s">
        <v>21</v>
      </c>
      <c r="AV355" s="15" t="s">
        <v>133</v>
      </c>
      <c r="AW355" s="15" t="s">
        <v>41</v>
      </c>
      <c r="AX355" s="15" t="s">
        <v>90</v>
      </c>
      <c r="AY355" s="257" t="s">
        <v>126</v>
      </c>
    </row>
    <row r="356" spans="1:65" s="2" customFormat="1" ht="16.5" customHeight="1">
      <c r="A356" s="41"/>
      <c r="B356" s="42"/>
      <c r="C356" s="207" t="s">
        <v>548</v>
      </c>
      <c r="D356" s="207" t="s">
        <v>128</v>
      </c>
      <c r="E356" s="208" t="s">
        <v>549</v>
      </c>
      <c r="F356" s="209" t="s">
        <v>550</v>
      </c>
      <c r="G356" s="210" t="s">
        <v>179</v>
      </c>
      <c r="H356" s="211">
        <v>0.12</v>
      </c>
      <c r="I356" s="212"/>
      <c r="J356" s="213">
        <f>ROUND(I356*H356,2)</f>
        <v>0</v>
      </c>
      <c r="K356" s="209" t="s">
        <v>132</v>
      </c>
      <c r="L356" s="47"/>
      <c r="M356" s="214" t="s">
        <v>32</v>
      </c>
      <c r="N356" s="215" t="s">
        <v>53</v>
      </c>
      <c r="O356" s="87"/>
      <c r="P356" s="216">
        <f>O356*H356</f>
        <v>0</v>
      </c>
      <c r="Q356" s="216">
        <v>1.11277</v>
      </c>
      <c r="R356" s="216">
        <f>Q356*H356</f>
        <v>0.1335324</v>
      </c>
      <c r="S356" s="216">
        <v>0</v>
      </c>
      <c r="T356" s="217">
        <f>S356*H356</f>
        <v>0</v>
      </c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R356" s="218" t="s">
        <v>133</v>
      </c>
      <c r="AT356" s="218" t="s">
        <v>128</v>
      </c>
      <c r="AU356" s="218" t="s">
        <v>21</v>
      </c>
      <c r="AY356" s="19" t="s">
        <v>126</v>
      </c>
      <c r="BE356" s="219">
        <f>IF(N356="základní",J356,0)</f>
        <v>0</v>
      </c>
      <c r="BF356" s="219">
        <f>IF(N356="snížená",J356,0)</f>
        <v>0</v>
      </c>
      <c r="BG356" s="219">
        <f>IF(N356="zákl. přenesená",J356,0)</f>
        <v>0</v>
      </c>
      <c r="BH356" s="219">
        <f>IF(N356="sníž. přenesená",J356,0)</f>
        <v>0</v>
      </c>
      <c r="BI356" s="219">
        <f>IF(N356="nulová",J356,0)</f>
        <v>0</v>
      </c>
      <c r="BJ356" s="19" t="s">
        <v>90</v>
      </c>
      <c r="BK356" s="219">
        <f>ROUND(I356*H356,2)</f>
        <v>0</v>
      </c>
      <c r="BL356" s="19" t="s">
        <v>133</v>
      </c>
      <c r="BM356" s="218" t="s">
        <v>551</v>
      </c>
    </row>
    <row r="357" spans="1:47" s="2" customFormat="1" ht="12">
      <c r="A357" s="41"/>
      <c r="B357" s="42"/>
      <c r="C357" s="43"/>
      <c r="D357" s="220" t="s">
        <v>135</v>
      </c>
      <c r="E357" s="43"/>
      <c r="F357" s="221" t="s">
        <v>552</v>
      </c>
      <c r="G357" s="43"/>
      <c r="H357" s="43"/>
      <c r="I357" s="222"/>
      <c r="J357" s="43"/>
      <c r="K357" s="43"/>
      <c r="L357" s="47"/>
      <c r="M357" s="223"/>
      <c r="N357" s="224"/>
      <c r="O357" s="87"/>
      <c r="P357" s="87"/>
      <c r="Q357" s="87"/>
      <c r="R357" s="87"/>
      <c r="S357" s="87"/>
      <c r="T357" s="88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T357" s="19" t="s">
        <v>135</v>
      </c>
      <c r="AU357" s="19" t="s">
        <v>21</v>
      </c>
    </row>
    <row r="358" spans="1:51" s="14" customFormat="1" ht="12">
      <c r="A358" s="14"/>
      <c r="B358" s="236"/>
      <c r="C358" s="237"/>
      <c r="D358" s="227" t="s">
        <v>137</v>
      </c>
      <c r="E358" s="238" t="s">
        <v>32</v>
      </c>
      <c r="F358" s="239" t="s">
        <v>553</v>
      </c>
      <c r="G358" s="237"/>
      <c r="H358" s="240">
        <v>0.12</v>
      </c>
      <c r="I358" s="241"/>
      <c r="J358" s="237"/>
      <c r="K358" s="237"/>
      <c r="L358" s="242"/>
      <c r="M358" s="243"/>
      <c r="N358" s="244"/>
      <c r="O358" s="244"/>
      <c r="P358" s="244"/>
      <c r="Q358" s="244"/>
      <c r="R358" s="244"/>
      <c r="S358" s="244"/>
      <c r="T358" s="245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46" t="s">
        <v>137</v>
      </c>
      <c r="AU358" s="246" t="s">
        <v>21</v>
      </c>
      <c r="AV358" s="14" t="s">
        <v>21</v>
      </c>
      <c r="AW358" s="14" t="s">
        <v>41</v>
      </c>
      <c r="AX358" s="14" t="s">
        <v>82</v>
      </c>
      <c r="AY358" s="246" t="s">
        <v>126</v>
      </c>
    </row>
    <row r="359" spans="1:51" s="13" customFormat="1" ht="12">
      <c r="A359" s="13"/>
      <c r="B359" s="225"/>
      <c r="C359" s="226"/>
      <c r="D359" s="227" t="s">
        <v>137</v>
      </c>
      <c r="E359" s="228" t="s">
        <v>32</v>
      </c>
      <c r="F359" s="229" t="s">
        <v>140</v>
      </c>
      <c r="G359" s="226"/>
      <c r="H359" s="228" t="s">
        <v>32</v>
      </c>
      <c r="I359" s="230"/>
      <c r="J359" s="226"/>
      <c r="K359" s="226"/>
      <c r="L359" s="231"/>
      <c r="M359" s="232"/>
      <c r="N359" s="233"/>
      <c r="O359" s="233"/>
      <c r="P359" s="233"/>
      <c r="Q359" s="233"/>
      <c r="R359" s="233"/>
      <c r="S359" s="233"/>
      <c r="T359" s="234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5" t="s">
        <v>137</v>
      </c>
      <c r="AU359" s="235" t="s">
        <v>21</v>
      </c>
      <c r="AV359" s="13" t="s">
        <v>90</v>
      </c>
      <c r="AW359" s="13" t="s">
        <v>41</v>
      </c>
      <c r="AX359" s="13" t="s">
        <v>82</v>
      </c>
      <c r="AY359" s="235" t="s">
        <v>126</v>
      </c>
    </row>
    <row r="360" spans="1:51" s="15" customFormat="1" ht="12">
      <c r="A360" s="15"/>
      <c r="B360" s="247"/>
      <c r="C360" s="248"/>
      <c r="D360" s="227" t="s">
        <v>137</v>
      </c>
      <c r="E360" s="249" t="s">
        <v>32</v>
      </c>
      <c r="F360" s="250" t="s">
        <v>141</v>
      </c>
      <c r="G360" s="248"/>
      <c r="H360" s="251">
        <v>0.12</v>
      </c>
      <c r="I360" s="252"/>
      <c r="J360" s="248"/>
      <c r="K360" s="248"/>
      <c r="L360" s="253"/>
      <c r="M360" s="254"/>
      <c r="N360" s="255"/>
      <c r="O360" s="255"/>
      <c r="P360" s="255"/>
      <c r="Q360" s="255"/>
      <c r="R360" s="255"/>
      <c r="S360" s="255"/>
      <c r="T360" s="256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57" t="s">
        <v>137</v>
      </c>
      <c r="AU360" s="257" t="s">
        <v>21</v>
      </c>
      <c r="AV360" s="15" t="s">
        <v>133</v>
      </c>
      <c r="AW360" s="15" t="s">
        <v>41</v>
      </c>
      <c r="AX360" s="15" t="s">
        <v>90</v>
      </c>
      <c r="AY360" s="257" t="s">
        <v>126</v>
      </c>
    </row>
    <row r="361" spans="1:65" s="2" customFormat="1" ht="16.5" customHeight="1">
      <c r="A361" s="41"/>
      <c r="B361" s="42"/>
      <c r="C361" s="207" t="s">
        <v>554</v>
      </c>
      <c r="D361" s="207" t="s">
        <v>128</v>
      </c>
      <c r="E361" s="208" t="s">
        <v>555</v>
      </c>
      <c r="F361" s="209" t="s">
        <v>556</v>
      </c>
      <c r="G361" s="210" t="s">
        <v>170</v>
      </c>
      <c r="H361" s="211">
        <v>41.2</v>
      </c>
      <c r="I361" s="212"/>
      <c r="J361" s="213">
        <f>ROUND(I361*H361,2)</f>
        <v>0</v>
      </c>
      <c r="K361" s="209" t="s">
        <v>132</v>
      </c>
      <c r="L361" s="47"/>
      <c r="M361" s="214" t="s">
        <v>32</v>
      </c>
      <c r="N361" s="215" t="s">
        <v>53</v>
      </c>
      <c r="O361" s="87"/>
      <c r="P361" s="216">
        <f>O361*H361</f>
        <v>0</v>
      </c>
      <c r="Q361" s="216">
        <v>0.00019</v>
      </c>
      <c r="R361" s="216">
        <f>Q361*H361</f>
        <v>0.007828000000000002</v>
      </c>
      <c r="S361" s="216">
        <v>0</v>
      </c>
      <c r="T361" s="217">
        <f>S361*H361</f>
        <v>0</v>
      </c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R361" s="218" t="s">
        <v>133</v>
      </c>
      <c r="AT361" s="218" t="s">
        <v>128</v>
      </c>
      <c r="AU361" s="218" t="s">
        <v>21</v>
      </c>
      <c r="AY361" s="19" t="s">
        <v>126</v>
      </c>
      <c r="BE361" s="219">
        <f>IF(N361="základní",J361,0)</f>
        <v>0</v>
      </c>
      <c r="BF361" s="219">
        <f>IF(N361="snížená",J361,0)</f>
        <v>0</v>
      </c>
      <c r="BG361" s="219">
        <f>IF(N361="zákl. přenesená",J361,0)</f>
        <v>0</v>
      </c>
      <c r="BH361" s="219">
        <f>IF(N361="sníž. přenesená",J361,0)</f>
        <v>0</v>
      </c>
      <c r="BI361" s="219">
        <f>IF(N361="nulová",J361,0)</f>
        <v>0</v>
      </c>
      <c r="BJ361" s="19" t="s">
        <v>90</v>
      </c>
      <c r="BK361" s="219">
        <f>ROUND(I361*H361,2)</f>
        <v>0</v>
      </c>
      <c r="BL361" s="19" t="s">
        <v>133</v>
      </c>
      <c r="BM361" s="218" t="s">
        <v>557</v>
      </c>
    </row>
    <row r="362" spans="1:47" s="2" customFormat="1" ht="12">
      <c r="A362" s="41"/>
      <c r="B362" s="42"/>
      <c r="C362" s="43"/>
      <c r="D362" s="220" t="s">
        <v>135</v>
      </c>
      <c r="E362" s="43"/>
      <c r="F362" s="221" t="s">
        <v>558</v>
      </c>
      <c r="G362" s="43"/>
      <c r="H362" s="43"/>
      <c r="I362" s="222"/>
      <c r="J362" s="43"/>
      <c r="K362" s="43"/>
      <c r="L362" s="47"/>
      <c r="M362" s="223"/>
      <c r="N362" s="224"/>
      <c r="O362" s="87"/>
      <c r="P362" s="87"/>
      <c r="Q362" s="87"/>
      <c r="R362" s="87"/>
      <c r="S362" s="87"/>
      <c r="T362" s="88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T362" s="19" t="s">
        <v>135</v>
      </c>
      <c r="AU362" s="19" t="s">
        <v>21</v>
      </c>
    </row>
    <row r="363" spans="1:51" s="14" customFormat="1" ht="12">
      <c r="A363" s="14"/>
      <c r="B363" s="236"/>
      <c r="C363" s="237"/>
      <c r="D363" s="227" t="s">
        <v>137</v>
      </c>
      <c r="E363" s="238" t="s">
        <v>32</v>
      </c>
      <c r="F363" s="239" t="s">
        <v>559</v>
      </c>
      <c r="G363" s="237"/>
      <c r="H363" s="240">
        <v>41.2</v>
      </c>
      <c r="I363" s="241"/>
      <c r="J363" s="237"/>
      <c r="K363" s="237"/>
      <c r="L363" s="242"/>
      <c r="M363" s="243"/>
      <c r="N363" s="244"/>
      <c r="O363" s="244"/>
      <c r="P363" s="244"/>
      <c r="Q363" s="244"/>
      <c r="R363" s="244"/>
      <c r="S363" s="244"/>
      <c r="T363" s="245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6" t="s">
        <v>137</v>
      </c>
      <c r="AU363" s="246" t="s">
        <v>21</v>
      </c>
      <c r="AV363" s="14" t="s">
        <v>21</v>
      </c>
      <c r="AW363" s="14" t="s">
        <v>41</v>
      </c>
      <c r="AX363" s="14" t="s">
        <v>82</v>
      </c>
      <c r="AY363" s="246" t="s">
        <v>126</v>
      </c>
    </row>
    <row r="364" spans="1:51" s="13" customFormat="1" ht="12">
      <c r="A364" s="13"/>
      <c r="B364" s="225"/>
      <c r="C364" s="226"/>
      <c r="D364" s="227" t="s">
        <v>137</v>
      </c>
      <c r="E364" s="228" t="s">
        <v>32</v>
      </c>
      <c r="F364" s="229" t="s">
        <v>140</v>
      </c>
      <c r="G364" s="226"/>
      <c r="H364" s="228" t="s">
        <v>32</v>
      </c>
      <c r="I364" s="230"/>
      <c r="J364" s="226"/>
      <c r="K364" s="226"/>
      <c r="L364" s="231"/>
      <c r="M364" s="232"/>
      <c r="N364" s="233"/>
      <c r="O364" s="233"/>
      <c r="P364" s="233"/>
      <c r="Q364" s="233"/>
      <c r="R364" s="233"/>
      <c r="S364" s="233"/>
      <c r="T364" s="234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5" t="s">
        <v>137</v>
      </c>
      <c r="AU364" s="235" t="s">
        <v>21</v>
      </c>
      <c r="AV364" s="13" t="s">
        <v>90</v>
      </c>
      <c r="AW364" s="13" t="s">
        <v>41</v>
      </c>
      <c r="AX364" s="13" t="s">
        <v>82</v>
      </c>
      <c r="AY364" s="235" t="s">
        <v>126</v>
      </c>
    </row>
    <row r="365" spans="1:51" s="15" customFormat="1" ht="12">
      <c r="A365" s="15"/>
      <c r="B365" s="247"/>
      <c r="C365" s="248"/>
      <c r="D365" s="227" t="s">
        <v>137</v>
      </c>
      <c r="E365" s="249" t="s">
        <v>32</v>
      </c>
      <c r="F365" s="250" t="s">
        <v>141</v>
      </c>
      <c r="G365" s="248"/>
      <c r="H365" s="251">
        <v>41.2</v>
      </c>
      <c r="I365" s="252"/>
      <c r="J365" s="248"/>
      <c r="K365" s="248"/>
      <c r="L365" s="253"/>
      <c r="M365" s="254"/>
      <c r="N365" s="255"/>
      <c r="O365" s="255"/>
      <c r="P365" s="255"/>
      <c r="Q365" s="255"/>
      <c r="R365" s="255"/>
      <c r="S365" s="255"/>
      <c r="T365" s="256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57" t="s">
        <v>137</v>
      </c>
      <c r="AU365" s="257" t="s">
        <v>21</v>
      </c>
      <c r="AV365" s="15" t="s">
        <v>133</v>
      </c>
      <c r="AW365" s="15" t="s">
        <v>41</v>
      </c>
      <c r="AX365" s="15" t="s">
        <v>90</v>
      </c>
      <c r="AY365" s="257" t="s">
        <v>126</v>
      </c>
    </row>
    <row r="366" spans="1:65" s="2" customFormat="1" ht="21.75" customHeight="1">
      <c r="A366" s="41"/>
      <c r="B366" s="42"/>
      <c r="C366" s="207" t="s">
        <v>560</v>
      </c>
      <c r="D366" s="207" t="s">
        <v>128</v>
      </c>
      <c r="E366" s="208" t="s">
        <v>561</v>
      </c>
      <c r="F366" s="209" t="s">
        <v>562</v>
      </c>
      <c r="G366" s="210" t="s">
        <v>131</v>
      </c>
      <c r="H366" s="211">
        <v>22.5</v>
      </c>
      <c r="I366" s="212"/>
      <c r="J366" s="213">
        <f>ROUND(I366*H366,2)</f>
        <v>0</v>
      </c>
      <c r="K366" s="209" t="s">
        <v>132</v>
      </c>
      <c r="L366" s="47"/>
      <c r="M366" s="214" t="s">
        <v>32</v>
      </c>
      <c r="N366" s="215" t="s">
        <v>53</v>
      </c>
      <c r="O366" s="87"/>
      <c r="P366" s="216">
        <f>O366*H366</f>
        <v>0</v>
      </c>
      <c r="Q366" s="216">
        <v>2.29496</v>
      </c>
      <c r="R366" s="216">
        <f>Q366*H366</f>
        <v>51.6366</v>
      </c>
      <c r="S366" s="216">
        <v>0</v>
      </c>
      <c r="T366" s="217">
        <f>S366*H366</f>
        <v>0</v>
      </c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R366" s="218" t="s">
        <v>133</v>
      </c>
      <c r="AT366" s="218" t="s">
        <v>128</v>
      </c>
      <c r="AU366" s="218" t="s">
        <v>21</v>
      </c>
      <c r="AY366" s="19" t="s">
        <v>126</v>
      </c>
      <c r="BE366" s="219">
        <f>IF(N366="základní",J366,0)</f>
        <v>0</v>
      </c>
      <c r="BF366" s="219">
        <f>IF(N366="snížená",J366,0)</f>
        <v>0</v>
      </c>
      <c r="BG366" s="219">
        <f>IF(N366="zákl. přenesená",J366,0)</f>
        <v>0</v>
      </c>
      <c r="BH366" s="219">
        <f>IF(N366="sníž. přenesená",J366,0)</f>
        <v>0</v>
      </c>
      <c r="BI366" s="219">
        <f>IF(N366="nulová",J366,0)</f>
        <v>0</v>
      </c>
      <c r="BJ366" s="19" t="s">
        <v>90</v>
      </c>
      <c r="BK366" s="219">
        <f>ROUND(I366*H366,2)</f>
        <v>0</v>
      </c>
      <c r="BL366" s="19" t="s">
        <v>133</v>
      </c>
      <c r="BM366" s="218" t="s">
        <v>563</v>
      </c>
    </row>
    <row r="367" spans="1:47" s="2" customFormat="1" ht="12">
      <c r="A367" s="41"/>
      <c r="B367" s="42"/>
      <c r="C367" s="43"/>
      <c r="D367" s="220" t="s">
        <v>135</v>
      </c>
      <c r="E367" s="43"/>
      <c r="F367" s="221" t="s">
        <v>564</v>
      </c>
      <c r="G367" s="43"/>
      <c r="H367" s="43"/>
      <c r="I367" s="222"/>
      <c r="J367" s="43"/>
      <c r="K367" s="43"/>
      <c r="L367" s="47"/>
      <c r="M367" s="223"/>
      <c r="N367" s="224"/>
      <c r="O367" s="87"/>
      <c r="P367" s="87"/>
      <c r="Q367" s="87"/>
      <c r="R367" s="87"/>
      <c r="S367" s="87"/>
      <c r="T367" s="88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T367" s="19" t="s">
        <v>135</v>
      </c>
      <c r="AU367" s="19" t="s">
        <v>21</v>
      </c>
    </row>
    <row r="368" spans="1:51" s="14" customFormat="1" ht="12">
      <c r="A368" s="14"/>
      <c r="B368" s="236"/>
      <c r="C368" s="237"/>
      <c r="D368" s="227" t="s">
        <v>137</v>
      </c>
      <c r="E368" s="238" t="s">
        <v>32</v>
      </c>
      <c r="F368" s="239" t="s">
        <v>565</v>
      </c>
      <c r="G368" s="237"/>
      <c r="H368" s="240">
        <v>22.5</v>
      </c>
      <c r="I368" s="241"/>
      <c r="J368" s="237"/>
      <c r="K368" s="237"/>
      <c r="L368" s="242"/>
      <c r="M368" s="243"/>
      <c r="N368" s="244"/>
      <c r="O368" s="244"/>
      <c r="P368" s="244"/>
      <c r="Q368" s="244"/>
      <c r="R368" s="244"/>
      <c r="S368" s="244"/>
      <c r="T368" s="245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46" t="s">
        <v>137</v>
      </c>
      <c r="AU368" s="246" t="s">
        <v>21</v>
      </c>
      <c r="AV368" s="14" t="s">
        <v>21</v>
      </c>
      <c r="AW368" s="14" t="s">
        <v>41</v>
      </c>
      <c r="AX368" s="14" t="s">
        <v>82</v>
      </c>
      <c r="AY368" s="246" t="s">
        <v>126</v>
      </c>
    </row>
    <row r="369" spans="1:51" s="13" customFormat="1" ht="12">
      <c r="A369" s="13"/>
      <c r="B369" s="225"/>
      <c r="C369" s="226"/>
      <c r="D369" s="227" t="s">
        <v>137</v>
      </c>
      <c r="E369" s="228" t="s">
        <v>32</v>
      </c>
      <c r="F369" s="229" t="s">
        <v>140</v>
      </c>
      <c r="G369" s="226"/>
      <c r="H369" s="228" t="s">
        <v>32</v>
      </c>
      <c r="I369" s="230"/>
      <c r="J369" s="226"/>
      <c r="K369" s="226"/>
      <c r="L369" s="231"/>
      <c r="M369" s="232"/>
      <c r="N369" s="233"/>
      <c r="O369" s="233"/>
      <c r="P369" s="233"/>
      <c r="Q369" s="233"/>
      <c r="R369" s="233"/>
      <c r="S369" s="233"/>
      <c r="T369" s="234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5" t="s">
        <v>137</v>
      </c>
      <c r="AU369" s="235" t="s">
        <v>21</v>
      </c>
      <c r="AV369" s="13" t="s">
        <v>90</v>
      </c>
      <c r="AW369" s="13" t="s">
        <v>41</v>
      </c>
      <c r="AX369" s="13" t="s">
        <v>82</v>
      </c>
      <c r="AY369" s="235" t="s">
        <v>126</v>
      </c>
    </row>
    <row r="370" spans="1:51" s="15" customFormat="1" ht="12">
      <c r="A370" s="15"/>
      <c r="B370" s="247"/>
      <c r="C370" s="248"/>
      <c r="D370" s="227" t="s">
        <v>137</v>
      </c>
      <c r="E370" s="249" t="s">
        <v>32</v>
      </c>
      <c r="F370" s="250" t="s">
        <v>141</v>
      </c>
      <c r="G370" s="248"/>
      <c r="H370" s="251">
        <v>22.5</v>
      </c>
      <c r="I370" s="252"/>
      <c r="J370" s="248"/>
      <c r="K370" s="248"/>
      <c r="L370" s="253"/>
      <c r="M370" s="254"/>
      <c r="N370" s="255"/>
      <c r="O370" s="255"/>
      <c r="P370" s="255"/>
      <c r="Q370" s="255"/>
      <c r="R370" s="255"/>
      <c r="S370" s="255"/>
      <c r="T370" s="256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57" t="s">
        <v>137</v>
      </c>
      <c r="AU370" s="257" t="s">
        <v>21</v>
      </c>
      <c r="AV370" s="15" t="s">
        <v>133</v>
      </c>
      <c r="AW370" s="15" t="s">
        <v>41</v>
      </c>
      <c r="AX370" s="15" t="s">
        <v>90</v>
      </c>
      <c r="AY370" s="257" t="s">
        <v>126</v>
      </c>
    </row>
    <row r="371" spans="1:65" s="2" customFormat="1" ht="24.15" customHeight="1">
      <c r="A371" s="41"/>
      <c r="B371" s="42"/>
      <c r="C371" s="207" t="s">
        <v>566</v>
      </c>
      <c r="D371" s="207" t="s">
        <v>128</v>
      </c>
      <c r="E371" s="208" t="s">
        <v>567</v>
      </c>
      <c r="F371" s="209" t="s">
        <v>568</v>
      </c>
      <c r="G371" s="210" t="s">
        <v>131</v>
      </c>
      <c r="H371" s="211">
        <v>26.066</v>
      </c>
      <c r="I371" s="212"/>
      <c r="J371" s="213">
        <f>ROUND(I371*H371,2)</f>
        <v>0</v>
      </c>
      <c r="K371" s="209" t="s">
        <v>32</v>
      </c>
      <c r="L371" s="47"/>
      <c r="M371" s="214" t="s">
        <v>32</v>
      </c>
      <c r="N371" s="215" t="s">
        <v>53</v>
      </c>
      <c r="O371" s="87"/>
      <c r="P371" s="216">
        <f>O371*H371</f>
        <v>0</v>
      </c>
      <c r="Q371" s="216">
        <v>3.05673</v>
      </c>
      <c r="R371" s="216">
        <f>Q371*H371</f>
        <v>79.67672418</v>
      </c>
      <c r="S371" s="216">
        <v>0</v>
      </c>
      <c r="T371" s="217">
        <f>S371*H371</f>
        <v>0</v>
      </c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R371" s="218" t="s">
        <v>133</v>
      </c>
      <c r="AT371" s="218" t="s">
        <v>128</v>
      </c>
      <c r="AU371" s="218" t="s">
        <v>21</v>
      </c>
      <c r="AY371" s="19" t="s">
        <v>126</v>
      </c>
      <c r="BE371" s="219">
        <f>IF(N371="základní",J371,0)</f>
        <v>0</v>
      </c>
      <c r="BF371" s="219">
        <f>IF(N371="snížená",J371,0)</f>
        <v>0</v>
      </c>
      <c r="BG371" s="219">
        <f>IF(N371="zákl. přenesená",J371,0)</f>
        <v>0</v>
      </c>
      <c r="BH371" s="219">
        <f>IF(N371="sníž. přenesená",J371,0)</f>
        <v>0</v>
      </c>
      <c r="BI371" s="219">
        <f>IF(N371="nulová",J371,0)</f>
        <v>0</v>
      </c>
      <c r="BJ371" s="19" t="s">
        <v>90</v>
      </c>
      <c r="BK371" s="219">
        <f>ROUND(I371*H371,2)</f>
        <v>0</v>
      </c>
      <c r="BL371" s="19" t="s">
        <v>133</v>
      </c>
      <c r="BM371" s="218" t="s">
        <v>569</v>
      </c>
    </row>
    <row r="372" spans="1:51" s="14" customFormat="1" ht="12">
      <c r="A372" s="14"/>
      <c r="B372" s="236"/>
      <c r="C372" s="237"/>
      <c r="D372" s="227" t="s">
        <v>137</v>
      </c>
      <c r="E372" s="238" t="s">
        <v>32</v>
      </c>
      <c r="F372" s="239" t="s">
        <v>570</v>
      </c>
      <c r="G372" s="237"/>
      <c r="H372" s="240">
        <v>21.335</v>
      </c>
      <c r="I372" s="241"/>
      <c r="J372" s="237"/>
      <c r="K372" s="237"/>
      <c r="L372" s="242"/>
      <c r="M372" s="243"/>
      <c r="N372" s="244"/>
      <c r="O372" s="244"/>
      <c r="P372" s="244"/>
      <c r="Q372" s="244"/>
      <c r="R372" s="244"/>
      <c r="S372" s="244"/>
      <c r="T372" s="245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46" t="s">
        <v>137</v>
      </c>
      <c r="AU372" s="246" t="s">
        <v>21</v>
      </c>
      <c r="AV372" s="14" t="s">
        <v>21</v>
      </c>
      <c r="AW372" s="14" t="s">
        <v>41</v>
      </c>
      <c r="AX372" s="14" t="s">
        <v>82</v>
      </c>
      <c r="AY372" s="246" t="s">
        <v>126</v>
      </c>
    </row>
    <row r="373" spans="1:51" s="14" customFormat="1" ht="12">
      <c r="A373" s="14"/>
      <c r="B373" s="236"/>
      <c r="C373" s="237"/>
      <c r="D373" s="227" t="s">
        <v>137</v>
      </c>
      <c r="E373" s="238" t="s">
        <v>32</v>
      </c>
      <c r="F373" s="239" t="s">
        <v>571</v>
      </c>
      <c r="G373" s="237"/>
      <c r="H373" s="240">
        <v>4.731</v>
      </c>
      <c r="I373" s="241"/>
      <c r="J373" s="237"/>
      <c r="K373" s="237"/>
      <c r="L373" s="242"/>
      <c r="M373" s="243"/>
      <c r="N373" s="244"/>
      <c r="O373" s="244"/>
      <c r="P373" s="244"/>
      <c r="Q373" s="244"/>
      <c r="R373" s="244"/>
      <c r="S373" s="244"/>
      <c r="T373" s="245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46" t="s">
        <v>137</v>
      </c>
      <c r="AU373" s="246" t="s">
        <v>21</v>
      </c>
      <c r="AV373" s="14" t="s">
        <v>21</v>
      </c>
      <c r="AW373" s="14" t="s">
        <v>41</v>
      </c>
      <c r="AX373" s="14" t="s">
        <v>82</v>
      </c>
      <c r="AY373" s="246" t="s">
        <v>126</v>
      </c>
    </row>
    <row r="374" spans="1:51" s="13" customFormat="1" ht="12">
      <c r="A374" s="13"/>
      <c r="B374" s="225"/>
      <c r="C374" s="226"/>
      <c r="D374" s="227" t="s">
        <v>137</v>
      </c>
      <c r="E374" s="228" t="s">
        <v>32</v>
      </c>
      <c r="F374" s="229" t="s">
        <v>140</v>
      </c>
      <c r="G374" s="226"/>
      <c r="H374" s="228" t="s">
        <v>32</v>
      </c>
      <c r="I374" s="230"/>
      <c r="J374" s="226"/>
      <c r="K374" s="226"/>
      <c r="L374" s="231"/>
      <c r="M374" s="232"/>
      <c r="N374" s="233"/>
      <c r="O374" s="233"/>
      <c r="P374" s="233"/>
      <c r="Q374" s="233"/>
      <c r="R374" s="233"/>
      <c r="S374" s="233"/>
      <c r="T374" s="234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5" t="s">
        <v>137</v>
      </c>
      <c r="AU374" s="235" t="s">
        <v>21</v>
      </c>
      <c r="AV374" s="13" t="s">
        <v>90</v>
      </c>
      <c r="AW374" s="13" t="s">
        <v>41</v>
      </c>
      <c r="AX374" s="13" t="s">
        <v>82</v>
      </c>
      <c r="AY374" s="235" t="s">
        <v>126</v>
      </c>
    </row>
    <row r="375" spans="1:51" s="15" customFormat="1" ht="12">
      <c r="A375" s="15"/>
      <c r="B375" s="247"/>
      <c r="C375" s="248"/>
      <c r="D375" s="227" t="s">
        <v>137</v>
      </c>
      <c r="E375" s="249" t="s">
        <v>32</v>
      </c>
      <c r="F375" s="250" t="s">
        <v>141</v>
      </c>
      <c r="G375" s="248"/>
      <c r="H375" s="251">
        <v>26.066000000000003</v>
      </c>
      <c r="I375" s="252"/>
      <c r="J375" s="248"/>
      <c r="K375" s="248"/>
      <c r="L375" s="253"/>
      <c r="M375" s="254"/>
      <c r="N375" s="255"/>
      <c r="O375" s="255"/>
      <c r="P375" s="255"/>
      <c r="Q375" s="255"/>
      <c r="R375" s="255"/>
      <c r="S375" s="255"/>
      <c r="T375" s="256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57" t="s">
        <v>137</v>
      </c>
      <c r="AU375" s="257" t="s">
        <v>21</v>
      </c>
      <c r="AV375" s="15" t="s">
        <v>133</v>
      </c>
      <c r="AW375" s="15" t="s">
        <v>41</v>
      </c>
      <c r="AX375" s="15" t="s">
        <v>90</v>
      </c>
      <c r="AY375" s="257" t="s">
        <v>126</v>
      </c>
    </row>
    <row r="376" spans="1:65" s="2" customFormat="1" ht="16.5" customHeight="1">
      <c r="A376" s="41"/>
      <c r="B376" s="42"/>
      <c r="C376" s="207" t="s">
        <v>572</v>
      </c>
      <c r="D376" s="207" t="s">
        <v>128</v>
      </c>
      <c r="E376" s="208" t="s">
        <v>573</v>
      </c>
      <c r="F376" s="209" t="s">
        <v>574</v>
      </c>
      <c r="G376" s="210" t="s">
        <v>131</v>
      </c>
      <c r="H376" s="211">
        <v>120.619</v>
      </c>
      <c r="I376" s="212"/>
      <c r="J376" s="213">
        <f>ROUND(I376*H376,2)</f>
        <v>0</v>
      </c>
      <c r="K376" s="209" t="s">
        <v>132</v>
      </c>
      <c r="L376" s="47"/>
      <c r="M376" s="214" t="s">
        <v>32</v>
      </c>
      <c r="N376" s="215" t="s">
        <v>53</v>
      </c>
      <c r="O376" s="87"/>
      <c r="P376" s="216">
        <f>O376*H376</f>
        <v>0</v>
      </c>
      <c r="Q376" s="216">
        <v>0</v>
      </c>
      <c r="R376" s="216">
        <f>Q376*H376</f>
        <v>0</v>
      </c>
      <c r="S376" s="216">
        <v>0</v>
      </c>
      <c r="T376" s="217">
        <f>S376*H376</f>
        <v>0</v>
      </c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R376" s="218" t="s">
        <v>133</v>
      </c>
      <c r="AT376" s="218" t="s">
        <v>128</v>
      </c>
      <c r="AU376" s="218" t="s">
        <v>21</v>
      </c>
      <c r="AY376" s="19" t="s">
        <v>126</v>
      </c>
      <c r="BE376" s="219">
        <f>IF(N376="základní",J376,0)</f>
        <v>0</v>
      </c>
      <c r="BF376" s="219">
        <f>IF(N376="snížená",J376,0)</f>
        <v>0</v>
      </c>
      <c r="BG376" s="219">
        <f>IF(N376="zákl. přenesená",J376,0)</f>
        <v>0</v>
      </c>
      <c r="BH376" s="219">
        <f>IF(N376="sníž. přenesená",J376,0)</f>
        <v>0</v>
      </c>
      <c r="BI376" s="219">
        <f>IF(N376="nulová",J376,0)</f>
        <v>0</v>
      </c>
      <c r="BJ376" s="19" t="s">
        <v>90</v>
      </c>
      <c r="BK376" s="219">
        <f>ROUND(I376*H376,2)</f>
        <v>0</v>
      </c>
      <c r="BL376" s="19" t="s">
        <v>133</v>
      </c>
      <c r="BM376" s="218" t="s">
        <v>575</v>
      </c>
    </row>
    <row r="377" spans="1:47" s="2" customFormat="1" ht="12">
      <c r="A377" s="41"/>
      <c r="B377" s="42"/>
      <c r="C377" s="43"/>
      <c r="D377" s="220" t="s">
        <v>135</v>
      </c>
      <c r="E377" s="43"/>
      <c r="F377" s="221" t="s">
        <v>576</v>
      </c>
      <c r="G377" s="43"/>
      <c r="H377" s="43"/>
      <c r="I377" s="222"/>
      <c r="J377" s="43"/>
      <c r="K377" s="43"/>
      <c r="L377" s="47"/>
      <c r="M377" s="223"/>
      <c r="N377" s="224"/>
      <c r="O377" s="87"/>
      <c r="P377" s="87"/>
      <c r="Q377" s="87"/>
      <c r="R377" s="87"/>
      <c r="S377" s="87"/>
      <c r="T377" s="88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T377" s="19" t="s">
        <v>135</v>
      </c>
      <c r="AU377" s="19" t="s">
        <v>21</v>
      </c>
    </row>
    <row r="378" spans="1:51" s="14" customFormat="1" ht="12">
      <c r="A378" s="14"/>
      <c r="B378" s="236"/>
      <c r="C378" s="237"/>
      <c r="D378" s="227" t="s">
        <v>137</v>
      </c>
      <c r="E378" s="238" t="s">
        <v>32</v>
      </c>
      <c r="F378" s="239" t="s">
        <v>577</v>
      </c>
      <c r="G378" s="237"/>
      <c r="H378" s="240">
        <v>42.381</v>
      </c>
      <c r="I378" s="241"/>
      <c r="J378" s="237"/>
      <c r="K378" s="237"/>
      <c r="L378" s="242"/>
      <c r="M378" s="243"/>
      <c r="N378" s="244"/>
      <c r="O378" s="244"/>
      <c r="P378" s="244"/>
      <c r="Q378" s="244"/>
      <c r="R378" s="244"/>
      <c r="S378" s="244"/>
      <c r="T378" s="245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46" t="s">
        <v>137</v>
      </c>
      <c r="AU378" s="246" t="s">
        <v>21</v>
      </c>
      <c r="AV378" s="14" t="s">
        <v>21</v>
      </c>
      <c r="AW378" s="14" t="s">
        <v>41</v>
      </c>
      <c r="AX378" s="14" t="s">
        <v>82</v>
      </c>
      <c r="AY378" s="246" t="s">
        <v>126</v>
      </c>
    </row>
    <row r="379" spans="1:51" s="14" customFormat="1" ht="12">
      <c r="A379" s="14"/>
      <c r="B379" s="236"/>
      <c r="C379" s="237"/>
      <c r="D379" s="227" t="s">
        <v>137</v>
      </c>
      <c r="E379" s="238" t="s">
        <v>32</v>
      </c>
      <c r="F379" s="239" t="s">
        <v>578</v>
      </c>
      <c r="G379" s="237"/>
      <c r="H379" s="240">
        <v>47.763</v>
      </c>
      <c r="I379" s="241"/>
      <c r="J379" s="237"/>
      <c r="K379" s="237"/>
      <c r="L379" s="242"/>
      <c r="M379" s="243"/>
      <c r="N379" s="244"/>
      <c r="O379" s="244"/>
      <c r="P379" s="244"/>
      <c r="Q379" s="244"/>
      <c r="R379" s="244"/>
      <c r="S379" s="244"/>
      <c r="T379" s="245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46" t="s">
        <v>137</v>
      </c>
      <c r="AU379" s="246" t="s">
        <v>21</v>
      </c>
      <c r="AV379" s="14" t="s">
        <v>21</v>
      </c>
      <c r="AW379" s="14" t="s">
        <v>41</v>
      </c>
      <c r="AX379" s="14" t="s">
        <v>82</v>
      </c>
      <c r="AY379" s="246" t="s">
        <v>126</v>
      </c>
    </row>
    <row r="380" spans="1:51" s="13" customFormat="1" ht="12">
      <c r="A380" s="13"/>
      <c r="B380" s="225"/>
      <c r="C380" s="226"/>
      <c r="D380" s="227" t="s">
        <v>137</v>
      </c>
      <c r="E380" s="228" t="s">
        <v>32</v>
      </c>
      <c r="F380" s="229" t="s">
        <v>156</v>
      </c>
      <c r="G380" s="226"/>
      <c r="H380" s="228" t="s">
        <v>32</v>
      </c>
      <c r="I380" s="230"/>
      <c r="J380" s="226"/>
      <c r="K380" s="226"/>
      <c r="L380" s="231"/>
      <c r="M380" s="232"/>
      <c r="N380" s="233"/>
      <c r="O380" s="233"/>
      <c r="P380" s="233"/>
      <c r="Q380" s="233"/>
      <c r="R380" s="233"/>
      <c r="S380" s="233"/>
      <c r="T380" s="234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5" t="s">
        <v>137</v>
      </c>
      <c r="AU380" s="235" t="s">
        <v>21</v>
      </c>
      <c r="AV380" s="13" t="s">
        <v>90</v>
      </c>
      <c r="AW380" s="13" t="s">
        <v>41</v>
      </c>
      <c r="AX380" s="13" t="s">
        <v>82</v>
      </c>
      <c r="AY380" s="235" t="s">
        <v>126</v>
      </c>
    </row>
    <row r="381" spans="1:51" s="14" customFormat="1" ht="12">
      <c r="A381" s="14"/>
      <c r="B381" s="236"/>
      <c r="C381" s="237"/>
      <c r="D381" s="227" t="s">
        <v>137</v>
      </c>
      <c r="E381" s="238" t="s">
        <v>32</v>
      </c>
      <c r="F381" s="239" t="s">
        <v>579</v>
      </c>
      <c r="G381" s="237"/>
      <c r="H381" s="240">
        <v>23.925</v>
      </c>
      <c r="I381" s="241"/>
      <c r="J381" s="237"/>
      <c r="K381" s="237"/>
      <c r="L381" s="242"/>
      <c r="M381" s="243"/>
      <c r="N381" s="244"/>
      <c r="O381" s="244"/>
      <c r="P381" s="244"/>
      <c r="Q381" s="244"/>
      <c r="R381" s="244"/>
      <c r="S381" s="244"/>
      <c r="T381" s="245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46" t="s">
        <v>137</v>
      </c>
      <c r="AU381" s="246" t="s">
        <v>21</v>
      </c>
      <c r="AV381" s="14" t="s">
        <v>21</v>
      </c>
      <c r="AW381" s="14" t="s">
        <v>41</v>
      </c>
      <c r="AX381" s="14" t="s">
        <v>82</v>
      </c>
      <c r="AY381" s="246" t="s">
        <v>126</v>
      </c>
    </row>
    <row r="382" spans="1:51" s="14" customFormat="1" ht="12">
      <c r="A382" s="14"/>
      <c r="B382" s="236"/>
      <c r="C382" s="237"/>
      <c r="D382" s="227" t="s">
        <v>137</v>
      </c>
      <c r="E382" s="238" t="s">
        <v>32</v>
      </c>
      <c r="F382" s="239" t="s">
        <v>580</v>
      </c>
      <c r="G382" s="237"/>
      <c r="H382" s="240">
        <v>6.55</v>
      </c>
      <c r="I382" s="241"/>
      <c r="J382" s="237"/>
      <c r="K382" s="237"/>
      <c r="L382" s="242"/>
      <c r="M382" s="243"/>
      <c r="N382" s="244"/>
      <c r="O382" s="244"/>
      <c r="P382" s="244"/>
      <c r="Q382" s="244"/>
      <c r="R382" s="244"/>
      <c r="S382" s="244"/>
      <c r="T382" s="245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6" t="s">
        <v>137</v>
      </c>
      <c r="AU382" s="246" t="s">
        <v>21</v>
      </c>
      <c r="AV382" s="14" t="s">
        <v>21</v>
      </c>
      <c r="AW382" s="14" t="s">
        <v>41</v>
      </c>
      <c r="AX382" s="14" t="s">
        <v>82</v>
      </c>
      <c r="AY382" s="246" t="s">
        <v>126</v>
      </c>
    </row>
    <row r="383" spans="1:51" s="13" customFormat="1" ht="12">
      <c r="A383" s="13"/>
      <c r="B383" s="225"/>
      <c r="C383" s="226"/>
      <c r="D383" s="227" t="s">
        <v>137</v>
      </c>
      <c r="E383" s="228" t="s">
        <v>32</v>
      </c>
      <c r="F383" s="229" t="s">
        <v>140</v>
      </c>
      <c r="G383" s="226"/>
      <c r="H383" s="228" t="s">
        <v>32</v>
      </c>
      <c r="I383" s="230"/>
      <c r="J383" s="226"/>
      <c r="K383" s="226"/>
      <c r="L383" s="231"/>
      <c r="M383" s="232"/>
      <c r="N383" s="233"/>
      <c r="O383" s="233"/>
      <c r="P383" s="233"/>
      <c r="Q383" s="233"/>
      <c r="R383" s="233"/>
      <c r="S383" s="233"/>
      <c r="T383" s="234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5" t="s">
        <v>137</v>
      </c>
      <c r="AU383" s="235" t="s">
        <v>21</v>
      </c>
      <c r="AV383" s="13" t="s">
        <v>90</v>
      </c>
      <c r="AW383" s="13" t="s">
        <v>41</v>
      </c>
      <c r="AX383" s="13" t="s">
        <v>82</v>
      </c>
      <c r="AY383" s="235" t="s">
        <v>126</v>
      </c>
    </row>
    <row r="384" spans="1:51" s="15" customFormat="1" ht="12">
      <c r="A384" s="15"/>
      <c r="B384" s="247"/>
      <c r="C384" s="248"/>
      <c r="D384" s="227" t="s">
        <v>137</v>
      </c>
      <c r="E384" s="249" t="s">
        <v>32</v>
      </c>
      <c r="F384" s="250" t="s">
        <v>141</v>
      </c>
      <c r="G384" s="248"/>
      <c r="H384" s="251">
        <v>120.619</v>
      </c>
      <c r="I384" s="252"/>
      <c r="J384" s="248"/>
      <c r="K384" s="248"/>
      <c r="L384" s="253"/>
      <c r="M384" s="254"/>
      <c r="N384" s="255"/>
      <c r="O384" s="255"/>
      <c r="P384" s="255"/>
      <c r="Q384" s="255"/>
      <c r="R384" s="255"/>
      <c r="S384" s="255"/>
      <c r="T384" s="256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57" t="s">
        <v>137</v>
      </c>
      <c r="AU384" s="257" t="s">
        <v>21</v>
      </c>
      <c r="AV384" s="15" t="s">
        <v>133</v>
      </c>
      <c r="AW384" s="15" t="s">
        <v>41</v>
      </c>
      <c r="AX384" s="15" t="s">
        <v>90</v>
      </c>
      <c r="AY384" s="257" t="s">
        <v>126</v>
      </c>
    </row>
    <row r="385" spans="1:65" s="2" customFormat="1" ht="16.5" customHeight="1">
      <c r="A385" s="41"/>
      <c r="B385" s="42"/>
      <c r="C385" s="207" t="s">
        <v>581</v>
      </c>
      <c r="D385" s="207" t="s">
        <v>128</v>
      </c>
      <c r="E385" s="208" t="s">
        <v>582</v>
      </c>
      <c r="F385" s="209" t="s">
        <v>583</v>
      </c>
      <c r="G385" s="210" t="s">
        <v>226</v>
      </c>
      <c r="H385" s="211">
        <v>330.864</v>
      </c>
      <c r="I385" s="212"/>
      <c r="J385" s="213">
        <f>ROUND(I385*H385,2)</f>
        <v>0</v>
      </c>
      <c r="K385" s="209" t="s">
        <v>132</v>
      </c>
      <c r="L385" s="47"/>
      <c r="M385" s="214" t="s">
        <v>32</v>
      </c>
      <c r="N385" s="215" t="s">
        <v>53</v>
      </c>
      <c r="O385" s="87"/>
      <c r="P385" s="216">
        <f>O385*H385</f>
        <v>0</v>
      </c>
      <c r="Q385" s="216">
        <v>0.00132</v>
      </c>
      <c r="R385" s="216">
        <f>Q385*H385</f>
        <v>0.43674048</v>
      </c>
      <c r="S385" s="216">
        <v>0</v>
      </c>
      <c r="T385" s="217">
        <f>S385*H385</f>
        <v>0</v>
      </c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R385" s="218" t="s">
        <v>133</v>
      </c>
      <c r="AT385" s="218" t="s">
        <v>128</v>
      </c>
      <c r="AU385" s="218" t="s">
        <v>21</v>
      </c>
      <c r="AY385" s="19" t="s">
        <v>126</v>
      </c>
      <c r="BE385" s="219">
        <f>IF(N385="základní",J385,0)</f>
        <v>0</v>
      </c>
      <c r="BF385" s="219">
        <f>IF(N385="snížená",J385,0)</f>
        <v>0</v>
      </c>
      <c r="BG385" s="219">
        <f>IF(N385="zákl. přenesená",J385,0)</f>
        <v>0</v>
      </c>
      <c r="BH385" s="219">
        <f>IF(N385="sníž. přenesená",J385,0)</f>
        <v>0</v>
      </c>
      <c r="BI385" s="219">
        <f>IF(N385="nulová",J385,0)</f>
        <v>0</v>
      </c>
      <c r="BJ385" s="19" t="s">
        <v>90</v>
      </c>
      <c r="BK385" s="219">
        <f>ROUND(I385*H385,2)</f>
        <v>0</v>
      </c>
      <c r="BL385" s="19" t="s">
        <v>133</v>
      </c>
      <c r="BM385" s="218" t="s">
        <v>584</v>
      </c>
    </row>
    <row r="386" spans="1:47" s="2" customFormat="1" ht="12">
      <c r="A386" s="41"/>
      <c r="B386" s="42"/>
      <c r="C386" s="43"/>
      <c r="D386" s="220" t="s">
        <v>135</v>
      </c>
      <c r="E386" s="43"/>
      <c r="F386" s="221" t="s">
        <v>585</v>
      </c>
      <c r="G386" s="43"/>
      <c r="H386" s="43"/>
      <c r="I386" s="222"/>
      <c r="J386" s="43"/>
      <c r="K386" s="43"/>
      <c r="L386" s="47"/>
      <c r="M386" s="223"/>
      <c r="N386" s="224"/>
      <c r="O386" s="87"/>
      <c r="P386" s="87"/>
      <c r="Q386" s="87"/>
      <c r="R386" s="87"/>
      <c r="S386" s="87"/>
      <c r="T386" s="88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T386" s="19" t="s">
        <v>135</v>
      </c>
      <c r="AU386" s="19" t="s">
        <v>21</v>
      </c>
    </row>
    <row r="387" spans="1:51" s="14" customFormat="1" ht="12">
      <c r="A387" s="14"/>
      <c r="B387" s="236"/>
      <c r="C387" s="237"/>
      <c r="D387" s="227" t="s">
        <v>137</v>
      </c>
      <c r="E387" s="238" t="s">
        <v>32</v>
      </c>
      <c r="F387" s="239" t="s">
        <v>586</v>
      </c>
      <c r="G387" s="237"/>
      <c r="H387" s="240">
        <v>330.864</v>
      </c>
      <c r="I387" s="241"/>
      <c r="J387" s="237"/>
      <c r="K387" s="237"/>
      <c r="L387" s="242"/>
      <c r="M387" s="243"/>
      <c r="N387" s="244"/>
      <c r="O387" s="244"/>
      <c r="P387" s="244"/>
      <c r="Q387" s="244"/>
      <c r="R387" s="244"/>
      <c r="S387" s="244"/>
      <c r="T387" s="245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46" t="s">
        <v>137</v>
      </c>
      <c r="AU387" s="246" t="s">
        <v>21</v>
      </c>
      <c r="AV387" s="14" t="s">
        <v>21</v>
      </c>
      <c r="AW387" s="14" t="s">
        <v>41</v>
      </c>
      <c r="AX387" s="14" t="s">
        <v>82</v>
      </c>
      <c r="AY387" s="246" t="s">
        <v>126</v>
      </c>
    </row>
    <row r="388" spans="1:51" s="13" customFormat="1" ht="12">
      <c r="A388" s="13"/>
      <c r="B388" s="225"/>
      <c r="C388" s="226"/>
      <c r="D388" s="227" t="s">
        <v>137</v>
      </c>
      <c r="E388" s="228" t="s">
        <v>32</v>
      </c>
      <c r="F388" s="229" t="s">
        <v>140</v>
      </c>
      <c r="G388" s="226"/>
      <c r="H388" s="228" t="s">
        <v>32</v>
      </c>
      <c r="I388" s="230"/>
      <c r="J388" s="226"/>
      <c r="K388" s="226"/>
      <c r="L388" s="231"/>
      <c r="M388" s="232"/>
      <c r="N388" s="233"/>
      <c r="O388" s="233"/>
      <c r="P388" s="233"/>
      <c r="Q388" s="233"/>
      <c r="R388" s="233"/>
      <c r="S388" s="233"/>
      <c r="T388" s="234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5" t="s">
        <v>137</v>
      </c>
      <c r="AU388" s="235" t="s">
        <v>21</v>
      </c>
      <c r="AV388" s="13" t="s">
        <v>90</v>
      </c>
      <c r="AW388" s="13" t="s">
        <v>41</v>
      </c>
      <c r="AX388" s="13" t="s">
        <v>82</v>
      </c>
      <c r="AY388" s="235" t="s">
        <v>126</v>
      </c>
    </row>
    <row r="389" spans="1:51" s="15" customFormat="1" ht="12">
      <c r="A389" s="15"/>
      <c r="B389" s="247"/>
      <c r="C389" s="248"/>
      <c r="D389" s="227" t="s">
        <v>137</v>
      </c>
      <c r="E389" s="249" t="s">
        <v>32</v>
      </c>
      <c r="F389" s="250" t="s">
        <v>141</v>
      </c>
      <c r="G389" s="248"/>
      <c r="H389" s="251">
        <v>330.864</v>
      </c>
      <c r="I389" s="252"/>
      <c r="J389" s="248"/>
      <c r="K389" s="248"/>
      <c r="L389" s="253"/>
      <c r="M389" s="254"/>
      <c r="N389" s="255"/>
      <c r="O389" s="255"/>
      <c r="P389" s="255"/>
      <c r="Q389" s="255"/>
      <c r="R389" s="255"/>
      <c r="S389" s="255"/>
      <c r="T389" s="256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57" t="s">
        <v>137</v>
      </c>
      <c r="AU389" s="257" t="s">
        <v>21</v>
      </c>
      <c r="AV389" s="15" t="s">
        <v>133</v>
      </c>
      <c r="AW389" s="15" t="s">
        <v>41</v>
      </c>
      <c r="AX389" s="15" t="s">
        <v>90</v>
      </c>
      <c r="AY389" s="257" t="s">
        <v>126</v>
      </c>
    </row>
    <row r="390" spans="1:65" s="2" customFormat="1" ht="16.5" customHeight="1">
      <c r="A390" s="41"/>
      <c r="B390" s="42"/>
      <c r="C390" s="207" t="s">
        <v>587</v>
      </c>
      <c r="D390" s="207" t="s">
        <v>128</v>
      </c>
      <c r="E390" s="208" t="s">
        <v>588</v>
      </c>
      <c r="F390" s="209" t="s">
        <v>589</v>
      </c>
      <c r="G390" s="210" t="s">
        <v>226</v>
      </c>
      <c r="H390" s="211">
        <v>330.864</v>
      </c>
      <c r="I390" s="212"/>
      <c r="J390" s="213">
        <f>ROUND(I390*H390,2)</f>
        <v>0</v>
      </c>
      <c r="K390" s="209" t="s">
        <v>132</v>
      </c>
      <c r="L390" s="47"/>
      <c r="M390" s="214" t="s">
        <v>32</v>
      </c>
      <c r="N390" s="215" t="s">
        <v>53</v>
      </c>
      <c r="O390" s="87"/>
      <c r="P390" s="216">
        <f>O390*H390</f>
        <v>0</v>
      </c>
      <c r="Q390" s="216">
        <v>4E-05</v>
      </c>
      <c r="R390" s="216">
        <f>Q390*H390</f>
        <v>0.01323456</v>
      </c>
      <c r="S390" s="216">
        <v>0</v>
      </c>
      <c r="T390" s="217">
        <f>S390*H390</f>
        <v>0</v>
      </c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R390" s="218" t="s">
        <v>133</v>
      </c>
      <c r="AT390" s="218" t="s">
        <v>128</v>
      </c>
      <c r="AU390" s="218" t="s">
        <v>21</v>
      </c>
      <c r="AY390" s="19" t="s">
        <v>126</v>
      </c>
      <c r="BE390" s="219">
        <f>IF(N390="základní",J390,0)</f>
        <v>0</v>
      </c>
      <c r="BF390" s="219">
        <f>IF(N390="snížená",J390,0)</f>
        <v>0</v>
      </c>
      <c r="BG390" s="219">
        <f>IF(N390="zákl. přenesená",J390,0)</f>
        <v>0</v>
      </c>
      <c r="BH390" s="219">
        <f>IF(N390="sníž. přenesená",J390,0)</f>
        <v>0</v>
      </c>
      <c r="BI390" s="219">
        <f>IF(N390="nulová",J390,0)</f>
        <v>0</v>
      </c>
      <c r="BJ390" s="19" t="s">
        <v>90</v>
      </c>
      <c r="BK390" s="219">
        <f>ROUND(I390*H390,2)</f>
        <v>0</v>
      </c>
      <c r="BL390" s="19" t="s">
        <v>133</v>
      </c>
      <c r="BM390" s="218" t="s">
        <v>590</v>
      </c>
    </row>
    <row r="391" spans="1:47" s="2" customFormat="1" ht="12">
      <c r="A391" s="41"/>
      <c r="B391" s="42"/>
      <c r="C391" s="43"/>
      <c r="D391" s="220" t="s">
        <v>135</v>
      </c>
      <c r="E391" s="43"/>
      <c r="F391" s="221" t="s">
        <v>591</v>
      </c>
      <c r="G391" s="43"/>
      <c r="H391" s="43"/>
      <c r="I391" s="222"/>
      <c r="J391" s="43"/>
      <c r="K391" s="43"/>
      <c r="L391" s="47"/>
      <c r="M391" s="223"/>
      <c r="N391" s="224"/>
      <c r="O391" s="87"/>
      <c r="P391" s="87"/>
      <c r="Q391" s="87"/>
      <c r="R391" s="87"/>
      <c r="S391" s="87"/>
      <c r="T391" s="88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T391" s="19" t="s">
        <v>135</v>
      </c>
      <c r="AU391" s="19" t="s">
        <v>21</v>
      </c>
    </row>
    <row r="392" spans="1:51" s="14" customFormat="1" ht="12">
      <c r="A392" s="14"/>
      <c r="B392" s="236"/>
      <c r="C392" s="237"/>
      <c r="D392" s="227" t="s">
        <v>137</v>
      </c>
      <c r="E392" s="238" t="s">
        <v>32</v>
      </c>
      <c r="F392" s="239" t="s">
        <v>592</v>
      </c>
      <c r="G392" s="237"/>
      <c r="H392" s="240">
        <v>330.864</v>
      </c>
      <c r="I392" s="241"/>
      <c r="J392" s="237"/>
      <c r="K392" s="237"/>
      <c r="L392" s="242"/>
      <c r="M392" s="243"/>
      <c r="N392" s="244"/>
      <c r="O392" s="244"/>
      <c r="P392" s="244"/>
      <c r="Q392" s="244"/>
      <c r="R392" s="244"/>
      <c r="S392" s="244"/>
      <c r="T392" s="245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46" t="s">
        <v>137</v>
      </c>
      <c r="AU392" s="246" t="s">
        <v>21</v>
      </c>
      <c r="AV392" s="14" t="s">
        <v>21</v>
      </c>
      <c r="AW392" s="14" t="s">
        <v>41</v>
      </c>
      <c r="AX392" s="14" t="s">
        <v>82</v>
      </c>
      <c r="AY392" s="246" t="s">
        <v>126</v>
      </c>
    </row>
    <row r="393" spans="1:51" s="15" customFormat="1" ht="12">
      <c r="A393" s="15"/>
      <c r="B393" s="247"/>
      <c r="C393" s="248"/>
      <c r="D393" s="227" t="s">
        <v>137</v>
      </c>
      <c r="E393" s="249" t="s">
        <v>32</v>
      </c>
      <c r="F393" s="250" t="s">
        <v>141</v>
      </c>
      <c r="G393" s="248"/>
      <c r="H393" s="251">
        <v>330.864</v>
      </c>
      <c r="I393" s="252"/>
      <c r="J393" s="248"/>
      <c r="K393" s="248"/>
      <c r="L393" s="253"/>
      <c r="M393" s="254"/>
      <c r="N393" s="255"/>
      <c r="O393" s="255"/>
      <c r="P393" s="255"/>
      <c r="Q393" s="255"/>
      <c r="R393" s="255"/>
      <c r="S393" s="255"/>
      <c r="T393" s="256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57" t="s">
        <v>137</v>
      </c>
      <c r="AU393" s="257" t="s">
        <v>21</v>
      </c>
      <c r="AV393" s="15" t="s">
        <v>133</v>
      </c>
      <c r="AW393" s="15" t="s">
        <v>41</v>
      </c>
      <c r="AX393" s="15" t="s">
        <v>90</v>
      </c>
      <c r="AY393" s="257" t="s">
        <v>126</v>
      </c>
    </row>
    <row r="394" spans="1:65" s="2" customFormat="1" ht="24.15" customHeight="1">
      <c r="A394" s="41"/>
      <c r="B394" s="42"/>
      <c r="C394" s="207" t="s">
        <v>593</v>
      </c>
      <c r="D394" s="207" t="s">
        <v>128</v>
      </c>
      <c r="E394" s="208" t="s">
        <v>594</v>
      </c>
      <c r="F394" s="209" t="s">
        <v>595</v>
      </c>
      <c r="G394" s="210" t="s">
        <v>179</v>
      </c>
      <c r="H394" s="211">
        <v>18.5</v>
      </c>
      <c r="I394" s="212"/>
      <c r="J394" s="213">
        <f>ROUND(I394*H394,2)</f>
        <v>0</v>
      </c>
      <c r="K394" s="209" t="s">
        <v>132</v>
      </c>
      <c r="L394" s="47"/>
      <c r="M394" s="214" t="s">
        <v>32</v>
      </c>
      <c r="N394" s="215" t="s">
        <v>53</v>
      </c>
      <c r="O394" s="87"/>
      <c r="P394" s="216">
        <f>O394*H394</f>
        <v>0</v>
      </c>
      <c r="Q394" s="216">
        <v>1.07653</v>
      </c>
      <c r="R394" s="216">
        <f>Q394*H394</f>
        <v>19.915805</v>
      </c>
      <c r="S394" s="216">
        <v>0</v>
      </c>
      <c r="T394" s="217">
        <f>S394*H394</f>
        <v>0</v>
      </c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R394" s="218" t="s">
        <v>133</v>
      </c>
      <c r="AT394" s="218" t="s">
        <v>128</v>
      </c>
      <c r="AU394" s="218" t="s">
        <v>21</v>
      </c>
      <c r="AY394" s="19" t="s">
        <v>126</v>
      </c>
      <c r="BE394" s="219">
        <f>IF(N394="základní",J394,0)</f>
        <v>0</v>
      </c>
      <c r="BF394" s="219">
        <f>IF(N394="snížená",J394,0)</f>
        <v>0</v>
      </c>
      <c r="BG394" s="219">
        <f>IF(N394="zákl. přenesená",J394,0)</f>
        <v>0</v>
      </c>
      <c r="BH394" s="219">
        <f>IF(N394="sníž. přenesená",J394,0)</f>
        <v>0</v>
      </c>
      <c r="BI394" s="219">
        <f>IF(N394="nulová",J394,0)</f>
        <v>0</v>
      </c>
      <c r="BJ394" s="19" t="s">
        <v>90</v>
      </c>
      <c r="BK394" s="219">
        <f>ROUND(I394*H394,2)</f>
        <v>0</v>
      </c>
      <c r="BL394" s="19" t="s">
        <v>133</v>
      </c>
      <c r="BM394" s="218" t="s">
        <v>596</v>
      </c>
    </row>
    <row r="395" spans="1:47" s="2" customFormat="1" ht="12">
      <c r="A395" s="41"/>
      <c r="B395" s="42"/>
      <c r="C395" s="43"/>
      <c r="D395" s="220" t="s">
        <v>135</v>
      </c>
      <c r="E395" s="43"/>
      <c r="F395" s="221" t="s">
        <v>597</v>
      </c>
      <c r="G395" s="43"/>
      <c r="H395" s="43"/>
      <c r="I395" s="222"/>
      <c r="J395" s="43"/>
      <c r="K395" s="43"/>
      <c r="L395" s="47"/>
      <c r="M395" s="223"/>
      <c r="N395" s="224"/>
      <c r="O395" s="87"/>
      <c r="P395" s="87"/>
      <c r="Q395" s="87"/>
      <c r="R395" s="87"/>
      <c r="S395" s="87"/>
      <c r="T395" s="88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T395" s="19" t="s">
        <v>135</v>
      </c>
      <c r="AU395" s="19" t="s">
        <v>21</v>
      </c>
    </row>
    <row r="396" spans="1:51" s="14" customFormat="1" ht="12">
      <c r="A396" s="14"/>
      <c r="B396" s="236"/>
      <c r="C396" s="237"/>
      <c r="D396" s="227" t="s">
        <v>137</v>
      </c>
      <c r="E396" s="238" t="s">
        <v>32</v>
      </c>
      <c r="F396" s="239" t="s">
        <v>598</v>
      </c>
      <c r="G396" s="237"/>
      <c r="H396" s="240">
        <v>18.5</v>
      </c>
      <c r="I396" s="241"/>
      <c r="J396" s="237"/>
      <c r="K396" s="237"/>
      <c r="L396" s="242"/>
      <c r="M396" s="243"/>
      <c r="N396" s="244"/>
      <c r="O396" s="244"/>
      <c r="P396" s="244"/>
      <c r="Q396" s="244"/>
      <c r="R396" s="244"/>
      <c r="S396" s="244"/>
      <c r="T396" s="245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6" t="s">
        <v>137</v>
      </c>
      <c r="AU396" s="246" t="s">
        <v>21</v>
      </c>
      <c r="AV396" s="14" t="s">
        <v>21</v>
      </c>
      <c r="AW396" s="14" t="s">
        <v>41</v>
      </c>
      <c r="AX396" s="14" t="s">
        <v>82</v>
      </c>
      <c r="AY396" s="246" t="s">
        <v>126</v>
      </c>
    </row>
    <row r="397" spans="1:51" s="13" customFormat="1" ht="12">
      <c r="A397" s="13"/>
      <c r="B397" s="225"/>
      <c r="C397" s="226"/>
      <c r="D397" s="227" t="s">
        <v>137</v>
      </c>
      <c r="E397" s="228" t="s">
        <v>32</v>
      </c>
      <c r="F397" s="229" t="s">
        <v>140</v>
      </c>
      <c r="G397" s="226"/>
      <c r="H397" s="228" t="s">
        <v>32</v>
      </c>
      <c r="I397" s="230"/>
      <c r="J397" s="226"/>
      <c r="K397" s="226"/>
      <c r="L397" s="231"/>
      <c r="M397" s="232"/>
      <c r="N397" s="233"/>
      <c r="O397" s="233"/>
      <c r="P397" s="233"/>
      <c r="Q397" s="233"/>
      <c r="R397" s="233"/>
      <c r="S397" s="233"/>
      <c r="T397" s="234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5" t="s">
        <v>137</v>
      </c>
      <c r="AU397" s="235" t="s">
        <v>21</v>
      </c>
      <c r="AV397" s="13" t="s">
        <v>90</v>
      </c>
      <c r="AW397" s="13" t="s">
        <v>41</v>
      </c>
      <c r="AX397" s="13" t="s">
        <v>82</v>
      </c>
      <c r="AY397" s="235" t="s">
        <v>126</v>
      </c>
    </row>
    <row r="398" spans="1:51" s="15" customFormat="1" ht="12">
      <c r="A398" s="15"/>
      <c r="B398" s="247"/>
      <c r="C398" s="248"/>
      <c r="D398" s="227" t="s">
        <v>137</v>
      </c>
      <c r="E398" s="249" t="s">
        <v>32</v>
      </c>
      <c r="F398" s="250" t="s">
        <v>141</v>
      </c>
      <c r="G398" s="248"/>
      <c r="H398" s="251">
        <v>18.5</v>
      </c>
      <c r="I398" s="252"/>
      <c r="J398" s="248"/>
      <c r="K398" s="248"/>
      <c r="L398" s="253"/>
      <c r="M398" s="254"/>
      <c r="N398" s="255"/>
      <c r="O398" s="255"/>
      <c r="P398" s="255"/>
      <c r="Q398" s="255"/>
      <c r="R398" s="255"/>
      <c r="S398" s="255"/>
      <c r="T398" s="256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57" t="s">
        <v>137</v>
      </c>
      <c r="AU398" s="257" t="s">
        <v>21</v>
      </c>
      <c r="AV398" s="15" t="s">
        <v>133</v>
      </c>
      <c r="AW398" s="15" t="s">
        <v>41</v>
      </c>
      <c r="AX398" s="15" t="s">
        <v>90</v>
      </c>
      <c r="AY398" s="257" t="s">
        <v>126</v>
      </c>
    </row>
    <row r="399" spans="1:65" s="2" customFormat="1" ht="16.5" customHeight="1">
      <c r="A399" s="41"/>
      <c r="B399" s="42"/>
      <c r="C399" s="207" t="s">
        <v>599</v>
      </c>
      <c r="D399" s="207" t="s">
        <v>128</v>
      </c>
      <c r="E399" s="208" t="s">
        <v>600</v>
      </c>
      <c r="F399" s="209" t="s">
        <v>601</v>
      </c>
      <c r="G399" s="210" t="s">
        <v>131</v>
      </c>
      <c r="H399" s="211">
        <v>126</v>
      </c>
      <c r="I399" s="212"/>
      <c r="J399" s="213">
        <f>ROUND(I399*H399,2)</f>
        <v>0</v>
      </c>
      <c r="K399" s="209" t="s">
        <v>132</v>
      </c>
      <c r="L399" s="47"/>
      <c r="M399" s="214" t="s">
        <v>32</v>
      </c>
      <c r="N399" s="215" t="s">
        <v>53</v>
      </c>
      <c r="O399" s="87"/>
      <c r="P399" s="216">
        <f>O399*H399</f>
        <v>0</v>
      </c>
      <c r="Q399" s="216">
        <v>0.13208</v>
      </c>
      <c r="R399" s="216">
        <f>Q399*H399</f>
        <v>16.64208</v>
      </c>
      <c r="S399" s="216">
        <v>0</v>
      </c>
      <c r="T399" s="217">
        <f>S399*H399</f>
        <v>0</v>
      </c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R399" s="218" t="s">
        <v>133</v>
      </c>
      <c r="AT399" s="218" t="s">
        <v>128</v>
      </c>
      <c r="AU399" s="218" t="s">
        <v>21</v>
      </c>
      <c r="AY399" s="19" t="s">
        <v>126</v>
      </c>
      <c r="BE399" s="219">
        <f>IF(N399="základní",J399,0)</f>
        <v>0</v>
      </c>
      <c r="BF399" s="219">
        <f>IF(N399="snížená",J399,0)</f>
        <v>0</v>
      </c>
      <c r="BG399" s="219">
        <f>IF(N399="zákl. přenesená",J399,0)</f>
        <v>0</v>
      </c>
      <c r="BH399" s="219">
        <f>IF(N399="sníž. přenesená",J399,0)</f>
        <v>0</v>
      </c>
      <c r="BI399" s="219">
        <f>IF(N399="nulová",J399,0)</f>
        <v>0</v>
      </c>
      <c r="BJ399" s="19" t="s">
        <v>90</v>
      </c>
      <c r="BK399" s="219">
        <f>ROUND(I399*H399,2)</f>
        <v>0</v>
      </c>
      <c r="BL399" s="19" t="s">
        <v>133</v>
      </c>
      <c r="BM399" s="218" t="s">
        <v>602</v>
      </c>
    </row>
    <row r="400" spans="1:47" s="2" customFormat="1" ht="12">
      <c r="A400" s="41"/>
      <c r="B400" s="42"/>
      <c r="C400" s="43"/>
      <c r="D400" s="220" t="s">
        <v>135</v>
      </c>
      <c r="E400" s="43"/>
      <c r="F400" s="221" t="s">
        <v>603</v>
      </c>
      <c r="G400" s="43"/>
      <c r="H400" s="43"/>
      <c r="I400" s="222"/>
      <c r="J400" s="43"/>
      <c r="K400" s="43"/>
      <c r="L400" s="47"/>
      <c r="M400" s="223"/>
      <c r="N400" s="224"/>
      <c r="O400" s="87"/>
      <c r="P400" s="87"/>
      <c r="Q400" s="87"/>
      <c r="R400" s="87"/>
      <c r="S400" s="87"/>
      <c r="T400" s="88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T400" s="19" t="s">
        <v>135</v>
      </c>
      <c r="AU400" s="19" t="s">
        <v>21</v>
      </c>
    </row>
    <row r="401" spans="1:51" s="14" customFormat="1" ht="12">
      <c r="A401" s="14"/>
      <c r="B401" s="236"/>
      <c r="C401" s="237"/>
      <c r="D401" s="227" t="s">
        <v>137</v>
      </c>
      <c r="E401" s="238" t="s">
        <v>32</v>
      </c>
      <c r="F401" s="239" t="s">
        <v>604</v>
      </c>
      <c r="G401" s="237"/>
      <c r="H401" s="240">
        <v>126</v>
      </c>
      <c r="I401" s="241"/>
      <c r="J401" s="237"/>
      <c r="K401" s="237"/>
      <c r="L401" s="242"/>
      <c r="M401" s="243"/>
      <c r="N401" s="244"/>
      <c r="O401" s="244"/>
      <c r="P401" s="244"/>
      <c r="Q401" s="244"/>
      <c r="R401" s="244"/>
      <c r="S401" s="244"/>
      <c r="T401" s="245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46" t="s">
        <v>137</v>
      </c>
      <c r="AU401" s="246" t="s">
        <v>21</v>
      </c>
      <c r="AV401" s="14" t="s">
        <v>21</v>
      </c>
      <c r="AW401" s="14" t="s">
        <v>41</v>
      </c>
      <c r="AX401" s="14" t="s">
        <v>82</v>
      </c>
      <c r="AY401" s="246" t="s">
        <v>126</v>
      </c>
    </row>
    <row r="402" spans="1:51" s="13" customFormat="1" ht="12">
      <c r="A402" s="13"/>
      <c r="B402" s="225"/>
      <c r="C402" s="226"/>
      <c r="D402" s="227" t="s">
        <v>137</v>
      </c>
      <c r="E402" s="228" t="s">
        <v>32</v>
      </c>
      <c r="F402" s="229" t="s">
        <v>140</v>
      </c>
      <c r="G402" s="226"/>
      <c r="H402" s="228" t="s">
        <v>32</v>
      </c>
      <c r="I402" s="230"/>
      <c r="J402" s="226"/>
      <c r="K402" s="226"/>
      <c r="L402" s="231"/>
      <c r="M402" s="232"/>
      <c r="N402" s="233"/>
      <c r="O402" s="233"/>
      <c r="P402" s="233"/>
      <c r="Q402" s="233"/>
      <c r="R402" s="233"/>
      <c r="S402" s="233"/>
      <c r="T402" s="234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5" t="s">
        <v>137</v>
      </c>
      <c r="AU402" s="235" t="s">
        <v>21</v>
      </c>
      <c r="AV402" s="13" t="s">
        <v>90</v>
      </c>
      <c r="AW402" s="13" t="s">
        <v>41</v>
      </c>
      <c r="AX402" s="13" t="s">
        <v>82</v>
      </c>
      <c r="AY402" s="235" t="s">
        <v>126</v>
      </c>
    </row>
    <row r="403" spans="1:51" s="15" customFormat="1" ht="12">
      <c r="A403" s="15"/>
      <c r="B403" s="247"/>
      <c r="C403" s="248"/>
      <c r="D403" s="227" t="s">
        <v>137</v>
      </c>
      <c r="E403" s="249" t="s">
        <v>32</v>
      </c>
      <c r="F403" s="250" t="s">
        <v>141</v>
      </c>
      <c r="G403" s="248"/>
      <c r="H403" s="251">
        <v>126</v>
      </c>
      <c r="I403" s="252"/>
      <c r="J403" s="248"/>
      <c r="K403" s="248"/>
      <c r="L403" s="253"/>
      <c r="M403" s="254"/>
      <c r="N403" s="255"/>
      <c r="O403" s="255"/>
      <c r="P403" s="255"/>
      <c r="Q403" s="255"/>
      <c r="R403" s="255"/>
      <c r="S403" s="255"/>
      <c r="T403" s="256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257" t="s">
        <v>137</v>
      </c>
      <c r="AU403" s="257" t="s">
        <v>21</v>
      </c>
      <c r="AV403" s="15" t="s">
        <v>133</v>
      </c>
      <c r="AW403" s="15" t="s">
        <v>41</v>
      </c>
      <c r="AX403" s="15" t="s">
        <v>90</v>
      </c>
      <c r="AY403" s="257" t="s">
        <v>126</v>
      </c>
    </row>
    <row r="404" spans="1:65" s="2" customFormat="1" ht="16.5" customHeight="1">
      <c r="A404" s="41"/>
      <c r="B404" s="42"/>
      <c r="C404" s="207" t="s">
        <v>605</v>
      </c>
      <c r="D404" s="207" t="s">
        <v>128</v>
      </c>
      <c r="E404" s="208" t="s">
        <v>606</v>
      </c>
      <c r="F404" s="209" t="s">
        <v>607</v>
      </c>
      <c r="G404" s="210" t="s">
        <v>131</v>
      </c>
      <c r="H404" s="211">
        <v>126</v>
      </c>
      <c r="I404" s="212"/>
      <c r="J404" s="213">
        <f>ROUND(I404*H404,2)</f>
        <v>0</v>
      </c>
      <c r="K404" s="209" t="s">
        <v>132</v>
      </c>
      <c r="L404" s="47"/>
      <c r="M404" s="214" t="s">
        <v>32</v>
      </c>
      <c r="N404" s="215" t="s">
        <v>53</v>
      </c>
      <c r="O404" s="87"/>
      <c r="P404" s="216">
        <f>O404*H404</f>
        <v>0</v>
      </c>
      <c r="Q404" s="216">
        <v>0</v>
      </c>
      <c r="R404" s="216">
        <f>Q404*H404</f>
        <v>0</v>
      </c>
      <c r="S404" s="216">
        <v>0</v>
      </c>
      <c r="T404" s="217">
        <f>S404*H404</f>
        <v>0</v>
      </c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R404" s="218" t="s">
        <v>133</v>
      </c>
      <c r="AT404" s="218" t="s">
        <v>128</v>
      </c>
      <c r="AU404" s="218" t="s">
        <v>21</v>
      </c>
      <c r="AY404" s="19" t="s">
        <v>126</v>
      </c>
      <c r="BE404" s="219">
        <f>IF(N404="základní",J404,0)</f>
        <v>0</v>
      </c>
      <c r="BF404" s="219">
        <f>IF(N404="snížená",J404,0)</f>
        <v>0</v>
      </c>
      <c r="BG404" s="219">
        <f>IF(N404="zákl. přenesená",J404,0)</f>
        <v>0</v>
      </c>
      <c r="BH404" s="219">
        <f>IF(N404="sníž. přenesená",J404,0)</f>
        <v>0</v>
      </c>
      <c r="BI404" s="219">
        <f>IF(N404="nulová",J404,0)</f>
        <v>0</v>
      </c>
      <c r="BJ404" s="19" t="s">
        <v>90</v>
      </c>
      <c r="BK404" s="219">
        <f>ROUND(I404*H404,2)</f>
        <v>0</v>
      </c>
      <c r="BL404" s="19" t="s">
        <v>133</v>
      </c>
      <c r="BM404" s="218" t="s">
        <v>608</v>
      </c>
    </row>
    <row r="405" spans="1:47" s="2" customFormat="1" ht="12">
      <c r="A405" s="41"/>
      <c r="B405" s="42"/>
      <c r="C405" s="43"/>
      <c r="D405" s="220" t="s">
        <v>135</v>
      </c>
      <c r="E405" s="43"/>
      <c r="F405" s="221" t="s">
        <v>609</v>
      </c>
      <c r="G405" s="43"/>
      <c r="H405" s="43"/>
      <c r="I405" s="222"/>
      <c r="J405" s="43"/>
      <c r="K405" s="43"/>
      <c r="L405" s="47"/>
      <c r="M405" s="223"/>
      <c r="N405" s="224"/>
      <c r="O405" s="87"/>
      <c r="P405" s="87"/>
      <c r="Q405" s="87"/>
      <c r="R405" s="87"/>
      <c r="S405" s="87"/>
      <c r="T405" s="88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T405" s="19" t="s">
        <v>135</v>
      </c>
      <c r="AU405" s="19" t="s">
        <v>21</v>
      </c>
    </row>
    <row r="406" spans="1:65" s="2" customFormat="1" ht="16.5" customHeight="1">
      <c r="A406" s="41"/>
      <c r="B406" s="42"/>
      <c r="C406" s="207" t="s">
        <v>610</v>
      </c>
      <c r="D406" s="207" t="s">
        <v>128</v>
      </c>
      <c r="E406" s="208" t="s">
        <v>611</v>
      </c>
      <c r="F406" s="209" t="s">
        <v>612</v>
      </c>
      <c r="G406" s="210" t="s">
        <v>170</v>
      </c>
      <c r="H406" s="211">
        <v>12</v>
      </c>
      <c r="I406" s="212"/>
      <c r="J406" s="213">
        <f>ROUND(I406*H406,2)</f>
        <v>0</v>
      </c>
      <c r="K406" s="209" t="s">
        <v>132</v>
      </c>
      <c r="L406" s="47"/>
      <c r="M406" s="214" t="s">
        <v>32</v>
      </c>
      <c r="N406" s="215" t="s">
        <v>53</v>
      </c>
      <c r="O406" s="87"/>
      <c r="P406" s="216">
        <f>O406*H406</f>
        <v>0</v>
      </c>
      <c r="Q406" s="216">
        <v>0.24127</v>
      </c>
      <c r="R406" s="216">
        <f>Q406*H406</f>
        <v>2.8952400000000003</v>
      </c>
      <c r="S406" s="216">
        <v>0</v>
      </c>
      <c r="T406" s="217">
        <f>S406*H406</f>
        <v>0</v>
      </c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R406" s="218" t="s">
        <v>133</v>
      </c>
      <c r="AT406" s="218" t="s">
        <v>128</v>
      </c>
      <c r="AU406" s="218" t="s">
        <v>21</v>
      </c>
      <c r="AY406" s="19" t="s">
        <v>126</v>
      </c>
      <c r="BE406" s="219">
        <f>IF(N406="základní",J406,0)</f>
        <v>0</v>
      </c>
      <c r="BF406" s="219">
        <f>IF(N406="snížená",J406,0)</f>
        <v>0</v>
      </c>
      <c r="BG406" s="219">
        <f>IF(N406="zákl. přenesená",J406,0)</f>
        <v>0</v>
      </c>
      <c r="BH406" s="219">
        <f>IF(N406="sníž. přenesená",J406,0)</f>
        <v>0</v>
      </c>
      <c r="BI406" s="219">
        <f>IF(N406="nulová",J406,0)</f>
        <v>0</v>
      </c>
      <c r="BJ406" s="19" t="s">
        <v>90</v>
      </c>
      <c r="BK406" s="219">
        <f>ROUND(I406*H406,2)</f>
        <v>0</v>
      </c>
      <c r="BL406" s="19" t="s">
        <v>133</v>
      </c>
      <c r="BM406" s="218" t="s">
        <v>613</v>
      </c>
    </row>
    <row r="407" spans="1:47" s="2" customFormat="1" ht="12">
      <c r="A407" s="41"/>
      <c r="B407" s="42"/>
      <c r="C407" s="43"/>
      <c r="D407" s="220" t="s">
        <v>135</v>
      </c>
      <c r="E407" s="43"/>
      <c r="F407" s="221" t="s">
        <v>614</v>
      </c>
      <c r="G407" s="43"/>
      <c r="H407" s="43"/>
      <c r="I407" s="222"/>
      <c r="J407" s="43"/>
      <c r="K407" s="43"/>
      <c r="L407" s="47"/>
      <c r="M407" s="223"/>
      <c r="N407" s="224"/>
      <c r="O407" s="87"/>
      <c r="P407" s="87"/>
      <c r="Q407" s="87"/>
      <c r="R407" s="87"/>
      <c r="S407" s="87"/>
      <c r="T407" s="88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T407" s="19" t="s">
        <v>135</v>
      </c>
      <c r="AU407" s="19" t="s">
        <v>21</v>
      </c>
    </row>
    <row r="408" spans="1:51" s="14" customFormat="1" ht="12">
      <c r="A408" s="14"/>
      <c r="B408" s="236"/>
      <c r="C408" s="237"/>
      <c r="D408" s="227" t="s">
        <v>137</v>
      </c>
      <c r="E408" s="238" t="s">
        <v>32</v>
      </c>
      <c r="F408" s="239" t="s">
        <v>213</v>
      </c>
      <c r="G408" s="237"/>
      <c r="H408" s="240">
        <v>12</v>
      </c>
      <c r="I408" s="241"/>
      <c r="J408" s="237"/>
      <c r="K408" s="237"/>
      <c r="L408" s="242"/>
      <c r="M408" s="243"/>
      <c r="N408" s="244"/>
      <c r="O408" s="244"/>
      <c r="P408" s="244"/>
      <c r="Q408" s="244"/>
      <c r="R408" s="244"/>
      <c r="S408" s="244"/>
      <c r="T408" s="245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46" t="s">
        <v>137</v>
      </c>
      <c r="AU408" s="246" t="s">
        <v>21</v>
      </c>
      <c r="AV408" s="14" t="s">
        <v>21</v>
      </c>
      <c r="AW408" s="14" t="s">
        <v>41</v>
      </c>
      <c r="AX408" s="14" t="s">
        <v>82</v>
      </c>
      <c r="AY408" s="246" t="s">
        <v>126</v>
      </c>
    </row>
    <row r="409" spans="1:51" s="13" customFormat="1" ht="12">
      <c r="A409" s="13"/>
      <c r="B409" s="225"/>
      <c r="C409" s="226"/>
      <c r="D409" s="227" t="s">
        <v>137</v>
      </c>
      <c r="E409" s="228" t="s">
        <v>32</v>
      </c>
      <c r="F409" s="229" t="s">
        <v>140</v>
      </c>
      <c r="G409" s="226"/>
      <c r="H409" s="228" t="s">
        <v>32</v>
      </c>
      <c r="I409" s="230"/>
      <c r="J409" s="226"/>
      <c r="K409" s="226"/>
      <c r="L409" s="231"/>
      <c r="M409" s="232"/>
      <c r="N409" s="233"/>
      <c r="O409" s="233"/>
      <c r="P409" s="233"/>
      <c r="Q409" s="233"/>
      <c r="R409" s="233"/>
      <c r="S409" s="233"/>
      <c r="T409" s="234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5" t="s">
        <v>137</v>
      </c>
      <c r="AU409" s="235" t="s">
        <v>21</v>
      </c>
      <c r="AV409" s="13" t="s">
        <v>90</v>
      </c>
      <c r="AW409" s="13" t="s">
        <v>41</v>
      </c>
      <c r="AX409" s="13" t="s">
        <v>82</v>
      </c>
      <c r="AY409" s="235" t="s">
        <v>126</v>
      </c>
    </row>
    <row r="410" spans="1:51" s="15" customFormat="1" ht="12">
      <c r="A410" s="15"/>
      <c r="B410" s="247"/>
      <c r="C410" s="248"/>
      <c r="D410" s="227" t="s">
        <v>137</v>
      </c>
      <c r="E410" s="249" t="s">
        <v>32</v>
      </c>
      <c r="F410" s="250" t="s">
        <v>141</v>
      </c>
      <c r="G410" s="248"/>
      <c r="H410" s="251">
        <v>12</v>
      </c>
      <c r="I410" s="252"/>
      <c r="J410" s="248"/>
      <c r="K410" s="248"/>
      <c r="L410" s="253"/>
      <c r="M410" s="254"/>
      <c r="N410" s="255"/>
      <c r="O410" s="255"/>
      <c r="P410" s="255"/>
      <c r="Q410" s="255"/>
      <c r="R410" s="255"/>
      <c r="S410" s="255"/>
      <c r="T410" s="256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T410" s="257" t="s">
        <v>137</v>
      </c>
      <c r="AU410" s="257" t="s">
        <v>21</v>
      </c>
      <c r="AV410" s="15" t="s">
        <v>133</v>
      </c>
      <c r="AW410" s="15" t="s">
        <v>41</v>
      </c>
      <c r="AX410" s="15" t="s">
        <v>90</v>
      </c>
      <c r="AY410" s="257" t="s">
        <v>126</v>
      </c>
    </row>
    <row r="411" spans="1:65" s="2" customFormat="1" ht="16.5" customHeight="1">
      <c r="A411" s="41"/>
      <c r="B411" s="42"/>
      <c r="C411" s="272" t="s">
        <v>615</v>
      </c>
      <c r="D411" s="272" t="s">
        <v>330</v>
      </c>
      <c r="E411" s="273" t="s">
        <v>616</v>
      </c>
      <c r="F411" s="274" t="s">
        <v>617</v>
      </c>
      <c r="G411" s="275" t="s">
        <v>245</v>
      </c>
      <c r="H411" s="276">
        <v>68.58</v>
      </c>
      <c r="I411" s="277"/>
      <c r="J411" s="278">
        <f>ROUND(I411*H411,2)</f>
        <v>0</v>
      </c>
      <c r="K411" s="274" t="s">
        <v>132</v>
      </c>
      <c r="L411" s="279"/>
      <c r="M411" s="280" t="s">
        <v>32</v>
      </c>
      <c r="N411" s="281" t="s">
        <v>53</v>
      </c>
      <c r="O411" s="87"/>
      <c r="P411" s="216">
        <f>O411*H411</f>
        <v>0</v>
      </c>
      <c r="Q411" s="216">
        <v>0.0615</v>
      </c>
      <c r="R411" s="216">
        <f>Q411*H411</f>
        <v>4.21767</v>
      </c>
      <c r="S411" s="216">
        <v>0</v>
      </c>
      <c r="T411" s="217">
        <f>S411*H411</f>
        <v>0</v>
      </c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R411" s="218" t="s">
        <v>190</v>
      </c>
      <c r="AT411" s="218" t="s">
        <v>330</v>
      </c>
      <c r="AU411" s="218" t="s">
        <v>21</v>
      </c>
      <c r="AY411" s="19" t="s">
        <v>126</v>
      </c>
      <c r="BE411" s="219">
        <f>IF(N411="základní",J411,0)</f>
        <v>0</v>
      </c>
      <c r="BF411" s="219">
        <f>IF(N411="snížená",J411,0)</f>
        <v>0</v>
      </c>
      <c r="BG411" s="219">
        <f>IF(N411="zákl. přenesená",J411,0)</f>
        <v>0</v>
      </c>
      <c r="BH411" s="219">
        <f>IF(N411="sníž. přenesená",J411,0)</f>
        <v>0</v>
      </c>
      <c r="BI411" s="219">
        <f>IF(N411="nulová",J411,0)</f>
        <v>0</v>
      </c>
      <c r="BJ411" s="19" t="s">
        <v>90</v>
      </c>
      <c r="BK411" s="219">
        <f>ROUND(I411*H411,2)</f>
        <v>0</v>
      </c>
      <c r="BL411" s="19" t="s">
        <v>133</v>
      </c>
      <c r="BM411" s="218" t="s">
        <v>618</v>
      </c>
    </row>
    <row r="412" spans="1:51" s="14" customFormat="1" ht="12">
      <c r="A412" s="14"/>
      <c r="B412" s="236"/>
      <c r="C412" s="237"/>
      <c r="D412" s="227" t="s">
        <v>137</v>
      </c>
      <c r="E412" s="237"/>
      <c r="F412" s="239" t="s">
        <v>619</v>
      </c>
      <c r="G412" s="237"/>
      <c r="H412" s="240">
        <v>68.58</v>
      </c>
      <c r="I412" s="241"/>
      <c r="J412" s="237"/>
      <c r="K412" s="237"/>
      <c r="L412" s="242"/>
      <c r="M412" s="243"/>
      <c r="N412" s="244"/>
      <c r="O412" s="244"/>
      <c r="P412" s="244"/>
      <c r="Q412" s="244"/>
      <c r="R412" s="244"/>
      <c r="S412" s="244"/>
      <c r="T412" s="245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46" t="s">
        <v>137</v>
      </c>
      <c r="AU412" s="246" t="s">
        <v>21</v>
      </c>
      <c r="AV412" s="14" t="s">
        <v>21</v>
      </c>
      <c r="AW412" s="14" t="s">
        <v>4</v>
      </c>
      <c r="AX412" s="14" t="s">
        <v>90</v>
      </c>
      <c r="AY412" s="246" t="s">
        <v>126</v>
      </c>
    </row>
    <row r="413" spans="1:63" s="12" customFormat="1" ht="22.8" customHeight="1">
      <c r="A413" s="12"/>
      <c r="B413" s="191"/>
      <c r="C413" s="192"/>
      <c r="D413" s="193" t="s">
        <v>81</v>
      </c>
      <c r="E413" s="205" t="s">
        <v>133</v>
      </c>
      <c r="F413" s="205" t="s">
        <v>620</v>
      </c>
      <c r="G413" s="192"/>
      <c r="H413" s="192"/>
      <c r="I413" s="195"/>
      <c r="J413" s="206">
        <f>BK413</f>
        <v>0</v>
      </c>
      <c r="K413" s="192"/>
      <c r="L413" s="197"/>
      <c r="M413" s="198"/>
      <c r="N413" s="199"/>
      <c r="O413" s="199"/>
      <c r="P413" s="200">
        <f>SUM(P414:P470)</f>
        <v>0</v>
      </c>
      <c r="Q413" s="199"/>
      <c r="R413" s="200">
        <f>SUM(R414:R470)</f>
        <v>318.9765081</v>
      </c>
      <c r="S413" s="199"/>
      <c r="T413" s="201">
        <f>SUM(T414:T470)</f>
        <v>0.19252000000000002</v>
      </c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R413" s="202" t="s">
        <v>90</v>
      </c>
      <c r="AT413" s="203" t="s">
        <v>81</v>
      </c>
      <c r="AU413" s="203" t="s">
        <v>90</v>
      </c>
      <c r="AY413" s="202" t="s">
        <v>126</v>
      </c>
      <c r="BK413" s="204">
        <f>SUM(BK414:BK470)</f>
        <v>0</v>
      </c>
    </row>
    <row r="414" spans="1:65" s="2" customFormat="1" ht="16.5" customHeight="1">
      <c r="A414" s="41"/>
      <c r="B414" s="42"/>
      <c r="C414" s="207" t="s">
        <v>621</v>
      </c>
      <c r="D414" s="207" t="s">
        <v>128</v>
      </c>
      <c r="E414" s="208" t="s">
        <v>622</v>
      </c>
      <c r="F414" s="209" t="s">
        <v>623</v>
      </c>
      <c r="G414" s="210" t="s">
        <v>131</v>
      </c>
      <c r="H414" s="211">
        <v>24.762</v>
      </c>
      <c r="I414" s="212"/>
      <c r="J414" s="213">
        <f>ROUND(I414*H414,2)</f>
        <v>0</v>
      </c>
      <c r="K414" s="209" t="s">
        <v>132</v>
      </c>
      <c r="L414" s="47"/>
      <c r="M414" s="214" t="s">
        <v>32</v>
      </c>
      <c r="N414" s="215" t="s">
        <v>53</v>
      </c>
      <c r="O414" s="87"/>
      <c r="P414" s="216">
        <f>O414*H414</f>
        <v>0</v>
      </c>
      <c r="Q414" s="216">
        <v>0</v>
      </c>
      <c r="R414" s="216">
        <f>Q414*H414</f>
        <v>0</v>
      </c>
      <c r="S414" s="216">
        <v>0</v>
      </c>
      <c r="T414" s="217">
        <f>S414*H414</f>
        <v>0</v>
      </c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R414" s="218" t="s">
        <v>133</v>
      </c>
      <c r="AT414" s="218" t="s">
        <v>128</v>
      </c>
      <c r="AU414" s="218" t="s">
        <v>21</v>
      </c>
      <c r="AY414" s="19" t="s">
        <v>126</v>
      </c>
      <c r="BE414" s="219">
        <f>IF(N414="základní",J414,0)</f>
        <v>0</v>
      </c>
      <c r="BF414" s="219">
        <f>IF(N414="snížená",J414,0)</f>
        <v>0</v>
      </c>
      <c r="BG414" s="219">
        <f>IF(N414="zákl. přenesená",J414,0)</f>
        <v>0</v>
      </c>
      <c r="BH414" s="219">
        <f>IF(N414="sníž. přenesená",J414,0)</f>
        <v>0</v>
      </c>
      <c r="BI414" s="219">
        <f>IF(N414="nulová",J414,0)</f>
        <v>0</v>
      </c>
      <c r="BJ414" s="19" t="s">
        <v>90</v>
      </c>
      <c r="BK414" s="219">
        <f>ROUND(I414*H414,2)</f>
        <v>0</v>
      </c>
      <c r="BL414" s="19" t="s">
        <v>133</v>
      </c>
      <c r="BM414" s="218" t="s">
        <v>624</v>
      </c>
    </row>
    <row r="415" spans="1:47" s="2" customFormat="1" ht="12">
      <c r="A415" s="41"/>
      <c r="B415" s="42"/>
      <c r="C415" s="43"/>
      <c r="D415" s="220" t="s">
        <v>135</v>
      </c>
      <c r="E415" s="43"/>
      <c r="F415" s="221" t="s">
        <v>625</v>
      </c>
      <c r="G415" s="43"/>
      <c r="H415" s="43"/>
      <c r="I415" s="222"/>
      <c r="J415" s="43"/>
      <c r="K415" s="43"/>
      <c r="L415" s="47"/>
      <c r="M415" s="223"/>
      <c r="N415" s="224"/>
      <c r="O415" s="87"/>
      <c r="P415" s="87"/>
      <c r="Q415" s="87"/>
      <c r="R415" s="87"/>
      <c r="S415" s="87"/>
      <c r="T415" s="88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T415" s="19" t="s">
        <v>135</v>
      </c>
      <c r="AU415" s="19" t="s">
        <v>21</v>
      </c>
    </row>
    <row r="416" spans="1:51" s="14" customFormat="1" ht="12">
      <c r="A416" s="14"/>
      <c r="B416" s="236"/>
      <c r="C416" s="237"/>
      <c r="D416" s="227" t="s">
        <v>137</v>
      </c>
      <c r="E416" s="238" t="s">
        <v>32</v>
      </c>
      <c r="F416" s="239" t="s">
        <v>626</v>
      </c>
      <c r="G416" s="237"/>
      <c r="H416" s="240">
        <v>24.762</v>
      </c>
      <c r="I416" s="241"/>
      <c r="J416" s="237"/>
      <c r="K416" s="237"/>
      <c r="L416" s="242"/>
      <c r="M416" s="243"/>
      <c r="N416" s="244"/>
      <c r="O416" s="244"/>
      <c r="P416" s="244"/>
      <c r="Q416" s="244"/>
      <c r="R416" s="244"/>
      <c r="S416" s="244"/>
      <c r="T416" s="245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46" t="s">
        <v>137</v>
      </c>
      <c r="AU416" s="246" t="s">
        <v>21</v>
      </c>
      <c r="AV416" s="14" t="s">
        <v>21</v>
      </c>
      <c r="AW416" s="14" t="s">
        <v>41</v>
      </c>
      <c r="AX416" s="14" t="s">
        <v>82</v>
      </c>
      <c r="AY416" s="246" t="s">
        <v>126</v>
      </c>
    </row>
    <row r="417" spans="1:51" s="13" customFormat="1" ht="12">
      <c r="A417" s="13"/>
      <c r="B417" s="225"/>
      <c r="C417" s="226"/>
      <c r="D417" s="227" t="s">
        <v>137</v>
      </c>
      <c r="E417" s="228" t="s">
        <v>32</v>
      </c>
      <c r="F417" s="229" t="s">
        <v>140</v>
      </c>
      <c r="G417" s="226"/>
      <c r="H417" s="228" t="s">
        <v>32</v>
      </c>
      <c r="I417" s="230"/>
      <c r="J417" s="226"/>
      <c r="K417" s="226"/>
      <c r="L417" s="231"/>
      <c r="M417" s="232"/>
      <c r="N417" s="233"/>
      <c r="O417" s="233"/>
      <c r="P417" s="233"/>
      <c r="Q417" s="233"/>
      <c r="R417" s="233"/>
      <c r="S417" s="233"/>
      <c r="T417" s="234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5" t="s">
        <v>137</v>
      </c>
      <c r="AU417" s="235" t="s">
        <v>21</v>
      </c>
      <c r="AV417" s="13" t="s">
        <v>90</v>
      </c>
      <c r="AW417" s="13" t="s">
        <v>41</v>
      </c>
      <c r="AX417" s="13" t="s">
        <v>82</v>
      </c>
      <c r="AY417" s="235" t="s">
        <v>126</v>
      </c>
    </row>
    <row r="418" spans="1:51" s="15" customFormat="1" ht="12">
      <c r="A418" s="15"/>
      <c r="B418" s="247"/>
      <c r="C418" s="248"/>
      <c r="D418" s="227" t="s">
        <v>137</v>
      </c>
      <c r="E418" s="249" t="s">
        <v>32</v>
      </c>
      <c r="F418" s="250" t="s">
        <v>141</v>
      </c>
      <c r="G418" s="248"/>
      <c r="H418" s="251">
        <v>24.762</v>
      </c>
      <c r="I418" s="252"/>
      <c r="J418" s="248"/>
      <c r="K418" s="248"/>
      <c r="L418" s="253"/>
      <c r="M418" s="254"/>
      <c r="N418" s="255"/>
      <c r="O418" s="255"/>
      <c r="P418" s="255"/>
      <c r="Q418" s="255"/>
      <c r="R418" s="255"/>
      <c r="S418" s="255"/>
      <c r="T418" s="256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57" t="s">
        <v>137</v>
      </c>
      <c r="AU418" s="257" t="s">
        <v>21</v>
      </c>
      <c r="AV418" s="15" t="s">
        <v>133</v>
      </c>
      <c r="AW418" s="15" t="s">
        <v>41</v>
      </c>
      <c r="AX418" s="15" t="s">
        <v>90</v>
      </c>
      <c r="AY418" s="257" t="s">
        <v>126</v>
      </c>
    </row>
    <row r="419" spans="1:65" s="2" customFormat="1" ht="16.5" customHeight="1">
      <c r="A419" s="41"/>
      <c r="B419" s="42"/>
      <c r="C419" s="207" t="s">
        <v>627</v>
      </c>
      <c r="D419" s="207" t="s">
        <v>128</v>
      </c>
      <c r="E419" s="208" t="s">
        <v>628</v>
      </c>
      <c r="F419" s="209" t="s">
        <v>629</v>
      </c>
      <c r="G419" s="210" t="s">
        <v>226</v>
      </c>
      <c r="H419" s="211">
        <v>62.72</v>
      </c>
      <c r="I419" s="212"/>
      <c r="J419" s="213">
        <f>ROUND(I419*H419,2)</f>
        <v>0</v>
      </c>
      <c r="K419" s="209" t="s">
        <v>132</v>
      </c>
      <c r="L419" s="47"/>
      <c r="M419" s="214" t="s">
        <v>32</v>
      </c>
      <c r="N419" s="215" t="s">
        <v>53</v>
      </c>
      <c r="O419" s="87"/>
      <c r="P419" s="216">
        <f>O419*H419</f>
        <v>0</v>
      </c>
      <c r="Q419" s="216">
        <v>0.0075</v>
      </c>
      <c r="R419" s="216">
        <f>Q419*H419</f>
        <v>0.4704</v>
      </c>
      <c r="S419" s="216">
        <v>0</v>
      </c>
      <c r="T419" s="217">
        <f>S419*H419</f>
        <v>0</v>
      </c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R419" s="218" t="s">
        <v>133</v>
      </c>
      <c r="AT419" s="218" t="s">
        <v>128</v>
      </c>
      <c r="AU419" s="218" t="s">
        <v>21</v>
      </c>
      <c r="AY419" s="19" t="s">
        <v>126</v>
      </c>
      <c r="BE419" s="219">
        <f>IF(N419="základní",J419,0)</f>
        <v>0</v>
      </c>
      <c r="BF419" s="219">
        <f>IF(N419="snížená",J419,0)</f>
        <v>0</v>
      </c>
      <c r="BG419" s="219">
        <f>IF(N419="zákl. přenesená",J419,0)</f>
        <v>0</v>
      </c>
      <c r="BH419" s="219">
        <f>IF(N419="sníž. přenesená",J419,0)</f>
        <v>0</v>
      </c>
      <c r="BI419" s="219">
        <f>IF(N419="nulová",J419,0)</f>
        <v>0</v>
      </c>
      <c r="BJ419" s="19" t="s">
        <v>90</v>
      </c>
      <c r="BK419" s="219">
        <f>ROUND(I419*H419,2)</f>
        <v>0</v>
      </c>
      <c r="BL419" s="19" t="s">
        <v>133</v>
      </c>
      <c r="BM419" s="218" t="s">
        <v>630</v>
      </c>
    </row>
    <row r="420" spans="1:47" s="2" customFormat="1" ht="12">
      <c r="A420" s="41"/>
      <c r="B420" s="42"/>
      <c r="C420" s="43"/>
      <c r="D420" s="220" t="s">
        <v>135</v>
      </c>
      <c r="E420" s="43"/>
      <c r="F420" s="221" t="s">
        <v>631</v>
      </c>
      <c r="G420" s="43"/>
      <c r="H420" s="43"/>
      <c r="I420" s="222"/>
      <c r="J420" s="43"/>
      <c r="K420" s="43"/>
      <c r="L420" s="47"/>
      <c r="M420" s="223"/>
      <c r="N420" s="224"/>
      <c r="O420" s="87"/>
      <c r="P420" s="87"/>
      <c r="Q420" s="87"/>
      <c r="R420" s="87"/>
      <c r="S420" s="87"/>
      <c r="T420" s="88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T420" s="19" t="s">
        <v>135</v>
      </c>
      <c r="AU420" s="19" t="s">
        <v>21</v>
      </c>
    </row>
    <row r="421" spans="1:51" s="14" customFormat="1" ht="12">
      <c r="A421" s="14"/>
      <c r="B421" s="236"/>
      <c r="C421" s="237"/>
      <c r="D421" s="227" t="s">
        <v>137</v>
      </c>
      <c r="E421" s="238" t="s">
        <v>32</v>
      </c>
      <c r="F421" s="239" t="s">
        <v>632</v>
      </c>
      <c r="G421" s="237"/>
      <c r="H421" s="240">
        <v>62.72</v>
      </c>
      <c r="I421" s="241"/>
      <c r="J421" s="237"/>
      <c r="K421" s="237"/>
      <c r="L421" s="242"/>
      <c r="M421" s="243"/>
      <c r="N421" s="244"/>
      <c r="O421" s="244"/>
      <c r="P421" s="244"/>
      <c r="Q421" s="244"/>
      <c r="R421" s="244"/>
      <c r="S421" s="244"/>
      <c r="T421" s="245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46" t="s">
        <v>137</v>
      </c>
      <c r="AU421" s="246" t="s">
        <v>21</v>
      </c>
      <c r="AV421" s="14" t="s">
        <v>21</v>
      </c>
      <c r="AW421" s="14" t="s">
        <v>41</v>
      </c>
      <c r="AX421" s="14" t="s">
        <v>82</v>
      </c>
      <c r="AY421" s="246" t="s">
        <v>126</v>
      </c>
    </row>
    <row r="422" spans="1:51" s="13" customFormat="1" ht="12">
      <c r="A422" s="13"/>
      <c r="B422" s="225"/>
      <c r="C422" s="226"/>
      <c r="D422" s="227" t="s">
        <v>137</v>
      </c>
      <c r="E422" s="228" t="s">
        <v>32</v>
      </c>
      <c r="F422" s="229" t="s">
        <v>140</v>
      </c>
      <c r="G422" s="226"/>
      <c r="H422" s="228" t="s">
        <v>32</v>
      </c>
      <c r="I422" s="230"/>
      <c r="J422" s="226"/>
      <c r="K422" s="226"/>
      <c r="L422" s="231"/>
      <c r="M422" s="232"/>
      <c r="N422" s="233"/>
      <c r="O422" s="233"/>
      <c r="P422" s="233"/>
      <c r="Q422" s="233"/>
      <c r="R422" s="233"/>
      <c r="S422" s="233"/>
      <c r="T422" s="234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5" t="s">
        <v>137</v>
      </c>
      <c r="AU422" s="235" t="s">
        <v>21</v>
      </c>
      <c r="AV422" s="13" t="s">
        <v>90</v>
      </c>
      <c r="AW422" s="13" t="s">
        <v>41</v>
      </c>
      <c r="AX422" s="13" t="s">
        <v>82</v>
      </c>
      <c r="AY422" s="235" t="s">
        <v>126</v>
      </c>
    </row>
    <row r="423" spans="1:51" s="15" customFormat="1" ht="12">
      <c r="A423" s="15"/>
      <c r="B423" s="247"/>
      <c r="C423" s="248"/>
      <c r="D423" s="227" t="s">
        <v>137</v>
      </c>
      <c r="E423" s="249" t="s">
        <v>32</v>
      </c>
      <c r="F423" s="250" t="s">
        <v>141</v>
      </c>
      <c r="G423" s="248"/>
      <c r="H423" s="251">
        <v>62.72</v>
      </c>
      <c r="I423" s="252"/>
      <c r="J423" s="248"/>
      <c r="K423" s="248"/>
      <c r="L423" s="253"/>
      <c r="M423" s="254"/>
      <c r="N423" s="255"/>
      <c r="O423" s="255"/>
      <c r="P423" s="255"/>
      <c r="Q423" s="255"/>
      <c r="R423" s="255"/>
      <c r="S423" s="255"/>
      <c r="T423" s="256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T423" s="257" t="s">
        <v>137</v>
      </c>
      <c r="AU423" s="257" t="s">
        <v>21</v>
      </c>
      <c r="AV423" s="15" t="s">
        <v>133</v>
      </c>
      <c r="AW423" s="15" t="s">
        <v>41</v>
      </c>
      <c r="AX423" s="15" t="s">
        <v>90</v>
      </c>
      <c r="AY423" s="257" t="s">
        <v>126</v>
      </c>
    </row>
    <row r="424" spans="1:65" s="2" customFormat="1" ht="16.5" customHeight="1">
      <c r="A424" s="41"/>
      <c r="B424" s="42"/>
      <c r="C424" s="207" t="s">
        <v>633</v>
      </c>
      <c r="D424" s="207" t="s">
        <v>128</v>
      </c>
      <c r="E424" s="208" t="s">
        <v>634</v>
      </c>
      <c r="F424" s="209" t="s">
        <v>635</v>
      </c>
      <c r="G424" s="210" t="s">
        <v>226</v>
      </c>
      <c r="H424" s="211">
        <v>62.72</v>
      </c>
      <c r="I424" s="212"/>
      <c r="J424" s="213">
        <f>ROUND(I424*H424,2)</f>
        <v>0</v>
      </c>
      <c r="K424" s="209" t="s">
        <v>132</v>
      </c>
      <c r="L424" s="47"/>
      <c r="M424" s="214" t="s">
        <v>32</v>
      </c>
      <c r="N424" s="215" t="s">
        <v>53</v>
      </c>
      <c r="O424" s="87"/>
      <c r="P424" s="216">
        <f>O424*H424</f>
        <v>0</v>
      </c>
      <c r="Q424" s="216">
        <v>5E-05</v>
      </c>
      <c r="R424" s="216">
        <f>Q424*H424</f>
        <v>0.003136</v>
      </c>
      <c r="S424" s="216">
        <v>0</v>
      </c>
      <c r="T424" s="217">
        <f>S424*H424</f>
        <v>0</v>
      </c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R424" s="218" t="s">
        <v>133</v>
      </c>
      <c r="AT424" s="218" t="s">
        <v>128</v>
      </c>
      <c r="AU424" s="218" t="s">
        <v>21</v>
      </c>
      <c r="AY424" s="19" t="s">
        <v>126</v>
      </c>
      <c r="BE424" s="219">
        <f>IF(N424="základní",J424,0)</f>
        <v>0</v>
      </c>
      <c r="BF424" s="219">
        <f>IF(N424="snížená",J424,0)</f>
        <v>0</v>
      </c>
      <c r="BG424" s="219">
        <f>IF(N424="zákl. přenesená",J424,0)</f>
        <v>0</v>
      </c>
      <c r="BH424" s="219">
        <f>IF(N424="sníž. přenesená",J424,0)</f>
        <v>0</v>
      </c>
      <c r="BI424" s="219">
        <f>IF(N424="nulová",J424,0)</f>
        <v>0</v>
      </c>
      <c r="BJ424" s="19" t="s">
        <v>90</v>
      </c>
      <c r="BK424" s="219">
        <f>ROUND(I424*H424,2)</f>
        <v>0</v>
      </c>
      <c r="BL424" s="19" t="s">
        <v>133</v>
      </c>
      <c r="BM424" s="218" t="s">
        <v>636</v>
      </c>
    </row>
    <row r="425" spans="1:47" s="2" customFormat="1" ht="12">
      <c r="A425" s="41"/>
      <c r="B425" s="42"/>
      <c r="C425" s="43"/>
      <c r="D425" s="220" t="s">
        <v>135</v>
      </c>
      <c r="E425" s="43"/>
      <c r="F425" s="221" t="s">
        <v>637</v>
      </c>
      <c r="G425" s="43"/>
      <c r="H425" s="43"/>
      <c r="I425" s="222"/>
      <c r="J425" s="43"/>
      <c r="K425" s="43"/>
      <c r="L425" s="47"/>
      <c r="M425" s="223"/>
      <c r="N425" s="224"/>
      <c r="O425" s="87"/>
      <c r="P425" s="87"/>
      <c r="Q425" s="87"/>
      <c r="R425" s="87"/>
      <c r="S425" s="87"/>
      <c r="T425" s="88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T425" s="19" t="s">
        <v>135</v>
      </c>
      <c r="AU425" s="19" t="s">
        <v>21</v>
      </c>
    </row>
    <row r="426" spans="1:65" s="2" customFormat="1" ht="16.5" customHeight="1">
      <c r="A426" s="41"/>
      <c r="B426" s="42"/>
      <c r="C426" s="207" t="s">
        <v>638</v>
      </c>
      <c r="D426" s="207" t="s">
        <v>128</v>
      </c>
      <c r="E426" s="208" t="s">
        <v>639</v>
      </c>
      <c r="F426" s="209" t="s">
        <v>640</v>
      </c>
      <c r="G426" s="210" t="s">
        <v>179</v>
      </c>
      <c r="H426" s="211">
        <v>5.5</v>
      </c>
      <c r="I426" s="212"/>
      <c r="J426" s="213">
        <f>ROUND(I426*H426,2)</f>
        <v>0</v>
      </c>
      <c r="K426" s="209" t="s">
        <v>132</v>
      </c>
      <c r="L426" s="47"/>
      <c r="M426" s="214" t="s">
        <v>32</v>
      </c>
      <c r="N426" s="215" t="s">
        <v>53</v>
      </c>
      <c r="O426" s="87"/>
      <c r="P426" s="216">
        <f>O426*H426</f>
        <v>0</v>
      </c>
      <c r="Q426" s="216">
        <v>1.04927</v>
      </c>
      <c r="R426" s="216">
        <f>Q426*H426</f>
        <v>5.770985</v>
      </c>
      <c r="S426" s="216">
        <v>0</v>
      </c>
      <c r="T426" s="217">
        <f>S426*H426</f>
        <v>0</v>
      </c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R426" s="218" t="s">
        <v>133</v>
      </c>
      <c r="AT426" s="218" t="s">
        <v>128</v>
      </c>
      <c r="AU426" s="218" t="s">
        <v>21</v>
      </c>
      <c r="AY426" s="19" t="s">
        <v>126</v>
      </c>
      <c r="BE426" s="219">
        <f>IF(N426="základní",J426,0)</f>
        <v>0</v>
      </c>
      <c r="BF426" s="219">
        <f>IF(N426="snížená",J426,0)</f>
        <v>0</v>
      </c>
      <c r="BG426" s="219">
        <f>IF(N426="zákl. přenesená",J426,0)</f>
        <v>0</v>
      </c>
      <c r="BH426" s="219">
        <f>IF(N426="sníž. přenesená",J426,0)</f>
        <v>0</v>
      </c>
      <c r="BI426" s="219">
        <f>IF(N426="nulová",J426,0)</f>
        <v>0</v>
      </c>
      <c r="BJ426" s="19" t="s">
        <v>90</v>
      </c>
      <c r="BK426" s="219">
        <f>ROUND(I426*H426,2)</f>
        <v>0</v>
      </c>
      <c r="BL426" s="19" t="s">
        <v>133</v>
      </c>
      <c r="BM426" s="218" t="s">
        <v>641</v>
      </c>
    </row>
    <row r="427" spans="1:47" s="2" customFormat="1" ht="12">
      <c r="A427" s="41"/>
      <c r="B427" s="42"/>
      <c r="C427" s="43"/>
      <c r="D427" s="220" t="s">
        <v>135</v>
      </c>
      <c r="E427" s="43"/>
      <c r="F427" s="221" t="s">
        <v>642</v>
      </c>
      <c r="G427" s="43"/>
      <c r="H427" s="43"/>
      <c r="I427" s="222"/>
      <c r="J427" s="43"/>
      <c r="K427" s="43"/>
      <c r="L427" s="47"/>
      <c r="M427" s="223"/>
      <c r="N427" s="224"/>
      <c r="O427" s="87"/>
      <c r="P427" s="87"/>
      <c r="Q427" s="87"/>
      <c r="R427" s="87"/>
      <c r="S427" s="87"/>
      <c r="T427" s="88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T427" s="19" t="s">
        <v>135</v>
      </c>
      <c r="AU427" s="19" t="s">
        <v>21</v>
      </c>
    </row>
    <row r="428" spans="1:51" s="14" customFormat="1" ht="12">
      <c r="A428" s="14"/>
      <c r="B428" s="236"/>
      <c r="C428" s="237"/>
      <c r="D428" s="227" t="s">
        <v>137</v>
      </c>
      <c r="E428" s="238" t="s">
        <v>32</v>
      </c>
      <c r="F428" s="239" t="s">
        <v>643</v>
      </c>
      <c r="G428" s="237"/>
      <c r="H428" s="240">
        <v>5.5</v>
      </c>
      <c r="I428" s="241"/>
      <c r="J428" s="237"/>
      <c r="K428" s="237"/>
      <c r="L428" s="242"/>
      <c r="M428" s="243"/>
      <c r="N428" s="244"/>
      <c r="O428" s="244"/>
      <c r="P428" s="244"/>
      <c r="Q428" s="244"/>
      <c r="R428" s="244"/>
      <c r="S428" s="244"/>
      <c r="T428" s="245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46" t="s">
        <v>137</v>
      </c>
      <c r="AU428" s="246" t="s">
        <v>21</v>
      </c>
      <c r="AV428" s="14" t="s">
        <v>21</v>
      </c>
      <c r="AW428" s="14" t="s">
        <v>41</v>
      </c>
      <c r="AX428" s="14" t="s">
        <v>82</v>
      </c>
      <c r="AY428" s="246" t="s">
        <v>126</v>
      </c>
    </row>
    <row r="429" spans="1:51" s="13" customFormat="1" ht="12">
      <c r="A429" s="13"/>
      <c r="B429" s="225"/>
      <c r="C429" s="226"/>
      <c r="D429" s="227" t="s">
        <v>137</v>
      </c>
      <c r="E429" s="228" t="s">
        <v>32</v>
      </c>
      <c r="F429" s="229" t="s">
        <v>140</v>
      </c>
      <c r="G429" s="226"/>
      <c r="H429" s="228" t="s">
        <v>32</v>
      </c>
      <c r="I429" s="230"/>
      <c r="J429" s="226"/>
      <c r="K429" s="226"/>
      <c r="L429" s="231"/>
      <c r="M429" s="232"/>
      <c r="N429" s="233"/>
      <c r="O429" s="233"/>
      <c r="P429" s="233"/>
      <c r="Q429" s="233"/>
      <c r="R429" s="233"/>
      <c r="S429" s="233"/>
      <c r="T429" s="234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5" t="s">
        <v>137</v>
      </c>
      <c r="AU429" s="235" t="s">
        <v>21</v>
      </c>
      <c r="AV429" s="13" t="s">
        <v>90</v>
      </c>
      <c r="AW429" s="13" t="s">
        <v>41</v>
      </c>
      <c r="AX429" s="13" t="s">
        <v>82</v>
      </c>
      <c r="AY429" s="235" t="s">
        <v>126</v>
      </c>
    </row>
    <row r="430" spans="1:51" s="15" customFormat="1" ht="12">
      <c r="A430" s="15"/>
      <c r="B430" s="247"/>
      <c r="C430" s="248"/>
      <c r="D430" s="227" t="s">
        <v>137</v>
      </c>
      <c r="E430" s="249" t="s">
        <v>32</v>
      </c>
      <c r="F430" s="250" t="s">
        <v>141</v>
      </c>
      <c r="G430" s="248"/>
      <c r="H430" s="251">
        <v>5.5</v>
      </c>
      <c r="I430" s="252"/>
      <c r="J430" s="248"/>
      <c r="K430" s="248"/>
      <c r="L430" s="253"/>
      <c r="M430" s="254"/>
      <c r="N430" s="255"/>
      <c r="O430" s="255"/>
      <c r="P430" s="255"/>
      <c r="Q430" s="255"/>
      <c r="R430" s="255"/>
      <c r="S430" s="255"/>
      <c r="T430" s="256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T430" s="257" t="s">
        <v>137</v>
      </c>
      <c r="AU430" s="257" t="s">
        <v>21</v>
      </c>
      <c r="AV430" s="15" t="s">
        <v>133</v>
      </c>
      <c r="AW430" s="15" t="s">
        <v>41</v>
      </c>
      <c r="AX430" s="15" t="s">
        <v>90</v>
      </c>
      <c r="AY430" s="257" t="s">
        <v>126</v>
      </c>
    </row>
    <row r="431" spans="1:65" s="2" customFormat="1" ht="16.5" customHeight="1">
      <c r="A431" s="41"/>
      <c r="B431" s="42"/>
      <c r="C431" s="207" t="s">
        <v>644</v>
      </c>
      <c r="D431" s="207" t="s">
        <v>128</v>
      </c>
      <c r="E431" s="208" t="s">
        <v>645</v>
      </c>
      <c r="F431" s="209" t="s">
        <v>646</v>
      </c>
      <c r="G431" s="210" t="s">
        <v>226</v>
      </c>
      <c r="H431" s="211">
        <v>115.571</v>
      </c>
      <c r="I431" s="212"/>
      <c r="J431" s="213">
        <f>ROUND(I431*H431,2)</f>
        <v>0</v>
      </c>
      <c r="K431" s="209" t="s">
        <v>132</v>
      </c>
      <c r="L431" s="47"/>
      <c r="M431" s="214" t="s">
        <v>32</v>
      </c>
      <c r="N431" s="215" t="s">
        <v>53</v>
      </c>
      <c r="O431" s="87"/>
      <c r="P431" s="216">
        <f>O431*H431</f>
        <v>0</v>
      </c>
      <c r="Q431" s="216">
        <v>0</v>
      </c>
      <c r="R431" s="216">
        <f>Q431*H431</f>
        <v>0</v>
      </c>
      <c r="S431" s="216">
        <v>0</v>
      </c>
      <c r="T431" s="217">
        <f>S431*H431</f>
        <v>0</v>
      </c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R431" s="218" t="s">
        <v>133</v>
      </c>
      <c r="AT431" s="218" t="s">
        <v>128</v>
      </c>
      <c r="AU431" s="218" t="s">
        <v>21</v>
      </c>
      <c r="AY431" s="19" t="s">
        <v>126</v>
      </c>
      <c r="BE431" s="219">
        <f>IF(N431="základní",J431,0)</f>
        <v>0</v>
      </c>
      <c r="BF431" s="219">
        <f>IF(N431="snížená",J431,0)</f>
        <v>0</v>
      </c>
      <c r="BG431" s="219">
        <f>IF(N431="zákl. přenesená",J431,0)</f>
        <v>0</v>
      </c>
      <c r="BH431" s="219">
        <f>IF(N431="sníž. přenesená",J431,0)</f>
        <v>0</v>
      </c>
      <c r="BI431" s="219">
        <f>IF(N431="nulová",J431,0)</f>
        <v>0</v>
      </c>
      <c r="BJ431" s="19" t="s">
        <v>90</v>
      </c>
      <c r="BK431" s="219">
        <f>ROUND(I431*H431,2)</f>
        <v>0</v>
      </c>
      <c r="BL431" s="19" t="s">
        <v>133</v>
      </c>
      <c r="BM431" s="218" t="s">
        <v>647</v>
      </c>
    </row>
    <row r="432" spans="1:47" s="2" customFormat="1" ht="12">
      <c r="A432" s="41"/>
      <c r="B432" s="42"/>
      <c r="C432" s="43"/>
      <c r="D432" s="220" t="s">
        <v>135</v>
      </c>
      <c r="E432" s="43"/>
      <c r="F432" s="221" t="s">
        <v>648</v>
      </c>
      <c r="G432" s="43"/>
      <c r="H432" s="43"/>
      <c r="I432" s="222"/>
      <c r="J432" s="43"/>
      <c r="K432" s="43"/>
      <c r="L432" s="47"/>
      <c r="M432" s="223"/>
      <c r="N432" s="224"/>
      <c r="O432" s="87"/>
      <c r="P432" s="87"/>
      <c r="Q432" s="87"/>
      <c r="R432" s="87"/>
      <c r="S432" s="87"/>
      <c r="T432" s="88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T432" s="19" t="s">
        <v>135</v>
      </c>
      <c r="AU432" s="19" t="s">
        <v>21</v>
      </c>
    </row>
    <row r="433" spans="1:51" s="13" customFormat="1" ht="12">
      <c r="A433" s="13"/>
      <c r="B433" s="225"/>
      <c r="C433" s="226"/>
      <c r="D433" s="227" t="s">
        <v>137</v>
      </c>
      <c r="E433" s="228" t="s">
        <v>32</v>
      </c>
      <c r="F433" s="229" t="s">
        <v>476</v>
      </c>
      <c r="G433" s="226"/>
      <c r="H433" s="228" t="s">
        <v>32</v>
      </c>
      <c r="I433" s="230"/>
      <c r="J433" s="226"/>
      <c r="K433" s="226"/>
      <c r="L433" s="231"/>
      <c r="M433" s="232"/>
      <c r="N433" s="233"/>
      <c r="O433" s="233"/>
      <c r="P433" s="233"/>
      <c r="Q433" s="233"/>
      <c r="R433" s="233"/>
      <c r="S433" s="233"/>
      <c r="T433" s="234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5" t="s">
        <v>137</v>
      </c>
      <c r="AU433" s="235" t="s">
        <v>21</v>
      </c>
      <c r="AV433" s="13" t="s">
        <v>90</v>
      </c>
      <c r="AW433" s="13" t="s">
        <v>41</v>
      </c>
      <c r="AX433" s="13" t="s">
        <v>82</v>
      </c>
      <c r="AY433" s="235" t="s">
        <v>126</v>
      </c>
    </row>
    <row r="434" spans="1:51" s="14" customFormat="1" ht="12">
      <c r="A434" s="14"/>
      <c r="B434" s="236"/>
      <c r="C434" s="237"/>
      <c r="D434" s="227" t="s">
        <v>137</v>
      </c>
      <c r="E434" s="238" t="s">
        <v>32</v>
      </c>
      <c r="F434" s="239" t="s">
        <v>649</v>
      </c>
      <c r="G434" s="237"/>
      <c r="H434" s="240">
        <v>64.235</v>
      </c>
      <c r="I434" s="241"/>
      <c r="J434" s="237"/>
      <c r="K434" s="237"/>
      <c r="L434" s="242"/>
      <c r="M434" s="243"/>
      <c r="N434" s="244"/>
      <c r="O434" s="244"/>
      <c r="P434" s="244"/>
      <c r="Q434" s="244"/>
      <c r="R434" s="244"/>
      <c r="S434" s="244"/>
      <c r="T434" s="245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6" t="s">
        <v>137</v>
      </c>
      <c r="AU434" s="246" t="s">
        <v>21</v>
      </c>
      <c r="AV434" s="14" t="s">
        <v>21</v>
      </c>
      <c r="AW434" s="14" t="s">
        <v>41</v>
      </c>
      <c r="AX434" s="14" t="s">
        <v>82</v>
      </c>
      <c r="AY434" s="246" t="s">
        <v>126</v>
      </c>
    </row>
    <row r="435" spans="1:51" s="13" customFormat="1" ht="12">
      <c r="A435" s="13"/>
      <c r="B435" s="225"/>
      <c r="C435" s="226"/>
      <c r="D435" s="227" t="s">
        <v>137</v>
      </c>
      <c r="E435" s="228" t="s">
        <v>32</v>
      </c>
      <c r="F435" s="229" t="s">
        <v>326</v>
      </c>
      <c r="G435" s="226"/>
      <c r="H435" s="228" t="s">
        <v>32</v>
      </c>
      <c r="I435" s="230"/>
      <c r="J435" s="226"/>
      <c r="K435" s="226"/>
      <c r="L435" s="231"/>
      <c r="M435" s="232"/>
      <c r="N435" s="233"/>
      <c r="O435" s="233"/>
      <c r="P435" s="233"/>
      <c r="Q435" s="233"/>
      <c r="R435" s="233"/>
      <c r="S435" s="233"/>
      <c r="T435" s="234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35" t="s">
        <v>137</v>
      </c>
      <c r="AU435" s="235" t="s">
        <v>21</v>
      </c>
      <c r="AV435" s="13" t="s">
        <v>90</v>
      </c>
      <c r="AW435" s="13" t="s">
        <v>41</v>
      </c>
      <c r="AX435" s="13" t="s">
        <v>82</v>
      </c>
      <c r="AY435" s="235" t="s">
        <v>126</v>
      </c>
    </row>
    <row r="436" spans="1:51" s="14" customFormat="1" ht="12">
      <c r="A436" s="14"/>
      <c r="B436" s="236"/>
      <c r="C436" s="237"/>
      <c r="D436" s="227" t="s">
        <v>137</v>
      </c>
      <c r="E436" s="238" t="s">
        <v>32</v>
      </c>
      <c r="F436" s="239" t="s">
        <v>650</v>
      </c>
      <c r="G436" s="237"/>
      <c r="H436" s="240">
        <v>51.336</v>
      </c>
      <c r="I436" s="241"/>
      <c r="J436" s="237"/>
      <c r="K436" s="237"/>
      <c r="L436" s="242"/>
      <c r="M436" s="243"/>
      <c r="N436" s="244"/>
      <c r="O436" s="244"/>
      <c r="P436" s="244"/>
      <c r="Q436" s="244"/>
      <c r="R436" s="244"/>
      <c r="S436" s="244"/>
      <c r="T436" s="245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6" t="s">
        <v>137</v>
      </c>
      <c r="AU436" s="246" t="s">
        <v>21</v>
      </c>
      <c r="AV436" s="14" t="s">
        <v>21</v>
      </c>
      <c r="AW436" s="14" t="s">
        <v>41</v>
      </c>
      <c r="AX436" s="14" t="s">
        <v>82</v>
      </c>
      <c r="AY436" s="246" t="s">
        <v>126</v>
      </c>
    </row>
    <row r="437" spans="1:51" s="13" customFormat="1" ht="12">
      <c r="A437" s="13"/>
      <c r="B437" s="225"/>
      <c r="C437" s="226"/>
      <c r="D437" s="227" t="s">
        <v>137</v>
      </c>
      <c r="E437" s="228" t="s">
        <v>32</v>
      </c>
      <c r="F437" s="229" t="s">
        <v>140</v>
      </c>
      <c r="G437" s="226"/>
      <c r="H437" s="228" t="s">
        <v>32</v>
      </c>
      <c r="I437" s="230"/>
      <c r="J437" s="226"/>
      <c r="K437" s="226"/>
      <c r="L437" s="231"/>
      <c r="M437" s="232"/>
      <c r="N437" s="233"/>
      <c r="O437" s="233"/>
      <c r="P437" s="233"/>
      <c r="Q437" s="233"/>
      <c r="R437" s="233"/>
      <c r="S437" s="233"/>
      <c r="T437" s="234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5" t="s">
        <v>137</v>
      </c>
      <c r="AU437" s="235" t="s">
        <v>21</v>
      </c>
      <c r="AV437" s="13" t="s">
        <v>90</v>
      </c>
      <c r="AW437" s="13" t="s">
        <v>41</v>
      </c>
      <c r="AX437" s="13" t="s">
        <v>82</v>
      </c>
      <c r="AY437" s="235" t="s">
        <v>126</v>
      </c>
    </row>
    <row r="438" spans="1:51" s="15" customFormat="1" ht="12">
      <c r="A438" s="15"/>
      <c r="B438" s="247"/>
      <c r="C438" s="248"/>
      <c r="D438" s="227" t="s">
        <v>137</v>
      </c>
      <c r="E438" s="249" t="s">
        <v>32</v>
      </c>
      <c r="F438" s="250" t="s">
        <v>141</v>
      </c>
      <c r="G438" s="248"/>
      <c r="H438" s="251">
        <v>115.571</v>
      </c>
      <c r="I438" s="252"/>
      <c r="J438" s="248"/>
      <c r="K438" s="248"/>
      <c r="L438" s="253"/>
      <c r="M438" s="254"/>
      <c r="N438" s="255"/>
      <c r="O438" s="255"/>
      <c r="P438" s="255"/>
      <c r="Q438" s="255"/>
      <c r="R438" s="255"/>
      <c r="S438" s="255"/>
      <c r="T438" s="256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T438" s="257" t="s">
        <v>137</v>
      </c>
      <c r="AU438" s="257" t="s">
        <v>21</v>
      </c>
      <c r="AV438" s="15" t="s">
        <v>133</v>
      </c>
      <c r="AW438" s="15" t="s">
        <v>41</v>
      </c>
      <c r="AX438" s="15" t="s">
        <v>90</v>
      </c>
      <c r="AY438" s="257" t="s">
        <v>126</v>
      </c>
    </row>
    <row r="439" spans="1:65" s="2" customFormat="1" ht="24.15" customHeight="1">
      <c r="A439" s="41"/>
      <c r="B439" s="42"/>
      <c r="C439" s="207" t="s">
        <v>651</v>
      </c>
      <c r="D439" s="207" t="s">
        <v>128</v>
      </c>
      <c r="E439" s="208" t="s">
        <v>652</v>
      </c>
      <c r="F439" s="209" t="s">
        <v>653</v>
      </c>
      <c r="G439" s="210" t="s">
        <v>131</v>
      </c>
      <c r="H439" s="211">
        <v>81.712</v>
      </c>
      <c r="I439" s="212"/>
      <c r="J439" s="213">
        <f>ROUND(I439*H439,2)</f>
        <v>0</v>
      </c>
      <c r="K439" s="209" t="s">
        <v>132</v>
      </c>
      <c r="L439" s="47"/>
      <c r="M439" s="214" t="s">
        <v>32</v>
      </c>
      <c r="N439" s="215" t="s">
        <v>53</v>
      </c>
      <c r="O439" s="87"/>
      <c r="P439" s="216">
        <f>O439*H439</f>
        <v>0</v>
      </c>
      <c r="Q439" s="216">
        <v>0</v>
      </c>
      <c r="R439" s="216">
        <f>Q439*H439</f>
        <v>0</v>
      </c>
      <c r="S439" s="216">
        <v>0</v>
      </c>
      <c r="T439" s="217">
        <f>S439*H439</f>
        <v>0</v>
      </c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R439" s="218" t="s">
        <v>133</v>
      </c>
      <c r="AT439" s="218" t="s">
        <v>128</v>
      </c>
      <c r="AU439" s="218" t="s">
        <v>21</v>
      </c>
      <c r="AY439" s="19" t="s">
        <v>126</v>
      </c>
      <c r="BE439" s="219">
        <f>IF(N439="základní",J439,0)</f>
        <v>0</v>
      </c>
      <c r="BF439" s="219">
        <f>IF(N439="snížená",J439,0)</f>
        <v>0</v>
      </c>
      <c r="BG439" s="219">
        <f>IF(N439="zákl. přenesená",J439,0)</f>
        <v>0</v>
      </c>
      <c r="BH439" s="219">
        <f>IF(N439="sníž. přenesená",J439,0)</f>
        <v>0</v>
      </c>
      <c r="BI439" s="219">
        <f>IF(N439="nulová",J439,0)</f>
        <v>0</v>
      </c>
      <c r="BJ439" s="19" t="s">
        <v>90</v>
      </c>
      <c r="BK439" s="219">
        <f>ROUND(I439*H439,2)</f>
        <v>0</v>
      </c>
      <c r="BL439" s="19" t="s">
        <v>133</v>
      </c>
      <c r="BM439" s="218" t="s">
        <v>654</v>
      </c>
    </row>
    <row r="440" spans="1:47" s="2" customFormat="1" ht="12">
      <c r="A440" s="41"/>
      <c r="B440" s="42"/>
      <c r="C440" s="43"/>
      <c r="D440" s="220" t="s">
        <v>135</v>
      </c>
      <c r="E440" s="43"/>
      <c r="F440" s="221" t="s">
        <v>655</v>
      </c>
      <c r="G440" s="43"/>
      <c r="H440" s="43"/>
      <c r="I440" s="222"/>
      <c r="J440" s="43"/>
      <c r="K440" s="43"/>
      <c r="L440" s="47"/>
      <c r="M440" s="223"/>
      <c r="N440" s="224"/>
      <c r="O440" s="87"/>
      <c r="P440" s="87"/>
      <c r="Q440" s="87"/>
      <c r="R440" s="87"/>
      <c r="S440" s="87"/>
      <c r="T440" s="88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T440" s="19" t="s">
        <v>135</v>
      </c>
      <c r="AU440" s="19" t="s">
        <v>21</v>
      </c>
    </row>
    <row r="441" spans="1:51" s="13" customFormat="1" ht="12">
      <c r="A441" s="13"/>
      <c r="B441" s="225"/>
      <c r="C441" s="226"/>
      <c r="D441" s="227" t="s">
        <v>137</v>
      </c>
      <c r="E441" s="228" t="s">
        <v>32</v>
      </c>
      <c r="F441" s="229" t="s">
        <v>656</v>
      </c>
      <c r="G441" s="226"/>
      <c r="H441" s="228" t="s">
        <v>32</v>
      </c>
      <c r="I441" s="230"/>
      <c r="J441" s="226"/>
      <c r="K441" s="226"/>
      <c r="L441" s="231"/>
      <c r="M441" s="232"/>
      <c r="N441" s="233"/>
      <c r="O441" s="233"/>
      <c r="P441" s="233"/>
      <c r="Q441" s="233"/>
      <c r="R441" s="233"/>
      <c r="S441" s="233"/>
      <c r="T441" s="234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5" t="s">
        <v>137</v>
      </c>
      <c r="AU441" s="235" t="s">
        <v>21</v>
      </c>
      <c r="AV441" s="13" t="s">
        <v>90</v>
      </c>
      <c r="AW441" s="13" t="s">
        <v>41</v>
      </c>
      <c r="AX441" s="13" t="s">
        <v>82</v>
      </c>
      <c r="AY441" s="235" t="s">
        <v>126</v>
      </c>
    </row>
    <row r="442" spans="1:51" s="14" customFormat="1" ht="12">
      <c r="A442" s="14"/>
      <c r="B442" s="236"/>
      <c r="C442" s="237"/>
      <c r="D442" s="227" t="s">
        <v>137</v>
      </c>
      <c r="E442" s="238" t="s">
        <v>32</v>
      </c>
      <c r="F442" s="239" t="s">
        <v>657</v>
      </c>
      <c r="G442" s="237"/>
      <c r="H442" s="240">
        <v>81.712</v>
      </c>
      <c r="I442" s="241"/>
      <c r="J442" s="237"/>
      <c r="K442" s="237"/>
      <c r="L442" s="242"/>
      <c r="M442" s="243"/>
      <c r="N442" s="244"/>
      <c r="O442" s="244"/>
      <c r="P442" s="244"/>
      <c r="Q442" s="244"/>
      <c r="R442" s="244"/>
      <c r="S442" s="244"/>
      <c r="T442" s="245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46" t="s">
        <v>137</v>
      </c>
      <c r="AU442" s="246" t="s">
        <v>21</v>
      </c>
      <c r="AV442" s="14" t="s">
        <v>21</v>
      </c>
      <c r="AW442" s="14" t="s">
        <v>41</v>
      </c>
      <c r="AX442" s="14" t="s">
        <v>82</v>
      </c>
      <c r="AY442" s="246" t="s">
        <v>126</v>
      </c>
    </row>
    <row r="443" spans="1:51" s="15" customFormat="1" ht="12">
      <c r="A443" s="15"/>
      <c r="B443" s="247"/>
      <c r="C443" s="248"/>
      <c r="D443" s="227" t="s">
        <v>137</v>
      </c>
      <c r="E443" s="249" t="s">
        <v>32</v>
      </c>
      <c r="F443" s="250" t="s">
        <v>141</v>
      </c>
      <c r="G443" s="248"/>
      <c r="H443" s="251">
        <v>81.712</v>
      </c>
      <c r="I443" s="252"/>
      <c r="J443" s="248"/>
      <c r="K443" s="248"/>
      <c r="L443" s="253"/>
      <c r="M443" s="254"/>
      <c r="N443" s="255"/>
      <c r="O443" s="255"/>
      <c r="P443" s="255"/>
      <c r="Q443" s="255"/>
      <c r="R443" s="255"/>
      <c r="S443" s="255"/>
      <c r="T443" s="256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257" t="s">
        <v>137</v>
      </c>
      <c r="AU443" s="257" t="s">
        <v>21</v>
      </c>
      <c r="AV443" s="15" t="s">
        <v>133</v>
      </c>
      <c r="AW443" s="15" t="s">
        <v>41</v>
      </c>
      <c r="AX443" s="15" t="s">
        <v>90</v>
      </c>
      <c r="AY443" s="257" t="s">
        <v>126</v>
      </c>
    </row>
    <row r="444" spans="1:65" s="2" customFormat="1" ht="21.75" customHeight="1">
      <c r="A444" s="41"/>
      <c r="B444" s="42"/>
      <c r="C444" s="207" t="s">
        <v>658</v>
      </c>
      <c r="D444" s="207" t="s">
        <v>128</v>
      </c>
      <c r="E444" s="208" t="s">
        <v>659</v>
      </c>
      <c r="F444" s="209" t="s">
        <v>660</v>
      </c>
      <c r="G444" s="210" t="s">
        <v>131</v>
      </c>
      <c r="H444" s="211">
        <v>238.36</v>
      </c>
      <c r="I444" s="212"/>
      <c r="J444" s="213">
        <f>ROUND(I444*H444,2)</f>
        <v>0</v>
      </c>
      <c r="K444" s="209" t="s">
        <v>132</v>
      </c>
      <c r="L444" s="47"/>
      <c r="M444" s="214" t="s">
        <v>32</v>
      </c>
      <c r="N444" s="215" t="s">
        <v>53</v>
      </c>
      <c r="O444" s="87"/>
      <c r="P444" s="216">
        <f>O444*H444</f>
        <v>0</v>
      </c>
      <c r="Q444" s="216">
        <v>0</v>
      </c>
      <c r="R444" s="216">
        <f>Q444*H444</f>
        <v>0</v>
      </c>
      <c r="S444" s="216">
        <v>0</v>
      </c>
      <c r="T444" s="217">
        <f>S444*H444</f>
        <v>0</v>
      </c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R444" s="218" t="s">
        <v>133</v>
      </c>
      <c r="AT444" s="218" t="s">
        <v>128</v>
      </c>
      <c r="AU444" s="218" t="s">
        <v>21</v>
      </c>
      <c r="AY444" s="19" t="s">
        <v>126</v>
      </c>
      <c r="BE444" s="219">
        <f>IF(N444="základní",J444,0)</f>
        <v>0</v>
      </c>
      <c r="BF444" s="219">
        <f>IF(N444="snížená",J444,0)</f>
        <v>0</v>
      </c>
      <c r="BG444" s="219">
        <f>IF(N444="zákl. přenesená",J444,0)</f>
        <v>0</v>
      </c>
      <c r="BH444" s="219">
        <f>IF(N444="sníž. přenesená",J444,0)</f>
        <v>0</v>
      </c>
      <c r="BI444" s="219">
        <f>IF(N444="nulová",J444,0)</f>
        <v>0</v>
      </c>
      <c r="BJ444" s="19" t="s">
        <v>90</v>
      </c>
      <c r="BK444" s="219">
        <f>ROUND(I444*H444,2)</f>
        <v>0</v>
      </c>
      <c r="BL444" s="19" t="s">
        <v>133</v>
      </c>
      <c r="BM444" s="218" t="s">
        <v>661</v>
      </c>
    </row>
    <row r="445" spans="1:47" s="2" customFormat="1" ht="12">
      <c r="A445" s="41"/>
      <c r="B445" s="42"/>
      <c r="C445" s="43"/>
      <c r="D445" s="220" t="s">
        <v>135</v>
      </c>
      <c r="E445" s="43"/>
      <c r="F445" s="221" t="s">
        <v>662</v>
      </c>
      <c r="G445" s="43"/>
      <c r="H445" s="43"/>
      <c r="I445" s="222"/>
      <c r="J445" s="43"/>
      <c r="K445" s="43"/>
      <c r="L445" s="47"/>
      <c r="M445" s="223"/>
      <c r="N445" s="224"/>
      <c r="O445" s="87"/>
      <c r="P445" s="87"/>
      <c r="Q445" s="87"/>
      <c r="R445" s="87"/>
      <c r="S445" s="87"/>
      <c r="T445" s="88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T445" s="19" t="s">
        <v>135</v>
      </c>
      <c r="AU445" s="19" t="s">
        <v>21</v>
      </c>
    </row>
    <row r="446" spans="1:51" s="13" customFormat="1" ht="12">
      <c r="A446" s="13"/>
      <c r="B446" s="225"/>
      <c r="C446" s="226"/>
      <c r="D446" s="227" t="s">
        <v>137</v>
      </c>
      <c r="E446" s="228" t="s">
        <v>32</v>
      </c>
      <c r="F446" s="229" t="s">
        <v>476</v>
      </c>
      <c r="G446" s="226"/>
      <c r="H446" s="228" t="s">
        <v>32</v>
      </c>
      <c r="I446" s="230"/>
      <c r="J446" s="226"/>
      <c r="K446" s="226"/>
      <c r="L446" s="231"/>
      <c r="M446" s="232"/>
      <c r="N446" s="233"/>
      <c r="O446" s="233"/>
      <c r="P446" s="233"/>
      <c r="Q446" s="233"/>
      <c r="R446" s="233"/>
      <c r="S446" s="233"/>
      <c r="T446" s="234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35" t="s">
        <v>137</v>
      </c>
      <c r="AU446" s="235" t="s">
        <v>21</v>
      </c>
      <c r="AV446" s="13" t="s">
        <v>90</v>
      </c>
      <c r="AW446" s="13" t="s">
        <v>41</v>
      </c>
      <c r="AX446" s="13" t="s">
        <v>82</v>
      </c>
      <c r="AY446" s="235" t="s">
        <v>126</v>
      </c>
    </row>
    <row r="447" spans="1:51" s="14" customFormat="1" ht="12">
      <c r="A447" s="14"/>
      <c r="B447" s="236"/>
      <c r="C447" s="237"/>
      <c r="D447" s="227" t="s">
        <v>137</v>
      </c>
      <c r="E447" s="238" t="s">
        <v>32</v>
      </c>
      <c r="F447" s="239" t="s">
        <v>663</v>
      </c>
      <c r="G447" s="237"/>
      <c r="H447" s="240">
        <v>189.84</v>
      </c>
      <c r="I447" s="241"/>
      <c r="J447" s="237"/>
      <c r="K447" s="237"/>
      <c r="L447" s="242"/>
      <c r="M447" s="243"/>
      <c r="N447" s="244"/>
      <c r="O447" s="244"/>
      <c r="P447" s="244"/>
      <c r="Q447" s="244"/>
      <c r="R447" s="244"/>
      <c r="S447" s="244"/>
      <c r="T447" s="245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46" t="s">
        <v>137</v>
      </c>
      <c r="AU447" s="246" t="s">
        <v>21</v>
      </c>
      <c r="AV447" s="14" t="s">
        <v>21</v>
      </c>
      <c r="AW447" s="14" t="s">
        <v>41</v>
      </c>
      <c r="AX447" s="14" t="s">
        <v>82</v>
      </c>
      <c r="AY447" s="246" t="s">
        <v>126</v>
      </c>
    </row>
    <row r="448" spans="1:51" s="13" customFormat="1" ht="12">
      <c r="A448" s="13"/>
      <c r="B448" s="225"/>
      <c r="C448" s="226"/>
      <c r="D448" s="227" t="s">
        <v>137</v>
      </c>
      <c r="E448" s="228" t="s">
        <v>32</v>
      </c>
      <c r="F448" s="229" t="s">
        <v>326</v>
      </c>
      <c r="G448" s="226"/>
      <c r="H448" s="228" t="s">
        <v>32</v>
      </c>
      <c r="I448" s="230"/>
      <c r="J448" s="226"/>
      <c r="K448" s="226"/>
      <c r="L448" s="231"/>
      <c r="M448" s="232"/>
      <c r="N448" s="233"/>
      <c r="O448" s="233"/>
      <c r="P448" s="233"/>
      <c r="Q448" s="233"/>
      <c r="R448" s="233"/>
      <c r="S448" s="233"/>
      <c r="T448" s="234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5" t="s">
        <v>137</v>
      </c>
      <c r="AU448" s="235" t="s">
        <v>21</v>
      </c>
      <c r="AV448" s="13" t="s">
        <v>90</v>
      </c>
      <c r="AW448" s="13" t="s">
        <v>41</v>
      </c>
      <c r="AX448" s="13" t="s">
        <v>82</v>
      </c>
      <c r="AY448" s="235" t="s">
        <v>126</v>
      </c>
    </row>
    <row r="449" spans="1:51" s="14" customFormat="1" ht="12">
      <c r="A449" s="14"/>
      <c r="B449" s="236"/>
      <c r="C449" s="237"/>
      <c r="D449" s="227" t="s">
        <v>137</v>
      </c>
      <c r="E449" s="238" t="s">
        <v>32</v>
      </c>
      <c r="F449" s="239" t="s">
        <v>664</v>
      </c>
      <c r="G449" s="237"/>
      <c r="H449" s="240">
        <v>48.52</v>
      </c>
      <c r="I449" s="241"/>
      <c r="J449" s="237"/>
      <c r="K449" s="237"/>
      <c r="L449" s="242"/>
      <c r="M449" s="243"/>
      <c r="N449" s="244"/>
      <c r="O449" s="244"/>
      <c r="P449" s="244"/>
      <c r="Q449" s="244"/>
      <c r="R449" s="244"/>
      <c r="S449" s="244"/>
      <c r="T449" s="245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46" t="s">
        <v>137</v>
      </c>
      <c r="AU449" s="246" t="s">
        <v>21</v>
      </c>
      <c r="AV449" s="14" t="s">
        <v>21</v>
      </c>
      <c r="AW449" s="14" t="s">
        <v>41</v>
      </c>
      <c r="AX449" s="14" t="s">
        <v>82</v>
      </c>
      <c r="AY449" s="246" t="s">
        <v>126</v>
      </c>
    </row>
    <row r="450" spans="1:51" s="13" customFormat="1" ht="12">
      <c r="A450" s="13"/>
      <c r="B450" s="225"/>
      <c r="C450" s="226"/>
      <c r="D450" s="227" t="s">
        <v>137</v>
      </c>
      <c r="E450" s="228" t="s">
        <v>32</v>
      </c>
      <c r="F450" s="229" t="s">
        <v>665</v>
      </c>
      <c r="G450" s="226"/>
      <c r="H450" s="228" t="s">
        <v>32</v>
      </c>
      <c r="I450" s="230"/>
      <c r="J450" s="226"/>
      <c r="K450" s="226"/>
      <c r="L450" s="231"/>
      <c r="M450" s="232"/>
      <c r="N450" s="233"/>
      <c r="O450" s="233"/>
      <c r="P450" s="233"/>
      <c r="Q450" s="233"/>
      <c r="R450" s="233"/>
      <c r="S450" s="233"/>
      <c r="T450" s="234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5" t="s">
        <v>137</v>
      </c>
      <c r="AU450" s="235" t="s">
        <v>21</v>
      </c>
      <c r="AV450" s="13" t="s">
        <v>90</v>
      </c>
      <c r="AW450" s="13" t="s">
        <v>41</v>
      </c>
      <c r="AX450" s="13" t="s">
        <v>82</v>
      </c>
      <c r="AY450" s="235" t="s">
        <v>126</v>
      </c>
    </row>
    <row r="451" spans="1:51" s="15" customFormat="1" ht="12">
      <c r="A451" s="15"/>
      <c r="B451" s="247"/>
      <c r="C451" s="248"/>
      <c r="D451" s="227" t="s">
        <v>137</v>
      </c>
      <c r="E451" s="249" t="s">
        <v>32</v>
      </c>
      <c r="F451" s="250" t="s">
        <v>141</v>
      </c>
      <c r="G451" s="248"/>
      <c r="H451" s="251">
        <v>238.36</v>
      </c>
      <c r="I451" s="252"/>
      <c r="J451" s="248"/>
      <c r="K451" s="248"/>
      <c r="L451" s="253"/>
      <c r="M451" s="254"/>
      <c r="N451" s="255"/>
      <c r="O451" s="255"/>
      <c r="P451" s="255"/>
      <c r="Q451" s="255"/>
      <c r="R451" s="255"/>
      <c r="S451" s="255"/>
      <c r="T451" s="256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T451" s="257" t="s">
        <v>137</v>
      </c>
      <c r="AU451" s="257" t="s">
        <v>21</v>
      </c>
      <c r="AV451" s="15" t="s">
        <v>133</v>
      </c>
      <c r="AW451" s="15" t="s">
        <v>41</v>
      </c>
      <c r="AX451" s="15" t="s">
        <v>90</v>
      </c>
      <c r="AY451" s="257" t="s">
        <v>126</v>
      </c>
    </row>
    <row r="452" spans="1:65" s="2" customFormat="1" ht="16.5" customHeight="1">
      <c r="A452" s="41"/>
      <c r="B452" s="42"/>
      <c r="C452" s="207" t="s">
        <v>271</v>
      </c>
      <c r="D452" s="207" t="s">
        <v>128</v>
      </c>
      <c r="E452" s="208" t="s">
        <v>666</v>
      </c>
      <c r="F452" s="209" t="s">
        <v>667</v>
      </c>
      <c r="G452" s="210" t="s">
        <v>226</v>
      </c>
      <c r="H452" s="211">
        <v>192.52</v>
      </c>
      <c r="I452" s="212"/>
      <c r="J452" s="213">
        <f>ROUND(I452*H452,2)</f>
        <v>0</v>
      </c>
      <c r="K452" s="209" t="s">
        <v>32</v>
      </c>
      <c r="L452" s="47"/>
      <c r="M452" s="214" t="s">
        <v>32</v>
      </c>
      <c r="N452" s="215" t="s">
        <v>53</v>
      </c>
      <c r="O452" s="87"/>
      <c r="P452" s="216">
        <f>O452*H452</f>
        <v>0</v>
      </c>
      <c r="Q452" s="216">
        <v>0</v>
      </c>
      <c r="R452" s="216">
        <f>Q452*H452</f>
        <v>0</v>
      </c>
      <c r="S452" s="216">
        <v>0.001</v>
      </c>
      <c r="T452" s="217">
        <f>S452*H452</f>
        <v>0.19252000000000002</v>
      </c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R452" s="218" t="s">
        <v>133</v>
      </c>
      <c r="AT452" s="218" t="s">
        <v>128</v>
      </c>
      <c r="AU452" s="218" t="s">
        <v>21</v>
      </c>
      <c r="AY452" s="19" t="s">
        <v>126</v>
      </c>
      <c r="BE452" s="219">
        <f>IF(N452="základní",J452,0)</f>
        <v>0</v>
      </c>
      <c r="BF452" s="219">
        <f>IF(N452="snížená",J452,0)</f>
        <v>0</v>
      </c>
      <c r="BG452" s="219">
        <f>IF(N452="zákl. přenesená",J452,0)</f>
        <v>0</v>
      </c>
      <c r="BH452" s="219">
        <f>IF(N452="sníž. přenesená",J452,0)</f>
        <v>0</v>
      </c>
      <c r="BI452" s="219">
        <f>IF(N452="nulová",J452,0)</f>
        <v>0</v>
      </c>
      <c r="BJ452" s="19" t="s">
        <v>90</v>
      </c>
      <c r="BK452" s="219">
        <f>ROUND(I452*H452,2)</f>
        <v>0</v>
      </c>
      <c r="BL452" s="19" t="s">
        <v>133</v>
      </c>
      <c r="BM452" s="218" t="s">
        <v>668</v>
      </c>
    </row>
    <row r="453" spans="1:51" s="14" customFormat="1" ht="12">
      <c r="A453" s="14"/>
      <c r="B453" s="236"/>
      <c r="C453" s="237"/>
      <c r="D453" s="227" t="s">
        <v>137</v>
      </c>
      <c r="E453" s="238" t="s">
        <v>32</v>
      </c>
      <c r="F453" s="239" t="s">
        <v>669</v>
      </c>
      <c r="G453" s="237"/>
      <c r="H453" s="240">
        <v>192.52</v>
      </c>
      <c r="I453" s="241"/>
      <c r="J453" s="237"/>
      <c r="K453" s="237"/>
      <c r="L453" s="242"/>
      <c r="M453" s="243"/>
      <c r="N453" s="244"/>
      <c r="O453" s="244"/>
      <c r="P453" s="244"/>
      <c r="Q453" s="244"/>
      <c r="R453" s="244"/>
      <c r="S453" s="244"/>
      <c r="T453" s="245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46" t="s">
        <v>137</v>
      </c>
      <c r="AU453" s="246" t="s">
        <v>21</v>
      </c>
      <c r="AV453" s="14" t="s">
        <v>21</v>
      </c>
      <c r="AW453" s="14" t="s">
        <v>41</v>
      </c>
      <c r="AX453" s="14" t="s">
        <v>82</v>
      </c>
      <c r="AY453" s="246" t="s">
        <v>126</v>
      </c>
    </row>
    <row r="454" spans="1:51" s="13" customFormat="1" ht="12">
      <c r="A454" s="13"/>
      <c r="B454" s="225"/>
      <c r="C454" s="226"/>
      <c r="D454" s="227" t="s">
        <v>137</v>
      </c>
      <c r="E454" s="228" t="s">
        <v>32</v>
      </c>
      <c r="F454" s="229" t="s">
        <v>140</v>
      </c>
      <c r="G454" s="226"/>
      <c r="H454" s="228" t="s">
        <v>32</v>
      </c>
      <c r="I454" s="230"/>
      <c r="J454" s="226"/>
      <c r="K454" s="226"/>
      <c r="L454" s="231"/>
      <c r="M454" s="232"/>
      <c r="N454" s="233"/>
      <c r="O454" s="233"/>
      <c r="P454" s="233"/>
      <c r="Q454" s="233"/>
      <c r="R454" s="233"/>
      <c r="S454" s="233"/>
      <c r="T454" s="234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5" t="s">
        <v>137</v>
      </c>
      <c r="AU454" s="235" t="s">
        <v>21</v>
      </c>
      <c r="AV454" s="13" t="s">
        <v>90</v>
      </c>
      <c r="AW454" s="13" t="s">
        <v>41</v>
      </c>
      <c r="AX454" s="13" t="s">
        <v>82</v>
      </c>
      <c r="AY454" s="235" t="s">
        <v>126</v>
      </c>
    </row>
    <row r="455" spans="1:51" s="15" customFormat="1" ht="12">
      <c r="A455" s="15"/>
      <c r="B455" s="247"/>
      <c r="C455" s="248"/>
      <c r="D455" s="227" t="s">
        <v>137</v>
      </c>
      <c r="E455" s="249" t="s">
        <v>32</v>
      </c>
      <c r="F455" s="250" t="s">
        <v>141</v>
      </c>
      <c r="G455" s="248"/>
      <c r="H455" s="251">
        <v>192.52</v>
      </c>
      <c r="I455" s="252"/>
      <c r="J455" s="248"/>
      <c r="K455" s="248"/>
      <c r="L455" s="253"/>
      <c r="M455" s="254"/>
      <c r="N455" s="255"/>
      <c r="O455" s="255"/>
      <c r="P455" s="255"/>
      <c r="Q455" s="255"/>
      <c r="R455" s="255"/>
      <c r="S455" s="255"/>
      <c r="T455" s="256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T455" s="257" t="s">
        <v>137</v>
      </c>
      <c r="AU455" s="257" t="s">
        <v>21</v>
      </c>
      <c r="AV455" s="15" t="s">
        <v>133</v>
      </c>
      <c r="AW455" s="15" t="s">
        <v>41</v>
      </c>
      <c r="AX455" s="15" t="s">
        <v>90</v>
      </c>
      <c r="AY455" s="257" t="s">
        <v>126</v>
      </c>
    </row>
    <row r="456" spans="1:65" s="2" customFormat="1" ht="33" customHeight="1">
      <c r="A456" s="41"/>
      <c r="B456" s="42"/>
      <c r="C456" s="207" t="s">
        <v>670</v>
      </c>
      <c r="D456" s="207" t="s">
        <v>128</v>
      </c>
      <c r="E456" s="208" t="s">
        <v>671</v>
      </c>
      <c r="F456" s="209" t="s">
        <v>672</v>
      </c>
      <c r="G456" s="210" t="s">
        <v>226</v>
      </c>
      <c r="H456" s="211">
        <v>161.59</v>
      </c>
      <c r="I456" s="212"/>
      <c r="J456" s="213">
        <f>ROUND(I456*H456,2)</f>
        <v>0</v>
      </c>
      <c r="K456" s="209" t="s">
        <v>132</v>
      </c>
      <c r="L456" s="47"/>
      <c r="M456" s="214" t="s">
        <v>32</v>
      </c>
      <c r="N456" s="215" t="s">
        <v>53</v>
      </c>
      <c r="O456" s="87"/>
      <c r="P456" s="216">
        <f>O456*H456</f>
        <v>0</v>
      </c>
      <c r="Q456" s="216">
        <v>0</v>
      </c>
      <c r="R456" s="216">
        <f>Q456*H456</f>
        <v>0</v>
      </c>
      <c r="S456" s="216">
        <v>0</v>
      </c>
      <c r="T456" s="217">
        <f>S456*H456</f>
        <v>0</v>
      </c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R456" s="218" t="s">
        <v>133</v>
      </c>
      <c r="AT456" s="218" t="s">
        <v>128</v>
      </c>
      <c r="AU456" s="218" t="s">
        <v>21</v>
      </c>
      <c r="AY456" s="19" t="s">
        <v>126</v>
      </c>
      <c r="BE456" s="219">
        <f>IF(N456="základní",J456,0)</f>
        <v>0</v>
      </c>
      <c r="BF456" s="219">
        <f>IF(N456="snížená",J456,0)</f>
        <v>0</v>
      </c>
      <c r="BG456" s="219">
        <f>IF(N456="zákl. přenesená",J456,0)</f>
        <v>0</v>
      </c>
      <c r="BH456" s="219">
        <f>IF(N456="sníž. přenesená",J456,0)</f>
        <v>0</v>
      </c>
      <c r="BI456" s="219">
        <f>IF(N456="nulová",J456,0)</f>
        <v>0</v>
      </c>
      <c r="BJ456" s="19" t="s">
        <v>90</v>
      </c>
      <c r="BK456" s="219">
        <f>ROUND(I456*H456,2)</f>
        <v>0</v>
      </c>
      <c r="BL456" s="19" t="s">
        <v>133</v>
      </c>
      <c r="BM456" s="218" t="s">
        <v>673</v>
      </c>
    </row>
    <row r="457" spans="1:47" s="2" customFormat="1" ht="12">
      <c r="A457" s="41"/>
      <c r="B457" s="42"/>
      <c r="C457" s="43"/>
      <c r="D457" s="220" t="s">
        <v>135</v>
      </c>
      <c r="E457" s="43"/>
      <c r="F457" s="221" t="s">
        <v>674</v>
      </c>
      <c r="G457" s="43"/>
      <c r="H457" s="43"/>
      <c r="I457" s="222"/>
      <c r="J457" s="43"/>
      <c r="K457" s="43"/>
      <c r="L457" s="47"/>
      <c r="M457" s="223"/>
      <c r="N457" s="224"/>
      <c r="O457" s="87"/>
      <c r="P457" s="87"/>
      <c r="Q457" s="87"/>
      <c r="R457" s="87"/>
      <c r="S457" s="87"/>
      <c r="T457" s="88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T457" s="19" t="s">
        <v>135</v>
      </c>
      <c r="AU457" s="19" t="s">
        <v>21</v>
      </c>
    </row>
    <row r="458" spans="1:51" s="14" customFormat="1" ht="12">
      <c r="A458" s="14"/>
      <c r="B458" s="236"/>
      <c r="C458" s="237"/>
      <c r="D458" s="227" t="s">
        <v>137</v>
      </c>
      <c r="E458" s="238" t="s">
        <v>32</v>
      </c>
      <c r="F458" s="239" t="s">
        <v>675</v>
      </c>
      <c r="G458" s="237"/>
      <c r="H458" s="240">
        <v>161.59</v>
      </c>
      <c r="I458" s="241"/>
      <c r="J458" s="237"/>
      <c r="K458" s="237"/>
      <c r="L458" s="242"/>
      <c r="M458" s="243"/>
      <c r="N458" s="244"/>
      <c r="O458" s="244"/>
      <c r="P458" s="244"/>
      <c r="Q458" s="244"/>
      <c r="R458" s="244"/>
      <c r="S458" s="244"/>
      <c r="T458" s="245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46" t="s">
        <v>137</v>
      </c>
      <c r="AU458" s="246" t="s">
        <v>21</v>
      </c>
      <c r="AV458" s="14" t="s">
        <v>21</v>
      </c>
      <c r="AW458" s="14" t="s">
        <v>41</v>
      </c>
      <c r="AX458" s="14" t="s">
        <v>82</v>
      </c>
      <c r="AY458" s="246" t="s">
        <v>126</v>
      </c>
    </row>
    <row r="459" spans="1:51" s="13" customFormat="1" ht="12">
      <c r="A459" s="13"/>
      <c r="B459" s="225"/>
      <c r="C459" s="226"/>
      <c r="D459" s="227" t="s">
        <v>137</v>
      </c>
      <c r="E459" s="228" t="s">
        <v>32</v>
      </c>
      <c r="F459" s="229" t="s">
        <v>140</v>
      </c>
      <c r="G459" s="226"/>
      <c r="H459" s="228" t="s">
        <v>32</v>
      </c>
      <c r="I459" s="230"/>
      <c r="J459" s="226"/>
      <c r="K459" s="226"/>
      <c r="L459" s="231"/>
      <c r="M459" s="232"/>
      <c r="N459" s="233"/>
      <c r="O459" s="233"/>
      <c r="P459" s="233"/>
      <c r="Q459" s="233"/>
      <c r="R459" s="233"/>
      <c r="S459" s="233"/>
      <c r="T459" s="234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35" t="s">
        <v>137</v>
      </c>
      <c r="AU459" s="235" t="s">
        <v>21</v>
      </c>
      <c r="AV459" s="13" t="s">
        <v>90</v>
      </c>
      <c r="AW459" s="13" t="s">
        <v>41</v>
      </c>
      <c r="AX459" s="13" t="s">
        <v>82</v>
      </c>
      <c r="AY459" s="235" t="s">
        <v>126</v>
      </c>
    </row>
    <row r="460" spans="1:51" s="15" customFormat="1" ht="12">
      <c r="A460" s="15"/>
      <c r="B460" s="247"/>
      <c r="C460" s="248"/>
      <c r="D460" s="227" t="s">
        <v>137</v>
      </c>
      <c r="E460" s="249" t="s">
        <v>32</v>
      </c>
      <c r="F460" s="250" t="s">
        <v>141</v>
      </c>
      <c r="G460" s="248"/>
      <c r="H460" s="251">
        <v>161.59</v>
      </c>
      <c r="I460" s="252"/>
      <c r="J460" s="248"/>
      <c r="K460" s="248"/>
      <c r="L460" s="253"/>
      <c r="M460" s="254"/>
      <c r="N460" s="255"/>
      <c r="O460" s="255"/>
      <c r="P460" s="255"/>
      <c r="Q460" s="255"/>
      <c r="R460" s="255"/>
      <c r="S460" s="255"/>
      <c r="T460" s="256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T460" s="257" t="s">
        <v>137</v>
      </c>
      <c r="AU460" s="257" t="s">
        <v>21</v>
      </c>
      <c r="AV460" s="15" t="s">
        <v>133</v>
      </c>
      <c r="AW460" s="15" t="s">
        <v>41</v>
      </c>
      <c r="AX460" s="15" t="s">
        <v>90</v>
      </c>
      <c r="AY460" s="257" t="s">
        <v>126</v>
      </c>
    </row>
    <row r="461" spans="1:65" s="2" customFormat="1" ht="24.15" customHeight="1">
      <c r="A461" s="41"/>
      <c r="B461" s="42"/>
      <c r="C461" s="207" t="s">
        <v>676</v>
      </c>
      <c r="D461" s="207" t="s">
        <v>128</v>
      </c>
      <c r="E461" s="208" t="s">
        <v>677</v>
      </c>
      <c r="F461" s="209" t="s">
        <v>678</v>
      </c>
      <c r="G461" s="210" t="s">
        <v>131</v>
      </c>
      <c r="H461" s="211">
        <v>48.477</v>
      </c>
      <c r="I461" s="212"/>
      <c r="J461" s="213">
        <f>ROUND(I461*H461,2)</f>
        <v>0</v>
      </c>
      <c r="K461" s="209" t="s">
        <v>132</v>
      </c>
      <c r="L461" s="47"/>
      <c r="M461" s="214" t="s">
        <v>32</v>
      </c>
      <c r="N461" s="215" t="s">
        <v>53</v>
      </c>
      <c r="O461" s="87"/>
      <c r="P461" s="216">
        <f>O461*H461</f>
        <v>0</v>
      </c>
      <c r="Q461" s="216">
        <v>2.2655</v>
      </c>
      <c r="R461" s="216">
        <f>Q461*H461</f>
        <v>109.82464349999998</v>
      </c>
      <c r="S461" s="216">
        <v>0</v>
      </c>
      <c r="T461" s="217">
        <f>S461*H461</f>
        <v>0</v>
      </c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R461" s="218" t="s">
        <v>133</v>
      </c>
      <c r="AT461" s="218" t="s">
        <v>128</v>
      </c>
      <c r="AU461" s="218" t="s">
        <v>21</v>
      </c>
      <c r="AY461" s="19" t="s">
        <v>126</v>
      </c>
      <c r="BE461" s="219">
        <f>IF(N461="základní",J461,0)</f>
        <v>0</v>
      </c>
      <c r="BF461" s="219">
        <f>IF(N461="snížená",J461,0)</f>
        <v>0</v>
      </c>
      <c r="BG461" s="219">
        <f>IF(N461="zákl. přenesená",J461,0)</f>
        <v>0</v>
      </c>
      <c r="BH461" s="219">
        <f>IF(N461="sníž. přenesená",J461,0)</f>
        <v>0</v>
      </c>
      <c r="BI461" s="219">
        <f>IF(N461="nulová",J461,0)</f>
        <v>0</v>
      </c>
      <c r="BJ461" s="19" t="s">
        <v>90</v>
      </c>
      <c r="BK461" s="219">
        <f>ROUND(I461*H461,2)</f>
        <v>0</v>
      </c>
      <c r="BL461" s="19" t="s">
        <v>133</v>
      </c>
      <c r="BM461" s="218" t="s">
        <v>679</v>
      </c>
    </row>
    <row r="462" spans="1:47" s="2" customFormat="1" ht="12">
      <c r="A462" s="41"/>
      <c r="B462" s="42"/>
      <c r="C462" s="43"/>
      <c r="D462" s="220" t="s">
        <v>135</v>
      </c>
      <c r="E462" s="43"/>
      <c r="F462" s="221" t="s">
        <v>680</v>
      </c>
      <c r="G462" s="43"/>
      <c r="H462" s="43"/>
      <c r="I462" s="222"/>
      <c r="J462" s="43"/>
      <c r="K462" s="43"/>
      <c r="L462" s="47"/>
      <c r="M462" s="223"/>
      <c r="N462" s="224"/>
      <c r="O462" s="87"/>
      <c r="P462" s="87"/>
      <c r="Q462" s="87"/>
      <c r="R462" s="87"/>
      <c r="S462" s="87"/>
      <c r="T462" s="88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T462" s="19" t="s">
        <v>135</v>
      </c>
      <c r="AU462" s="19" t="s">
        <v>21</v>
      </c>
    </row>
    <row r="463" spans="1:51" s="14" customFormat="1" ht="12">
      <c r="A463" s="14"/>
      <c r="B463" s="236"/>
      <c r="C463" s="237"/>
      <c r="D463" s="227" t="s">
        <v>137</v>
      </c>
      <c r="E463" s="238" t="s">
        <v>32</v>
      </c>
      <c r="F463" s="239" t="s">
        <v>681</v>
      </c>
      <c r="G463" s="237"/>
      <c r="H463" s="240">
        <v>48.477</v>
      </c>
      <c r="I463" s="241"/>
      <c r="J463" s="237"/>
      <c r="K463" s="237"/>
      <c r="L463" s="242"/>
      <c r="M463" s="243"/>
      <c r="N463" s="244"/>
      <c r="O463" s="244"/>
      <c r="P463" s="244"/>
      <c r="Q463" s="244"/>
      <c r="R463" s="244"/>
      <c r="S463" s="244"/>
      <c r="T463" s="245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46" t="s">
        <v>137</v>
      </c>
      <c r="AU463" s="246" t="s">
        <v>21</v>
      </c>
      <c r="AV463" s="14" t="s">
        <v>21</v>
      </c>
      <c r="AW463" s="14" t="s">
        <v>41</v>
      </c>
      <c r="AX463" s="14" t="s">
        <v>82</v>
      </c>
      <c r="AY463" s="246" t="s">
        <v>126</v>
      </c>
    </row>
    <row r="464" spans="1:51" s="13" customFormat="1" ht="12">
      <c r="A464" s="13"/>
      <c r="B464" s="225"/>
      <c r="C464" s="226"/>
      <c r="D464" s="227" t="s">
        <v>137</v>
      </c>
      <c r="E464" s="228" t="s">
        <v>32</v>
      </c>
      <c r="F464" s="229" t="s">
        <v>140</v>
      </c>
      <c r="G464" s="226"/>
      <c r="H464" s="228" t="s">
        <v>32</v>
      </c>
      <c r="I464" s="230"/>
      <c r="J464" s="226"/>
      <c r="K464" s="226"/>
      <c r="L464" s="231"/>
      <c r="M464" s="232"/>
      <c r="N464" s="233"/>
      <c r="O464" s="233"/>
      <c r="P464" s="233"/>
      <c r="Q464" s="233"/>
      <c r="R464" s="233"/>
      <c r="S464" s="233"/>
      <c r="T464" s="234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35" t="s">
        <v>137</v>
      </c>
      <c r="AU464" s="235" t="s">
        <v>21</v>
      </c>
      <c r="AV464" s="13" t="s">
        <v>90</v>
      </c>
      <c r="AW464" s="13" t="s">
        <v>41</v>
      </c>
      <c r="AX464" s="13" t="s">
        <v>82</v>
      </c>
      <c r="AY464" s="235" t="s">
        <v>126</v>
      </c>
    </row>
    <row r="465" spans="1:51" s="15" customFormat="1" ht="12">
      <c r="A465" s="15"/>
      <c r="B465" s="247"/>
      <c r="C465" s="248"/>
      <c r="D465" s="227" t="s">
        <v>137</v>
      </c>
      <c r="E465" s="249" t="s">
        <v>32</v>
      </c>
      <c r="F465" s="250" t="s">
        <v>141</v>
      </c>
      <c r="G465" s="248"/>
      <c r="H465" s="251">
        <v>48.477</v>
      </c>
      <c r="I465" s="252"/>
      <c r="J465" s="248"/>
      <c r="K465" s="248"/>
      <c r="L465" s="253"/>
      <c r="M465" s="254"/>
      <c r="N465" s="255"/>
      <c r="O465" s="255"/>
      <c r="P465" s="255"/>
      <c r="Q465" s="255"/>
      <c r="R465" s="255"/>
      <c r="S465" s="255"/>
      <c r="T465" s="256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T465" s="257" t="s">
        <v>137</v>
      </c>
      <c r="AU465" s="257" t="s">
        <v>21</v>
      </c>
      <c r="AV465" s="15" t="s">
        <v>133</v>
      </c>
      <c r="AW465" s="15" t="s">
        <v>41</v>
      </c>
      <c r="AX465" s="15" t="s">
        <v>90</v>
      </c>
      <c r="AY465" s="257" t="s">
        <v>126</v>
      </c>
    </row>
    <row r="466" spans="1:65" s="2" customFormat="1" ht="24.15" customHeight="1">
      <c r="A466" s="41"/>
      <c r="B466" s="42"/>
      <c r="C466" s="207" t="s">
        <v>682</v>
      </c>
      <c r="D466" s="207" t="s">
        <v>128</v>
      </c>
      <c r="E466" s="208" t="s">
        <v>683</v>
      </c>
      <c r="F466" s="209" t="s">
        <v>684</v>
      </c>
      <c r="G466" s="210" t="s">
        <v>226</v>
      </c>
      <c r="H466" s="211">
        <v>157.56</v>
      </c>
      <c r="I466" s="212"/>
      <c r="J466" s="213">
        <f>ROUND(I466*H466,2)</f>
        <v>0</v>
      </c>
      <c r="K466" s="209" t="s">
        <v>132</v>
      </c>
      <c r="L466" s="47"/>
      <c r="M466" s="214" t="s">
        <v>32</v>
      </c>
      <c r="N466" s="215" t="s">
        <v>53</v>
      </c>
      <c r="O466" s="87"/>
      <c r="P466" s="216">
        <f>O466*H466</f>
        <v>0</v>
      </c>
      <c r="Q466" s="216">
        <v>1.28781</v>
      </c>
      <c r="R466" s="216">
        <f>Q466*H466</f>
        <v>202.9073436</v>
      </c>
      <c r="S466" s="216">
        <v>0</v>
      </c>
      <c r="T466" s="217">
        <f>S466*H466</f>
        <v>0</v>
      </c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R466" s="218" t="s">
        <v>133</v>
      </c>
      <c r="AT466" s="218" t="s">
        <v>128</v>
      </c>
      <c r="AU466" s="218" t="s">
        <v>21</v>
      </c>
      <c r="AY466" s="19" t="s">
        <v>126</v>
      </c>
      <c r="BE466" s="219">
        <f>IF(N466="základní",J466,0)</f>
        <v>0</v>
      </c>
      <c r="BF466" s="219">
        <f>IF(N466="snížená",J466,0)</f>
        <v>0</v>
      </c>
      <c r="BG466" s="219">
        <f>IF(N466="zákl. přenesená",J466,0)</f>
        <v>0</v>
      </c>
      <c r="BH466" s="219">
        <f>IF(N466="sníž. přenesená",J466,0)</f>
        <v>0</v>
      </c>
      <c r="BI466" s="219">
        <f>IF(N466="nulová",J466,0)</f>
        <v>0</v>
      </c>
      <c r="BJ466" s="19" t="s">
        <v>90</v>
      </c>
      <c r="BK466" s="219">
        <f>ROUND(I466*H466,2)</f>
        <v>0</v>
      </c>
      <c r="BL466" s="19" t="s">
        <v>133</v>
      </c>
      <c r="BM466" s="218" t="s">
        <v>685</v>
      </c>
    </row>
    <row r="467" spans="1:47" s="2" customFormat="1" ht="12">
      <c r="A467" s="41"/>
      <c r="B467" s="42"/>
      <c r="C467" s="43"/>
      <c r="D467" s="220" t="s">
        <v>135</v>
      </c>
      <c r="E467" s="43"/>
      <c r="F467" s="221" t="s">
        <v>686</v>
      </c>
      <c r="G467" s="43"/>
      <c r="H467" s="43"/>
      <c r="I467" s="222"/>
      <c r="J467" s="43"/>
      <c r="K467" s="43"/>
      <c r="L467" s="47"/>
      <c r="M467" s="223"/>
      <c r="N467" s="224"/>
      <c r="O467" s="87"/>
      <c r="P467" s="87"/>
      <c r="Q467" s="87"/>
      <c r="R467" s="87"/>
      <c r="S467" s="87"/>
      <c r="T467" s="88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T467" s="19" t="s">
        <v>135</v>
      </c>
      <c r="AU467" s="19" t="s">
        <v>21</v>
      </c>
    </row>
    <row r="468" spans="1:51" s="14" customFormat="1" ht="12">
      <c r="A468" s="14"/>
      <c r="B468" s="236"/>
      <c r="C468" s="237"/>
      <c r="D468" s="227" t="s">
        <v>137</v>
      </c>
      <c r="E468" s="238" t="s">
        <v>32</v>
      </c>
      <c r="F468" s="239" t="s">
        <v>687</v>
      </c>
      <c r="G468" s="237"/>
      <c r="H468" s="240">
        <v>157.56</v>
      </c>
      <c r="I468" s="241"/>
      <c r="J468" s="237"/>
      <c r="K468" s="237"/>
      <c r="L468" s="242"/>
      <c r="M468" s="243"/>
      <c r="N468" s="244"/>
      <c r="O468" s="244"/>
      <c r="P468" s="244"/>
      <c r="Q468" s="244"/>
      <c r="R468" s="244"/>
      <c r="S468" s="244"/>
      <c r="T468" s="245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46" t="s">
        <v>137</v>
      </c>
      <c r="AU468" s="246" t="s">
        <v>21</v>
      </c>
      <c r="AV468" s="14" t="s">
        <v>21</v>
      </c>
      <c r="AW468" s="14" t="s">
        <v>41</v>
      </c>
      <c r="AX468" s="14" t="s">
        <v>82</v>
      </c>
      <c r="AY468" s="246" t="s">
        <v>126</v>
      </c>
    </row>
    <row r="469" spans="1:51" s="13" customFormat="1" ht="12">
      <c r="A469" s="13"/>
      <c r="B469" s="225"/>
      <c r="C469" s="226"/>
      <c r="D469" s="227" t="s">
        <v>137</v>
      </c>
      <c r="E469" s="228" t="s">
        <v>32</v>
      </c>
      <c r="F469" s="229" t="s">
        <v>140</v>
      </c>
      <c r="G469" s="226"/>
      <c r="H469" s="228" t="s">
        <v>32</v>
      </c>
      <c r="I469" s="230"/>
      <c r="J469" s="226"/>
      <c r="K469" s="226"/>
      <c r="L469" s="231"/>
      <c r="M469" s="232"/>
      <c r="N469" s="233"/>
      <c r="O469" s="233"/>
      <c r="P469" s="233"/>
      <c r="Q469" s="233"/>
      <c r="R469" s="233"/>
      <c r="S469" s="233"/>
      <c r="T469" s="234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35" t="s">
        <v>137</v>
      </c>
      <c r="AU469" s="235" t="s">
        <v>21</v>
      </c>
      <c r="AV469" s="13" t="s">
        <v>90</v>
      </c>
      <c r="AW469" s="13" t="s">
        <v>41</v>
      </c>
      <c r="AX469" s="13" t="s">
        <v>82</v>
      </c>
      <c r="AY469" s="235" t="s">
        <v>126</v>
      </c>
    </row>
    <row r="470" spans="1:51" s="15" customFormat="1" ht="12">
      <c r="A470" s="15"/>
      <c r="B470" s="247"/>
      <c r="C470" s="248"/>
      <c r="D470" s="227" t="s">
        <v>137</v>
      </c>
      <c r="E470" s="249" t="s">
        <v>32</v>
      </c>
      <c r="F470" s="250" t="s">
        <v>141</v>
      </c>
      <c r="G470" s="248"/>
      <c r="H470" s="251">
        <v>157.56</v>
      </c>
      <c r="I470" s="252"/>
      <c r="J470" s="248"/>
      <c r="K470" s="248"/>
      <c r="L470" s="253"/>
      <c r="M470" s="254"/>
      <c r="N470" s="255"/>
      <c r="O470" s="255"/>
      <c r="P470" s="255"/>
      <c r="Q470" s="255"/>
      <c r="R470" s="255"/>
      <c r="S470" s="255"/>
      <c r="T470" s="256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T470" s="257" t="s">
        <v>137</v>
      </c>
      <c r="AU470" s="257" t="s">
        <v>21</v>
      </c>
      <c r="AV470" s="15" t="s">
        <v>133</v>
      </c>
      <c r="AW470" s="15" t="s">
        <v>41</v>
      </c>
      <c r="AX470" s="15" t="s">
        <v>90</v>
      </c>
      <c r="AY470" s="257" t="s">
        <v>126</v>
      </c>
    </row>
    <row r="471" spans="1:63" s="12" customFormat="1" ht="22.8" customHeight="1">
      <c r="A471" s="12"/>
      <c r="B471" s="191"/>
      <c r="C471" s="192"/>
      <c r="D471" s="193" t="s">
        <v>81</v>
      </c>
      <c r="E471" s="205" t="s">
        <v>167</v>
      </c>
      <c r="F471" s="205" t="s">
        <v>688</v>
      </c>
      <c r="G471" s="192"/>
      <c r="H471" s="192"/>
      <c r="I471" s="195"/>
      <c r="J471" s="206">
        <f>BK471</f>
        <v>0</v>
      </c>
      <c r="K471" s="192"/>
      <c r="L471" s="197"/>
      <c r="M471" s="198"/>
      <c r="N471" s="199"/>
      <c r="O471" s="199"/>
      <c r="P471" s="200">
        <f>SUM(P472:P529)</f>
        <v>0</v>
      </c>
      <c r="Q471" s="199"/>
      <c r="R471" s="200">
        <f>SUM(R472:R529)</f>
        <v>103.1825</v>
      </c>
      <c r="S471" s="199"/>
      <c r="T471" s="201">
        <f>SUM(T472:T529)</f>
        <v>0</v>
      </c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R471" s="202" t="s">
        <v>90</v>
      </c>
      <c r="AT471" s="203" t="s">
        <v>81</v>
      </c>
      <c r="AU471" s="203" t="s">
        <v>90</v>
      </c>
      <c r="AY471" s="202" t="s">
        <v>126</v>
      </c>
      <c r="BK471" s="204">
        <f>SUM(BK472:BK529)</f>
        <v>0</v>
      </c>
    </row>
    <row r="472" spans="1:65" s="2" customFormat="1" ht="24.15" customHeight="1">
      <c r="A472" s="41"/>
      <c r="B472" s="42"/>
      <c r="C472" s="207" t="s">
        <v>689</v>
      </c>
      <c r="D472" s="207" t="s">
        <v>128</v>
      </c>
      <c r="E472" s="208" t="s">
        <v>690</v>
      </c>
      <c r="F472" s="209" t="s">
        <v>691</v>
      </c>
      <c r="G472" s="210" t="s">
        <v>226</v>
      </c>
      <c r="H472" s="211">
        <v>1840</v>
      </c>
      <c r="I472" s="212"/>
      <c r="J472" s="213">
        <f>ROUND(I472*H472,2)</f>
        <v>0</v>
      </c>
      <c r="K472" s="209" t="s">
        <v>32</v>
      </c>
      <c r="L472" s="47"/>
      <c r="M472" s="214" t="s">
        <v>32</v>
      </c>
      <c r="N472" s="215" t="s">
        <v>53</v>
      </c>
      <c r="O472" s="87"/>
      <c r="P472" s="216">
        <f>O472*H472</f>
        <v>0</v>
      </c>
      <c r="Q472" s="216">
        <v>0</v>
      </c>
      <c r="R472" s="216">
        <f>Q472*H472</f>
        <v>0</v>
      </c>
      <c r="S472" s="216">
        <v>0</v>
      </c>
      <c r="T472" s="217">
        <f>S472*H472</f>
        <v>0</v>
      </c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R472" s="218" t="s">
        <v>133</v>
      </c>
      <c r="AT472" s="218" t="s">
        <v>128</v>
      </c>
      <c r="AU472" s="218" t="s">
        <v>21</v>
      </c>
      <c r="AY472" s="19" t="s">
        <v>126</v>
      </c>
      <c r="BE472" s="219">
        <f>IF(N472="základní",J472,0)</f>
        <v>0</v>
      </c>
      <c r="BF472" s="219">
        <f>IF(N472="snížená",J472,0)</f>
        <v>0</v>
      </c>
      <c r="BG472" s="219">
        <f>IF(N472="zákl. přenesená",J472,0)</f>
        <v>0</v>
      </c>
      <c r="BH472" s="219">
        <f>IF(N472="sníž. přenesená",J472,0)</f>
        <v>0</v>
      </c>
      <c r="BI472" s="219">
        <f>IF(N472="nulová",J472,0)</f>
        <v>0</v>
      </c>
      <c r="BJ472" s="19" t="s">
        <v>90</v>
      </c>
      <c r="BK472" s="219">
        <f>ROUND(I472*H472,2)</f>
        <v>0</v>
      </c>
      <c r="BL472" s="19" t="s">
        <v>133</v>
      </c>
      <c r="BM472" s="218" t="s">
        <v>692</v>
      </c>
    </row>
    <row r="473" spans="1:51" s="14" customFormat="1" ht="12">
      <c r="A473" s="14"/>
      <c r="B473" s="236"/>
      <c r="C473" s="237"/>
      <c r="D473" s="227" t="s">
        <v>137</v>
      </c>
      <c r="E473" s="238" t="s">
        <v>32</v>
      </c>
      <c r="F473" s="239" t="s">
        <v>693</v>
      </c>
      <c r="G473" s="237"/>
      <c r="H473" s="240">
        <v>1840</v>
      </c>
      <c r="I473" s="241"/>
      <c r="J473" s="237"/>
      <c r="K473" s="237"/>
      <c r="L473" s="242"/>
      <c r="M473" s="243"/>
      <c r="N473" s="244"/>
      <c r="O473" s="244"/>
      <c r="P473" s="244"/>
      <c r="Q473" s="244"/>
      <c r="R473" s="244"/>
      <c r="S473" s="244"/>
      <c r="T473" s="245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46" t="s">
        <v>137</v>
      </c>
      <c r="AU473" s="246" t="s">
        <v>21</v>
      </c>
      <c r="AV473" s="14" t="s">
        <v>21</v>
      </c>
      <c r="AW473" s="14" t="s">
        <v>41</v>
      </c>
      <c r="AX473" s="14" t="s">
        <v>82</v>
      </c>
      <c r="AY473" s="246" t="s">
        <v>126</v>
      </c>
    </row>
    <row r="474" spans="1:51" s="13" customFormat="1" ht="12">
      <c r="A474" s="13"/>
      <c r="B474" s="225"/>
      <c r="C474" s="226"/>
      <c r="D474" s="227" t="s">
        <v>137</v>
      </c>
      <c r="E474" s="228" t="s">
        <v>32</v>
      </c>
      <c r="F474" s="229" t="s">
        <v>694</v>
      </c>
      <c r="G474" s="226"/>
      <c r="H474" s="228" t="s">
        <v>32</v>
      </c>
      <c r="I474" s="230"/>
      <c r="J474" s="226"/>
      <c r="K474" s="226"/>
      <c r="L474" s="231"/>
      <c r="M474" s="232"/>
      <c r="N474" s="233"/>
      <c r="O474" s="233"/>
      <c r="P474" s="233"/>
      <c r="Q474" s="233"/>
      <c r="R474" s="233"/>
      <c r="S474" s="233"/>
      <c r="T474" s="234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35" t="s">
        <v>137</v>
      </c>
      <c r="AU474" s="235" t="s">
        <v>21</v>
      </c>
      <c r="AV474" s="13" t="s">
        <v>90</v>
      </c>
      <c r="AW474" s="13" t="s">
        <v>41</v>
      </c>
      <c r="AX474" s="13" t="s">
        <v>82</v>
      </c>
      <c r="AY474" s="235" t="s">
        <v>126</v>
      </c>
    </row>
    <row r="475" spans="1:51" s="15" customFormat="1" ht="12">
      <c r="A475" s="15"/>
      <c r="B475" s="247"/>
      <c r="C475" s="248"/>
      <c r="D475" s="227" t="s">
        <v>137</v>
      </c>
      <c r="E475" s="249" t="s">
        <v>32</v>
      </c>
      <c r="F475" s="250" t="s">
        <v>141</v>
      </c>
      <c r="G475" s="248"/>
      <c r="H475" s="251">
        <v>1840</v>
      </c>
      <c r="I475" s="252"/>
      <c r="J475" s="248"/>
      <c r="K475" s="248"/>
      <c r="L475" s="253"/>
      <c r="M475" s="254"/>
      <c r="N475" s="255"/>
      <c r="O475" s="255"/>
      <c r="P475" s="255"/>
      <c r="Q475" s="255"/>
      <c r="R475" s="255"/>
      <c r="S475" s="255"/>
      <c r="T475" s="256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T475" s="257" t="s">
        <v>137</v>
      </c>
      <c r="AU475" s="257" t="s">
        <v>21</v>
      </c>
      <c r="AV475" s="15" t="s">
        <v>133</v>
      </c>
      <c r="AW475" s="15" t="s">
        <v>41</v>
      </c>
      <c r="AX475" s="15" t="s">
        <v>90</v>
      </c>
      <c r="AY475" s="257" t="s">
        <v>126</v>
      </c>
    </row>
    <row r="476" spans="1:65" s="2" customFormat="1" ht="21.75" customHeight="1">
      <c r="A476" s="41"/>
      <c r="B476" s="42"/>
      <c r="C476" s="207" t="s">
        <v>695</v>
      </c>
      <c r="D476" s="207" t="s">
        <v>128</v>
      </c>
      <c r="E476" s="208" t="s">
        <v>696</v>
      </c>
      <c r="F476" s="209" t="s">
        <v>697</v>
      </c>
      <c r="G476" s="210" t="s">
        <v>226</v>
      </c>
      <c r="H476" s="211">
        <v>2069</v>
      </c>
      <c r="I476" s="212"/>
      <c r="J476" s="213">
        <f>ROUND(I476*H476,2)</f>
        <v>0</v>
      </c>
      <c r="K476" s="209" t="s">
        <v>132</v>
      </c>
      <c r="L476" s="47"/>
      <c r="M476" s="214" t="s">
        <v>32</v>
      </c>
      <c r="N476" s="215" t="s">
        <v>53</v>
      </c>
      <c r="O476" s="87"/>
      <c r="P476" s="216">
        <f>O476*H476</f>
        <v>0</v>
      </c>
      <c r="Q476" s="216">
        <v>0</v>
      </c>
      <c r="R476" s="216">
        <f>Q476*H476</f>
        <v>0</v>
      </c>
      <c r="S476" s="216">
        <v>0</v>
      </c>
      <c r="T476" s="217">
        <f>S476*H476</f>
        <v>0</v>
      </c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R476" s="218" t="s">
        <v>133</v>
      </c>
      <c r="AT476" s="218" t="s">
        <v>128</v>
      </c>
      <c r="AU476" s="218" t="s">
        <v>21</v>
      </c>
      <c r="AY476" s="19" t="s">
        <v>126</v>
      </c>
      <c r="BE476" s="219">
        <f>IF(N476="základní",J476,0)</f>
        <v>0</v>
      </c>
      <c r="BF476" s="219">
        <f>IF(N476="snížená",J476,0)</f>
        <v>0</v>
      </c>
      <c r="BG476" s="219">
        <f>IF(N476="zákl. přenesená",J476,0)</f>
        <v>0</v>
      </c>
      <c r="BH476" s="219">
        <f>IF(N476="sníž. přenesená",J476,0)</f>
        <v>0</v>
      </c>
      <c r="BI476" s="219">
        <f>IF(N476="nulová",J476,0)</f>
        <v>0</v>
      </c>
      <c r="BJ476" s="19" t="s">
        <v>90</v>
      </c>
      <c r="BK476" s="219">
        <f>ROUND(I476*H476,2)</f>
        <v>0</v>
      </c>
      <c r="BL476" s="19" t="s">
        <v>133</v>
      </c>
      <c r="BM476" s="218" t="s">
        <v>698</v>
      </c>
    </row>
    <row r="477" spans="1:47" s="2" customFormat="1" ht="12">
      <c r="A477" s="41"/>
      <c r="B477" s="42"/>
      <c r="C477" s="43"/>
      <c r="D477" s="220" t="s">
        <v>135</v>
      </c>
      <c r="E477" s="43"/>
      <c r="F477" s="221" t="s">
        <v>699</v>
      </c>
      <c r="G477" s="43"/>
      <c r="H477" s="43"/>
      <c r="I477" s="222"/>
      <c r="J477" s="43"/>
      <c r="K477" s="43"/>
      <c r="L477" s="47"/>
      <c r="M477" s="223"/>
      <c r="N477" s="224"/>
      <c r="O477" s="87"/>
      <c r="P477" s="87"/>
      <c r="Q477" s="87"/>
      <c r="R477" s="87"/>
      <c r="S477" s="87"/>
      <c r="T477" s="88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T477" s="19" t="s">
        <v>135</v>
      </c>
      <c r="AU477" s="19" t="s">
        <v>21</v>
      </c>
    </row>
    <row r="478" spans="1:51" s="14" customFormat="1" ht="12">
      <c r="A478" s="14"/>
      <c r="B478" s="236"/>
      <c r="C478" s="237"/>
      <c r="D478" s="227" t="s">
        <v>137</v>
      </c>
      <c r="E478" s="238" t="s">
        <v>32</v>
      </c>
      <c r="F478" s="239" t="s">
        <v>700</v>
      </c>
      <c r="G478" s="237"/>
      <c r="H478" s="240">
        <v>920</v>
      </c>
      <c r="I478" s="241"/>
      <c r="J478" s="237"/>
      <c r="K478" s="237"/>
      <c r="L478" s="242"/>
      <c r="M478" s="243"/>
      <c r="N478" s="244"/>
      <c r="O478" s="244"/>
      <c r="P478" s="244"/>
      <c r="Q478" s="244"/>
      <c r="R478" s="244"/>
      <c r="S478" s="244"/>
      <c r="T478" s="245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46" t="s">
        <v>137</v>
      </c>
      <c r="AU478" s="246" t="s">
        <v>21</v>
      </c>
      <c r="AV478" s="14" t="s">
        <v>21</v>
      </c>
      <c r="AW478" s="14" t="s">
        <v>41</v>
      </c>
      <c r="AX478" s="14" t="s">
        <v>82</v>
      </c>
      <c r="AY478" s="246" t="s">
        <v>126</v>
      </c>
    </row>
    <row r="479" spans="1:51" s="13" customFormat="1" ht="12">
      <c r="A479" s="13"/>
      <c r="B479" s="225"/>
      <c r="C479" s="226"/>
      <c r="D479" s="227" t="s">
        <v>137</v>
      </c>
      <c r="E479" s="228" t="s">
        <v>32</v>
      </c>
      <c r="F479" s="229" t="s">
        <v>701</v>
      </c>
      <c r="G479" s="226"/>
      <c r="H479" s="228" t="s">
        <v>32</v>
      </c>
      <c r="I479" s="230"/>
      <c r="J479" s="226"/>
      <c r="K479" s="226"/>
      <c r="L479" s="231"/>
      <c r="M479" s="232"/>
      <c r="N479" s="233"/>
      <c r="O479" s="233"/>
      <c r="P479" s="233"/>
      <c r="Q479" s="233"/>
      <c r="R479" s="233"/>
      <c r="S479" s="233"/>
      <c r="T479" s="234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35" t="s">
        <v>137</v>
      </c>
      <c r="AU479" s="235" t="s">
        <v>21</v>
      </c>
      <c r="AV479" s="13" t="s">
        <v>90</v>
      </c>
      <c r="AW479" s="13" t="s">
        <v>41</v>
      </c>
      <c r="AX479" s="13" t="s">
        <v>82</v>
      </c>
      <c r="AY479" s="235" t="s">
        <v>126</v>
      </c>
    </row>
    <row r="480" spans="1:51" s="14" customFormat="1" ht="12">
      <c r="A480" s="14"/>
      <c r="B480" s="236"/>
      <c r="C480" s="237"/>
      <c r="D480" s="227" t="s">
        <v>137</v>
      </c>
      <c r="E480" s="238" t="s">
        <v>32</v>
      </c>
      <c r="F480" s="239" t="s">
        <v>702</v>
      </c>
      <c r="G480" s="237"/>
      <c r="H480" s="240">
        <v>1149</v>
      </c>
      <c r="I480" s="241"/>
      <c r="J480" s="237"/>
      <c r="K480" s="237"/>
      <c r="L480" s="242"/>
      <c r="M480" s="243"/>
      <c r="N480" s="244"/>
      <c r="O480" s="244"/>
      <c r="P480" s="244"/>
      <c r="Q480" s="244"/>
      <c r="R480" s="244"/>
      <c r="S480" s="244"/>
      <c r="T480" s="245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46" t="s">
        <v>137</v>
      </c>
      <c r="AU480" s="246" t="s">
        <v>21</v>
      </c>
      <c r="AV480" s="14" t="s">
        <v>21</v>
      </c>
      <c r="AW480" s="14" t="s">
        <v>41</v>
      </c>
      <c r="AX480" s="14" t="s">
        <v>82</v>
      </c>
      <c r="AY480" s="246" t="s">
        <v>126</v>
      </c>
    </row>
    <row r="481" spans="1:51" s="13" customFormat="1" ht="12">
      <c r="A481" s="13"/>
      <c r="B481" s="225"/>
      <c r="C481" s="226"/>
      <c r="D481" s="227" t="s">
        <v>137</v>
      </c>
      <c r="E481" s="228" t="s">
        <v>32</v>
      </c>
      <c r="F481" s="229" t="s">
        <v>140</v>
      </c>
      <c r="G481" s="226"/>
      <c r="H481" s="228" t="s">
        <v>32</v>
      </c>
      <c r="I481" s="230"/>
      <c r="J481" s="226"/>
      <c r="K481" s="226"/>
      <c r="L481" s="231"/>
      <c r="M481" s="232"/>
      <c r="N481" s="233"/>
      <c r="O481" s="233"/>
      <c r="P481" s="233"/>
      <c r="Q481" s="233"/>
      <c r="R481" s="233"/>
      <c r="S481" s="233"/>
      <c r="T481" s="234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35" t="s">
        <v>137</v>
      </c>
      <c r="AU481" s="235" t="s">
        <v>21</v>
      </c>
      <c r="AV481" s="13" t="s">
        <v>90</v>
      </c>
      <c r="AW481" s="13" t="s">
        <v>41</v>
      </c>
      <c r="AX481" s="13" t="s">
        <v>82</v>
      </c>
      <c r="AY481" s="235" t="s">
        <v>126</v>
      </c>
    </row>
    <row r="482" spans="1:51" s="15" customFormat="1" ht="12">
      <c r="A482" s="15"/>
      <c r="B482" s="247"/>
      <c r="C482" s="248"/>
      <c r="D482" s="227" t="s">
        <v>137</v>
      </c>
      <c r="E482" s="249" t="s">
        <v>32</v>
      </c>
      <c r="F482" s="250" t="s">
        <v>141</v>
      </c>
      <c r="G482" s="248"/>
      <c r="H482" s="251">
        <v>2069</v>
      </c>
      <c r="I482" s="252"/>
      <c r="J482" s="248"/>
      <c r="K482" s="248"/>
      <c r="L482" s="253"/>
      <c r="M482" s="254"/>
      <c r="N482" s="255"/>
      <c r="O482" s="255"/>
      <c r="P482" s="255"/>
      <c r="Q482" s="255"/>
      <c r="R482" s="255"/>
      <c r="S482" s="255"/>
      <c r="T482" s="256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T482" s="257" t="s">
        <v>137</v>
      </c>
      <c r="AU482" s="257" t="s">
        <v>21</v>
      </c>
      <c r="AV482" s="15" t="s">
        <v>133</v>
      </c>
      <c r="AW482" s="15" t="s">
        <v>41</v>
      </c>
      <c r="AX482" s="15" t="s">
        <v>90</v>
      </c>
      <c r="AY482" s="257" t="s">
        <v>126</v>
      </c>
    </row>
    <row r="483" spans="1:65" s="2" customFormat="1" ht="21.75" customHeight="1">
      <c r="A483" s="41"/>
      <c r="B483" s="42"/>
      <c r="C483" s="207" t="s">
        <v>703</v>
      </c>
      <c r="D483" s="207" t="s">
        <v>128</v>
      </c>
      <c r="E483" s="208" t="s">
        <v>704</v>
      </c>
      <c r="F483" s="209" t="s">
        <v>705</v>
      </c>
      <c r="G483" s="210" t="s">
        <v>226</v>
      </c>
      <c r="H483" s="211">
        <v>20</v>
      </c>
      <c r="I483" s="212"/>
      <c r="J483" s="213">
        <f>ROUND(I483*H483,2)</f>
        <v>0</v>
      </c>
      <c r="K483" s="209" t="s">
        <v>132</v>
      </c>
      <c r="L483" s="47"/>
      <c r="M483" s="214" t="s">
        <v>32</v>
      </c>
      <c r="N483" s="215" t="s">
        <v>53</v>
      </c>
      <c r="O483" s="87"/>
      <c r="P483" s="216">
        <f>O483*H483</f>
        <v>0</v>
      </c>
      <c r="Q483" s="216">
        <v>0</v>
      </c>
      <c r="R483" s="216">
        <f>Q483*H483</f>
        <v>0</v>
      </c>
      <c r="S483" s="216">
        <v>0</v>
      </c>
      <c r="T483" s="217">
        <f>S483*H483</f>
        <v>0</v>
      </c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R483" s="218" t="s">
        <v>133</v>
      </c>
      <c r="AT483" s="218" t="s">
        <v>128</v>
      </c>
      <c r="AU483" s="218" t="s">
        <v>21</v>
      </c>
      <c r="AY483" s="19" t="s">
        <v>126</v>
      </c>
      <c r="BE483" s="219">
        <f>IF(N483="základní",J483,0)</f>
        <v>0</v>
      </c>
      <c r="BF483" s="219">
        <f>IF(N483="snížená",J483,0)</f>
        <v>0</v>
      </c>
      <c r="BG483" s="219">
        <f>IF(N483="zákl. přenesená",J483,0)</f>
        <v>0</v>
      </c>
      <c r="BH483" s="219">
        <f>IF(N483="sníž. přenesená",J483,0)</f>
        <v>0</v>
      </c>
      <c r="BI483" s="219">
        <f>IF(N483="nulová",J483,0)</f>
        <v>0</v>
      </c>
      <c r="BJ483" s="19" t="s">
        <v>90</v>
      </c>
      <c r="BK483" s="219">
        <f>ROUND(I483*H483,2)</f>
        <v>0</v>
      </c>
      <c r="BL483" s="19" t="s">
        <v>133</v>
      </c>
      <c r="BM483" s="218" t="s">
        <v>706</v>
      </c>
    </row>
    <row r="484" spans="1:47" s="2" customFormat="1" ht="12">
      <c r="A484" s="41"/>
      <c r="B484" s="42"/>
      <c r="C484" s="43"/>
      <c r="D484" s="220" t="s">
        <v>135</v>
      </c>
      <c r="E484" s="43"/>
      <c r="F484" s="221" t="s">
        <v>707</v>
      </c>
      <c r="G484" s="43"/>
      <c r="H484" s="43"/>
      <c r="I484" s="222"/>
      <c r="J484" s="43"/>
      <c r="K484" s="43"/>
      <c r="L484" s="47"/>
      <c r="M484" s="223"/>
      <c r="N484" s="224"/>
      <c r="O484" s="87"/>
      <c r="P484" s="87"/>
      <c r="Q484" s="87"/>
      <c r="R484" s="87"/>
      <c r="S484" s="87"/>
      <c r="T484" s="88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T484" s="19" t="s">
        <v>135</v>
      </c>
      <c r="AU484" s="19" t="s">
        <v>21</v>
      </c>
    </row>
    <row r="485" spans="1:51" s="14" customFormat="1" ht="12">
      <c r="A485" s="14"/>
      <c r="B485" s="236"/>
      <c r="C485" s="237"/>
      <c r="D485" s="227" t="s">
        <v>137</v>
      </c>
      <c r="E485" s="238" t="s">
        <v>32</v>
      </c>
      <c r="F485" s="239" t="s">
        <v>708</v>
      </c>
      <c r="G485" s="237"/>
      <c r="H485" s="240">
        <v>20</v>
      </c>
      <c r="I485" s="241"/>
      <c r="J485" s="237"/>
      <c r="K485" s="237"/>
      <c r="L485" s="242"/>
      <c r="M485" s="243"/>
      <c r="N485" s="244"/>
      <c r="O485" s="244"/>
      <c r="P485" s="244"/>
      <c r="Q485" s="244"/>
      <c r="R485" s="244"/>
      <c r="S485" s="244"/>
      <c r="T485" s="245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46" t="s">
        <v>137</v>
      </c>
      <c r="AU485" s="246" t="s">
        <v>21</v>
      </c>
      <c r="AV485" s="14" t="s">
        <v>21</v>
      </c>
      <c r="AW485" s="14" t="s">
        <v>41</v>
      </c>
      <c r="AX485" s="14" t="s">
        <v>82</v>
      </c>
      <c r="AY485" s="246" t="s">
        <v>126</v>
      </c>
    </row>
    <row r="486" spans="1:51" s="13" customFormat="1" ht="12">
      <c r="A486" s="13"/>
      <c r="B486" s="225"/>
      <c r="C486" s="226"/>
      <c r="D486" s="227" t="s">
        <v>137</v>
      </c>
      <c r="E486" s="228" t="s">
        <v>32</v>
      </c>
      <c r="F486" s="229" t="s">
        <v>709</v>
      </c>
      <c r="G486" s="226"/>
      <c r="H486" s="228" t="s">
        <v>32</v>
      </c>
      <c r="I486" s="230"/>
      <c r="J486" s="226"/>
      <c r="K486" s="226"/>
      <c r="L486" s="231"/>
      <c r="M486" s="232"/>
      <c r="N486" s="233"/>
      <c r="O486" s="233"/>
      <c r="P486" s="233"/>
      <c r="Q486" s="233"/>
      <c r="R486" s="233"/>
      <c r="S486" s="233"/>
      <c r="T486" s="234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35" t="s">
        <v>137</v>
      </c>
      <c r="AU486" s="235" t="s">
        <v>21</v>
      </c>
      <c r="AV486" s="13" t="s">
        <v>90</v>
      </c>
      <c r="AW486" s="13" t="s">
        <v>41</v>
      </c>
      <c r="AX486" s="13" t="s">
        <v>82</v>
      </c>
      <c r="AY486" s="235" t="s">
        <v>126</v>
      </c>
    </row>
    <row r="487" spans="1:51" s="15" customFormat="1" ht="12">
      <c r="A487" s="15"/>
      <c r="B487" s="247"/>
      <c r="C487" s="248"/>
      <c r="D487" s="227" t="s">
        <v>137</v>
      </c>
      <c r="E487" s="249" t="s">
        <v>32</v>
      </c>
      <c r="F487" s="250" t="s">
        <v>141</v>
      </c>
      <c r="G487" s="248"/>
      <c r="H487" s="251">
        <v>20</v>
      </c>
      <c r="I487" s="252"/>
      <c r="J487" s="248"/>
      <c r="K487" s="248"/>
      <c r="L487" s="253"/>
      <c r="M487" s="254"/>
      <c r="N487" s="255"/>
      <c r="O487" s="255"/>
      <c r="P487" s="255"/>
      <c r="Q487" s="255"/>
      <c r="R487" s="255"/>
      <c r="S487" s="255"/>
      <c r="T487" s="256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T487" s="257" t="s">
        <v>137</v>
      </c>
      <c r="AU487" s="257" t="s">
        <v>21</v>
      </c>
      <c r="AV487" s="15" t="s">
        <v>133</v>
      </c>
      <c r="AW487" s="15" t="s">
        <v>41</v>
      </c>
      <c r="AX487" s="15" t="s">
        <v>90</v>
      </c>
      <c r="AY487" s="257" t="s">
        <v>126</v>
      </c>
    </row>
    <row r="488" spans="1:65" s="2" customFormat="1" ht="24.15" customHeight="1">
      <c r="A488" s="41"/>
      <c r="B488" s="42"/>
      <c r="C488" s="207" t="s">
        <v>710</v>
      </c>
      <c r="D488" s="207" t="s">
        <v>128</v>
      </c>
      <c r="E488" s="208" t="s">
        <v>711</v>
      </c>
      <c r="F488" s="209" t="s">
        <v>712</v>
      </c>
      <c r="G488" s="210" t="s">
        <v>226</v>
      </c>
      <c r="H488" s="211">
        <v>880</v>
      </c>
      <c r="I488" s="212"/>
      <c r="J488" s="213">
        <f>ROUND(I488*H488,2)</f>
        <v>0</v>
      </c>
      <c r="K488" s="209" t="s">
        <v>132</v>
      </c>
      <c r="L488" s="47"/>
      <c r="M488" s="214" t="s">
        <v>32</v>
      </c>
      <c r="N488" s="215" t="s">
        <v>53</v>
      </c>
      <c r="O488" s="87"/>
      <c r="P488" s="216">
        <f>O488*H488</f>
        <v>0</v>
      </c>
      <c r="Q488" s="216">
        <v>0</v>
      </c>
      <c r="R488" s="216">
        <f>Q488*H488</f>
        <v>0</v>
      </c>
      <c r="S488" s="216">
        <v>0</v>
      </c>
      <c r="T488" s="217">
        <f>S488*H488</f>
        <v>0</v>
      </c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R488" s="218" t="s">
        <v>133</v>
      </c>
      <c r="AT488" s="218" t="s">
        <v>128</v>
      </c>
      <c r="AU488" s="218" t="s">
        <v>21</v>
      </c>
      <c r="AY488" s="19" t="s">
        <v>126</v>
      </c>
      <c r="BE488" s="219">
        <f>IF(N488="základní",J488,0)</f>
        <v>0</v>
      </c>
      <c r="BF488" s="219">
        <f>IF(N488="snížená",J488,0)</f>
        <v>0</v>
      </c>
      <c r="BG488" s="219">
        <f>IF(N488="zákl. přenesená",J488,0)</f>
        <v>0</v>
      </c>
      <c r="BH488" s="219">
        <f>IF(N488="sníž. přenesená",J488,0)</f>
        <v>0</v>
      </c>
      <c r="BI488" s="219">
        <f>IF(N488="nulová",J488,0)</f>
        <v>0</v>
      </c>
      <c r="BJ488" s="19" t="s">
        <v>90</v>
      </c>
      <c r="BK488" s="219">
        <f>ROUND(I488*H488,2)</f>
        <v>0</v>
      </c>
      <c r="BL488" s="19" t="s">
        <v>133</v>
      </c>
      <c r="BM488" s="218" t="s">
        <v>713</v>
      </c>
    </row>
    <row r="489" spans="1:47" s="2" customFormat="1" ht="12">
      <c r="A489" s="41"/>
      <c r="B489" s="42"/>
      <c r="C489" s="43"/>
      <c r="D489" s="220" t="s">
        <v>135</v>
      </c>
      <c r="E489" s="43"/>
      <c r="F489" s="221" t="s">
        <v>714</v>
      </c>
      <c r="G489" s="43"/>
      <c r="H489" s="43"/>
      <c r="I489" s="222"/>
      <c r="J489" s="43"/>
      <c r="K489" s="43"/>
      <c r="L489" s="47"/>
      <c r="M489" s="223"/>
      <c r="N489" s="224"/>
      <c r="O489" s="87"/>
      <c r="P489" s="87"/>
      <c r="Q489" s="87"/>
      <c r="R489" s="87"/>
      <c r="S489" s="87"/>
      <c r="T489" s="88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T489" s="19" t="s">
        <v>135</v>
      </c>
      <c r="AU489" s="19" t="s">
        <v>21</v>
      </c>
    </row>
    <row r="490" spans="1:51" s="14" customFormat="1" ht="12">
      <c r="A490" s="14"/>
      <c r="B490" s="236"/>
      <c r="C490" s="237"/>
      <c r="D490" s="227" t="s">
        <v>137</v>
      </c>
      <c r="E490" s="238" t="s">
        <v>32</v>
      </c>
      <c r="F490" s="239" t="s">
        <v>715</v>
      </c>
      <c r="G490" s="237"/>
      <c r="H490" s="240">
        <v>880</v>
      </c>
      <c r="I490" s="241"/>
      <c r="J490" s="237"/>
      <c r="K490" s="237"/>
      <c r="L490" s="242"/>
      <c r="M490" s="243"/>
      <c r="N490" s="244"/>
      <c r="O490" s="244"/>
      <c r="P490" s="244"/>
      <c r="Q490" s="244"/>
      <c r="R490" s="244"/>
      <c r="S490" s="244"/>
      <c r="T490" s="245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46" t="s">
        <v>137</v>
      </c>
      <c r="AU490" s="246" t="s">
        <v>21</v>
      </c>
      <c r="AV490" s="14" t="s">
        <v>21</v>
      </c>
      <c r="AW490" s="14" t="s">
        <v>41</v>
      </c>
      <c r="AX490" s="14" t="s">
        <v>82</v>
      </c>
      <c r="AY490" s="246" t="s">
        <v>126</v>
      </c>
    </row>
    <row r="491" spans="1:51" s="13" customFormat="1" ht="12">
      <c r="A491" s="13"/>
      <c r="B491" s="225"/>
      <c r="C491" s="226"/>
      <c r="D491" s="227" t="s">
        <v>137</v>
      </c>
      <c r="E491" s="228" t="s">
        <v>32</v>
      </c>
      <c r="F491" s="229" t="s">
        <v>140</v>
      </c>
      <c r="G491" s="226"/>
      <c r="H491" s="228" t="s">
        <v>32</v>
      </c>
      <c r="I491" s="230"/>
      <c r="J491" s="226"/>
      <c r="K491" s="226"/>
      <c r="L491" s="231"/>
      <c r="M491" s="232"/>
      <c r="N491" s="233"/>
      <c r="O491" s="233"/>
      <c r="P491" s="233"/>
      <c r="Q491" s="233"/>
      <c r="R491" s="233"/>
      <c r="S491" s="233"/>
      <c r="T491" s="234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35" t="s">
        <v>137</v>
      </c>
      <c r="AU491" s="235" t="s">
        <v>21</v>
      </c>
      <c r="AV491" s="13" t="s">
        <v>90</v>
      </c>
      <c r="AW491" s="13" t="s">
        <v>41</v>
      </c>
      <c r="AX491" s="13" t="s">
        <v>82</v>
      </c>
      <c r="AY491" s="235" t="s">
        <v>126</v>
      </c>
    </row>
    <row r="492" spans="1:51" s="15" customFormat="1" ht="12">
      <c r="A492" s="15"/>
      <c r="B492" s="247"/>
      <c r="C492" s="248"/>
      <c r="D492" s="227" t="s">
        <v>137</v>
      </c>
      <c r="E492" s="249" t="s">
        <v>32</v>
      </c>
      <c r="F492" s="250" t="s">
        <v>141</v>
      </c>
      <c r="G492" s="248"/>
      <c r="H492" s="251">
        <v>880</v>
      </c>
      <c r="I492" s="252"/>
      <c r="J492" s="248"/>
      <c r="K492" s="248"/>
      <c r="L492" s="253"/>
      <c r="M492" s="254"/>
      <c r="N492" s="255"/>
      <c r="O492" s="255"/>
      <c r="P492" s="255"/>
      <c r="Q492" s="255"/>
      <c r="R492" s="255"/>
      <c r="S492" s="255"/>
      <c r="T492" s="256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T492" s="257" t="s">
        <v>137</v>
      </c>
      <c r="AU492" s="257" t="s">
        <v>21</v>
      </c>
      <c r="AV492" s="15" t="s">
        <v>133</v>
      </c>
      <c r="AW492" s="15" t="s">
        <v>41</v>
      </c>
      <c r="AX492" s="15" t="s">
        <v>90</v>
      </c>
      <c r="AY492" s="257" t="s">
        <v>126</v>
      </c>
    </row>
    <row r="493" spans="1:65" s="2" customFormat="1" ht="24.15" customHeight="1">
      <c r="A493" s="41"/>
      <c r="B493" s="42"/>
      <c r="C493" s="207" t="s">
        <v>716</v>
      </c>
      <c r="D493" s="207" t="s">
        <v>128</v>
      </c>
      <c r="E493" s="208" t="s">
        <v>717</v>
      </c>
      <c r="F493" s="209" t="s">
        <v>718</v>
      </c>
      <c r="G493" s="210" t="s">
        <v>226</v>
      </c>
      <c r="H493" s="211">
        <v>1369</v>
      </c>
      <c r="I493" s="212"/>
      <c r="J493" s="213">
        <f>ROUND(I493*H493,2)</f>
        <v>0</v>
      </c>
      <c r="K493" s="209" t="s">
        <v>132</v>
      </c>
      <c r="L493" s="47"/>
      <c r="M493" s="214" t="s">
        <v>32</v>
      </c>
      <c r="N493" s="215" t="s">
        <v>53</v>
      </c>
      <c r="O493" s="87"/>
      <c r="P493" s="216">
        <f>O493*H493</f>
        <v>0</v>
      </c>
      <c r="Q493" s="216">
        <v>0</v>
      </c>
      <c r="R493" s="216">
        <f>Q493*H493</f>
        <v>0</v>
      </c>
      <c r="S493" s="216">
        <v>0</v>
      </c>
      <c r="T493" s="217">
        <f>S493*H493</f>
        <v>0</v>
      </c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R493" s="218" t="s">
        <v>133</v>
      </c>
      <c r="AT493" s="218" t="s">
        <v>128</v>
      </c>
      <c r="AU493" s="218" t="s">
        <v>21</v>
      </c>
      <c r="AY493" s="19" t="s">
        <v>126</v>
      </c>
      <c r="BE493" s="219">
        <f>IF(N493="základní",J493,0)</f>
        <v>0</v>
      </c>
      <c r="BF493" s="219">
        <f>IF(N493="snížená",J493,0)</f>
        <v>0</v>
      </c>
      <c r="BG493" s="219">
        <f>IF(N493="zákl. přenesená",J493,0)</f>
        <v>0</v>
      </c>
      <c r="BH493" s="219">
        <f>IF(N493="sníž. přenesená",J493,0)</f>
        <v>0</v>
      </c>
      <c r="BI493" s="219">
        <f>IF(N493="nulová",J493,0)</f>
        <v>0</v>
      </c>
      <c r="BJ493" s="19" t="s">
        <v>90</v>
      </c>
      <c r="BK493" s="219">
        <f>ROUND(I493*H493,2)</f>
        <v>0</v>
      </c>
      <c r="BL493" s="19" t="s">
        <v>133</v>
      </c>
      <c r="BM493" s="218" t="s">
        <v>719</v>
      </c>
    </row>
    <row r="494" spans="1:47" s="2" customFormat="1" ht="12">
      <c r="A494" s="41"/>
      <c r="B494" s="42"/>
      <c r="C494" s="43"/>
      <c r="D494" s="220" t="s">
        <v>135</v>
      </c>
      <c r="E494" s="43"/>
      <c r="F494" s="221" t="s">
        <v>720</v>
      </c>
      <c r="G494" s="43"/>
      <c r="H494" s="43"/>
      <c r="I494" s="222"/>
      <c r="J494" s="43"/>
      <c r="K494" s="43"/>
      <c r="L494" s="47"/>
      <c r="M494" s="223"/>
      <c r="N494" s="224"/>
      <c r="O494" s="87"/>
      <c r="P494" s="87"/>
      <c r="Q494" s="87"/>
      <c r="R494" s="87"/>
      <c r="S494" s="87"/>
      <c r="T494" s="88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T494" s="19" t="s">
        <v>135</v>
      </c>
      <c r="AU494" s="19" t="s">
        <v>21</v>
      </c>
    </row>
    <row r="495" spans="1:51" s="14" customFormat="1" ht="12">
      <c r="A495" s="14"/>
      <c r="B495" s="236"/>
      <c r="C495" s="237"/>
      <c r="D495" s="227" t="s">
        <v>137</v>
      </c>
      <c r="E495" s="238" t="s">
        <v>32</v>
      </c>
      <c r="F495" s="239" t="s">
        <v>428</v>
      </c>
      <c r="G495" s="237"/>
      <c r="H495" s="240">
        <v>835</v>
      </c>
      <c r="I495" s="241"/>
      <c r="J495" s="237"/>
      <c r="K495" s="237"/>
      <c r="L495" s="242"/>
      <c r="M495" s="243"/>
      <c r="N495" s="244"/>
      <c r="O495" s="244"/>
      <c r="P495" s="244"/>
      <c r="Q495" s="244"/>
      <c r="R495" s="244"/>
      <c r="S495" s="244"/>
      <c r="T495" s="245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46" t="s">
        <v>137</v>
      </c>
      <c r="AU495" s="246" t="s">
        <v>21</v>
      </c>
      <c r="AV495" s="14" t="s">
        <v>21</v>
      </c>
      <c r="AW495" s="14" t="s">
        <v>41</v>
      </c>
      <c r="AX495" s="14" t="s">
        <v>82</v>
      </c>
      <c r="AY495" s="246" t="s">
        <v>126</v>
      </c>
    </row>
    <row r="496" spans="1:51" s="14" customFormat="1" ht="12">
      <c r="A496" s="14"/>
      <c r="B496" s="236"/>
      <c r="C496" s="237"/>
      <c r="D496" s="227" t="s">
        <v>137</v>
      </c>
      <c r="E496" s="238" t="s">
        <v>32</v>
      </c>
      <c r="F496" s="239" t="s">
        <v>261</v>
      </c>
      <c r="G496" s="237"/>
      <c r="H496" s="240">
        <v>274</v>
      </c>
      <c r="I496" s="241"/>
      <c r="J496" s="237"/>
      <c r="K496" s="237"/>
      <c r="L496" s="242"/>
      <c r="M496" s="243"/>
      <c r="N496" s="244"/>
      <c r="O496" s="244"/>
      <c r="P496" s="244"/>
      <c r="Q496" s="244"/>
      <c r="R496" s="244"/>
      <c r="S496" s="244"/>
      <c r="T496" s="245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46" t="s">
        <v>137</v>
      </c>
      <c r="AU496" s="246" t="s">
        <v>21</v>
      </c>
      <c r="AV496" s="14" t="s">
        <v>21</v>
      </c>
      <c r="AW496" s="14" t="s">
        <v>41</v>
      </c>
      <c r="AX496" s="14" t="s">
        <v>82</v>
      </c>
      <c r="AY496" s="246" t="s">
        <v>126</v>
      </c>
    </row>
    <row r="497" spans="1:51" s="13" customFormat="1" ht="12">
      <c r="A497" s="13"/>
      <c r="B497" s="225"/>
      <c r="C497" s="226"/>
      <c r="D497" s="227" t="s">
        <v>137</v>
      </c>
      <c r="E497" s="228" t="s">
        <v>32</v>
      </c>
      <c r="F497" s="229" t="s">
        <v>291</v>
      </c>
      <c r="G497" s="226"/>
      <c r="H497" s="228" t="s">
        <v>32</v>
      </c>
      <c r="I497" s="230"/>
      <c r="J497" s="226"/>
      <c r="K497" s="226"/>
      <c r="L497" s="231"/>
      <c r="M497" s="232"/>
      <c r="N497" s="233"/>
      <c r="O497" s="233"/>
      <c r="P497" s="233"/>
      <c r="Q497" s="233"/>
      <c r="R497" s="233"/>
      <c r="S497" s="233"/>
      <c r="T497" s="234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35" t="s">
        <v>137</v>
      </c>
      <c r="AU497" s="235" t="s">
        <v>21</v>
      </c>
      <c r="AV497" s="13" t="s">
        <v>90</v>
      </c>
      <c r="AW497" s="13" t="s">
        <v>41</v>
      </c>
      <c r="AX497" s="13" t="s">
        <v>82</v>
      </c>
      <c r="AY497" s="235" t="s">
        <v>126</v>
      </c>
    </row>
    <row r="498" spans="1:51" s="14" customFormat="1" ht="12">
      <c r="A498" s="14"/>
      <c r="B498" s="236"/>
      <c r="C498" s="237"/>
      <c r="D498" s="227" t="s">
        <v>137</v>
      </c>
      <c r="E498" s="238" t="s">
        <v>32</v>
      </c>
      <c r="F498" s="239" t="s">
        <v>721</v>
      </c>
      <c r="G498" s="237"/>
      <c r="H498" s="240">
        <v>260</v>
      </c>
      <c r="I498" s="241"/>
      <c r="J498" s="237"/>
      <c r="K498" s="237"/>
      <c r="L498" s="242"/>
      <c r="M498" s="243"/>
      <c r="N498" s="244"/>
      <c r="O498" s="244"/>
      <c r="P498" s="244"/>
      <c r="Q498" s="244"/>
      <c r="R498" s="244"/>
      <c r="S498" s="244"/>
      <c r="T498" s="245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46" t="s">
        <v>137</v>
      </c>
      <c r="AU498" s="246" t="s">
        <v>21</v>
      </c>
      <c r="AV498" s="14" t="s">
        <v>21</v>
      </c>
      <c r="AW498" s="14" t="s">
        <v>41</v>
      </c>
      <c r="AX498" s="14" t="s">
        <v>82</v>
      </c>
      <c r="AY498" s="246" t="s">
        <v>126</v>
      </c>
    </row>
    <row r="499" spans="1:51" s="13" customFormat="1" ht="12">
      <c r="A499" s="13"/>
      <c r="B499" s="225"/>
      <c r="C499" s="226"/>
      <c r="D499" s="227" t="s">
        <v>137</v>
      </c>
      <c r="E499" s="228" t="s">
        <v>32</v>
      </c>
      <c r="F499" s="229" t="s">
        <v>140</v>
      </c>
      <c r="G499" s="226"/>
      <c r="H499" s="228" t="s">
        <v>32</v>
      </c>
      <c r="I499" s="230"/>
      <c r="J499" s="226"/>
      <c r="K499" s="226"/>
      <c r="L499" s="231"/>
      <c r="M499" s="232"/>
      <c r="N499" s="233"/>
      <c r="O499" s="233"/>
      <c r="P499" s="233"/>
      <c r="Q499" s="233"/>
      <c r="R499" s="233"/>
      <c r="S499" s="233"/>
      <c r="T499" s="234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35" t="s">
        <v>137</v>
      </c>
      <c r="AU499" s="235" t="s">
        <v>21</v>
      </c>
      <c r="AV499" s="13" t="s">
        <v>90</v>
      </c>
      <c r="AW499" s="13" t="s">
        <v>41</v>
      </c>
      <c r="AX499" s="13" t="s">
        <v>82</v>
      </c>
      <c r="AY499" s="235" t="s">
        <v>126</v>
      </c>
    </row>
    <row r="500" spans="1:51" s="15" customFormat="1" ht="12">
      <c r="A500" s="15"/>
      <c r="B500" s="247"/>
      <c r="C500" s="248"/>
      <c r="D500" s="227" t="s">
        <v>137</v>
      </c>
      <c r="E500" s="249" t="s">
        <v>32</v>
      </c>
      <c r="F500" s="250" t="s">
        <v>141</v>
      </c>
      <c r="G500" s="248"/>
      <c r="H500" s="251">
        <v>1369</v>
      </c>
      <c r="I500" s="252"/>
      <c r="J500" s="248"/>
      <c r="K500" s="248"/>
      <c r="L500" s="253"/>
      <c r="M500" s="254"/>
      <c r="N500" s="255"/>
      <c r="O500" s="255"/>
      <c r="P500" s="255"/>
      <c r="Q500" s="255"/>
      <c r="R500" s="255"/>
      <c r="S500" s="255"/>
      <c r="T500" s="256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T500" s="257" t="s">
        <v>137</v>
      </c>
      <c r="AU500" s="257" t="s">
        <v>21</v>
      </c>
      <c r="AV500" s="15" t="s">
        <v>133</v>
      </c>
      <c r="AW500" s="15" t="s">
        <v>41</v>
      </c>
      <c r="AX500" s="15" t="s">
        <v>90</v>
      </c>
      <c r="AY500" s="257" t="s">
        <v>126</v>
      </c>
    </row>
    <row r="501" spans="1:65" s="2" customFormat="1" ht="21.75" customHeight="1">
      <c r="A501" s="41"/>
      <c r="B501" s="42"/>
      <c r="C501" s="207" t="s">
        <v>722</v>
      </c>
      <c r="D501" s="207" t="s">
        <v>128</v>
      </c>
      <c r="E501" s="208" t="s">
        <v>723</v>
      </c>
      <c r="F501" s="209" t="s">
        <v>724</v>
      </c>
      <c r="G501" s="210" t="s">
        <v>226</v>
      </c>
      <c r="H501" s="211">
        <v>201.75</v>
      </c>
      <c r="I501" s="212"/>
      <c r="J501" s="213">
        <f>ROUND(I501*H501,2)</f>
        <v>0</v>
      </c>
      <c r="K501" s="209" t="s">
        <v>132</v>
      </c>
      <c r="L501" s="47"/>
      <c r="M501" s="214" t="s">
        <v>32</v>
      </c>
      <c r="N501" s="215" t="s">
        <v>53</v>
      </c>
      <c r="O501" s="87"/>
      <c r="P501" s="216">
        <f>O501*H501</f>
        <v>0</v>
      </c>
      <c r="Q501" s="216">
        <v>0.23</v>
      </c>
      <c r="R501" s="216">
        <f>Q501*H501</f>
        <v>46.4025</v>
      </c>
      <c r="S501" s="216">
        <v>0</v>
      </c>
      <c r="T501" s="217">
        <f>S501*H501</f>
        <v>0</v>
      </c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R501" s="218" t="s">
        <v>133</v>
      </c>
      <c r="AT501" s="218" t="s">
        <v>128</v>
      </c>
      <c r="AU501" s="218" t="s">
        <v>21</v>
      </c>
      <c r="AY501" s="19" t="s">
        <v>126</v>
      </c>
      <c r="BE501" s="219">
        <f>IF(N501="základní",J501,0)</f>
        <v>0</v>
      </c>
      <c r="BF501" s="219">
        <f>IF(N501="snížená",J501,0)</f>
        <v>0</v>
      </c>
      <c r="BG501" s="219">
        <f>IF(N501="zákl. přenesená",J501,0)</f>
        <v>0</v>
      </c>
      <c r="BH501" s="219">
        <f>IF(N501="sníž. přenesená",J501,0)</f>
        <v>0</v>
      </c>
      <c r="BI501" s="219">
        <f>IF(N501="nulová",J501,0)</f>
        <v>0</v>
      </c>
      <c r="BJ501" s="19" t="s">
        <v>90</v>
      </c>
      <c r="BK501" s="219">
        <f>ROUND(I501*H501,2)</f>
        <v>0</v>
      </c>
      <c r="BL501" s="19" t="s">
        <v>133</v>
      </c>
      <c r="BM501" s="218" t="s">
        <v>725</v>
      </c>
    </row>
    <row r="502" spans="1:47" s="2" customFormat="1" ht="12">
      <c r="A502" s="41"/>
      <c r="B502" s="42"/>
      <c r="C502" s="43"/>
      <c r="D502" s="220" t="s">
        <v>135</v>
      </c>
      <c r="E502" s="43"/>
      <c r="F502" s="221" t="s">
        <v>726</v>
      </c>
      <c r="G502" s="43"/>
      <c r="H502" s="43"/>
      <c r="I502" s="222"/>
      <c r="J502" s="43"/>
      <c r="K502" s="43"/>
      <c r="L502" s="47"/>
      <c r="M502" s="223"/>
      <c r="N502" s="224"/>
      <c r="O502" s="87"/>
      <c r="P502" s="87"/>
      <c r="Q502" s="87"/>
      <c r="R502" s="87"/>
      <c r="S502" s="87"/>
      <c r="T502" s="88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T502" s="19" t="s">
        <v>135</v>
      </c>
      <c r="AU502" s="19" t="s">
        <v>21</v>
      </c>
    </row>
    <row r="503" spans="1:51" s="14" customFormat="1" ht="12">
      <c r="A503" s="14"/>
      <c r="B503" s="236"/>
      <c r="C503" s="237"/>
      <c r="D503" s="227" t="s">
        <v>137</v>
      </c>
      <c r="E503" s="238" t="s">
        <v>32</v>
      </c>
      <c r="F503" s="239" t="s">
        <v>727</v>
      </c>
      <c r="G503" s="237"/>
      <c r="H503" s="240">
        <v>201.75</v>
      </c>
      <c r="I503" s="241"/>
      <c r="J503" s="237"/>
      <c r="K503" s="237"/>
      <c r="L503" s="242"/>
      <c r="M503" s="243"/>
      <c r="N503" s="244"/>
      <c r="O503" s="244"/>
      <c r="P503" s="244"/>
      <c r="Q503" s="244"/>
      <c r="R503" s="244"/>
      <c r="S503" s="244"/>
      <c r="T503" s="245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46" t="s">
        <v>137</v>
      </c>
      <c r="AU503" s="246" t="s">
        <v>21</v>
      </c>
      <c r="AV503" s="14" t="s">
        <v>21</v>
      </c>
      <c r="AW503" s="14" t="s">
        <v>41</v>
      </c>
      <c r="AX503" s="14" t="s">
        <v>82</v>
      </c>
      <c r="AY503" s="246" t="s">
        <v>126</v>
      </c>
    </row>
    <row r="504" spans="1:51" s="13" customFormat="1" ht="12">
      <c r="A504" s="13"/>
      <c r="B504" s="225"/>
      <c r="C504" s="226"/>
      <c r="D504" s="227" t="s">
        <v>137</v>
      </c>
      <c r="E504" s="228" t="s">
        <v>32</v>
      </c>
      <c r="F504" s="229" t="s">
        <v>140</v>
      </c>
      <c r="G504" s="226"/>
      <c r="H504" s="228" t="s">
        <v>32</v>
      </c>
      <c r="I504" s="230"/>
      <c r="J504" s="226"/>
      <c r="K504" s="226"/>
      <c r="L504" s="231"/>
      <c r="M504" s="232"/>
      <c r="N504" s="233"/>
      <c r="O504" s="233"/>
      <c r="P504" s="233"/>
      <c r="Q504" s="233"/>
      <c r="R504" s="233"/>
      <c r="S504" s="233"/>
      <c r="T504" s="234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35" t="s">
        <v>137</v>
      </c>
      <c r="AU504" s="235" t="s">
        <v>21</v>
      </c>
      <c r="AV504" s="13" t="s">
        <v>90</v>
      </c>
      <c r="AW504" s="13" t="s">
        <v>41</v>
      </c>
      <c r="AX504" s="13" t="s">
        <v>82</v>
      </c>
      <c r="AY504" s="235" t="s">
        <v>126</v>
      </c>
    </row>
    <row r="505" spans="1:51" s="15" customFormat="1" ht="12">
      <c r="A505" s="15"/>
      <c r="B505" s="247"/>
      <c r="C505" s="248"/>
      <c r="D505" s="227" t="s">
        <v>137</v>
      </c>
      <c r="E505" s="249" t="s">
        <v>32</v>
      </c>
      <c r="F505" s="250" t="s">
        <v>141</v>
      </c>
      <c r="G505" s="248"/>
      <c r="H505" s="251">
        <v>201.75</v>
      </c>
      <c r="I505" s="252"/>
      <c r="J505" s="248"/>
      <c r="K505" s="248"/>
      <c r="L505" s="253"/>
      <c r="M505" s="254"/>
      <c r="N505" s="255"/>
      <c r="O505" s="255"/>
      <c r="P505" s="255"/>
      <c r="Q505" s="255"/>
      <c r="R505" s="255"/>
      <c r="S505" s="255"/>
      <c r="T505" s="256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T505" s="257" t="s">
        <v>137</v>
      </c>
      <c r="AU505" s="257" t="s">
        <v>21</v>
      </c>
      <c r="AV505" s="15" t="s">
        <v>133</v>
      </c>
      <c r="AW505" s="15" t="s">
        <v>41</v>
      </c>
      <c r="AX505" s="15" t="s">
        <v>90</v>
      </c>
      <c r="AY505" s="257" t="s">
        <v>126</v>
      </c>
    </row>
    <row r="506" spans="1:65" s="2" customFormat="1" ht="16.5" customHeight="1">
      <c r="A506" s="41"/>
      <c r="B506" s="42"/>
      <c r="C506" s="207" t="s">
        <v>242</v>
      </c>
      <c r="D506" s="207" t="s">
        <v>128</v>
      </c>
      <c r="E506" s="208" t="s">
        <v>728</v>
      </c>
      <c r="F506" s="209" t="s">
        <v>729</v>
      </c>
      <c r="G506" s="210" t="s">
        <v>179</v>
      </c>
      <c r="H506" s="211">
        <v>56.78</v>
      </c>
      <c r="I506" s="212"/>
      <c r="J506" s="213">
        <f>ROUND(I506*H506,2)</f>
        <v>0</v>
      </c>
      <c r="K506" s="209" t="s">
        <v>32</v>
      </c>
      <c r="L506" s="47"/>
      <c r="M506" s="214" t="s">
        <v>32</v>
      </c>
      <c r="N506" s="215" t="s">
        <v>53</v>
      </c>
      <c r="O506" s="87"/>
      <c r="P506" s="216">
        <f>O506*H506</f>
        <v>0</v>
      </c>
      <c r="Q506" s="216">
        <v>1</v>
      </c>
      <c r="R506" s="216">
        <f>Q506*H506</f>
        <v>56.78</v>
      </c>
      <c r="S506" s="216">
        <v>0</v>
      </c>
      <c r="T506" s="217">
        <f>S506*H506</f>
        <v>0</v>
      </c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R506" s="218" t="s">
        <v>133</v>
      </c>
      <c r="AT506" s="218" t="s">
        <v>128</v>
      </c>
      <c r="AU506" s="218" t="s">
        <v>21</v>
      </c>
      <c r="AY506" s="19" t="s">
        <v>126</v>
      </c>
      <c r="BE506" s="219">
        <f>IF(N506="základní",J506,0)</f>
        <v>0</v>
      </c>
      <c r="BF506" s="219">
        <f>IF(N506="snížená",J506,0)</f>
        <v>0</v>
      </c>
      <c r="BG506" s="219">
        <f>IF(N506="zákl. přenesená",J506,0)</f>
        <v>0</v>
      </c>
      <c r="BH506" s="219">
        <f>IF(N506="sníž. přenesená",J506,0)</f>
        <v>0</v>
      </c>
      <c r="BI506" s="219">
        <f>IF(N506="nulová",J506,0)</f>
        <v>0</v>
      </c>
      <c r="BJ506" s="19" t="s">
        <v>90</v>
      </c>
      <c r="BK506" s="219">
        <f>ROUND(I506*H506,2)</f>
        <v>0</v>
      </c>
      <c r="BL506" s="19" t="s">
        <v>133</v>
      </c>
      <c r="BM506" s="218" t="s">
        <v>730</v>
      </c>
    </row>
    <row r="507" spans="1:51" s="14" customFormat="1" ht="12">
      <c r="A507" s="14"/>
      <c r="B507" s="236"/>
      <c r="C507" s="237"/>
      <c r="D507" s="227" t="s">
        <v>137</v>
      </c>
      <c r="E507" s="238" t="s">
        <v>32</v>
      </c>
      <c r="F507" s="239" t="s">
        <v>731</v>
      </c>
      <c r="G507" s="237"/>
      <c r="H507" s="240">
        <v>56.78</v>
      </c>
      <c r="I507" s="241"/>
      <c r="J507" s="237"/>
      <c r="K507" s="237"/>
      <c r="L507" s="242"/>
      <c r="M507" s="243"/>
      <c r="N507" s="244"/>
      <c r="O507" s="244"/>
      <c r="P507" s="244"/>
      <c r="Q507" s="244"/>
      <c r="R507" s="244"/>
      <c r="S507" s="244"/>
      <c r="T507" s="245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46" t="s">
        <v>137</v>
      </c>
      <c r="AU507" s="246" t="s">
        <v>21</v>
      </c>
      <c r="AV507" s="14" t="s">
        <v>21</v>
      </c>
      <c r="AW507" s="14" t="s">
        <v>41</v>
      </c>
      <c r="AX507" s="14" t="s">
        <v>82</v>
      </c>
      <c r="AY507" s="246" t="s">
        <v>126</v>
      </c>
    </row>
    <row r="508" spans="1:51" s="13" customFormat="1" ht="12">
      <c r="A508" s="13"/>
      <c r="B508" s="225"/>
      <c r="C508" s="226"/>
      <c r="D508" s="227" t="s">
        <v>137</v>
      </c>
      <c r="E508" s="228" t="s">
        <v>32</v>
      </c>
      <c r="F508" s="229" t="s">
        <v>140</v>
      </c>
      <c r="G508" s="226"/>
      <c r="H508" s="228" t="s">
        <v>32</v>
      </c>
      <c r="I508" s="230"/>
      <c r="J508" s="226"/>
      <c r="K508" s="226"/>
      <c r="L508" s="231"/>
      <c r="M508" s="232"/>
      <c r="N508" s="233"/>
      <c r="O508" s="233"/>
      <c r="P508" s="233"/>
      <c r="Q508" s="233"/>
      <c r="R508" s="233"/>
      <c r="S508" s="233"/>
      <c r="T508" s="234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35" t="s">
        <v>137</v>
      </c>
      <c r="AU508" s="235" t="s">
        <v>21</v>
      </c>
      <c r="AV508" s="13" t="s">
        <v>90</v>
      </c>
      <c r="AW508" s="13" t="s">
        <v>41</v>
      </c>
      <c r="AX508" s="13" t="s">
        <v>82</v>
      </c>
      <c r="AY508" s="235" t="s">
        <v>126</v>
      </c>
    </row>
    <row r="509" spans="1:51" s="15" customFormat="1" ht="12">
      <c r="A509" s="15"/>
      <c r="B509" s="247"/>
      <c r="C509" s="248"/>
      <c r="D509" s="227" t="s">
        <v>137</v>
      </c>
      <c r="E509" s="249" t="s">
        <v>32</v>
      </c>
      <c r="F509" s="250" t="s">
        <v>141</v>
      </c>
      <c r="G509" s="248"/>
      <c r="H509" s="251">
        <v>56.78</v>
      </c>
      <c r="I509" s="252"/>
      <c r="J509" s="248"/>
      <c r="K509" s="248"/>
      <c r="L509" s="253"/>
      <c r="M509" s="254"/>
      <c r="N509" s="255"/>
      <c r="O509" s="255"/>
      <c r="P509" s="255"/>
      <c r="Q509" s="255"/>
      <c r="R509" s="255"/>
      <c r="S509" s="255"/>
      <c r="T509" s="256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T509" s="257" t="s">
        <v>137</v>
      </c>
      <c r="AU509" s="257" t="s">
        <v>21</v>
      </c>
      <c r="AV509" s="15" t="s">
        <v>133</v>
      </c>
      <c r="AW509" s="15" t="s">
        <v>41</v>
      </c>
      <c r="AX509" s="15" t="s">
        <v>90</v>
      </c>
      <c r="AY509" s="257" t="s">
        <v>126</v>
      </c>
    </row>
    <row r="510" spans="1:65" s="2" customFormat="1" ht="16.5" customHeight="1">
      <c r="A510" s="41"/>
      <c r="B510" s="42"/>
      <c r="C510" s="207" t="s">
        <v>732</v>
      </c>
      <c r="D510" s="207" t="s">
        <v>128</v>
      </c>
      <c r="E510" s="208" t="s">
        <v>733</v>
      </c>
      <c r="F510" s="209" t="s">
        <v>734</v>
      </c>
      <c r="G510" s="210" t="s">
        <v>226</v>
      </c>
      <c r="H510" s="211">
        <v>1839</v>
      </c>
      <c r="I510" s="212"/>
      <c r="J510" s="213">
        <f>ROUND(I510*H510,2)</f>
        <v>0</v>
      </c>
      <c r="K510" s="209" t="s">
        <v>132</v>
      </c>
      <c r="L510" s="47"/>
      <c r="M510" s="214" t="s">
        <v>32</v>
      </c>
      <c r="N510" s="215" t="s">
        <v>53</v>
      </c>
      <c r="O510" s="87"/>
      <c r="P510" s="216">
        <f>O510*H510</f>
        <v>0</v>
      </c>
      <c r="Q510" s="216">
        <v>0</v>
      </c>
      <c r="R510" s="216">
        <f>Q510*H510</f>
        <v>0</v>
      </c>
      <c r="S510" s="216">
        <v>0</v>
      </c>
      <c r="T510" s="217">
        <f>S510*H510</f>
        <v>0</v>
      </c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R510" s="218" t="s">
        <v>133</v>
      </c>
      <c r="AT510" s="218" t="s">
        <v>128</v>
      </c>
      <c r="AU510" s="218" t="s">
        <v>21</v>
      </c>
      <c r="AY510" s="19" t="s">
        <v>126</v>
      </c>
      <c r="BE510" s="219">
        <f>IF(N510="základní",J510,0)</f>
        <v>0</v>
      </c>
      <c r="BF510" s="219">
        <f>IF(N510="snížená",J510,0)</f>
        <v>0</v>
      </c>
      <c r="BG510" s="219">
        <f>IF(N510="zákl. přenesená",J510,0)</f>
        <v>0</v>
      </c>
      <c r="BH510" s="219">
        <f>IF(N510="sníž. přenesená",J510,0)</f>
        <v>0</v>
      </c>
      <c r="BI510" s="219">
        <f>IF(N510="nulová",J510,0)</f>
        <v>0</v>
      </c>
      <c r="BJ510" s="19" t="s">
        <v>90</v>
      </c>
      <c r="BK510" s="219">
        <f>ROUND(I510*H510,2)</f>
        <v>0</v>
      </c>
      <c r="BL510" s="19" t="s">
        <v>133</v>
      </c>
      <c r="BM510" s="218" t="s">
        <v>735</v>
      </c>
    </row>
    <row r="511" spans="1:47" s="2" customFormat="1" ht="12">
      <c r="A511" s="41"/>
      <c r="B511" s="42"/>
      <c r="C511" s="43"/>
      <c r="D511" s="220" t="s">
        <v>135</v>
      </c>
      <c r="E511" s="43"/>
      <c r="F511" s="221" t="s">
        <v>736</v>
      </c>
      <c r="G511" s="43"/>
      <c r="H511" s="43"/>
      <c r="I511" s="222"/>
      <c r="J511" s="43"/>
      <c r="K511" s="43"/>
      <c r="L511" s="47"/>
      <c r="M511" s="223"/>
      <c r="N511" s="224"/>
      <c r="O511" s="87"/>
      <c r="P511" s="87"/>
      <c r="Q511" s="87"/>
      <c r="R511" s="87"/>
      <c r="S511" s="87"/>
      <c r="T511" s="88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T511" s="19" t="s">
        <v>135</v>
      </c>
      <c r="AU511" s="19" t="s">
        <v>21</v>
      </c>
    </row>
    <row r="512" spans="1:51" s="14" customFormat="1" ht="12">
      <c r="A512" s="14"/>
      <c r="B512" s="236"/>
      <c r="C512" s="237"/>
      <c r="D512" s="227" t="s">
        <v>137</v>
      </c>
      <c r="E512" s="238" t="s">
        <v>32</v>
      </c>
      <c r="F512" s="239" t="s">
        <v>737</v>
      </c>
      <c r="G512" s="237"/>
      <c r="H512" s="240">
        <v>919.5</v>
      </c>
      <c r="I512" s="241"/>
      <c r="J512" s="237"/>
      <c r="K512" s="237"/>
      <c r="L512" s="242"/>
      <c r="M512" s="243"/>
      <c r="N512" s="244"/>
      <c r="O512" s="244"/>
      <c r="P512" s="244"/>
      <c r="Q512" s="244"/>
      <c r="R512" s="244"/>
      <c r="S512" s="244"/>
      <c r="T512" s="245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46" t="s">
        <v>137</v>
      </c>
      <c r="AU512" s="246" t="s">
        <v>21</v>
      </c>
      <c r="AV512" s="14" t="s">
        <v>21</v>
      </c>
      <c r="AW512" s="14" t="s">
        <v>41</v>
      </c>
      <c r="AX512" s="14" t="s">
        <v>82</v>
      </c>
      <c r="AY512" s="246" t="s">
        <v>126</v>
      </c>
    </row>
    <row r="513" spans="1:51" s="13" customFormat="1" ht="12">
      <c r="A513" s="13"/>
      <c r="B513" s="225"/>
      <c r="C513" s="226"/>
      <c r="D513" s="227" t="s">
        <v>137</v>
      </c>
      <c r="E513" s="228" t="s">
        <v>32</v>
      </c>
      <c r="F513" s="229" t="s">
        <v>738</v>
      </c>
      <c r="G513" s="226"/>
      <c r="H513" s="228" t="s">
        <v>32</v>
      </c>
      <c r="I513" s="230"/>
      <c r="J513" s="226"/>
      <c r="K513" s="226"/>
      <c r="L513" s="231"/>
      <c r="M513" s="232"/>
      <c r="N513" s="233"/>
      <c r="O513" s="233"/>
      <c r="P513" s="233"/>
      <c r="Q513" s="233"/>
      <c r="R513" s="233"/>
      <c r="S513" s="233"/>
      <c r="T513" s="234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35" t="s">
        <v>137</v>
      </c>
      <c r="AU513" s="235" t="s">
        <v>21</v>
      </c>
      <c r="AV513" s="13" t="s">
        <v>90</v>
      </c>
      <c r="AW513" s="13" t="s">
        <v>41</v>
      </c>
      <c r="AX513" s="13" t="s">
        <v>82</v>
      </c>
      <c r="AY513" s="235" t="s">
        <v>126</v>
      </c>
    </row>
    <row r="514" spans="1:51" s="14" customFormat="1" ht="12">
      <c r="A514" s="14"/>
      <c r="B514" s="236"/>
      <c r="C514" s="237"/>
      <c r="D514" s="227" t="s">
        <v>137</v>
      </c>
      <c r="E514" s="238" t="s">
        <v>32</v>
      </c>
      <c r="F514" s="239" t="s">
        <v>737</v>
      </c>
      <c r="G514" s="237"/>
      <c r="H514" s="240">
        <v>919.5</v>
      </c>
      <c r="I514" s="241"/>
      <c r="J514" s="237"/>
      <c r="K514" s="237"/>
      <c r="L514" s="242"/>
      <c r="M514" s="243"/>
      <c r="N514" s="244"/>
      <c r="O514" s="244"/>
      <c r="P514" s="244"/>
      <c r="Q514" s="244"/>
      <c r="R514" s="244"/>
      <c r="S514" s="244"/>
      <c r="T514" s="245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46" t="s">
        <v>137</v>
      </c>
      <c r="AU514" s="246" t="s">
        <v>21</v>
      </c>
      <c r="AV514" s="14" t="s">
        <v>21</v>
      </c>
      <c r="AW514" s="14" t="s">
        <v>41</v>
      </c>
      <c r="AX514" s="14" t="s">
        <v>82</v>
      </c>
      <c r="AY514" s="246" t="s">
        <v>126</v>
      </c>
    </row>
    <row r="515" spans="1:51" s="13" customFormat="1" ht="12">
      <c r="A515" s="13"/>
      <c r="B515" s="225"/>
      <c r="C515" s="226"/>
      <c r="D515" s="227" t="s">
        <v>137</v>
      </c>
      <c r="E515" s="228" t="s">
        <v>32</v>
      </c>
      <c r="F515" s="229" t="s">
        <v>739</v>
      </c>
      <c r="G515" s="226"/>
      <c r="H515" s="228" t="s">
        <v>32</v>
      </c>
      <c r="I515" s="230"/>
      <c r="J515" s="226"/>
      <c r="K515" s="226"/>
      <c r="L515" s="231"/>
      <c r="M515" s="232"/>
      <c r="N515" s="233"/>
      <c r="O515" s="233"/>
      <c r="P515" s="233"/>
      <c r="Q515" s="233"/>
      <c r="R515" s="233"/>
      <c r="S515" s="233"/>
      <c r="T515" s="234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35" t="s">
        <v>137</v>
      </c>
      <c r="AU515" s="235" t="s">
        <v>21</v>
      </c>
      <c r="AV515" s="13" t="s">
        <v>90</v>
      </c>
      <c r="AW515" s="13" t="s">
        <v>41</v>
      </c>
      <c r="AX515" s="13" t="s">
        <v>82</v>
      </c>
      <c r="AY515" s="235" t="s">
        <v>126</v>
      </c>
    </row>
    <row r="516" spans="1:51" s="13" customFormat="1" ht="12">
      <c r="A516" s="13"/>
      <c r="B516" s="225"/>
      <c r="C516" s="226"/>
      <c r="D516" s="227" t="s">
        <v>137</v>
      </c>
      <c r="E516" s="228" t="s">
        <v>32</v>
      </c>
      <c r="F516" s="229" t="s">
        <v>140</v>
      </c>
      <c r="G516" s="226"/>
      <c r="H516" s="228" t="s">
        <v>32</v>
      </c>
      <c r="I516" s="230"/>
      <c r="J516" s="226"/>
      <c r="K516" s="226"/>
      <c r="L516" s="231"/>
      <c r="M516" s="232"/>
      <c r="N516" s="233"/>
      <c r="O516" s="233"/>
      <c r="P516" s="233"/>
      <c r="Q516" s="233"/>
      <c r="R516" s="233"/>
      <c r="S516" s="233"/>
      <c r="T516" s="234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35" t="s">
        <v>137</v>
      </c>
      <c r="AU516" s="235" t="s">
        <v>21</v>
      </c>
      <c r="AV516" s="13" t="s">
        <v>90</v>
      </c>
      <c r="AW516" s="13" t="s">
        <v>41</v>
      </c>
      <c r="AX516" s="13" t="s">
        <v>82</v>
      </c>
      <c r="AY516" s="235" t="s">
        <v>126</v>
      </c>
    </row>
    <row r="517" spans="1:51" s="15" customFormat="1" ht="12">
      <c r="A517" s="15"/>
      <c r="B517" s="247"/>
      <c r="C517" s="248"/>
      <c r="D517" s="227" t="s">
        <v>137</v>
      </c>
      <c r="E517" s="249" t="s">
        <v>32</v>
      </c>
      <c r="F517" s="250" t="s">
        <v>141</v>
      </c>
      <c r="G517" s="248"/>
      <c r="H517" s="251">
        <v>1839</v>
      </c>
      <c r="I517" s="252"/>
      <c r="J517" s="248"/>
      <c r="K517" s="248"/>
      <c r="L517" s="253"/>
      <c r="M517" s="254"/>
      <c r="N517" s="255"/>
      <c r="O517" s="255"/>
      <c r="P517" s="255"/>
      <c r="Q517" s="255"/>
      <c r="R517" s="255"/>
      <c r="S517" s="255"/>
      <c r="T517" s="256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T517" s="257" t="s">
        <v>137</v>
      </c>
      <c r="AU517" s="257" t="s">
        <v>21</v>
      </c>
      <c r="AV517" s="15" t="s">
        <v>133</v>
      </c>
      <c r="AW517" s="15" t="s">
        <v>41</v>
      </c>
      <c r="AX517" s="15" t="s">
        <v>90</v>
      </c>
      <c r="AY517" s="257" t="s">
        <v>126</v>
      </c>
    </row>
    <row r="518" spans="1:65" s="2" customFormat="1" ht="24.15" customHeight="1">
      <c r="A518" s="41"/>
      <c r="B518" s="42"/>
      <c r="C518" s="207" t="s">
        <v>740</v>
      </c>
      <c r="D518" s="207" t="s">
        <v>128</v>
      </c>
      <c r="E518" s="208" t="s">
        <v>741</v>
      </c>
      <c r="F518" s="209" t="s">
        <v>742</v>
      </c>
      <c r="G518" s="210" t="s">
        <v>226</v>
      </c>
      <c r="H518" s="211">
        <v>1369</v>
      </c>
      <c r="I518" s="212"/>
      <c r="J518" s="213">
        <f>ROUND(I518*H518,2)</f>
        <v>0</v>
      </c>
      <c r="K518" s="209" t="s">
        <v>132</v>
      </c>
      <c r="L518" s="47"/>
      <c r="M518" s="214" t="s">
        <v>32</v>
      </c>
      <c r="N518" s="215" t="s">
        <v>53</v>
      </c>
      <c r="O518" s="87"/>
      <c r="P518" s="216">
        <f>O518*H518</f>
        <v>0</v>
      </c>
      <c r="Q518" s="216">
        <v>0</v>
      </c>
      <c r="R518" s="216">
        <f>Q518*H518</f>
        <v>0</v>
      </c>
      <c r="S518" s="216">
        <v>0</v>
      </c>
      <c r="T518" s="217">
        <f>S518*H518</f>
        <v>0</v>
      </c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R518" s="218" t="s">
        <v>133</v>
      </c>
      <c r="AT518" s="218" t="s">
        <v>128</v>
      </c>
      <c r="AU518" s="218" t="s">
        <v>21</v>
      </c>
      <c r="AY518" s="19" t="s">
        <v>126</v>
      </c>
      <c r="BE518" s="219">
        <f>IF(N518="základní",J518,0)</f>
        <v>0</v>
      </c>
      <c r="BF518" s="219">
        <f>IF(N518="snížená",J518,0)</f>
        <v>0</v>
      </c>
      <c r="BG518" s="219">
        <f>IF(N518="zákl. přenesená",J518,0)</f>
        <v>0</v>
      </c>
      <c r="BH518" s="219">
        <f>IF(N518="sníž. přenesená",J518,0)</f>
        <v>0</v>
      </c>
      <c r="BI518" s="219">
        <f>IF(N518="nulová",J518,0)</f>
        <v>0</v>
      </c>
      <c r="BJ518" s="19" t="s">
        <v>90</v>
      </c>
      <c r="BK518" s="219">
        <f>ROUND(I518*H518,2)</f>
        <v>0</v>
      </c>
      <c r="BL518" s="19" t="s">
        <v>133</v>
      </c>
      <c r="BM518" s="218" t="s">
        <v>743</v>
      </c>
    </row>
    <row r="519" spans="1:47" s="2" customFormat="1" ht="12">
      <c r="A519" s="41"/>
      <c r="B519" s="42"/>
      <c r="C519" s="43"/>
      <c r="D519" s="220" t="s">
        <v>135</v>
      </c>
      <c r="E519" s="43"/>
      <c r="F519" s="221" t="s">
        <v>744</v>
      </c>
      <c r="G519" s="43"/>
      <c r="H519" s="43"/>
      <c r="I519" s="222"/>
      <c r="J519" s="43"/>
      <c r="K519" s="43"/>
      <c r="L519" s="47"/>
      <c r="M519" s="223"/>
      <c r="N519" s="224"/>
      <c r="O519" s="87"/>
      <c r="P519" s="87"/>
      <c r="Q519" s="87"/>
      <c r="R519" s="87"/>
      <c r="S519" s="87"/>
      <c r="T519" s="88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T519" s="19" t="s">
        <v>135</v>
      </c>
      <c r="AU519" s="19" t="s">
        <v>21</v>
      </c>
    </row>
    <row r="520" spans="1:51" s="14" customFormat="1" ht="12">
      <c r="A520" s="14"/>
      <c r="B520" s="236"/>
      <c r="C520" s="237"/>
      <c r="D520" s="227" t="s">
        <v>137</v>
      </c>
      <c r="E520" s="238" t="s">
        <v>32</v>
      </c>
      <c r="F520" s="239" t="s">
        <v>745</v>
      </c>
      <c r="G520" s="237"/>
      <c r="H520" s="240">
        <v>1109</v>
      </c>
      <c r="I520" s="241"/>
      <c r="J520" s="237"/>
      <c r="K520" s="237"/>
      <c r="L520" s="242"/>
      <c r="M520" s="243"/>
      <c r="N520" s="244"/>
      <c r="O520" s="244"/>
      <c r="P520" s="244"/>
      <c r="Q520" s="244"/>
      <c r="R520" s="244"/>
      <c r="S520" s="244"/>
      <c r="T520" s="245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46" t="s">
        <v>137</v>
      </c>
      <c r="AU520" s="246" t="s">
        <v>21</v>
      </c>
      <c r="AV520" s="14" t="s">
        <v>21</v>
      </c>
      <c r="AW520" s="14" t="s">
        <v>41</v>
      </c>
      <c r="AX520" s="14" t="s">
        <v>82</v>
      </c>
      <c r="AY520" s="246" t="s">
        <v>126</v>
      </c>
    </row>
    <row r="521" spans="1:51" s="13" customFormat="1" ht="12">
      <c r="A521" s="13"/>
      <c r="B521" s="225"/>
      <c r="C521" s="226"/>
      <c r="D521" s="227" t="s">
        <v>137</v>
      </c>
      <c r="E521" s="228" t="s">
        <v>32</v>
      </c>
      <c r="F521" s="229" t="s">
        <v>291</v>
      </c>
      <c r="G521" s="226"/>
      <c r="H521" s="228" t="s">
        <v>32</v>
      </c>
      <c r="I521" s="230"/>
      <c r="J521" s="226"/>
      <c r="K521" s="226"/>
      <c r="L521" s="231"/>
      <c r="M521" s="232"/>
      <c r="N521" s="233"/>
      <c r="O521" s="233"/>
      <c r="P521" s="233"/>
      <c r="Q521" s="233"/>
      <c r="R521" s="233"/>
      <c r="S521" s="233"/>
      <c r="T521" s="234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35" t="s">
        <v>137</v>
      </c>
      <c r="AU521" s="235" t="s">
        <v>21</v>
      </c>
      <c r="AV521" s="13" t="s">
        <v>90</v>
      </c>
      <c r="AW521" s="13" t="s">
        <v>41</v>
      </c>
      <c r="AX521" s="13" t="s">
        <v>82</v>
      </c>
      <c r="AY521" s="235" t="s">
        <v>126</v>
      </c>
    </row>
    <row r="522" spans="1:51" s="14" customFormat="1" ht="12">
      <c r="A522" s="14"/>
      <c r="B522" s="236"/>
      <c r="C522" s="237"/>
      <c r="D522" s="227" t="s">
        <v>137</v>
      </c>
      <c r="E522" s="238" t="s">
        <v>32</v>
      </c>
      <c r="F522" s="239" t="s">
        <v>721</v>
      </c>
      <c r="G522" s="237"/>
      <c r="H522" s="240">
        <v>260</v>
      </c>
      <c r="I522" s="241"/>
      <c r="J522" s="237"/>
      <c r="K522" s="237"/>
      <c r="L522" s="242"/>
      <c r="M522" s="243"/>
      <c r="N522" s="244"/>
      <c r="O522" s="244"/>
      <c r="P522" s="244"/>
      <c r="Q522" s="244"/>
      <c r="R522" s="244"/>
      <c r="S522" s="244"/>
      <c r="T522" s="245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46" t="s">
        <v>137</v>
      </c>
      <c r="AU522" s="246" t="s">
        <v>21</v>
      </c>
      <c r="AV522" s="14" t="s">
        <v>21</v>
      </c>
      <c r="AW522" s="14" t="s">
        <v>41</v>
      </c>
      <c r="AX522" s="14" t="s">
        <v>82</v>
      </c>
      <c r="AY522" s="246" t="s">
        <v>126</v>
      </c>
    </row>
    <row r="523" spans="1:51" s="13" customFormat="1" ht="12">
      <c r="A523" s="13"/>
      <c r="B523" s="225"/>
      <c r="C523" s="226"/>
      <c r="D523" s="227" t="s">
        <v>137</v>
      </c>
      <c r="E523" s="228" t="s">
        <v>32</v>
      </c>
      <c r="F523" s="229" t="s">
        <v>140</v>
      </c>
      <c r="G523" s="226"/>
      <c r="H523" s="228" t="s">
        <v>32</v>
      </c>
      <c r="I523" s="230"/>
      <c r="J523" s="226"/>
      <c r="K523" s="226"/>
      <c r="L523" s="231"/>
      <c r="M523" s="232"/>
      <c r="N523" s="233"/>
      <c r="O523" s="233"/>
      <c r="P523" s="233"/>
      <c r="Q523" s="233"/>
      <c r="R523" s="233"/>
      <c r="S523" s="233"/>
      <c r="T523" s="234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35" t="s">
        <v>137</v>
      </c>
      <c r="AU523" s="235" t="s">
        <v>21</v>
      </c>
      <c r="AV523" s="13" t="s">
        <v>90</v>
      </c>
      <c r="AW523" s="13" t="s">
        <v>41</v>
      </c>
      <c r="AX523" s="13" t="s">
        <v>82</v>
      </c>
      <c r="AY523" s="235" t="s">
        <v>126</v>
      </c>
    </row>
    <row r="524" spans="1:51" s="15" customFormat="1" ht="12">
      <c r="A524" s="15"/>
      <c r="B524" s="247"/>
      <c r="C524" s="248"/>
      <c r="D524" s="227" t="s">
        <v>137</v>
      </c>
      <c r="E524" s="249" t="s">
        <v>32</v>
      </c>
      <c r="F524" s="250" t="s">
        <v>141</v>
      </c>
      <c r="G524" s="248"/>
      <c r="H524" s="251">
        <v>1369</v>
      </c>
      <c r="I524" s="252"/>
      <c r="J524" s="248"/>
      <c r="K524" s="248"/>
      <c r="L524" s="253"/>
      <c r="M524" s="254"/>
      <c r="N524" s="255"/>
      <c r="O524" s="255"/>
      <c r="P524" s="255"/>
      <c r="Q524" s="255"/>
      <c r="R524" s="255"/>
      <c r="S524" s="255"/>
      <c r="T524" s="256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T524" s="257" t="s">
        <v>137</v>
      </c>
      <c r="AU524" s="257" t="s">
        <v>21</v>
      </c>
      <c r="AV524" s="15" t="s">
        <v>133</v>
      </c>
      <c r="AW524" s="15" t="s">
        <v>41</v>
      </c>
      <c r="AX524" s="15" t="s">
        <v>90</v>
      </c>
      <c r="AY524" s="257" t="s">
        <v>126</v>
      </c>
    </row>
    <row r="525" spans="1:65" s="2" customFormat="1" ht="21.75" customHeight="1">
      <c r="A525" s="41"/>
      <c r="B525" s="42"/>
      <c r="C525" s="207" t="s">
        <v>746</v>
      </c>
      <c r="D525" s="207" t="s">
        <v>128</v>
      </c>
      <c r="E525" s="208" t="s">
        <v>747</v>
      </c>
      <c r="F525" s="209" t="s">
        <v>748</v>
      </c>
      <c r="G525" s="210" t="s">
        <v>226</v>
      </c>
      <c r="H525" s="211">
        <v>57.876</v>
      </c>
      <c r="I525" s="212"/>
      <c r="J525" s="213">
        <f>ROUND(I525*H525,2)</f>
        <v>0</v>
      </c>
      <c r="K525" s="209" t="s">
        <v>132</v>
      </c>
      <c r="L525" s="47"/>
      <c r="M525" s="214" t="s">
        <v>32</v>
      </c>
      <c r="N525" s="215" t="s">
        <v>53</v>
      </c>
      <c r="O525" s="87"/>
      <c r="P525" s="216">
        <f>O525*H525</f>
        <v>0</v>
      </c>
      <c r="Q525" s="216">
        <v>0</v>
      </c>
      <c r="R525" s="216">
        <f>Q525*H525</f>
        <v>0</v>
      </c>
      <c r="S525" s="216">
        <v>0</v>
      </c>
      <c r="T525" s="217">
        <f>S525*H525</f>
        <v>0</v>
      </c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R525" s="218" t="s">
        <v>133</v>
      </c>
      <c r="AT525" s="218" t="s">
        <v>128</v>
      </c>
      <c r="AU525" s="218" t="s">
        <v>21</v>
      </c>
      <c r="AY525" s="19" t="s">
        <v>126</v>
      </c>
      <c r="BE525" s="219">
        <f>IF(N525="základní",J525,0)</f>
        <v>0</v>
      </c>
      <c r="BF525" s="219">
        <f>IF(N525="snížená",J525,0)</f>
        <v>0</v>
      </c>
      <c r="BG525" s="219">
        <f>IF(N525="zákl. přenesená",J525,0)</f>
        <v>0</v>
      </c>
      <c r="BH525" s="219">
        <f>IF(N525="sníž. přenesená",J525,0)</f>
        <v>0</v>
      </c>
      <c r="BI525" s="219">
        <f>IF(N525="nulová",J525,0)</f>
        <v>0</v>
      </c>
      <c r="BJ525" s="19" t="s">
        <v>90</v>
      </c>
      <c r="BK525" s="219">
        <f>ROUND(I525*H525,2)</f>
        <v>0</v>
      </c>
      <c r="BL525" s="19" t="s">
        <v>133</v>
      </c>
      <c r="BM525" s="218" t="s">
        <v>749</v>
      </c>
    </row>
    <row r="526" spans="1:47" s="2" customFormat="1" ht="12">
      <c r="A526" s="41"/>
      <c r="B526" s="42"/>
      <c r="C526" s="43"/>
      <c r="D526" s="220" t="s">
        <v>135</v>
      </c>
      <c r="E526" s="43"/>
      <c r="F526" s="221" t="s">
        <v>750</v>
      </c>
      <c r="G526" s="43"/>
      <c r="H526" s="43"/>
      <c r="I526" s="222"/>
      <c r="J526" s="43"/>
      <c r="K526" s="43"/>
      <c r="L526" s="47"/>
      <c r="M526" s="223"/>
      <c r="N526" s="224"/>
      <c r="O526" s="87"/>
      <c r="P526" s="87"/>
      <c r="Q526" s="87"/>
      <c r="R526" s="87"/>
      <c r="S526" s="87"/>
      <c r="T526" s="88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T526" s="19" t="s">
        <v>135</v>
      </c>
      <c r="AU526" s="19" t="s">
        <v>21</v>
      </c>
    </row>
    <row r="527" spans="1:51" s="14" customFormat="1" ht="12">
      <c r="A527" s="14"/>
      <c r="B527" s="236"/>
      <c r="C527" s="237"/>
      <c r="D527" s="227" t="s">
        <v>137</v>
      </c>
      <c r="E527" s="238" t="s">
        <v>32</v>
      </c>
      <c r="F527" s="239" t="s">
        <v>751</v>
      </c>
      <c r="G527" s="237"/>
      <c r="H527" s="240">
        <v>57.876</v>
      </c>
      <c r="I527" s="241"/>
      <c r="J527" s="237"/>
      <c r="K527" s="237"/>
      <c r="L527" s="242"/>
      <c r="M527" s="243"/>
      <c r="N527" s="244"/>
      <c r="O527" s="244"/>
      <c r="P527" s="244"/>
      <c r="Q527" s="244"/>
      <c r="R527" s="244"/>
      <c r="S527" s="244"/>
      <c r="T527" s="245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46" t="s">
        <v>137</v>
      </c>
      <c r="AU527" s="246" t="s">
        <v>21</v>
      </c>
      <c r="AV527" s="14" t="s">
        <v>21</v>
      </c>
      <c r="AW527" s="14" t="s">
        <v>41</v>
      </c>
      <c r="AX527" s="14" t="s">
        <v>82</v>
      </c>
      <c r="AY527" s="246" t="s">
        <v>126</v>
      </c>
    </row>
    <row r="528" spans="1:51" s="13" customFormat="1" ht="12">
      <c r="A528" s="13"/>
      <c r="B528" s="225"/>
      <c r="C528" s="226"/>
      <c r="D528" s="227" t="s">
        <v>137</v>
      </c>
      <c r="E528" s="228" t="s">
        <v>32</v>
      </c>
      <c r="F528" s="229" t="s">
        <v>752</v>
      </c>
      <c r="G528" s="226"/>
      <c r="H528" s="228" t="s">
        <v>32</v>
      </c>
      <c r="I528" s="230"/>
      <c r="J528" s="226"/>
      <c r="K528" s="226"/>
      <c r="L528" s="231"/>
      <c r="M528" s="232"/>
      <c r="N528" s="233"/>
      <c r="O528" s="233"/>
      <c r="P528" s="233"/>
      <c r="Q528" s="233"/>
      <c r="R528" s="233"/>
      <c r="S528" s="233"/>
      <c r="T528" s="234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35" t="s">
        <v>137</v>
      </c>
      <c r="AU528" s="235" t="s">
        <v>21</v>
      </c>
      <c r="AV528" s="13" t="s">
        <v>90</v>
      </c>
      <c r="AW528" s="13" t="s">
        <v>41</v>
      </c>
      <c r="AX528" s="13" t="s">
        <v>82</v>
      </c>
      <c r="AY528" s="235" t="s">
        <v>126</v>
      </c>
    </row>
    <row r="529" spans="1:51" s="15" customFormat="1" ht="12">
      <c r="A529" s="15"/>
      <c r="B529" s="247"/>
      <c r="C529" s="248"/>
      <c r="D529" s="227" t="s">
        <v>137</v>
      </c>
      <c r="E529" s="249" t="s">
        <v>32</v>
      </c>
      <c r="F529" s="250" t="s">
        <v>141</v>
      </c>
      <c r="G529" s="248"/>
      <c r="H529" s="251">
        <v>57.876</v>
      </c>
      <c r="I529" s="252"/>
      <c r="J529" s="248"/>
      <c r="K529" s="248"/>
      <c r="L529" s="253"/>
      <c r="M529" s="254"/>
      <c r="N529" s="255"/>
      <c r="O529" s="255"/>
      <c r="P529" s="255"/>
      <c r="Q529" s="255"/>
      <c r="R529" s="255"/>
      <c r="S529" s="255"/>
      <c r="T529" s="256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T529" s="257" t="s">
        <v>137</v>
      </c>
      <c r="AU529" s="257" t="s">
        <v>21</v>
      </c>
      <c r="AV529" s="15" t="s">
        <v>133</v>
      </c>
      <c r="AW529" s="15" t="s">
        <v>41</v>
      </c>
      <c r="AX529" s="15" t="s">
        <v>90</v>
      </c>
      <c r="AY529" s="257" t="s">
        <v>126</v>
      </c>
    </row>
    <row r="530" spans="1:63" s="12" customFormat="1" ht="22.8" customHeight="1">
      <c r="A530" s="12"/>
      <c r="B530" s="191"/>
      <c r="C530" s="192"/>
      <c r="D530" s="193" t="s">
        <v>81</v>
      </c>
      <c r="E530" s="205" t="s">
        <v>176</v>
      </c>
      <c r="F530" s="205" t="s">
        <v>753</v>
      </c>
      <c r="G530" s="192"/>
      <c r="H530" s="192"/>
      <c r="I530" s="195"/>
      <c r="J530" s="206">
        <f>BK530</f>
        <v>0</v>
      </c>
      <c r="K530" s="192"/>
      <c r="L530" s="197"/>
      <c r="M530" s="198"/>
      <c r="N530" s="199"/>
      <c r="O530" s="199"/>
      <c r="P530" s="200">
        <f>SUM(P531:P534)</f>
        <v>0</v>
      </c>
      <c r="Q530" s="199"/>
      <c r="R530" s="200">
        <f>SUM(R531:R534)</f>
        <v>0.012258999999999999</v>
      </c>
      <c r="S530" s="199"/>
      <c r="T530" s="201">
        <f>SUM(T531:T534)</f>
        <v>0</v>
      </c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R530" s="202" t="s">
        <v>90</v>
      </c>
      <c r="AT530" s="203" t="s">
        <v>81</v>
      </c>
      <c r="AU530" s="203" t="s">
        <v>90</v>
      </c>
      <c r="AY530" s="202" t="s">
        <v>126</v>
      </c>
      <c r="BK530" s="204">
        <f>SUM(BK531:BK534)</f>
        <v>0</v>
      </c>
    </row>
    <row r="531" spans="1:65" s="2" customFormat="1" ht="16.5" customHeight="1">
      <c r="A531" s="41"/>
      <c r="B531" s="42"/>
      <c r="C531" s="207" t="s">
        <v>754</v>
      </c>
      <c r="D531" s="207" t="s">
        <v>128</v>
      </c>
      <c r="E531" s="208" t="s">
        <v>755</v>
      </c>
      <c r="F531" s="209" t="s">
        <v>756</v>
      </c>
      <c r="G531" s="210" t="s">
        <v>226</v>
      </c>
      <c r="H531" s="211">
        <v>14.95</v>
      </c>
      <c r="I531" s="212"/>
      <c r="J531" s="213">
        <f>ROUND(I531*H531,2)</f>
        <v>0</v>
      </c>
      <c r="K531" s="209" t="s">
        <v>32</v>
      </c>
      <c r="L531" s="47"/>
      <c r="M531" s="214" t="s">
        <v>32</v>
      </c>
      <c r="N531" s="215" t="s">
        <v>53</v>
      </c>
      <c r="O531" s="87"/>
      <c r="P531" s="216">
        <f>O531*H531</f>
        <v>0</v>
      </c>
      <c r="Q531" s="216">
        <v>0.00082</v>
      </c>
      <c r="R531" s="216">
        <f>Q531*H531</f>
        <v>0.012258999999999999</v>
      </c>
      <c r="S531" s="216">
        <v>0</v>
      </c>
      <c r="T531" s="217">
        <f>S531*H531</f>
        <v>0</v>
      </c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R531" s="218" t="s">
        <v>133</v>
      </c>
      <c r="AT531" s="218" t="s">
        <v>128</v>
      </c>
      <c r="AU531" s="218" t="s">
        <v>21</v>
      </c>
      <c r="AY531" s="19" t="s">
        <v>126</v>
      </c>
      <c r="BE531" s="219">
        <f>IF(N531="základní",J531,0)</f>
        <v>0</v>
      </c>
      <c r="BF531" s="219">
        <f>IF(N531="snížená",J531,0)</f>
        <v>0</v>
      </c>
      <c r="BG531" s="219">
        <f>IF(N531="zákl. přenesená",J531,0)</f>
        <v>0</v>
      </c>
      <c r="BH531" s="219">
        <f>IF(N531="sníž. přenesená",J531,0)</f>
        <v>0</v>
      </c>
      <c r="BI531" s="219">
        <f>IF(N531="nulová",J531,0)</f>
        <v>0</v>
      </c>
      <c r="BJ531" s="19" t="s">
        <v>90</v>
      </c>
      <c r="BK531" s="219">
        <f>ROUND(I531*H531,2)</f>
        <v>0</v>
      </c>
      <c r="BL531" s="19" t="s">
        <v>133</v>
      </c>
      <c r="BM531" s="218" t="s">
        <v>757</v>
      </c>
    </row>
    <row r="532" spans="1:51" s="14" customFormat="1" ht="12">
      <c r="A532" s="14"/>
      <c r="B532" s="236"/>
      <c r="C532" s="237"/>
      <c r="D532" s="227" t="s">
        <v>137</v>
      </c>
      <c r="E532" s="238" t="s">
        <v>32</v>
      </c>
      <c r="F532" s="239" t="s">
        <v>758</v>
      </c>
      <c r="G532" s="237"/>
      <c r="H532" s="240">
        <v>14.95</v>
      </c>
      <c r="I532" s="241"/>
      <c r="J532" s="237"/>
      <c r="K532" s="237"/>
      <c r="L532" s="242"/>
      <c r="M532" s="243"/>
      <c r="N532" s="244"/>
      <c r="O532" s="244"/>
      <c r="P532" s="244"/>
      <c r="Q532" s="244"/>
      <c r="R532" s="244"/>
      <c r="S532" s="244"/>
      <c r="T532" s="245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46" t="s">
        <v>137</v>
      </c>
      <c r="AU532" s="246" t="s">
        <v>21</v>
      </c>
      <c r="AV532" s="14" t="s">
        <v>21</v>
      </c>
      <c r="AW532" s="14" t="s">
        <v>41</v>
      </c>
      <c r="AX532" s="14" t="s">
        <v>82</v>
      </c>
      <c r="AY532" s="246" t="s">
        <v>126</v>
      </c>
    </row>
    <row r="533" spans="1:51" s="13" customFormat="1" ht="12">
      <c r="A533" s="13"/>
      <c r="B533" s="225"/>
      <c r="C533" s="226"/>
      <c r="D533" s="227" t="s">
        <v>137</v>
      </c>
      <c r="E533" s="228" t="s">
        <v>32</v>
      </c>
      <c r="F533" s="229" t="s">
        <v>140</v>
      </c>
      <c r="G533" s="226"/>
      <c r="H533" s="228" t="s">
        <v>32</v>
      </c>
      <c r="I533" s="230"/>
      <c r="J533" s="226"/>
      <c r="K533" s="226"/>
      <c r="L533" s="231"/>
      <c r="M533" s="232"/>
      <c r="N533" s="233"/>
      <c r="O533" s="233"/>
      <c r="P533" s="233"/>
      <c r="Q533" s="233"/>
      <c r="R533" s="233"/>
      <c r="S533" s="233"/>
      <c r="T533" s="234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35" t="s">
        <v>137</v>
      </c>
      <c r="AU533" s="235" t="s">
        <v>21</v>
      </c>
      <c r="AV533" s="13" t="s">
        <v>90</v>
      </c>
      <c r="AW533" s="13" t="s">
        <v>41</v>
      </c>
      <c r="AX533" s="13" t="s">
        <v>82</v>
      </c>
      <c r="AY533" s="235" t="s">
        <v>126</v>
      </c>
    </row>
    <row r="534" spans="1:51" s="15" customFormat="1" ht="12">
      <c r="A534" s="15"/>
      <c r="B534" s="247"/>
      <c r="C534" s="248"/>
      <c r="D534" s="227" t="s">
        <v>137</v>
      </c>
      <c r="E534" s="249" t="s">
        <v>32</v>
      </c>
      <c r="F534" s="250" t="s">
        <v>141</v>
      </c>
      <c r="G534" s="248"/>
      <c r="H534" s="251">
        <v>14.95</v>
      </c>
      <c r="I534" s="252"/>
      <c r="J534" s="248"/>
      <c r="K534" s="248"/>
      <c r="L534" s="253"/>
      <c r="M534" s="254"/>
      <c r="N534" s="255"/>
      <c r="O534" s="255"/>
      <c r="P534" s="255"/>
      <c r="Q534" s="255"/>
      <c r="R534" s="255"/>
      <c r="S534" s="255"/>
      <c r="T534" s="256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T534" s="257" t="s">
        <v>137</v>
      </c>
      <c r="AU534" s="257" t="s">
        <v>21</v>
      </c>
      <c r="AV534" s="15" t="s">
        <v>133</v>
      </c>
      <c r="AW534" s="15" t="s">
        <v>41</v>
      </c>
      <c r="AX534" s="15" t="s">
        <v>90</v>
      </c>
      <c r="AY534" s="257" t="s">
        <v>126</v>
      </c>
    </row>
    <row r="535" spans="1:63" s="12" customFormat="1" ht="22.8" customHeight="1">
      <c r="A535" s="12"/>
      <c r="B535" s="191"/>
      <c r="C535" s="192"/>
      <c r="D535" s="193" t="s">
        <v>81</v>
      </c>
      <c r="E535" s="205" t="s">
        <v>142</v>
      </c>
      <c r="F535" s="205" t="s">
        <v>143</v>
      </c>
      <c r="G535" s="192"/>
      <c r="H535" s="192"/>
      <c r="I535" s="195"/>
      <c r="J535" s="206">
        <f>BK535</f>
        <v>0</v>
      </c>
      <c r="K535" s="192"/>
      <c r="L535" s="197"/>
      <c r="M535" s="198"/>
      <c r="N535" s="199"/>
      <c r="O535" s="199"/>
      <c r="P535" s="200">
        <f>SUM(P536:P627)</f>
        <v>0</v>
      </c>
      <c r="Q535" s="199"/>
      <c r="R535" s="200">
        <f>SUM(R536:R627)</f>
        <v>11.380709200000002</v>
      </c>
      <c r="S535" s="199"/>
      <c r="T535" s="201">
        <f>SUM(T536:T627)</f>
        <v>0</v>
      </c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R535" s="202" t="s">
        <v>90</v>
      </c>
      <c r="AT535" s="203" t="s">
        <v>81</v>
      </c>
      <c r="AU535" s="203" t="s">
        <v>90</v>
      </c>
      <c r="AY535" s="202" t="s">
        <v>126</v>
      </c>
      <c r="BK535" s="204">
        <f>SUM(BK536:BK627)</f>
        <v>0</v>
      </c>
    </row>
    <row r="536" spans="1:65" s="2" customFormat="1" ht="24.15" customHeight="1">
      <c r="A536" s="41"/>
      <c r="B536" s="42"/>
      <c r="C536" s="207" t="s">
        <v>759</v>
      </c>
      <c r="D536" s="207" t="s">
        <v>128</v>
      </c>
      <c r="E536" s="208" t="s">
        <v>760</v>
      </c>
      <c r="F536" s="209" t="s">
        <v>761</v>
      </c>
      <c r="G536" s="210" t="s">
        <v>170</v>
      </c>
      <c r="H536" s="211">
        <v>88</v>
      </c>
      <c r="I536" s="212"/>
      <c r="J536" s="213">
        <f>ROUND(I536*H536,2)</f>
        <v>0</v>
      </c>
      <c r="K536" s="209" t="s">
        <v>132</v>
      </c>
      <c r="L536" s="47"/>
      <c r="M536" s="214" t="s">
        <v>32</v>
      </c>
      <c r="N536" s="215" t="s">
        <v>53</v>
      </c>
      <c r="O536" s="87"/>
      <c r="P536" s="216">
        <f>O536*H536</f>
        <v>0</v>
      </c>
      <c r="Q536" s="216">
        <v>0.01517</v>
      </c>
      <c r="R536" s="216">
        <f>Q536*H536</f>
        <v>1.33496</v>
      </c>
      <c r="S536" s="216">
        <v>0</v>
      </c>
      <c r="T536" s="217">
        <f>S536*H536</f>
        <v>0</v>
      </c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R536" s="218" t="s">
        <v>133</v>
      </c>
      <c r="AT536" s="218" t="s">
        <v>128</v>
      </c>
      <c r="AU536" s="218" t="s">
        <v>21</v>
      </c>
      <c r="AY536" s="19" t="s">
        <v>126</v>
      </c>
      <c r="BE536" s="219">
        <f>IF(N536="základní",J536,0)</f>
        <v>0</v>
      </c>
      <c r="BF536" s="219">
        <f>IF(N536="snížená",J536,0)</f>
        <v>0</v>
      </c>
      <c r="BG536" s="219">
        <f>IF(N536="zákl. přenesená",J536,0)</f>
        <v>0</v>
      </c>
      <c r="BH536" s="219">
        <f>IF(N536="sníž. přenesená",J536,0)</f>
        <v>0</v>
      </c>
      <c r="BI536" s="219">
        <f>IF(N536="nulová",J536,0)</f>
        <v>0</v>
      </c>
      <c r="BJ536" s="19" t="s">
        <v>90</v>
      </c>
      <c r="BK536" s="219">
        <f>ROUND(I536*H536,2)</f>
        <v>0</v>
      </c>
      <c r="BL536" s="19" t="s">
        <v>133</v>
      </c>
      <c r="BM536" s="218" t="s">
        <v>762</v>
      </c>
    </row>
    <row r="537" spans="1:47" s="2" customFormat="1" ht="12">
      <c r="A537" s="41"/>
      <c r="B537" s="42"/>
      <c r="C537" s="43"/>
      <c r="D537" s="220" t="s">
        <v>135</v>
      </c>
      <c r="E537" s="43"/>
      <c r="F537" s="221" t="s">
        <v>763</v>
      </c>
      <c r="G537" s="43"/>
      <c r="H537" s="43"/>
      <c r="I537" s="222"/>
      <c r="J537" s="43"/>
      <c r="K537" s="43"/>
      <c r="L537" s="47"/>
      <c r="M537" s="223"/>
      <c r="N537" s="224"/>
      <c r="O537" s="87"/>
      <c r="P537" s="87"/>
      <c r="Q537" s="87"/>
      <c r="R537" s="87"/>
      <c r="S537" s="87"/>
      <c r="T537" s="88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T537" s="19" t="s">
        <v>135</v>
      </c>
      <c r="AU537" s="19" t="s">
        <v>21</v>
      </c>
    </row>
    <row r="538" spans="1:51" s="14" customFormat="1" ht="12">
      <c r="A538" s="14"/>
      <c r="B538" s="236"/>
      <c r="C538" s="237"/>
      <c r="D538" s="227" t="s">
        <v>137</v>
      </c>
      <c r="E538" s="238" t="s">
        <v>32</v>
      </c>
      <c r="F538" s="239" t="s">
        <v>764</v>
      </c>
      <c r="G538" s="237"/>
      <c r="H538" s="240">
        <v>88</v>
      </c>
      <c r="I538" s="241"/>
      <c r="J538" s="237"/>
      <c r="K538" s="237"/>
      <c r="L538" s="242"/>
      <c r="M538" s="243"/>
      <c r="N538" s="244"/>
      <c r="O538" s="244"/>
      <c r="P538" s="244"/>
      <c r="Q538" s="244"/>
      <c r="R538" s="244"/>
      <c r="S538" s="244"/>
      <c r="T538" s="245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46" t="s">
        <v>137</v>
      </c>
      <c r="AU538" s="246" t="s">
        <v>21</v>
      </c>
      <c r="AV538" s="14" t="s">
        <v>21</v>
      </c>
      <c r="AW538" s="14" t="s">
        <v>41</v>
      </c>
      <c r="AX538" s="14" t="s">
        <v>82</v>
      </c>
      <c r="AY538" s="246" t="s">
        <v>126</v>
      </c>
    </row>
    <row r="539" spans="1:51" s="13" customFormat="1" ht="12">
      <c r="A539" s="13"/>
      <c r="B539" s="225"/>
      <c r="C539" s="226"/>
      <c r="D539" s="227" t="s">
        <v>137</v>
      </c>
      <c r="E539" s="228" t="s">
        <v>32</v>
      </c>
      <c r="F539" s="229" t="s">
        <v>140</v>
      </c>
      <c r="G539" s="226"/>
      <c r="H539" s="228" t="s">
        <v>32</v>
      </c>
      <c r="I539" s="230"/>
      <c r="J539" s="226"/>
      <c r="K539" s="226"/>
      <c r="L539" s="231"/>
      <c r="M539" s="232"/>
      <c r="N539" s="233"/>
      <c r="O539" s="233"/>
      <c r="P539" s="233"/>
      <c r="Q539" s="233"/>
      <c r="R539" s="233"/>
      <c r="S539" s="233"/>
      <c r="T539" s="234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35" t="s">
        <v>137</v>
      </c>
      <c r="AU539" s="235" t="s">
        <v>21</v>
      </c>
      <c r="AV539" s="13" t="s">
        <v>90</v>
      </c>
      <c r="AW539" s="13" t="s">
        <v>41</v>
      </c>
      <c r="AX539" s="13" t="s">
        <v>82</v>
      </c>
      <c r="AY539" s="235" t="s">
        <v>126</v>
      </c>
    </row>
    <row r="540" spans="1:51" s="15" customFormat="1" ht="12">
      <c r="A540" s="15"/>
      <c r="B540" s="247"/>
      <c r="C540" s="248"/>
      <c r="D540" s="227" t="s">
        <v>137</v>
      </c>
      <c r="E540" s="249" t="s">
        <v>32</v>
      </c>
      <c r="F540" s="250" t="s">
        <v>141</v>
      </c>
      <c r="G540" s="248"/>
      <c r="H540" s="251">
        <v>88</v>
      </c>
      <c r="I540" s="252"/>
      <c r="J540" s="248"/>
      <c r="K540" s="248"/>
      <c r="L540" s="253"/>
      <c r="M540" s="254"/>
      <c r="N540" s="255"/>
      <c r="O540" s="255"/>
      <c r="P540" s="255"/>
      <c r="Q540" s="255"/>
      <c r="R540" s="255"/>
      <c r="S540" s="255"/>
      <c r="T540" s="256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T540" s="257" t="s">
        <v>137</v>
      </c>
      <c r="AU540" s="257" t="s">
        <v>21</v>
      </c>
      <c r="AV540" s="15" t="s">
        <v>133</v>
      </c>
      <c r="AW540" s="15" t="s">
        <v>41</v>
      </c>
      <c r="AX540" s="15" t="s">
        <v>90</v>
      </c>
      <c r="AY540" s="257" t="s">
        <v>126</v>
      </c>
    </row>
    <row r="541" spans="1:65" s="2" customFormat="1" ht="24.15" customHeight="1">
      <c r="A541" s="41"/>
      <c r="B541" s="42"/>
      <c r="C541" s="207" t="s">
        <v>765</v>
      </c>
      <c r="D541" s="207" t="s">
        <v>128</v>
      </c>
      <c r="E541" s="208" t="s">
        <v>766</v>
      </c>
      <c r="F541" s="209" t="s">
        <v>767</v>
      </c>
      <c r="G541" s="210" t="s">
        <v>170</v>
      </c>
      <c r="H541" s="211">
        <v>24</v>
      </c>
      <c r="I541" s="212"/>
      <c r="J541" s="213">
        <f>ROUND(I541*H541,2)</f>
        <v>0</v>
      </c>
      <c r="K541" s="209" t="s">
        <v>132</v>
      </c>
      <c r="L541" s="47"/>
      <c r="M541" s="214" t="s">
        <v>32</v>
      </c>
      <c r="N541" s="215" t="s">
        <v>53</v>
      </c>
      <c r="O541" s="87"/>
      <c r="P541" s="216">
        <f>O541*H541</f>
        <v>0</v>
      </c>
      <c r="Q541" s="216">
        <v>0.07211</v>
      </c>
      <c r="R541" s="216">
        <f>Q541*H541</f>
        <v>1.7306399999999997</v>
      </c>
      <c r="S541" s="216">
        <v>0</v>
      </c>
      <c r="T541" s="217">
        <f>S541*H541</f>
        <v>0</v>
      </c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R541" s="218" t="s">
        <v>133</v>
      </c>
      <c r="AT541" s="218" t="s">
        <v>128</v>
      </c>
      <c r="AU541" s="218" t="s">
        <v>21</v>
      </c>
      <c r="AY541" s="19" t="s">
        <v>126</v>
      </c>
      <c r="BE541" s="219">
        <f>IF(N541="základní",J541,0)</f>
        <v>0</v>
      </c>
      <c r="BF541" s="219">
        <f>IF(N541="snížená",J541,0)</f>
        <v>0</v>
      </c>
      <c r="BG541" s="219">
        <f>IF(N541="zákl. přenesená",J541,0)</f>
        <v>0</v>
      </c>
      <c r="BH541" s="219">
        <f>IF(N541="sníž. přenesená",J541,0)</f>
        <v>0</v>
      </c>
      <c r="BI541" s="219">
        <f>IF(N541="nulová",J541,0)</f>
        <v>0</v>
      </c>
      <c r="BJ541" s="19" t="s">
        <v>90</v>
      </c>
      <c r="BK541" s="219">
        <f>ROUND(I541*H541,2)</f>
        <v>0</v>
      </c>
      <c r="BL541" s="19" t="s">
        <v>133</v>
      </c>
      <c r="BM541" s="218" t="s">
        <v>768</v>
      </c>
    </row>
    <row r="542" spans="1:47" s="2" customFormat="1" ht="12">
      <c r="A542" s="41"/>
      <c r="B542" s="42"/>
      <c r="C542" s="43"/>
      <c r="D542" s="220" t="s">
        <v>135</v>
      </c>
      <c r="E542" s="43"/>
      <c r="F542" s="221" t="s">
        <v>769</v>
      </c>
      <c r="G542" s="43"/>
      <c r="H542" s="43"/>
      <c r="I542" s="222"/>
      <c r="J542" s="43"/>
      <c r="K542" s="43"/>
      <c r="L542" s="47"/>
      <c r="M542" s="223"/>
      <c r="N542" s="224"/>
      <c r="O542" s="87"/>
      <c r="P542" s="87"/>
      <c r="Q542" s="87"/>
      <c r="R542" s="87"/>
      <c r="S542" s="87"/>
      <c r="T542" s="88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T542" s="19" t="s">
        <v>135</v>
      </c>
      <c r="AU542" s="19" t="s">
        <v>21</v>
      </c>
    </row>
    <row r="543" spans="1:51" s="14" customFormat="1" ht="12">
      <c r="A543" s="14"/>
      <c r="B543" s="236"/>
      <c r="C543" s="237"/>
      <c r="D543" s="227" t="s">
        <v>137</v>
      </c>
      <c r="E543" s="238" t="s">
        <v>32</v>
      </c>
      <c r="F543" s="239" t="s">
        <v>770</v>
      </c>
      <c r="G543" s="237"/>
      <c r="H543" s="240">
        <v>24</v>
      </c>
      <c r="I543" s="241"/>
      <c r="J543" s="237"/>
      <c r="K543" s="237"/>
      <c r="L543" s="242"/>
      <c r="M543" s="243"/>
      <c r="N543" s="244"/>
      <c r="O543" s="244"/>
      <c r="P543" s="244"/>
      <c r="Q543" s="244"/>
      <c r="R543" s="244"/>
      <c r="S543" s="244"/>
      <c r="T543" s="245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46" t="s">
        <v>137</v>
      </c>
      <c r="AU543" s="246" t="s">
        <v>21</v>
      </c>
      <c r="AV543" s="14" t="s">
        <v>21</v>
      </c>
      <c r="AW543" s="14" t="s">
        <v>41</v>
      </c>
      <c r="AX543" s="14" t="s">
        <v>82</v>
      </c>
      <c r="AY543" s="246" t="s">
        <v>126</v>
      </c>
    </row>
    <row r="544" spans="1:51" s="13" customFormat="1" ht="12">
      <c r="A544" s="13"/>
      <c r="B544" s="225"/>
      <c r="C544" s="226"/>
      <c r="D544" s="227" t="s">
        <v>137</v>
      </c>
      <c r="E544" s="228" t="s">
        <v>32</v>
      </c>
      <c r="F544" s="229" t="s">
        <v>140</v>
      </c>
      <c r="G544" s="226"/>
      <c r="H544" s="228" t="s">
        <v>32</v>
      </c>
      <c r="I544" s="230"/>
      <c r="J544" s="226"/>
      <c r="K544" s="226"/>
      <c r="L544" s="231"/>
      <c r="M544" s="232"/>
      <c r="N544" s="233"/>
      <c r="O544" s="233"/>
      <c r="P544" s="233"/>
      <c r="Q544" s="233"/>
      <c r="R544" s="233"/>
      <c r="S544" s="233"/>
      <c r="T544" s="234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35" t="s">
        <v>137</v>
      </c>
      <c r="AU544" s="235" t="s">
        <v>21</v>
      </c>
      <c r="AV544" s="13" t="s">
        <v>90</v>
      </c>
      <c r="AW544" s="13" t="s">
        <v>41</v>
      </c>
      <c r="AX544" s="13" t="s">
        <v>82</v>
      </c>
      <c r="AY544" s="235" t="s">
        <v>126</v>
      </c>
    </row>
    <row r="545" spans="1:51" s="15" customFormat="1" ht="12">
      <c r="A545" s="15"/>
      <c r="B545" s="247"/>
      <c r="C545" s="248"/>
      <c r="D545" s="227" t="s">
        <v>137</v>
      </c>
      <c r="E545" s="249" t="s">
        <v>32</v>
      </c>
      <c r="F545" s="250" t="s">
        <v>141</v>
      </c>
      <c r="G545" s="248"/>
      <c r="H545" s="251">
        <v>24</v>
      </c>
      <c r="I545" s="252"/>
      <c r="J545" s="248"/>
      <c r="K545" s="248"/>
      <c r="L545" s="253"/>
      <c r="M545" s="254"/>
      <c r="N545" s="255"/>
      <c r="O545" s="255"/>
      <c r="P545" s="255"/>
      <c r="Q545" s="255"/>
      <c r="R545" s="255"/>
      <c r="S545" s="255"/>
      <c r="T545" s="256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T545" s="257" t="s">
        <v>137</v>
      </c>
      <c r="AU545" s="257" t="s">
        <v>21</v>
      </c>
      <c r="AV545" s="15" t="s">
        <v>133</v>
      </c>
      <c r="AW545" s="15" t="s">
        <v>41</v>
      </c>
      <c r="AX545" s="15" t="s">
        <v>90</v>
      </c>
      <c r="AY545" s="257" t="s">
        <v>126</v>
      </c>
    </row>
    <row r="546" spans="1:65" s="2" customFormat="1" ht="16.5" customHeight="1">
      <c r="A546" s="41"/>
      <c r="B546" s="42"/>
      <c r="C546" s="207" t="s">
        <v>771</v>
      </c>
      <c r="D546" s="207" t="s">
        <v>128</v>
      </c>
      <c r="E546" s="208" t="s">
        <v>772</v>
      </c>
      <c r="F546" s="209" t="s">
        <v>773</v>
      </c>
      <c r="G546" s="210" t="s">
        <v>245</v>
      </c>
      <c r="H546" s="211">
        <v>2</v>
      </c>
      <c r="I546" s="212"/>
      <c r="J546" s="213">
        <f>ROUND(I546*H546,2)</f>
        <v>0</v>
      </c>
      <c r="K546" s="209" t="s">
        <v>132</v>
      </c>
      <c r="L546" s="47"/>
      <c r="M546" s="214" t="s">
        <v>32</v>
      </c>
      <c r="N546" s="215" t="s">
        <v>53</v>
      </c>
      <c r="O546" s="87"/>
      <c r="P546" s="216">
        <f>O546*H546</f>
        <v>0</v>
      </c>
      <c r="Q546" s="216">
        <v>0.08112</v>
      </c>
      <c r="R546" s="216">
        <f>Q546*H546</f>
        <v>0.16224</v>
      </c>
      <c r="S546" s="216">
        <v>0</v>
      </c>
      <c r="T546" s="217">
        <f>S546*H546</f>
        <v>0</v>
      </c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R546" s="218" t="s">
        <v>133</v>
      </c>
      <c r="AT546" s="218" t="s">
        <v>128</v>
      </c>
      <c r="AU546" s="218" t="s">
        <v>21</v>
      </c>
      <c r="AY546" s="19" t="s">
        <v>126</v>
      </c>
      <c r="BE546" s="219">
        <f>IF(N546="základní",J546,0)</f>
        <v>0</v>
      </c>
      <c r="BF546" s="219">
        <f>IF(N546="snížená",J546,0)</f>
        <v>0</v>
      </c>
      <c r="BG546" s="219">
        <f>IF(N546="zákl. přenesená",J546,0)</f>
        <v>0</v>
      </c>
      <c r="BH546" s="219">
        <f>IF(N546="sníž. přenesená",J546,0)</f>
        <v>0</v>
      </c>
      <c r="BI546" s="219">
        <f>IF(N546="nulová",J546,0)</f>
        <v>0</v>
      </c>
      <c r="BJ546" s="19" t="s">
        <v>90</v>
      </c>
      <c r="BK546" s="219">
        <f>ROUND(I546*H546,2)</f>
        <v>0</v>
      </c>
      <c r="BL546" s="19" t="s">
        <v>133</v>
      </c>
      <c r="BM546" s="218" t="s">
        <v>774</v>
      </c>
    </row>
    <row r="547" spans="1:47" s="2" customFormat="1" ht="12">
      <c r="A547" s="41"/>
      <c r="B547" s="42"/>
      <c r="C547" s="43"/>
      <c r="D547" s="220" t="s">
        <v>135</v>
      </c>
      <c r="E547" s="43"/>
      <c r="F547" s="221" t="s">
        <v>775</v>
      </c>
      <c r="G547" s="43"/>
      <c r="H547" s="43"/>
      <c r="I547" s="222"/>
      <c r="J547" s="43"/>
      <c r="K547" s="43"/>
      <c r="L547" s="47"/>
      <c r="M547" s="223"/>
      <c r="N547" s="224"/>
      <c r="O547" s="87"/>
      <c r="P547" s="87"/>
      <c r="Q547" s="87"/>
      <c r="R547" s="87"/>
      <c r="S547" s="87"/>
      <c r="T547" s="88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T547" s="19" t="s">
        <v>135</v>
      </c>
      <c r="AU547" s="19" t="s">
        <v>21</v>
      </c>
    </row>
    <row r="548" spans="1:51" s="14" customFormat="1" ht="12">
      <c r="A548" s="14"/>
      <c r="B548" s="236"/>
      <c r="C548" s="237"/>
      <c r="D548" s="227" t="s">
        <v>137</v>
      </c>
      <c r="E548" s="238" t="s">
        <v>32</v>
      </c>
      <c r="F548" s="239" t="s">
        <v>21</v>
      </c>
      <c r="G548" s="237"/>
      <c r="H548" s="240">
        <v>2</v>
      </c>
      <c r="I548" s="241"/>
      <c r="J548" s="237"/>
      <c r="K548" s="237"/>
      <c r="L548" s="242"/>
      <c r="M548" s="243"/>
      <c r="N548" s="244"/>
      <c r="O548" s="244"/>
      <c r="P548" s="244"/>
      <c r="Q548" s="244"/>
      <c r="R548" s="244"/>
      <c r="S548" s="244"/>
      <c r="T548" s="245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46" t="s">
        <v>137</v>
      </c>
      <c r="AU548" s="246" t="s">
        <v>21</v>
      </c>
      <c r="AV548" s="14" t="s">
        <v>21</v>
      </c>
      <c r="AW548" s="14" t="s">
        <v>41</v>
      </c>
      <c r="AX548" s="14" t="s">
        <v>82</v>
      </c>
      <c r="AY548" s="246" t="s">
        <v>126</v>
      </c>
    </row>
    <row r="549" spans="1:51" s="13" customFormat="1" ht="12">
      <c r="A549" s="13"/>
      <c r="B549" s="225"/>
      <c r="C549" s="226"/>
      <c r="D549" s="227" t="s">
        <v>137</v>
      </c>
      <c r="E549" s="228" t="s">
        <v>32</v>
      </c>
      <c r="F549" s="229" t="s">
        <v>140</v>
      </c>
      <c r="G549" s="226"/>
      <c r="H549" s="228" t="s">
        <v>32</v>
      </c>
      <c r="I549" s="230"/>
      <c r="J549" s="226"/>
      <c r="K549" s="226"/>
      <c r="L549" s="231"/>
      <c r="M549" s="232"/>
      <c r="N549" s="233"/>
      <c r="O549" s="233"/>
      <c r="P549" s="233"/>
      <c r="Q549" s="233"/>
      <c r="R549" s="233"/>
      <c r="S549" s="233"/>
      <c r="T549" s="234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35" t="s">
        <v>137</v>
      </c>
      <c r="AU549" s="235" t="s">
        <v>21</v>
      </c>
      <c r="AV549" s="13" t="s">
        <v>90</v>
      </c>
      <c r="AW549" s="13" t="s">
        <v>41</v>
      </c>
      <c r="AX549" s="13" t="s">
        <v>82</v>
      </c>
      <c r="AY549" s="235" t="s">
        <v>126</v>
      </c>
    </row>
    <row r="550" spans="1:51" s="15" customFormat="1" ht="12">
      <c r="A550" s="15"/>
      <c r="B550" s="247"/>
      <c r="C550" s="248"/>
      <c r="D550" s="227" t="s">
        <v>137</v>
      </c>
      <c r="E550" s="249" t="s">
        <v>32</v>
      </c>
      <c r="F550" s="250" t="s">
        <v>141</v>
      </c>
      <c r="G550" s="248"/>
      <c r="H550" s="251">
        <v>2</v>
      </c>
      <c r="I550" s="252"/>
      <c r="J550" s="248"/>
      <c r="K550" s="248"/>
      <c r="L550" s="253"/>
      <c r="M550" s="254"/>
      <c r="N550" s="255"/>
      <c r="O550" s="255"/>
      <c r="P550" s="255"/>
      <c r="Q550" s="255"/>
      <c r="R550" s="255"/>
      <c r="S550" s="255"/>
      <c r="T550" s="256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T550" s="257" t="s">
        <v>137</v>
      </c>
      <c r="AU550" s="257" t="s">
        <v>21</v>
      </c>
      <c r="AV550" s="15" t="s">
        <v>133</v>
      </c>
      <c r="AW550" s="15" t="s">
        <v>41</v>
      </c>
      <c r="AX550" s="15" t="s">
        <v>90</v>
      </c>
      <c r="AY550" s="257" t="s">
        <v>126</v>
      </c>
    </row>
    <row r="551" spans="1:65" s="2" customFormat="1" ht="16.5" customHeight="1">
      <c r="A551" s="41"/>
      <c r="B551" s="42"/>
      <c r="C551" s="207" t="s">
        <v>776</v>
      </c>
      <c r="D551" s="207" t="s">
        <v>128</v>
      </c>
      <c r="E551" s="208" t="s">
        <v>777</v>
      </c>
      <c r="F551" s="209" t="s">
        <v>778</v>
      </c>
      <c r="G551" s="210" t="s">
        <v>245</v>
      </c>
      <c r="H551" s="211">
        <v>1</v>
      </c>
      <c r="I551" s="212"/>
      <c r="J551" s="213">
        <f>ROUND(I551*H551,2)</f>
        <v>0</v>
      </c>
      <c r="K551" s="209" t="s">
        <v>32</v>
      </c>
      <c r="L551" s="47"/>
      <c r="M551" s="214" t="s">
        <v>32</v>
      </c>
      <c r="N551" s="215" t="s">
        <v>53</v>
      </c>
      <c r="O551" s="87"/>
      <c r="P551" s="216">
        <f>O551*H551</f>
        <v>0</v>
      </c>
      <c r="Q551" s="216">
        <v>0.08112</v>
      </c>
      <c r="R551" s="216">
        <f>Q551*H551</f>
        <v>0.08112</v>
      </c>
      <c r="S551" s="216">
        <v>0</v>
      </c>
      <c r="T551" s="217">
        <f>S551*H551</f>
        <v>0</v>
      </c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R551" s="218" t="s">
        <v>133</v>
      </c>
      <c r="AT551" s="218" t="s">
        <v>128</v>
      </c>
      <c r="AU551" s="218" t="s">
        <v>21</v>
      </c>
      <c r="AY551" s="19" t="s">
        <v>126</v>
      </c>
      <c r="BE551" s="219">
        <f>IF(N551="základní",J551,0)</f>
        <v>0</v>
      </c>
      <c r="BF551" s="219">
        <f>IF(N551="snížená",J551,0)</f>
        <v>0</v>
      </c>
      <c r="BG551" s="219">
        <f>IF(N551="zákl. přenesená",J551,0)</f>
        <v>0</v>
      </c>
      <c r="BH551" s="219">
        <f>IF(N551="sníž. přenesená",J551,0)</f>
        <v>0</v>
      </c>
      <c r="BI551" s="219">
        <f>IF(N551="nulová",J551,0)</f>
        <v>0</v>
      </c>
      <c r="BJ551" s="19" t="s">
        <v>90</v>
      </c>
      <c r="BK551" s="219">
        <f>ROUND(I551*H551,2)</f>
        <v>0</v>
      </c>
      <c r="BL551" s="19" t="s">
        <v>133</v>
      </c>
      <c r="BM551" s="218" t="s">
        <v>779</v>
      </c>
    </row>
    <row r="552" spans="1:51" s="14" customFormat="1" ht="12">
      <c r="A552" s="14"/>
      <c r="B552" s="236"/>
      <c r="C552" s="237"/>
      <c r="D552" s="227" t="s">
        <v>137</v>
      </c>
      <c r="E552" s="238" t="s">
        <v>32</v>
      </c>
      <c r="F552" s="239" t="s">
        <v>90</v>
      </c>
      <c r="G552" s="237"/>
      <c r="H552" s="240">
        <v>1</v>
      </c>
      <c r="I552" s="241"/>
      <c r="J552" s="237"/>
      <c r="K552" s="237"/>
      <c r="L552" s="242"/>
      <c r="M552" s="243"/>
      <c r="N552" s="244"/>
      <c r="O552" s="244"/>
      <c r="P552" s="244"/>
      <c r="Q552" s="244"/>
      <c r="R552" s="244"/>
      <c r="S552" s="244"/>
      <c r="T552" s="245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46" t="s">
        <v>137</v>
      </c>
      <c r="AU552" s="246" t="s">
        <v>21</v>
      </c>
      <c r="AV552" s="14" t="s">
        <v>21</v>
      </c>
      <c r="AW552" s="14" t="s">
        <v>41</v>
      </c>
      <c r="AX552" s="14" t="s">
        <v>82</v>
      </c>
      <c r="AY552" s="246" t="s">
        <v>126</v>
      </c>
    </row>
    <row r="553" spans="1:51" s="13" customFormat="1" ht="12">
      <c r="A553" s="13"/>
      <c r="B553" s="225"/>
      <c r="C553" s="226"/>
      <c r="D553" s="227" t="s">
        <v>137</v>
      </c>
      <c r="E553" s="228" t="s">
        <v>32</v>
      </c>
      <c r="F553" s="229" t="s">
        <v>140</v>
      </c>
      <c r="G553" s="226"/>
      <c r="H553" s="228" t="s">
        <v>32</v>
      </c>
      <c r="I553" s="230"/>
      <c r="J553" s="226"/>
      <c r="K553" s="226"/>
      <c r="L553" s="231"/>
      <c r="M553" s="232"/>
      <c r="N553" s="233"/>
      <c r="O553" s="233"/>
      <c r="P553" s="233"/>
      <c r="Q553" s="233"/>
      <c r="R553" s="233"/>
      <c r="S553" s="233"/>
      <c r="T553" s="234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35" t="s">
        <v>137</v>
      </c>
      <c r="AU553" s="235" t="s">
        <v>21</v>
      </c>
      <c r="AV553" s="13" t="s">
        <v>90</v>
      </c>
      <c r="AW553" s="13" t="s">
        <v>41</v>
      </c>
      <c r="AX553" s="13" t="s">
        <v>82</v>
      </c>
      <c r="AY553" s="235" t="s">
        <v>126</v>
      </c>
    </row>
    <row r="554" spans="1:51" s="15" customFormat="1" ht="12">
      <c r="A554" s="15"/>
      <c r="B554" s="247"/>
      <c r="C554" s="248"/>
      <c r="D554" s="227" t="s">
        <v>137</v>
      </c>
      <c r="E554" s="249" t="s">
        <v>32</v>
      </c>
      <c r="F554" s="250" t="s">
        <v>141</v>
      </c>
      <c r="G554" s="248"/>
      <c r="H554" s="251">
        <v>1</v>
      </c>
      <c r="I554" s="252"/>
      <c r="J554" s="248"/>
      <c r="K554" s="248"/>
      <c r="L554" s="253"/>
      <c r="M554" s="254"/>
      <c r="N554" s="255"/>
      <c r="O554" s="255"/>
      <c r="P554" s="255"/>
      <c r="Q554" s="255"/>
      <c r="R554" s="255"/>
      <c r="S554" s="255"/>
      <c r="T554" s="256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T554" s="257" t="s">
        <v>137</v>
      </c>
      <c r="AU554" s="257" t="s">
        <v>21</v>
      </c>
      <c r="AV554" s="15" t="s">
        <v>133</v>
      </c>
      <c r="AW554" s="15" t="s">
        <v>41</v>
      </c>
      <c r="AX554" s="15" t="s">
        <v>90</v>
      </c>
      <c r="AY554" s="257" t="s">
        <v>126</v>
      </c>
    </row>
    <row r="555" spans="1:65" s="2" customFormat="1" ht="16.5" customHeight="1">
      <c r="A555" s="41"/>
      <c r="B555" s="42"/>
      <c r="C555" s="207" t="s">
        <v>780</v>
      </c>
      <c r="D555" s="207" t="s">
        <v>128</v>
      </c>
      <c r="E555" s="208" t="s">
        <v>781</v>
      </c>
      <c r="F555" s="209" t="s">
        <v>782</v>
      </c>
      <c r="G555" s="210" t="s">
        <v>245</v>
      </c>
      <c r="H555" s="211">
        <v>2</v>
      </c>
      <c r="I555" s="212"/>
      <c r="J555" s="213">
        <f>ROUND(I555*H555,2)</f>
        <v>0</v>
      </c>
      <c r="K555" s="209" t="s">
        <v>32</v>
      </c>
      <c r="L555" s="47"/>
      <c r="M555" s="214" t="s">
        <v>32</v>
      </c>
      <c r="N555" s="215" t="s">
        <v>53</v>
      </c>
      <c r="O555" s="87"/>
      <c r="P555" s="216">
        <f>O555*H555</f>
        <v>0</v>
      </c>
      <c r="Q555" s="216">
        <v>0.08112</v>
      </c>
      <c r="R555" s="216">
        <f>Q555*H555</f>
        <v>0.16224</v>
      </c>
      <c r="S555" s="216">
        <v>0</v>
      </c>
      <c r="T555" s="217">
        <f>S555*H555</f>
        <v>0</v>
      </c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R555" s="218" t="s">
        <v>133</v>
      </c>
      <c r="AT555" s="218" t="s">
        <v>128</v>
      </c>
      <c r="AU555" s="218" t="s">
        <v>21</v>
      </c>
      <c r="AY555" s="19" t="s">
        <v>126</v>
      </c>
      <c r="BE555" s="219">
        <f>IF(N555="základní",J555,0)</f>
        <v>0</v>
      </c>
      <c r="BF555" s="219">
        <f>IF(N555="snížená",J555,0)</f>
        <v>0</v>
      </c>
      <c r="BG555" s="219">
        <f>IF(N555="zákl. přenesená",J555,0)</f>
        <v>0</v>
      </c>
      <c r="BH555" s="219">
        <f>IF(N555="sníž. přenesená",J555,0)</f>
        <v>0</v>
      </c>
      <c r="BI555" s="219">
        <f>IF(N555="nulová",J555,0)</f>
        <v>0</v>
      </c>
      <c r="BJ555" s="19" t="s">
        <v>90</v>
      </c>
      <c r="BK555" s="219">
        <f>ROUND(I555*H555,2)</f>
        <v>0</v>
      </c>
      <c r="BL555" s="19" t="s">
        <v>133</v>
      </c>
      <c r="BM555" s="218" t="s">
        <v>783</v>
      </c>
    </row>
    <row r="556" spans="1:65" s="2" customFormat="1" ht="16.5" customHeight="1">
      <c r="A556" s="41"/>
      <c r="B556" s="42"/>
      <c r="C556" s="207" t="s">
        <v>784</v>
      </c>
      <c r="D556" s="207" t="s">
        <v>128</v>
      </c>
      <c r="E556" s="208" t="s">
        <v>785</v>
      </c>
      <c r="F556" s="209" t="s">
        <v>786</v>
      </c>
      <c r="G556" s="210" t="s">
        <v>170</v>
      </c>
      <c r="H556" s="211">
        <v>142</v>
      </c>
      <c r="I556" s="212"/>
      <c r="J556" s="213">
        <f>ROUND(I556*H556,2)</f>
        <v>0</v>
      </c>
      <c r="K556" s="209" t="s">
        <v>132</v>
      </c>
      <c r="L556" s="47"/>
      <c r="M556" s="214" t="s">
        <v>32</v>
      </c>
      <c r="N556" s="215" t="s">
        <v>53</v>
      </c>
      <c r="O556" s="87"/>
      <c r="P556" s="216">
        <f>O556*H556</f>
        <v>0</v>
      </c>
      <c r="Q556" s="216">
        <v>0.00033</v>
      </c>
      <c r="R556" s="216">
        <f>Q556*H556</f>
        <v>0.04686</v>
      </c>
      <c r="S556" s="216">
        <v>0</v>
      </c>
      <c r="T556" s="217">
        <f>S556*H556</f>
        <v>0</v>
      </c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R556" s="218" t="s">
        <v>133</v>
      </c>
      <c r="AT556" s="218" t="s">
        <v>128</v>
      </c>
      <c r="AU556" s="218" t="s">
        <v>21</v>
      </c>
      <c r="AY556" s="19" t="s">
        <v>126</v>
      </c>
      <c r="BE556" s="219">
        <f>IF(N556="základní",J556,0)</f>
        <v>0</v>
      </c>
      <c r="BF556" s="219">
        <f>IF(N556="snížená",J556,0)</f>
        <v>0</v>
      </c>
      <c r="BG556" s="219">
        <f>IF(N556="zákl. přenesená",J556,0)</f>
        <v>0</v>
      </c>
      <c r="BH556" s="219">
        <f>IF(N556="sníž. přenesená",J556,0)</f>
        <v>0</v>
      </c>
      <c r="BI556" s="219">
        <f>IF(N556="nulová",J556,0)</f>
        <v>0</v>
      </c>
      <c r="BJ556" s="19" t="s">
        <v>90</v>
      </c>
      <c r="BK556" s="219">
        <f>ROUND(I556*H556,2)</f>
        <v>0</v>
      </c>
      <c r="BL556" s="19" t="s">
        <v>133</v>
      </c>
      <c r="BM556" s="218" t="s">
        <v>787</v>
      </c>
    </row>
    <row r="557" spans="1:47" s="2" customFormat="1" ht="12">
      <c r="A557" s="41"/>
      <c r="B557" s="42"/>
      <c r="C557" s="43"/>
      <c r="D557" s="220" t="s">
        <v>135</v>
      </c>
      <c r="E557" s="43"/>
      <c r="F557" s="221" t="s">
        <v>788</v>
      </c>
      <c r="G557" s="43"/>
      <c r="H557" s="43"/>
      <c r="I557" s="222"/>
      <c r="J557" s="43"/>
      <c r="K557" s="43"/>
      <c r="L557" s="47"/>
      <c r="M557" s="223"/>
      <c r="N557" s="224"/>
      <c r="O557" s="87"/>
      <c r="P557" s="87"/>
      <c r="Q557" s="87"/>
      <c r="R557" s="87"/>
      <c r="S557" s="87"/>
      <c r="T557" s="88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T557" s="19" t="s">
        <v>135</v>
      </c>
      <c r="AU557" s="19" t="s">
        <v>21</v>
      </c>
    </row>
    <row r="558" spans="1:51" s="14" customFormat="1" ht="12">
      <c r="A558" s="14"/>
      <c r="B558" s="236"/>
      <c r="C558" s="237"/>
      <c r="D558" s="227" t="s">
        <v>137</v>
      </c>
      <c r="E558" s="238" t="s">
        <v>32</v>
      </c>
      <c r="F558" s="239" t="s">
        <v>789</v>
      </c>
      <c r="G558" s="237"/>
      <c r="H558" s="240">
        <v>142</v>
      </c>
      <c r="I558" s="241"/>
      <c r="J558" s="237"/>
      <c r="K558" s="237"/>
      <c r="L558" s="242"/>
      <c r="M558" s="243"/>
      <c r="N558" s="244"/>
      <c r="O558" s="244"/>
      <c r="P558" s="244"/>
      <c r="Q558" s="244"/>
      <c r="R558" s="244"/>
      <c r="S558" s="244"/>
      <c r="T558" s="245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46" t="s">
        <v>137</v>
      </c>
      <c r="AU558" s="246" t="s">
        <v>21</v>
      </c>
      <c r="AV558" s="14" t="s">
        <v>21</v>
      </c>
      <c r="AW558" s="14" t="s">
        <v>41</v>
      </c>
      <c r="AX558" s="14" t="s">
        <v>82</v>
      </c>
      <c r="AY558" s="246" t="s">
        <v>126</v>
      </c>
    </row>
    <row r="559" spans="1:51" s="13" customFormat="1" ht="12">
      <c r="A559" s="13"/>
      <c r="B559" s="225"/>
      <c r="C559" s="226"/>
      <c r="D559" s="227" t="s">
        <v>137</v>
      </c>
      <c r="E559" s="228" t="s">
        <v>32</v>
      </c>
      <c r="F559" s="229" t="s">
        <v>140</v>
      </c>
      <c r="G559" s="226"/>
      <c r="H559" s="228" t="s">
        <v>32</v>
      </c>
      <c r="I559" s="230"/>
      <c r="J559" s="226"/>
      <c r="K559" s="226"/>
      <c r="L559" s="231"/>
      <c r="M559" s="232"/>
      <c r="N559" s="233"/>
      <c r="O559" s="233"/>
      <c r="P559" s="233"/>
      <c r="Q559" s="233"/>
      <c r="R559" s="233"/>
      <c r="S559" s="233"/>
      <c r="T559" s="234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35" t="s">
        <v>137</v>
      </c>
      <c r="AU559" s="235" t="s">
        <v>21</v>
      </c>
      <c r="AV559" s="13" t="s">
        <v>90</v>
      </c>
      <c r="AW559" s="13" t="s">
        <v>41</v>
      </c>
      <c r="AX559" s="13" t="s">
        <v>82</v>
      </c>
      <c r="AY559" s="235" t="s">
        <v>126</v>
      </c>
    </row>
    <row r="560" spans="1:51" s="15" customFormat="1" ht="12">
      <c r="A560" s="15"/>
      <c r="B560" s="247"/>
      <c r="C560" s="248"/>
      <c r="D560" s="227" t="s">
        <v>137</v>
      </c>
      <c r="E560" s="249" t="s">
        <v>32</v>
      </c>
      <c r="F560" s="250" t="s">
        <v>141</v>
      </c>
      <c r="G560" s="248"/>
      <c r="H560" s="251">
        <v>142</v>
      </c>
      <c r="I560" s="252"/>
      <c r="J560" s="248"/>
      <c r="K560" s="248"/>
      <c r="L560" s="253"/>
      <c r="M560" s="254"/>
      <c r="N560" s="255"/>
      <c r="O560" s="255"/>
      <c r="P560" s="255"/>
      <c r="Q560" s="255"/>
      <c r="R560" s="255"/>
      <c r="S560" s="255"/>
      <c r="T560" s="256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T560" s="257" t="s">
        <v>137</v>
      </c>
      <c r="AU560" s="257" t="s">
        <v>21</v>
      </c>
      <c r="AV560" s="15" t="s">
        <v>133</v>
      </c>
      <c r="AW560" s="15" t="s">
        <v>41</v>
      </c>
      <c r="AX560" s="15" t="s">
        <v>90</v>
      </c>
      <c r="AY560" s="257" t="s">
        <v>126</v>
      </c>
    </row>
    <row r="561" spans="1:65" s="2" customFormat="1" ht="16.5" customHeight="1">
      <c r="A561" s="41"/>
      <c r="B561" s="42"/>
      <c r="C561" s="207" t="s">
        <v>790</v>
      </c>
      <c r="D561" s="207" t="s">
        <v>128</v>
      </c>
      <c r="E561" s="208" t="s">
        <v>791</v>
      </c>
      <c r="F561" s="209" t="s">
        <v>792</v>
      </c>
      <c r="G561" s="210" t="s">
        <v>170</v>
      </c>
      <c r="H561" s="211">
        <v>284</v>
      </c>
      <c r="I561" s="212"/>
      <c r="J561" s="213">
        <f>ROUND(I561*H561,2)</f>
        <v>0</v>
      </c>
      <c r="K561" s="209" t="s">
        <v>132</v>
      </c>
      <c r="L561" s="47"/>
      <c r="M561" s="214" t="s">
        <v>32</v>
      </c>
      <c r="N561" s="215" t="s">
        <v>53</v>
      </c>
      <c r="O561" s="87"/>
      <c r="P561" s="216">
        <f>O561*H561</f>
        <v>0</v>
      </c>
      <c r="Q561" s="216">
        <v>0.00065</v>
      </c>
      <c r="R561" s="216">
        <f>Q561*H561</f>
        <v>0.1846</v>
      </c>
      <c r="S561" s="216">
        <v>0</v>
      </c>
      <c r="T561" s="217">
        <f>S561*H561</f>
        <v>0</v>
      </c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R561" s="218" t="s">
        <v>133</v>
      </c>
      <c r="AT561" s="218" t="s">
        <v>128</v>
      </c>
      <c r="AU561" s="218" t="s">
        <v>21</v>
      </c>
      <c r="AY561" s="19" t="s">
        <v>126</v>
      </c>
      <c r="BE561" s="219">
        <f>IF(N561="základní",J561,0)</f>
        <v>0</v>
      </c>
      <c r="BF561" s="219">
        <f>IF(N561="snížená",J561,0)</f>
        <v>0</v>
      </c>
      <c r="BG561" s="219">
        <f>IF(N561="zákl. přenesená",J561,0)</f>
        <v>0</v>
      </c>
      <c r="BH561" s="219">
        <f>IF(N561="sníž. přenesená",J561,0)</f>
        <v>0</v>
      </c>
      <c r="BI561" s="219">
        <f>IF(N561="nulová",J561,0)</f>
        <v>0</v>
      </c>
      <c r="BJ561" s="19" t="s">
        <v>90</v>
      </c>
      <c r="BK561" s="219">
        <f>ROUND(I561*H561,2)</f>
        <v>0</v>
      </c>
      <c r="BL561" s="19" t="s">
        <v>133</v>
      </c>
      <c r="BM561" s="218" t="s">
        <v>793</v>
      </c>
    </row>
    <row r="562" spans="1:47" s="2" customFormat="1" ht="12">
      <c r="A562" s="41"/>
      <c r="B562" s="42"/>
      <c r="C562" s="43"/>
      <c r="D562" s="220" t="s">
        <v>135</v>
      </c>
      <c r="E562" s="43"/>
      <c r="F562" s="221" t="s">
        <v>794</v>
      </c>
      <c r="G562" s="43"/>
      <c r="H562" s="43"/>
      <c r="I562" s="222"/>
      <c r="J562" s="43"/>
      <c r="K562" s="43"/>
      <c r="L562" s="47"/>
      <c r="M562" s="223"/>
      <c r="N562" s="224"/>
      <c r="O562" s="87"/>
      <c r="P562" s="87"/>
      <c r="Q562" s="87"/>
      <c r="R562" s="87"/>
      <c r="S562" s="87"/>
      <c r="T562" s="88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T562" s="19" t="s">
        <v>135</v>
      </c>
      <c r="AU562" s="19" t="s">
        <v>21</v>
      </c>
    </row>
    <row r="563" spans="1:51" s="14" customFormat="1" ht="12">
      <c r="A563" s="14"/>
      <c r="B563" s="236"/>
      <c r="C563" s="237"/>
      <c r="D563" s="227" t="s">
        <v>137</v>
      </c>
      <c r="E563" s="238" t="s">
        <v>32</v>
      </c>
      <c r="F563" s="239" t="s">
        <v>795</v>
      </c>
      <c r="G563" s="237"/>
      <c r="H563" s="240">
        <v>284</v>
      </c>
      <c r="I563" s="241"/>
      <c r="J563" s="237"/>
      <c r="K563" s="237"/>
      <c r="L563" s="242"/>
      <c r="M563" s="243"/>
      <c r="N563" s="244"/>
      <c r="O563" s="244"/>
      <c r="P563" s="244"/>
      <c r="Q563" s="244"/>
      <c r="R563" s="244"/>
      <c r="S563" s="244"/>
      <c r="T563" s="245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46" t="s">
        <v>137</v>
      </c>
      <c r="AU563" s="246" t="s">
        <v>21</v>
      </c>
      <c r="AV563" s="14" t="s">
        <v>21</v>
      </c>
      <c r="AW563" s="14" t="s">
        <v>41</v>
      </c>
      <c r="AX563" s="14" t="s">
        <v>82</v>
      </c>
      <c r="AY563" s="246" t="s">
        <v>126</v>
      </c>
    </row>
    <row r="564" spans="1:51" s="13" customFormat="1" ht="12">
      <c r="A564" s="13"/>
      <c r="B564" s="225"/>
      <c r="C564" s="226"/>
      <c r="D564" s="227" t="s">
        <v>137</v>
      </c>
      <c r="E564" s="228" t="s">
        <v>32</v>
      </c>
      <c r="F564" s="229" t="s">
        <v>140</v>
      </c>
      <c r="G564" s="226"/>
      <c r="H564" s="228" t="s">
        <v>32</v>
      </c>
      <c r="I564" s="230"/>
      <c r="J564" s="226"/>
      <c r="K564" s="226"/>
      <c r="L564" s="231"/>
      <c r="M564" s="232"/>
      <c r="N564" s="233"/>
      <c r="O564" s="233"/>
      <c r="P564" s="233"/>
      <c r="Q564" s="233"/>
      <c r="R564" s="233"/>
      <c r="S564" s="233"/>
      <c r="T564" s="234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35" t="s">
        <v>137</v>
      </c>
      <c r="AU564" s="235" t="s">
        <v>21</v>
      </c>
      <c r="AV564" s="13" t="s">
        <v>90</v>
      </c>
      <c r="AW564" s="13" t="s">
        <v>41</v>
      </c>
      <c r="AX564" s="13" t="s">
        <v>82</v>
      </c>
      <c r="AY564" s="235" t="s">
        <v>126</v>
      </c>
    </row>
    <row r="565" spans="1:51" s="15" customFormat="1" ht="12">
      <c r="A565" s="15"/>
      <c r="B565" s="247"/>
      <c r="C565" s="248"/>
      <c r="D565" s="227" t="s">
        <v>137</v>
      </c>
      <c r="E565" s="249" t="s">
        <v>32</v>
      </c>
      <c r="F565" s="250" t="s">
        <v>141</v>
      </c>
      <c r="G565" s="248"/>
      <c r="H565" s="251">
        <v>284</v>
      </c>
      <c r="I565" s="252"/>
      <c r="J565" s="248"/>
      <c r="K565" s="248"/>
      <c r="L565" s="253"/>
      <c r="M565" s="254"/>
      <c r="N565" s="255"/>
      <c r="O565" s="255"/>
      <c r="P565" s="255"/>
      <c r="Q565" s="255"/>
      <c r="R565" s="255"/>
      <c r="S565" s="255"/>
      <c r="T565" s="256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T565" s="257" t="s">
        <v>137</v>
      </c>
      <c r="AU565" s="257" t="s">
        <v>21</v>
      </c>
      <c r="AV565" s="15" t="s">
        <v>133</v>
      </c>
      <c r="AW565" s="15" t="s">
        <v>41</v>
      </c>
      <c r="AX565" s="15" t="s">
        <v>90</v>
      </c>
      <c r="AY565" s="257" t="s">
        <v>126</v>
      </c>
    </row>
    <row r="566" spans="1:65" s="2" customFormat="1" ht="24.15" customHeight="1">
      <c r="A566" s="41"/>
      <c r="B566" s="42"/>
      <c r="C566" s="207" t="s">
        <v>796</v>
      </c>
      <c r="D566" s="207" t="s">
        <v>128</v>
      </c>
      <c r="E566" s="208" t="s">
        <v>797</v>
      </c>
      <c r="F566" s="209" t="s">
        <v>798</v>
      </c>
      <c r="G566" s="210" t="s">
        <v>170</v>
      </c>
      <c r="H566" s="211">
        <v>426</v>
      </c>
      <c r="I566" s="212"/>
      <c r="J566" s="213">
        <f>ROUND(I566*H566,2)</f>
        <v>0</v>
      </c>
      <c r="K566" s="209" t="s">
        <v>132</v>
      </c>
      <c r="L566" s="47"/>
      <c r="M566" s="214" t="s">
        <v>32</v>
      </c>
      <c r="N566" s="215" t="s">
        <v>53</v>
      </c>
      <c r="O566" s="87"/>
      <c r="P566" s="216">
        <f>O566*H566</f>
        <v>0</v>
      </c>
      <c r="Q566" s="216">
        <v>0</v>
      </c>
      <c r="R566" s="216">
        <f>Q566*H566</f>
        <v>0</v>
      </c>
      <c r="S566" s="216">
        <v>0</v>
      </c>
      <c r="T566" s="217">
        <f>S566*H566</f>
        <v>0</v>
      </c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R566" s="218" t="s">
        <v>133</v>
      </c>
      <c r="AT566" s="218" t="s">
        <v>128</v>
      </c>
      <c r="AU566" s="218" t="s">
        <v>21</v>
      </c>
      <c r="AY566" s="19" t="s">
        <v>126</v>
      </c>
      <c r="BE566" s="219">
        <f>IF(N566="základní",J566,0)</f>
        <v>0</v>
      </c>
      <c r="BF566" s="219">
        <f>IF(N566="snížená",J566,0)</f>
        <v>0</v>
      </c>
      <c r="BG566" s="219">
        <f>IF(N566="zákl. přenesená",J566,0)</f>
        <v>0</v>
      </c>
      <c r="BH566" s="219">
        <f>IF(N566="sníž. přenesená",J566,0)</f>
        <v>0</v>
      </c>
      <c r="BI566" s="219">
        <f>IF(N566="nulová",J566,0)</f>
        <v>0</v>
      </c>
      <c r="BJ566" s="19" t="s">
        <v>90</v>
      </c>
      <c r="BK566" s="219">
        <f>ROUND(I566*H566,2)</f>
        <v>0</v>
      </c>
      <c r="BL566" s="19" t="s">
        <v>133</v>
      </c>
      <c r="BM566" s="218" t="s">
        <v>799</v>
      </c>
    </row>
    <row r="567" spans="1:47" s="2" customFormat="1" ht="12">
      <c r="A567" s="41"/>
      <c r="B567" s="42"/>
      <c r="C567" s="43"/>
      <c r="D567" s="220" t="s">
        <v>135</v>
      </c>
      <c r="E567" s="43"/>
      <c r="F567" s="221" t="s">
        <v>800</v>
      </c>
      <c r="G567" s="43"/>
      <c r="H567" s="43"/>
      <c r="I567" s="222"/>
      <c r="J567" s="43"/>
      <c r="K567" s="43"/>
      <c r="L567" s="47"/>
      <c r="M567" s="223"/>
      <c r="N567" s="224"/>
      <c r="O567" s="87"/>
      <c r="P567" s="87"/>
      <c r="Q567" s="87"/>
      <c r="R567" s="87"/>
      <c r="S567" s="87"/>
      <c r="T567" s="88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T567" s="19" t="s">
        <v>135</v>
      </c>
      <c r="AU567" s="19" t="s">
        <v>21</v>
      </c>
    </row>
    <row r="568" spans="1:51" s="14" customFormat="1" ht="12">
      <c r="A568" s="14"/>
      <c r="B568" s="236"/>
      <c r="C568" s="237"/>
      <c r="D568" s="227" t="s">
        <v>137</v>
      </c>
      <c r="E568" s="238" t="s">
        <v>32</v>
      </c>
      <c r="F568" s="239" t="s">
        <v>789</v>
      </c>
      <c r="G568" s="237"/>
      <c r="H568" s="240">
        <v>142</v>
      </c>
      <c r="I568" s="241"/>
      <c r="J568" s="237"/>
      <c r="K568" s="237"/>
      <c r="L568" s="242"/>
      <c r="M568" s="243"/>
      <c r="N568" s="244"/>
      <c r="O568" s="244"/>
      <c r="P568" s="244"/>
      <c r="Q568" s="244"/>
      <c r="R568" s="244"/>
      <c r="S568" s="244"/>
      <c r="T568" s="245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46" t="s">
        <v>137</v>
      </c>
      <c r="AU568" s="246" t="s">
        <v>21</v>
      </c>
      <c r="AV568" s="14" t="s">
        <v>21</v>
      </c>
      <c r="AW568" s="14" t="s">
        <v>41</v>
      </c>
      <c r="AX568" s="14" t="s">
        <v>82</v>
      </c>
      <c r="AY568" s="246" t="s">
        <v>126</v>
      </c>
    </row>
    <row r="569" spans="1:51" s="14" customFormat="1" ht="12">
      <c r="A569" s="14"/>
      <c r="B569" s="236"/>
      <c r="C569" s="237"/>
      <c r="D569" s="227" t="s">
        <v>137</v>
      </c>
      <c r="E569" s="238" t="s">
        <v>32</v>
      </c>
      <c r="F569" s="239" t="s">
        <v>795</v>
      </c>
      <c r="G569" s="237"/>
      <c r="H569" s="240">
        <v>284</v>
      </c>
      <c r="I569" s="241"/>
      <c r="J569" s="237"/>
      <c r="K569" s="237"/>
      <c r="L569" s="242"/>
      <c r="M569" s="243"/>
      <c r="N569" s="244"/>
      <c r="O569" s="244"/>
      <c r="P569" s="244"/>
      <c r="Q569" s="244"/>
      <c r="R569" s="244"/>
      <c r="S569" s="244"/>
      <c r="T569" s="245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46" t="s">
        <v>137</v>
      </c>
      <c r="AU569" s="246" t="s">
        <v>21</v>
      </c>
      <c r="AV569" s="14" t="s">
        <v>21</v>
      </c>
      <c r="AW569" s="14" t="s">
        <v>41</v>
      </c>
      <c r="AX569" s="14" t="s">
        <v>82</v>
      </c>
      <c r="AY569" s="246" t="s">
        <v>126</v>
      </c>
    </row>
    <row r="570" spans="1:51" s="13" customFormat="1" ht="12">
      <c r="A570" s="13"/>
      <c r="B570" s="225"/>
      <c r="C570" s="226"/>
      <c r="D570" s="227" t="s">
        <v>137</v>
      </c>
      <c r="E570" s="228" t="s">
        <v>32</v>
      </c>
      <c r="F570" s="229" t="s">
        <v>140</v>
      </c>
      <c r="G570" s="226"/>
      <c r="H570" s="228" t="s">
        <v>32</v>
      </c>
      <c r="I570" s="230"/>
      <c r="J570" s="226"/>
      <c r="K570" s="226"/>
      <c r="L570" s="231"/>
      <c r="M570" s="232"/>
      <c r="N570" s="233"/>
      <c r="O570" s="233"/>
      <c r="P570" s="233"/>
      <c r="Q570" s="233"/>
      <c r="R570" s="233"/>
      <c r="S570" s="233"/>
      <c r="T570" s="234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35" t="s">
        <v>137</v>
      </c>
      <c r="AU570" s="235" t="s">
        <v>21</v>
      </c>
      <c r="AV570" s="13" t="s">
        <v>90</v>
      </c>
      <c r="AW570" s="13" t="s">
        <v>41</v>
      </c>
      <c r="AX570" s="13" t="s">
        <v>82</v>
      </c>
      <c r="AY570" s="235" t="s">
        <v>126</v>
      </c>
    </row>
    <row r="571" spans="1:51" s="15" customFormat="1" ht="12">
      <c r="A571" s="15"/>
      <c r="B571" s="247"/>
      <c r="C571" s="248"/>
      <c r="D571" s="227" t="s">
        <v>137</v>
      </c>
      <c r="E571" s="249" t="s">
        <v>32</v>
      </c>
      <c r="F571" s="250" t="s">
        <v>141</v>
      </c>
      <c r="G571" s="248"/>
      <c r="H571" s="251">
        <v>426</v>
      </c>
      <c r="I571" s="252"/>
      <c r="J571" s="248"/>
      <c r="K571" s="248"/>
      <c r="L571" s="253"/>
      <c r="M571" s="254"/>
      <c r="N571" s="255"/>
      <c r="O571" s="255"/>
      <c r="P571" s="255"/>
      <c r="Q571" s="255"/>
      <c r="R571" s="255"/>
      <c r="S571" s="255"/>
      <c r="T571" s="256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T571" s="257" t="s">
        <v>137</v>
      </c>
      <c r="AU571" s="257" t="s">
        <v>21</v>
      </c>
      <c r="AV571" s="15" t="s">
        <v>133</v>
      </c>
      <c r="AW571" s="15" t="s">
        <v>41</v>
      </c>
      <c r="AX571" s="15" t="s">
        <v>90</v>
      </c>
      <c r="AY571" s="257" t="s">
        <v>126</v>
      </c>
    </row>
    <row r="572" spans="1:65" s="2" customFormat="1" ht="24.15" customHeight="1">
      <c r="A572" s="41"/>
      <c r="B572" s="42"/>
      <c r="C572" s="207" t="s">
        <v>801</v>
      </c>
      <c r="D572" s="207" t="s">
        <v>128</v>
      </c>
      <c r="E572" s="208" t="s">
        <v>802</v>
      </c>
      <c r="F572" s="209" t="s">
        <v>803</v>
      </c>
      <c r="G572" s="210" t="s">
        <v>170</v>
      </c>
      <c r="H572" s="211">
        <v>21.8</v>
      </c>
      <c r="I572" s="212"/>
      <c r="J572" s="213">
        <f>ROUND(I572*H572,2)</f>
        <v>0</v>
      </c>
      <c r="K572" s="209" t="s">
        <v>132</v>
      </c>
      <c r="L572" s="47"/>
      <c r="M572" s="214" t="s">
        <v>32</v>
      </c>
      <c r="N572" s="215" t="s">
        <v>53</v>
      </c>
      <c r="O572" s="87"/>
      <c r="P572" s="216">
        <f>O572*H572</f>
        <v>0</v>
      </c>
      <c r="Q572" s="216">
        <v>0.16849</v>
      </c>
      <c r="R572" s="216">
        <f>Q572*H572</f>
        <v>3.673082</v>
      </c>
      <c r="S572" s="216">
        <v>0</v>
      </c>
      <c r="T572" s="217">
        <f>S572*H572</f>
        <v>0</v>
      </c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R572" s="218" t="s">
        <v>133</v>
      </c>
      <c r="AT572" s="218" t="s">
        <v>128</v>
      </c>
      <c r="AU572" s="218" t="s">
        <v>21</v>
      </c>
      <c r="AY572" s="19" t="s">
        <v>126</v>
      </c>
      <c r="BE572" s="219">
        <f>IF(N572="základní",J572,0)</f>
        <v>0</v>
      </c>
      <c r="BF572" s="219">
        <f>IF(N572="snížená",J572,0)</f>
        <v>0</v>
      </c>
      <c r="BG572" s="219">
        <f>IF(N572="zákl. přenesená",J572,0)</f>
        <v>0</v>
      </c>
      <c r="BH572" s="219">
        <f>IF(N572="sníž. přenesená",J572,0)</f>
        <v>0</v>
      </c>
      <c r="BI572" s="219">
        <f>IF(N572="nulová",J572,0)</f>
        <v>0</v>
      </c>
      <c r="BJ572" s="19" t="s">
        <v>90</v>
      </c>
      <c r="BK572" s="219">
        <f>ROUND(I572*H572,2)</f>
        <v>0</v>
      </c>
      <c r="BL572" s="19" t="s">
        <v>133</v>
      </c>
      <c r="BM572" s="218" t="s">
        <v>804</v>
      </c>
    </row>
    <row r="573" spans="1:47" s="2" customFormat="1" ht="12">
      <c r="A573" s="41"/>
      <c r="B573" s="42"/>
      <c r="C573" s="43"/>
      <c r="D573" s="220" t="s">
        <v>135</v>
      </c>
      <c r="E573" s="43"/>
      <c r="F573" s="221" t="s">
        <v>805</v>
      </c>
      <c r="G573" s="43"/>
      <c r="H573" s="43"/>
      <c r="I573" s="222"/>
      <c r="J573" s="43"/>
      <c r="K573" s="43"/>
      <c r="L573" s="47"/>
      <c r="M573" s="223"/>
      <c r="N573" s="224"/>
      <c r="O573" s="87"/>
      <c r="P573" s="87"/>
      <c r="Q573" s="87"/>
      <c r="R573" s="87"/>
      <c r="S573" s="87"/>
      <c r="T573" s="88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T573" s="19" t="s">
        <v>135</v>
      </c>
      <c r="AU573" s="19" t="s">
        <v>21</v>
      </c>
    </row>
    <row r="574" spans="1:51" s="14" customFormat="1" ht="12">
      <c r="A574" s="14"/>
      <c r="B574" s="236"/>
      <c r="C574" s="237"/>
      <c r="D574" s="227" t="s">
        <v>137</v>
      </c>
      <c r="E574" s="238" t="s">
        <v>32</v>
      </c>
      <c r="F574" s="239" t="s">
        <v>806</v>
      </c>
      <c r="G574" s="237"/>
      <c r="H574" s="240">
        <v>21.8</v>
      </c>
      <c r="I574" s="241"/>
      <c r="J574" s="237"/>
      <c r="K574" s="237"/>
      <c r="L574" s="242"/>
      <c r="M574" s="243"/>
      <c r="N574" s="244"/>
      <c r="O574" s="244"/>
      <c r="P574" s="244"/>
      <c r="Q574" s="244"/>
      <c r="R574" s="244"/>
      <c r="S574" s="244"/>
      <c r="T574" s="245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46" t="s">
        <v>137</v>
      </c>
      <c r="AU574" s="246" t="s">
        <v>21</v>
      </c>
      <c r="AV574" s="14" t="s">
        <v>21</v>
      </c>
      <c r="AW574" s="14" t="s">
        <v>41</v>
      </c>
      <c r="AX574" s="14" t="s">
        <v>82</v>
      </c>
      <c r="AY574" s="246" t="s">
        <v>126</v>
      </c>
    </row>
    <row r="575" spans="1:51" s="13" customFormat="1" ht="12">
      <c r="A575" s="13"/>
      <c r="B575" s="225"/>
      <c r="C575" s="226"/>
      <c r="D575" s="227" t="s">
        <v>137</v>
      </c>
      <c r="E575" s="228" t="s">
        <v>32</v>
      </c>
      <c r="F575" s="229" t="s">
        <v>140</v>
      </c>
      <c r="G575" s="226"/>
      <c r="H575" s="228" t="s">
        <v>32</v>
      </c>
      <c r="I575" s="230"/>
      <c r="J575" s="226"/>
      <c r="K575" s="226"/>
      <c r="L575" s="231"/>
      <c r="M575" s="232"/>
      <c r="N575" s="233"/>
      <c r="O575" s="233"/>
      <c r="P575" s="233"/>
      <c r="Q575" s="233"/>
      <c r="R575" s="233"/>
      <c r="S575" s="233"/>
      <c r="T575" s="234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35" t="s">
        <v>137</v>
      </c>
      <c r="AU575" s="235" t="s">
        <v>21</v>
      </c>
      <c r="AV575" s="13" t="s">
        <v>90</v>
      </c>
      <c r="AW575" s="13" t="s">
        <v>41</v>
      </c>
      <c r="AX575" s="13" t="s">
        <v>82</v>
      </c>
      <c r="AY575" s="235" t="s">
        <v>126</v>
      </c>
    </row>
    <row r="576" spans="1:51" s="15" customFormat="1" ht="12">
      <c r="A576" s="15"/>
      <c r="B576" s="247"/>
      <c r="C576" s="248"/>
      <c r="D576" s="227" t="s">
        <v>137</v>
      </c>
      <c r="E576" s="249" t="s">
        <v>32</v>
      </c>
      <c r="F576" s="250" t="s">
        <v>141</v>
      </c>
      <c r="G576" s="248"/>
      <c r="H576" s="251">
        <v>21.8</v>
      </c>
      <c r="I576" s="252"/>
      <c r="J576" s="248"/>
      <c r="K576" s="248"/>
      <c r="L576" s="253"/>
      <c r="M576" s="254"/>
      <c r="N576" s="255"/>
      <c r="O576" s="255"/>
      <c r="P576" s="255"/>
      <c r="Q576" s="255"/>
      <c r="R576" s="255"/>
      <c r="S576" s="255"/>
      <c r="T576" s="256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T576" s="257" t="s">
        <v>137</v>
      </c>
      <c r="AU576" s="257" t="s">
        <v>21</v>
      </c>
      <c r="AV576" s="15" t="s">
        <v>133</v>
      </c>
      <c r="AW576" s="15" t="s">
        <v>41</v>
      </c>
      <c r="AX576" s="15" t="s">
        <v>90</v>
      </c>
      <c r="AY576" s="257" t="s">
        <v>126</v>
      </c>
    </row>
    <row r="577" spans="1:65" s="2" customFormat="1" ht="16.5" customHeight="1">
      <c r="A577" s="41"/>
      <c r="B577" s="42"/>
      <c r="C577" s="272" t="s">
        <v>807</v>
      </c>
      <c r="D577" s="272" t="s">
        <v>330</v>
      </c>
      <c r="E577" s="273" t="s">
        <v>808</v>
      </c>
      <c r="F577" s="274" t="s">
        <v>809</v>
      </c>
      <c r="G577" s="275" t="s">
        <v>170</v>
      </c>
      <c r="H577" s="276">
        <v>22.236</v>
      </c>
      <c r="I577" s="277"/>
      <c r="J577" s="278">
        <f>ROUND(I577*H577,2)</f>
        <v>0</v>
      </c>
      <c r="K577" s="274" t="s">
        <v>132</v>
      </c>
      <c r="L577" s="279"/>
      <c r="M577" s="280" t="s">
        <v>32</v>
      </c>
      <c r="N577" s="281" t="s">
        <v>53</v>
      </c>
      <c r="O577" s="87"/>
      <c r="P577" s="216">
        <f>O577*H577</f>
        <v>0</v>
      </c>
      <c r="Q577" s="216">
        <v>0.125</v>
      </c>
      <c r="R577" s="216">
        <f>Q577*H577</f>
        <v>2.7795</v>
      </c>
      <c r="S577" s="216">
        <v>0</v>
      </c>
      <c r="T577" s="217">
        <f>S577*H577</f>
        <v>0</v>
      </c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R577" s="218" t="s">
        <v>190</v>
      </c>
      <c r="AT577" s="218" t="s">
        <v>330</v>
      </c>
      <c r="AU577" s="218" t="s">
        <v>21</v>
      </c>
      <c r="AY577" s="19" t="s">
        <v>126</v>
      </c>
      <c r="BE577" s="219">
        <f>IF(N577="základní",J577,0)</f>
        <v>0</v>
      </c>
      <c r="BF577" s="219">
        <f>IF(N577="snížená",J577,0)</f>
        <v>0</v>
      </c>
      <c r="BG577" s="219">
        <f>IF(N577="zákl. přenesená",J577,0)</f>
        <v>0</v>
      </c>
      <c r="BH577" s="219">
        <f>IF(N577="sníž. přenesená",J577,0)</f>
        <v>0</v>
      </c>
      <c r="BI577" s="219">
        <f>IF(N577="nulová",J577,0)</f>
        <v>0</v>
      </c>
      <c r="BJ577" s="19" t="s">
        <v>90</v>
      </c>
      <c r="BK577" s="219">
        <f>ROUND(I577*H577,2)</f>
        <v>0</v>
      </c>
      <c r="BL577" s="19" t="s">
        <v>133</v>
      </c>
      <c r="BM577" s="218" t="s">
        <v>810</v>
      </c>
    </row>
    <row r="578" spans="1:51" s="14" customFormat="1" ht="12">
      <c r="A578" s="14"/>
      <c r="B578" s="236"/>
      <c r="C578" s="237"/>
      <c r="D578" s="227" t="s">
        <v>137</v>
      </c>
      <c r="E578" s="237"/>
      <c r="F578" s="239" t="s">
        <v>811</v>
      </c>
      <c r="G578" s="237"/>
      <c r="H578" s="240">
        <v>22.236</v>
      </c>
      <c r="I578" s="241"/>
      <c r="J578" s="237"/>
      <c r="K578" s="237"/>
      <c r="L578" s="242"/>
      <c r="M578" s="243"/>
      <c r="N578" s="244"/>
      <c r="O578" s="244"/>
      <c r="P578" s="244"/>
      <c r="Q578" s="244"/>
      <c r="R578" s="244"/>
      <c r="S578" s="244"/>
      <c r="T578" s="245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46" t="s">
        <v>137</v>
      </c>
      <c r="AU578" s="246" t="s">
        <v>21</v>
      </c>
      <c r="AV578" s="14" t="s">
        <v>21</v>
      </c>
      <c r="AW578" s="14" t="s">
        <v>4</v>
      </c>
      <c r="AX578" s="14" t="s">
        <v>90</v>
      </c>
      <c r="AY578" s="246" t="s">
        <v>126</v>
      </c>
    </row>
    <row r="579" spans="1:65" s="2" customFormat="1" ht="24.15" customHeight="1">
      <c r="A579" s="41"/>
      <c r="B579" s="42"/>
      <c r="C579" s="207" t="s">
        <v>812</v>
      </c>
      <c r="D579" s="207" t="s">
        <v>128</v>
      </c>
      <c r="E579" s="208" t="s">
        <v>813</v>
      </c>
      <c r="F579" s="209" t="s">
        <v>814</v>
      </c>
      <c r="G579" s="210" t="s">
        <v>170</v>
      </c>
      <c r="H579" s="211">
        <v>31</v>
      </c>
      <c r="I579" s="212"/>
      <c r="J579" s="213">
        <f>ROUND(I579*H579,2)</f>
        <v>0</v>
      </c>
      <c r="K579" s="209" t="s">
        <v>132</v>
      </c>
      <c r="L579" s="47"/>
      <c r="M579" s="214" t="s">
        <v>32</v>
      </c>
      <c r="N579" s="215" t="s">
        <v>53</v>
      </c>
      <c r="O579" s="87"/>
      <c r="P579" s="216">
        <f>O579*H579</f>
        <v>0</v>
      </c>
      <c r="Q579" s="216">
        <v>0.00034</v>
      </c>
      <c r="R579" s="216">
        <f>Q579*H579</f>
        <v>0.01054</v>
      </c>
      <c r="S579" s="216">
        <v>0</v>
      </c>
      <c r="T579" s="217">
        <f>S579*H579</f>
        <v>0</v>
      </c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R579" s="218" t="s">
        <v>133</v>
      </c>
      <c r="AT579" s="218" t="s">
        <v>128</v>
      </c>
      <c r="AU579" s="218" t="s">
        <v>21</v>
      </c>
      <c r="AY579" s="19" t="s">
        <v>126</v>
      </c>
      <c r="BE579" s="219">
        <f>IF(N579="základní",J579,0)</f>
        <v>0</v>
      </c>
      <c r="BF579" s="219">
        <f>IF(N579="snížená",J579,0)</f>
        <v>0</v>
      </c>
      <c r="BG579" s="219">
        <f>IF(N579="zákl. přenesená",J579,0)</f>
        <v>0</v>
      </c>
      <c r="BH579" s="219">
        <f>IF(N579="sníž. přenesená",J579,0)</f>
        <v>0</v>
      </c>
      <c r="BI579" s="219">
        <f>IF(N579="nulová",J579,0)</f>
        <v>0</v>
      </c>
      <c r="BJ579" s="19" t="s">
        <v>90</v>
      </c>
      <c r="BK579" s="219">
        <f>ROUND(I579*H579,2)</f>
        <v>0</v>
      </c>
      <c r="BL579" s="19" t="s">
        <v>133</v>
      </c>
      <c r="BM579" s="218" t="s">
        <v>815</v>
      </c>
    </row>
    <row r="580" spans="1:47" s="2" customFormat="1" ht="12">
      <c r="A580" s="41"/>
      <c r="B580" s="42"/>
      <c r="C580" s="43"/>
      <c r="D580" s="220" t="s">
        <v>135</v>
      </c>
      <c r="E580" s="43"/>
      <c r="F580" s="221" t="s">
        <v>816</v>
      </c>
      <c r="G580" s="43"/>
      <c r="H580" s="43"/>
      <c r="I580" s="222"/>
      <c r="J580" s="43"/>
      <c r="K580" s="43"/>
      <c r="L580" s="47"/>
      <c r="M580" s="223"/>
      <c r="N580" s="224"/>
      <c r="O580" s="87"/>
      <c r="P580" s="87"/>
      <c r="Q580" s="87"/>
      <c r="R580" s="87"/>
      <c r="S580" s="87"/>
      <c r="T580" s="88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T580" s="19" t="s">
        <v>135</v>
      </c>
      <c r="AU580" s="19" t="s">
        <v>21</v>
      </c>
    </row>
    <row r="581" spans="1:51" s="14" customFormat="1" ht="12">
      <c r="A581" s="14"/>
      <c r="B581" s="236"/>
      <c r="C581" s="237"/>
      <c r="D581" s="227" t="s">
        <v>137</v>
      </c>
      <c r="E581" s="238" t="s">
        <v>32</v>
      </c>
      <c r="F581" s="239" t="s">
        <v>423</v>
      </c>
      <c r="G581" s="237"/>
      <c r="H581" s="240">
        <v>31</v>
      </c>
      <c r="I581" s="241"/>
      <c r="J581" s="237"/>
      <c r="K581" s="237"/>
      <c r="L581" s="242"/>
      <c r="M581" s="243"/>
      <c r="N581" s="244"/>
      <c r="O581" s="244"/>
      <c r="P581" s="244"/>
      <c r="Q581" s="244"/>
      <c r="R581" s="244"/>
      <c r="S581" s="244"/>
      <c r="T581" s="245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46" t="s">
        <v>137</v>
      </c>
      <c r="AU581" s="246" t="s">
        <v>21</v>
      </c>
      <c r="AV581" s="14" t="s">
        <v>21</v>
      </c>
      <c r="AW581" s="14" t="s">
        <v>41</v>
      </c>
      <c r="AX581" s="14" t="s">
        <v>82</v>
      </c>
      <c r="AY581" s="246" t="s">
        <v>126</v>
      </c>
    </row>
    <row r="582" spans="1:51" s="13" customFormat="1" ht="12">
      <c r="A582" s="13"/>
      <c r="B582" s="225"/>
      <c r="C582" s="226"/>
      <c r="D582" s="227" t="s">
        <v>137</v>
      </c>
      <c r="E582" s="228" t="s">
        <v>32</v>
      </c>
      <c r="F582" s="229" t="s">
        <v>140</v>
      </c>
      <c r="G582" s="226"/>
      <c r="H582" s="228" t="s">
        <v>32</v>
      </c>
      <c r="I582" s="230"/>
      <c r="J582" s="226"/>
      <c r="K582" s="226"/>
      <c r="L582" s="231"/>
      <c r="M582" s="232"/>
      <c r="N582" s="233"/>
      <c r="O582" s="233"/>
      <c r="P582" s="233"/>
      <c r="Q582" s="233"/>
      <c r="R582" s="233"/>
      <c r="S582" s="233"/>
      <c r="T582" s="234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35" t="s">
        <v>137</v>
      </c>
      <c r="AU582" s="235" t="s">
        <v>21</v>
      </c>
      <c r="AV582" s="13" t="s">
        <v>90</v>
      </c>
      <c r="AW582" s="13" t="s">
        <v>41</v>
      </c>
      <c r="AX582" s="13" t="s">
        <v>82</v>
      </c>
      <c r="AY582" s="235" t="s">
        <v>126</v>
      </c>
    </row>
    <row r="583" spans="1:51" s="15" customFormat="1" ht="12">
      <c r="A583" s="15"/>
      <c r="B583" s="247"/>
      <c r="C583" s="248"/>
      <c r="D583" s="227" t="s">
        <v>137</v>
      </c>
      <c r="E583" s="249" t="s">
        <v>32</v>
      </c>
      <c r="F583" s="250" t="s">
        <v>141</v>
      </c>
      <c r="G583" s="248"/>
      <c r="H583" s="251">
        <v>31</v>
      </c>
      <c r="I583" s="252"/>
      <c r="J583" s="248"/>
      <c r="K583" s="248"/>
      <c r="L583" s="253"/>
      <c r="M583" s="254"/>
      <c r="N583" s="255"/>
      <c r="O583" s="255"/>
      <c r="P583" s="255"/>
      <c r="Q583" s="255"/>
      <c r="R583" s="255"/>
      <c r="S583" s="255"/>
      <c r="T583" s="256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T583" s="257" t="s">
        <v>137</v>
      </c>
      <c r="AU583" s="257" t="s">
        <v>21</v>
      </c>
      <c r="AV583" s="15" t="s">
        <v>133</v>
      </c>
      <c r="AW583" s="15" t="s">
        <v>41</v>
      </c>
      <c r="AX583" s="15" t="s">
        <v>90</v>
      </c>
      <c r="AY583" s="257" t="s">
        <v>126</v>
      </c>
    </row>
    <row r="584" spans="1:65" s="2" customFormat="1" ht="16.5" customHeight="1">
      <c r="A584" s="41"/>
      <c r="B584" s="42"/>
      <c r="C584" s="207" t="s">
        <v>817</v>
      </c>
      <c r="D584" s="207" t="s">
        <v>128</v>
      </c>
      <c r="E584" s="208" t="s">
        <v>818</v>
      </c>
      <c r="F584" s="209" t="s">
        <v>819</v>
      </c>
      <c r="G584" s="210" t="s">
        <v>226</v>
      </c>
      <c r="H584" s="211">
        <v>920</v>
      </c>
      <c r="I584" s="212"/>
      <c r="J584" s="213">
        <f>ROUND(I584*H584,2)</f>
        <v>0</v>
      </c>
      <c r="K584" s="209" t="s">
        <v>132</v>
      </c>
      <c r="L584" s="47"/>
      <c r="M584" s="214" t="s">
        <v>32</v>
      </c>
      <c r="N584" s="215" t="s">
        <v>53</v>
      </c>
      <c r="O584" s="87"/>
      <c r="P584" s="216">
        <f>O584*H584</f>
        <v>0</v>
      </c>
      <c r="Q584" s="216">
        <v>0.00102</v>
      </c>
      <c r="R584" s="216">
        <f>Q584*H584</f>
        <v>0.9384000000000001</v>
      </c>
      <c r="S584" s="216">
        <v>0</v>
      </c>
      <c r="T584" s="217">
        <f>S584*H584</f>
        <v>0</v>
      </c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R584" s="218" t="s">
        <v>133</v>
      </c>
      <c r="AT584" s="218" t="s">
        <v>128</v>
      </c>
      <c r="AU584" s="218" t="s">
        <v>21</v>
      </c>
      <c r="AY584" s="19" t="s">
        <v>126</v>
      </c>
      <c r="BE584" s="219">
        <f>IF(N584="základní",J584,0)</f>
        <v>0</v>
      </c>
      <c r="BF584" s="219">
        <f>IF(N584="snížená",J584,0)</f>
        <v>0</v>
      </c>
      <c r="BG584" s="219">
        <f>IF(N584="zákl. přenesená",J584,0)</f>
        <v>0</v>
      </c>
      <c r="BH584" s="219">
        <f>IF(N584="sníž. přenesená",J584,0)</f>
        <v>0</v>
      </c>
      <c r="BI584" s="219">
        <f>IF(N584="nulová",J584,0)</f>
        <v>0</v>
      </c>
      <c r="BJ584" s="19" t="s">
        <v>90</v>
      </c>
      <c r="BK584" s="219">
        <f>ROUND(I584*H584,2)</f>
        <v>0</v>
      </c>
      <c r="BL584" s="19" t="s">
        <v>133</v>
      </c>
      <c r="BM584" s="218" t="s">
        <v>820</v>
      </c>
    </row>
    <row r="585" spans="1:47" s="2" customFormat="1" ht="12">
      <c r="A585" s="41"/>
      <c r="B585" s="42"/>
      <c r="C585" s="43"/>
      <c r="D585" s="220" t="s">
        <v>135</v>
      </c>
      <c r="E585" s="43"/>
      <c r="F585" s="221" t="s">
        <v>821</v>
      </c>
      <c r="G585" s="43"/>
      <c r="H585" s="43"/>
      <c r="I585" s="222"/>
      <c r="J585" s="43"/>
      <c r="K585" s="43"/>
      <c r="L585" s="47"/>
      <c r="M585" s="223"/>
      <c r="N585" s="224"/>
      <c r="O585" s="87"/>
      <c r="P585" s="87"/>
      <c r="Q585" s="87"/>
      <c r="R585" s="87"/>
      <c r="S585" s="87"/>
      <c r="T585" s="88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T585" s="19" t="s">
        <v>135</v>
      </c>
      <c r="AU585" s="19" t="s">
        <v>21</v>
      </c>
    </row>
    <row r="586" spans="1:51" s="14" customFormat="1" ht="12">
      <c r="A586" s="14"/>
      <c r="B586" s="236"/>
      <c r="C586" s="237"/>
      <c r="D586" s="227" t="s">
        <v>137</v>
      </c>
      <c r="E586" s="238" t="s">
        <v>32</v>
      </c>
      <c r="F586" s="239" t="s">
        <v>700</v>
      </c>
      <c r="G586" s="237"/>
      <c r="H586" s="240">
        <v>920</v>
      </c>
      <c r="I586" s="241"/>
      <c r="J586" s="237"/>
      <c r="K586" s="237"/>
      <c r="L586" s="242"/>
      <c r="M586" s="243"/>
      <c r="N586" s="244"/>
      <c r="O586" s="244"/>
      <c r="P586" s="244"/>
      <c r="Q586" s="244"/>
      <c r="R586" s="244"/>
      <c r="S586" s="244"/>
      <c r="T586" s="245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46" t="s">
        <v>137</v>
      </c>
      <c r="AU586" s="246" t="s">
        <v>21</v>
      </c>
      <c r="AV586" s="14" t="s">
        <v>21</v>
      </c>
      <c r="AW586" s="14" t="s">
        <v>41</v>
      </c>
      <c r="AX586" s="14" t="s">
        <v>82</v>
      </c>
      <c r="AY586" s="246" t="s">
        <v>126</v>
      </c>
    </row>
    <row r="587" spans="1:51" s="13" customFormat="1" ht="12">
      <c r="A587" s="13"/>
      <c r="B587" s="225"/>
      <c r="C587" s="226"/>
      <c r="D587" s="227" t="s">
        <v>137</v>
      </c>
      <c r="E587" s="228" t="s">
        <v>32</v>
      </c>
      <c r="F587" s="229" t="s">
        <v>140</v>
      </c>
      <c r="G587" s="226"/>
      <c r="H587" s="228" t="s">
        <v>32</v>
      </c>
      <c r="I587" s="230"/>
      <c r="J587" s="226"/>
      <c r="K587" s="226"/>
      <c r="L587" s="231"/>
      <c r="M587" s="232"/>
      <c r="N587" s="233"/>
      <c r="O587" s="233"/>
      <c r="P587" s="233"/>
      <c r="Q587" s="233"/>
      <c r="R587" s="233"/>
      <c r="S587" s="233"/>
      <c r="T587" s="234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35" t="s">
        <v>137</v>
      </c>
      <c r="AU587" s="235" t="s">
        <v>21</v>
      </c>
      <c r="AV587" s="13" t="s">
        <v>90</v>
      </c>
      <c r="AW587" s="13" t="s">
        <v>41</v>
      </c>
      <c r="AX587" s="13" t="s">
        <v>82</v>
      </c>
      <c r="AY587" s="235" t="s">
        <v>126</v>
      </c>
    </row>
    <row r="588" spans="1:51" s="15" customFormat="1" ht="12">
      <c r="A588" s="15"/>
      <c r="B588" s="247"/>
      <c r="C588" s="248"/>
      <c r="D588" s="227" t="s">
        <v>137</v>
      </c>
      <c r="E588" s="249" t="s">
        <v>32</v>
      </c>
      <c r="F588" s="250" t="s">
        <v>141</v>
      </c>
      <c r="G588" s="248"/>
      <c r="H588" s="251">
        <v>920</v>
      </c>
      <c r="I588" s="252"/>
      <c r="J588" s="248"/>
      <c r="K588" s="248"/>
      <c r="L588" s="253"/>
      <c r="M588" s="254"/>
      <c r="N588" s="255"/>
      <c r="O588" s="255"/>
      <c r="P588" s="255"/>
      <c r="Q588" s="255"/>
      <c r="R588" s="255"/>
      <c r="S588" s="255"/>
      <c r="T588" s="256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T588" s="257" t="s">
        <v>137</v>
      </c>
      <c r="AU588" s="257" t="s">
        <v>21</v>
      </c>
      <c r="AV588" s="15" t="s">
        <v>133</v>
      </c>
      <c r="AW588" s="15" t="s">
        <v>41</v>
      </c>
      <c r="AX588" s="15" t="s">
        <v>90</v>
      </c>
      <c r="AY588" s="257" t="s">
        <v>126</v>
      </c>
    </row>
    <row r="589" spans="1:65" s="2" customFormat="1" ht="16.5" customHeight="1">
      <c r="A589" s="41"/>
      <c r="B589" s="42"/>
      <c r="C589" s="207" t="s">
        <v>822</v>
      </c>
      <c r="D589" s="207" t="s">
        <v>128</v>
      </c>
      <c r="E589" s="208" t="s">
        <v>823</v>
      </c>
      <c r="F589" s="209" t="s">
        <v>824</v>
      </c>
      <c r="G589" s="210" t="s">
        <v>170</v>
      </c>
      <c r="H589" s="211">
        <v>31</v>
      </c>
      <c r="I589" s="212"/>
      <c r="J589" s="213">
        <f>ROUND(I589*H589,2)</f>
        <v>0</v>
      </c>
      <c r="K589" s="209" t="s">
        <v>132</v>
      </c>
      <c r="L589" s="47"/>
      <c r="M589" s="214" t="s">
        <v>32</v>
      </c>
      <c r="N589" s="215" t="s">
        <v>53</v>
      </c>
      <c r="O589" s="87"/>
      <c r="P589" s="216">
        <f>O589*H589</f>
        <v>0</v>
      </c>
      <c r="Q589" s="216">
        <v>0</v>
      </c>
      <c r="R589" s="216">
        <f>Q589*H589</f>
        <v>0</v>
      </c>
      <c r="S589" s="216">
        <v>0</v>
      </c>
      <c r="T589" s="217">
        <f>S589*H589</f>
        <v>0</v>
      </c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R589" s="218" t="s">
        <v>133</v>
      </c>
      <c r="AT589" s="218" t="s">
        <v>128</v>
      </c>
      <c r="AU589" s="218" t="s">
        <v>21</v>
      </c>
      <c r="AY589" s="19" t="s">
        <v>126</v>
      </c>
      <c r="BE589" s="219">
        <f>IF(N589="základní",J589,0)</f>
        <v>0</v>
      </c>
      <c r="BF589" s="219">
        <f>IF(N589="snížená",J589,0)</f>
        <v>0</v>
      </c>
      <c r="BG589" s="219">
        <f>IF(N589="zákl. přenesená",J589,0)</f>
        <v>0</v>
      </c>
      <c r="BH589" s="219">
        <f>IF(N589="sníž. přenesená",J589,0)</f>
        <v>0</v>
      </c>
      <c r="BI589" s="219">
        <f>IF(N589="nulová",J589,0)</f>
        <v>0</v>
      </c>
      <c r="BJ589" s="19" t="s">
        <v>90</v>
      </c>
      <c r="BK589" s="219">
        <f>ROUND(I589*H589,2)</f>
        <v>0</v>
      </c>
      <c r="BL589" s="19" t="s">
        <v>133</v>
      </c>
      <c r="BM589" s="218" t="s">
        <v>825</v>
      </c>
    </row>
    <row r="590" spans="1:47" s="2" customFormat="1" ht="12">
      <c r="A590" s="41"/>
      <c r="B590" s="42"/>
      <c r="C590" s="43"/>
      <c r="D590" s="220" t="s">
        <v>135</v>
      </c>
      <c r="E590" s="43"/>
      <c r="F590" s="221" t="s">
        <v>826</v>
      </c>
      <c r="G590" s="43"/>
      <c r="H590" s="43"/>
      <c r="I590" s="222"/>
      <c r="J590" s="43"/>
      <c r="K590" s="43"/>
      <c r="L590" s="47"/>
      <c r="M590" s="223"/>
      <c r="N590" s="224"/>
      <c r="O590" s="87"/>
      <c r="P590" s="87"/>
      <c r="Q590" s="87"/>
      <c r="R590" s="87"/>
      <c r="S590" s="87"/>
      <c r="T590" s="88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T590" s="19" t="s">
        <v>135</v>
      </c>
      <c r="AU590" s="19" t="s">
        <v>21</v>
      </c>
    </row>
    <row r="591" spans="1:51" s="14" customFormat="1" ht="12">
      <c r="A591" s="14"/>
      <c r="B591" s="236"/>
      <c r="C591" s="237"/>
      <c r="D591" s="227" t="s">
        <v>137</v>
      </c>
      <c r="E591" s="238" t="s">
        <v>32</v>
      </c>
      <c r="F591" s="239" t="s">
        <v>827</v>
      </c>
      <c r="G591" s="237"/>
      <c r="H591" s="240">
        <v>31</v>
      </c>
      <c r="I591" s="241"/>
      <c r="J591" s="237"/>
      <c r="K591" s="237"/>
      <c r="L591" s="242"/>
      <c r="M591" s="243"/>
      <c r="N591" s="244"/>
      <c r="O591" s="244"/>
      <c r="P591" s="244"/>
      <c r="Q591" s="244"/>
      <c r="R591" s="244"/>
      <c r="S591" s="244"/>
      <c r="T591" s="245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46" t="s">
        <v>137</v>
      </c>
      <c r="AU591" s="246" t="s">
        <v>21</v>
      </c>
      <c r="AV591" s="14" t="s">
        <v>21</v>
      </c>
      <c r="AW591" s="14" t="s">
        <v>41</v>
      </c>
      <c r="AX591" s="14" t="s">
        <v>82</v>
      </c>
      <c r="AY591" s="246" t="s">
        <v>126</v>
      </c>
    </row>
    <row r="592" spans="1:51" s="13" customFormat="1" ht="12">
      <c r="A592" s="13"/>
      <c r="B592" s="225"/>
      <c r="C592" s="226"/>
      <c r="D592" s="227" t="s">
        <v>137</v>
      </c>
      <c r="E592" s="228" t="s">
        <v>32</v>
      </c>
      <c r="F592" s="229" t="s">
        <v>140</v>
      </c>
      <c r="G592" s="226"/>
      <c r="H592" s="228" t="s">
        <v>32</v>
      </c>
      <c r="I592" s="230"/>
      <c r="J592" s="226"/>
      <c r="K592" s="226"/>
      <c r="L592" s="231"/>
      <c r="M592" s="232"/>
      <c r="N592" s="233"/>
      <c r="O592" s="233"/>
      <c r="P592" s="233"/>
      <c r="Q592" s="233"/>
      <c r="R592" s="233"/>
      <c r="S592" s="233"/>
      <c r="T592" s="234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35" t="s">
        <v>137</v>
      </c>
      <c r="AU592" s="235" t="s">
        <v>21</v>
      </c>
      <c r="AV592" s="13" t="s">
        <v>90</v>
      </c>
      <c r="AW592" s="13" t="s">
        <v>41</v>
      </c>
      <c r="AX592" s="13" t="s">
        <v>82</v>
      </c>
      <c r="AY592" s="235" t="s">
        <v>126</v>
      </c>
    </row>
    <row r="593" spans="1:51" s="15" customFormat="1" ht="12">
      <c r="A593" s="15"/>
      <c r="B593" s="247"/>
      <c r="C593" s="248"/>
      <c r="D593" s="227" t="s">
        <v>137</v>
      </c>
      <c r="E593" s="249" t="s">
        <v>32</v>
      </c>
      <c r="F593" s="250" t="s">
        <v>141</v>
      </c>
      <c r="G593" s="248"/>
      <c r="H593" s="251">
        <v>31</v>
      </c>
      <c r="I593" s="252"/>
      <c r="J593" s="248"/>
      <c r="K593" s="248"/>
      <c r="L593" s="253"/>
      <c r="M593" s="254"/>
      <c r="N593" s="255"/>
      <c r="O593" s="255"/>
      <c r="P593" s="255"/>
      <c r="Q593" s="255"/>
      <c r="R593" s="255"/>
      <c r="S593" s="255"/>
      <c r="T593" s="256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T593" s="257" t="s">
        <v>137</v>
      </c>
      <c r="AU593" s="257" t="s">
        <v>21</v>
      </c>
      <c r="AV593" s="15" t="s">
        <v>133</v>
      </c>
      <c r="AW593" s="15" t="s">
        <v>41</v>
      </c>
      <c r="AX593" s="15" t="s">
        <v>90</v>
      </c>
      <c r="AY593" s="257" t="s">
        <v>126</v>
      </c>
    </row>
    <row r="594" spans="1:65" s="2" customFormat="1" ht="16.5" customHeight="1">
      <c r="A594" s="41"/>
      <c r="B594" s="42"/>
      <c r="C594" s="207" t="s">
        <v>828</v>
      </c>
      <c r="D594" s="207" t="s">
        <v>128</v>
      </c>
      <c r="E594" s="208" t="s">
        <v>829</v>
      </c>
      <c r="F594" s="209" t="s">
        <v>830</v>
      </c>
      <c r="G594" s="210" t="s">
        <v>226</v>
      </c>
      <c r="H594" s="211">
        <v>22.56</v>
      </c>
      <c r="I594" s="212"/>
      <c r="J594" s="213">
        <f>ROUND(I594*H594,2)</f>
        <v>0</v>
      </c>
      <c r="K594" s="209" t="s">
        <v>132</v>
      </c>
      <c r="L594" s="47"/>
      <c r="M594" s="214" t="s">
        <v>32</v>
      </c>
      <c r="N594" s="215" t="s">
        <v>53</v>
      </c>
      <c r="O594" s="87"/>
      <c r="P594" s="216">
        <f>O594*H594</f>
        <v>0</v>
      </c>
      <c r="Q594" s="216">
        <v>0.00095</v>
      </c>
      <c r="R594" s="216">
        <f>Q594*H594</f>
        <v>0.021432</v>
      </c>
      <c r="S594" s="216">
        <v>0</v>
      </c>
      <c r="T594" s="217">
        <f>S594*H594</f>
        <v>0</v>
      </c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R594" s="218" t="s">
        <v>133</v>
      </c>
      <c r="AT594" s="218" t="s">
        <v>128</v>
      </c>
      <c r="AU594" s="218" t="s">
        <v>21</v>
      </c>
      <c r="AY594" s="19" t="s">
        <v>126</v>
      </c>
      <c r="BE594" s="219">
        <f>IF(N594="základní",J594,0)</f>
        <v>0</v>
      </c>
      <c r="BF594" s="219">
        <f>IF(N594="snížená",J594,0)</f>
        <v>0</v>
      </c>
      <c r="BG594" s="219">
        <f>IF(N594="zákl. přenesená",J594,0)</f>
        <v>0</v>
      </c>
      <c r="BH594" s="219">
        <f>IF(N594="sníž. přenesená",J594,0)</f>
        <v>0</v>
      </c>
      <c r="BI594" s="219">
        <f>IF(N594="nulová",J594,0)</f>
        <v>0</v>
      </c>
      <c r="BJ594" s="19" t="s">
        <v>90</v>
      </c>
      <c r="BK594" s="219">
        <f>ROUND(I594*H594,2)</f>
        <v>0</v>
      </c>
      <c r="BL594" s="19" t="s">
        <v>133</v>
      </c>
      <c r="BM594" s="218" t="s">
        <v>831</v>
      </c>
    </row>
    <row r="595" spans="1:47" s="2" customFormat="1" ht="12">
      <c r="A595" s="41"/>
      <c r="B595" s="42"/>
      <c r="C595" s="43"/>
      <c r="D595" s="220" t="s">
        <v>135</v>
      </c>
      <c r="E595" s="43"/>
      <c r="F595" s="221" t="s">
        <v>832</v>
      </c>
      <c r="G595" s="43"/>
      <c r="H595" s="43"/>
      <c r="I595" s="222"/>
      <c r="J595" s="43"/>
      <c r="K595" s="43"/>
      <c r="L595" s="47"/>
      <c r="M595" s="223"/>
      <c r="N595" s="224"/>
      <c r="O595" s="87"/>
      <c r="P595" s="87"/>
      <c r="Q595" s="87"/>
      <c r="R595" s="87"/>
      <c r="S595" s="87"/>
      <c r="T595" s="88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T595" s="19" t="s">
        <v>135</v>
      </c>
      <c r="AU595" s="19" t="s">
        <v>21</v>
      </c>
    </row>
    <row r="596" spans="1:51" s="14" customFormat="1" ht="12">
      <c r="A596" s="14"/>
      <c r="B596" s="236"/>
      <c r="C596" s="237"/>
      <c r="D596" s="227" t="s">
        <v>137</v>
      </c>
      <c r="E596" s="238" t="s">
        <v>32</v>
      </c>
      <c r="F596" s="239" t="s">
        <v>833</v>
      </c>
      <c r="G596" s="237"/>
      <c r="H596" s="240">
        <v>22.56</v>
      </c>
      <c r="I596" s="241"/>
      <c r="J596" s="237"/>
      <c r="K596" s="237"/>
      <c r="L596" s="242"/>
      <c r="M596" s="243"/>
      <c r="N596" s="244"/>
      <c r="O596" s="244"/>
      <c r="P596" s="244"/>
      <c r="Q596" s="244"/>
      <c r="R596" s="244"/>
      <c r="S596" s="244"/>
      <c r="T596" s="245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46" t="s">
        <v>137</v>
      </c>
      <c r="AU596" s="246" t="s">
        <v>21</v>
      </c>
      <c r="AV596" s="14" t="s">
        <v>21</v>
      </c>
      <c r="AW596" s="14" t="s">
        <v>41</v>
      </c>
      <c r="AX596" s="14" t="s">
        <v>82</v>
      </c>
      <c r="AY596" s="246" t="s">
        <v>126</v>
      </c>
    </row>
    <row r="597" spans="1:51" s="13" customFormat="1" ht="12">
      <c r="A597" s="13"/>
      <c r="B597" s="225"/>
      <c r="C597" s="226"/>
      <c r="D597" s="227" t="s">
        <v>137</v>
      </c>
      <c r="E597" s="228" t="s">
        <v>32</v>
      </c>
      <c r="F597" s="229" t="s">
        <v>140</v>
      </c>
      <c r="G597" s="226"/>
      <c r="H597" s="228" t="s">
        <v>32</v>
      </c>
      <c r="I597" s="230"/>
      <c r="J597" s="226"/>
      <c r="K597" s="226"/>
      <c r="L597" s="231"/>
      <c r="M597" s="232"/>
      <c r="N597" s="233"/>
      <c r="O597" s="233"/>
      <c r="P597" s="233"/>
      <c r="Q597" s="233"/>
      <c r="R597" s="233"/>
      <c r="S597" s="233"/>
      <c r="T597" s="234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35" t="s">
        <v>137</v>
      </c>
      <c r="AU597" s="235" t="s">
        <v>21</v>
      </c>
      <c r="AV597" s="13" t="s">
        <v>90</v>
      </c>
      <c r="AW597" s="13" t="s">
        <v>41</v>
      </c>
      <c r="AX597" s="13" t="s">
        <v>82</v>
      </c>
      <c r="AY597" s="235" t="s">
        <v>126</v>
      </c>
    </row>
    <row r="598" spans="1:51" s="15" customFormat="1" ht="12">
      <c r="A598" s="15"/>
      <c r="B598" s="247"/>
      <c r="C598" s="248"/>
      <c r="D598" s="227" t="s">
        <v>137</v>
      </c>
      <c r="E598" s="249" t="s">
        <v>32</v>
      </c>
      <c r="F598" s="250" t="s">
        <v>141</v>
      </c>
      <c r="G598" s="248"/>
      <c r="H598" s="251">
        <v>22.56</v>
      </c>
      <c r="I598" s="252"/>
      <c r="J598" s="248"/>
      <c r="K598" s="248"/>
      <c r="L598" s="253"/>
      <c r="M598" s="254"/>
      <c r="N598" s="255"/>
      <c r="O598" s="255"/>
      <c r="P598" s="255"/>
      <c r="Q598" s="255"/>
      <c r="R598" s="255"/>
      <c r="S598" s="255"/>
      <c r="T598" s="256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T598" s="257" t="s">
        <v>137</v>
      </c>
      <c r="AU598" s="257" t="s">
        <v>21</v>
      </c>
      <c r="AV598" s="15" t="s">
        <v>133</v>
      </c>
      <c r="AW598" s="15" t="s">
        <v>41</v>
      </c>
      <c r="AX598" s="15" t="s">
        <v>90</v>
      </c>
      <c r="AY598" s="257" t="s">
        <v>126</v>
      </c>
    </row>
    <row r="599" spans="1:65" s="2" customFormat="1" ht="16.5" customHeight="1">
      <c r="A599" s="41"/>
      <c r="B599" s="42"/>
      <c r="C599" s="207" t="s">
        <v>834</v>
      </c>
      <c r="D599" s="207" t="s">
        <v>128</v>
      </c>
      <c r="E599" s="208" t="s">
        <v>835</v>
      </c>
      <c r="F599" s="209" t="s">
        <v>836</v>
      </c>
      <c r="G599" s="210" t="s">
        <v>245</v>
      </c>
      <c r="H599" s="211">
        <v>2</v>
      </c>
      <c r="I599" s="212"/>
      <c r="J599" s="213">
        <f>ROUND(I599*H599,2)</f>
        <v>0</v>
      </c>
      <c r="K599" s="209" t="s">
        <v>132</v>
      </c>
      <c r="L599" s="47"/>
      <c r="M599" s="214" t="s">
        <v>32</v>
      </c>
      <c r="N599" s="215" t="s">
        <v>53</v>
      </c>
      <c r="O599" s="87"/>
      <c r="P599" s="216">
        <f>O599*H599</f>
        <v>0</v>
      </c>
      <c r="Q599" s="216">
        <v>0.00187</v>
      </c>
      <c r="R599" s="216">
        <f>Q599*H599</f>
        <v>0.00374</v>
      </c>
      <c r="S599" s="216">
        <v>0</v>
      </c>
      <c r="T599" s="217">
        <f>S599*H599</f>
        <v>0</v>
      </c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R599" s="218" t="s">
        <v>133</v>
      </c>
      <c r="AT599" s="218" t="s">
        <v>128</v>
      </c>
      <c r="AU599" s="218" t="s">
        <v>21</v>
      </c>
      <c r="AY599" s="19" t="s">
        <v>126</v>
      </c>
      <c r="BE599" s="219">
        <f>IF(N599="základní",J599,0)</f>
        <v>0</v>
      </c>
      <c r="BF599" s="219">
        <f>IF(N599="snížená",J599,0)</f>
        <v>0</v>
      </c>
      <c r="BG599" s="219">
        <f>IF(N599="zákl. přenesená",J599,0)</f>
        <v>0</v>
      </c>
      <c r="BH599" s="219">
        <f>IF(N599="sníž. přenesená",J599,0)</f>
        <v>0</v>
      </c>
      <c r="BI599" s="219">
        <f>IF(N599="nulová",J599,0)</f>
        <v>0</v>
      </c>
      <c r="BJ599" s="19" t="s">
        <v>90</v>
      </c>
      <c r="BK599" s="219">
        <f>ROUND(I599*H599,2)</f>
        <v>0</v>
      </c>
      <c r="BL599" s="19" t="s">
        <v>133</v>
      </c>
      <c r="BM599" s="218" t="s">
        <v>837</v>
      </c>
    </row>
    <row r="600" spans="1:47" s="2" customFormat="1" ht="12">
      <c r="A600" s="41"/>
      <c r="B600" s="42"/>
      <c r="C600" s="43"/>
      <c r="D600" s="220" t="s">
        <v>135</v>
      </c>
      <c r="E600" s="43"/>
      <c r="F600" s="221" t="s">
        <v>838</v>
      </c>
      <c r="G600" s="43"/>
      <c r="H600" s="43"/>
      <c r="I600" s="222"/>
      <c r="J600" s="43"/>
      <c r="K600" s="43"/>
      <c r="L600" s="47"/>
      <c r="M600" s="223"/>
      <c r="N600" s="224"/>
      <c r="O600" s="87"/>
      <c r="P600" s="87"/>
      <c r="Q600" s="87"/>
      <c r="R600" s="87"/>
      <c r="S600" s="87"/>
      <c r="T600" s="88"/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T600" s="19" t="s">
        <v>135</v>
      </c>
      <c r="AU600" s="19" t="s">
        <v>21</v>
      </c>
    </row>
    <row r="601" spans="1:51" s="14" customFormat="1" ht="12">
      <c r="A601" s="14"/>
      <c r="B601" s="236"/>
      <c r="C601" s="237"/>
      <c r="D601" s="227" t="s">
        <v>137</v>
      </c>
      <c r="E601" s="238" t="s">
        <v>32</v>
      </c>
      <c r="F601" s="239" t="s">
        <v>21</v>
      </c>
      <c r="G601" s="237"/>
      <c r="H601" s="240">
        <v>2</v>
      </c>
      <c r="I601" s="241"/>
      <c r="J601" s="237"/>
      <c r="K601" s="237"/>
      <c r="L601" s="242"/>
      <c r="M601" s="243"/>
      <c r="N601" s="244"/>
      <c r="O601" s="244"/>
      <c r="P601" s="244"/>
      <c r="Q601" s="244"/>
      <c r="R601" s="244"/>
      <c r="S601" s="244"/>
      <c r="T601" s="245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46" t="s">
        <v>137</v>
      </c>
      <c r="AU601" s="246" t="s">
        <v>21</v>
      </c>
      <c r="AV601" s="14" t="s">
        <v>21</v>
      </c>
      <c r="AW601" s="14" t="s">
        <v>41</v>
      </c>
      <c r="AX601" s="14" t="s">
        <v>82</v>
      </c>
      <c r="AY601" s="246" t="s">
        <v>126</v>
      </c>
    </row>
    <row r="602" spans="1:51" s="13" customFormat="1" ht="12">
      <c r="A602" s="13"/>
      <c r="B602" s="225"/>
      <c r="C602" s="226"/>
      <c r="D602" s="227" t="s">
        <v>137</v>
      </c>
      <c r="E602" s="228" t="s">
        <v>32</v>
      </c>
      <c r="F602" s="229" t="s">
        <v>140</v>
      </c>
      <c r="G602" s="226"/>
      <c r="H602" s="228" t="s">
        <v>32</v>
      </c>
      <c r="I602" s="230"/>
      <c r="J602" s="226"/>
      <c r="K602" s="226"/>
      <c r="L602" s="231"/>
      <c r="M602" s="232"/>
      <c r="N602" s="233"/>
      <c r="O602" s="233"/>
      <c r="P602" s="233"/>
      <c r="Q602" s="233"/>
      <c r="R602" s="233"/>
      <c r="S602" s="233"/>
      <c r="T602" s="234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35" t="s">
        <v>137</v>
      </c>
      <c r="AU602" s="235" t="s">
        <v>21</v>
      </c>
      <c r="AV602" s="13" t="s">
        <v>90</v>
      </c>
      <c r="AW602" s="13" t="s">
        <v>41</v>
      </c>
      <c r="AX602" s="13" t="s">
        <v>82</v>
      </c>
      <c r="AY602" s="235" t="s">
        <v>126</v>
      </c>
    </row>
    <row r="603" spans="1:51" s="15" customFormat="1" ht="12">
      <c r="A603" s="15"/>
      <c r="B603" s="247"/>
      <c r="C603" s="248"/>
      <c r="D603" s="227" t="s">
        <v>137</v>
      </c>
      <c r="E603" s="249" t="s">
        <v>32</v>
      </c>
      <c r="F603" s="250" t="s">
        <v>141</v>
      </c>
      <c r="G603" s="248"/>
      <c r="H603" s="251">
        <v>2</v>
      </c>
      <c r="I603" s="252"/>
      <c r="J603" s="248"/>
      <c r="K603" s="248"/>
      <c r="L603" s="253"/>
      <c r="M603" s="254"/>
      <c r="N603" s="255"/>
      <c r="O603" s="255"/>
      <c r="P603" s="255"/>
      <c r="Q603" s="255"/>
      <c r="R603" s="255"/>
      <c r="S603" s="255"/>
      <c r="T603" s="256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T603" s="257" t="s">
        <v>137</v>
      </c>
      <c r="AU603" s="257" t="s">
        <v>21</v>
      </c>
      <c r="AV603" s="15" t="s">
        <v>133</v>
      </c>
      <c r="AW603" s="15" t="s">
        <v>41</v>
      </c>
      <c r="AX603" s="15" t="s">
        <v>90</v>
      </c>
      <c r="AY603" s="257" t="s">
        <v>126</v>
      </c>
    </row>
    <row r="604" spans="1:65" s="2" customFormat="1" ht="16.5" customHeight="1">
      <c r="A604" s="41"/>
      <c r="B604" s="42"/>
      <c r="C604" s="272" t="s">
        <v>839</v>
      </c>
      <c r="D604" s="272" t="s">
        <v>330</v>
      </c>
      <c r="E604" s="273" t="s">
        <v>840</v>
      </c>
      <c r="F604" s="274" t="s">
        <v>841</v>
      </c>
      <c r="G604" s="275" t="s">
        <v>245</v>
      </c>
      <c r="H604" s="276">
        <v>2</v>
      </c>
      <c r="I604" s="277"/>
      <c r="J604" s="278">
        <f>ROUND(I604*H604,2)</f>
        <v>0</v>
      </c>
      <c r="K604" s="274" t="s">
        <v>132</v>
      </c>
      <c r="L604" s="279"/>
      <c r="M604" s="280" t="s">
        <v>32</v>
      </c>
      <c r="N604" s="281" t="s">
        <v>53</v>
      </c>
      <c r="O604" s="87"/>
      <c r="P604" s="216">
        <f>O604*H604</f>
        <v>0</v>
      </c>
      <c r="Q604" s="216">
        <v>0.0026</v>
      </c>
      <c r="R604" s="216">
        <f>Q604*H604</f>
        <v>0.0052</v>
      </c>
      <c r="S604" s="216">
        <v>0</v>
      </c>
      <c r="T604" s="217">
        <f>S604*H604</f>
        <v>0</v>
      </c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R604" s="218" t="s">
        <v>190</v>
      </c>
      <c r="AT604" s="218" t="s">
        <v>330</v>
      </c>
      <c r="AU604" s="218" t="s">
        <v>21</v>
      </c>
      <c r="AY604" s="19" t="s">
        <v>126</v>
      </c>
      <c r="BE604" s="219">
        <f>IF(N604="základní",J604,0)</f>
        <v>0</v>
      </c>
      <c r="BF604" s="219">
        <f>IF(N604="snížená",J604,0)</f>
        <v>0</v>
      </c>
      <c r="BG604" s="219">
        <f>IF(N604="zákl. přenesená",J604,0)</f>
        <v>0</v>
      </c>
      <c r="BH604" s="219">
        <f>IF(N604="sníž. přenesená",J604,0)</f>
        <v>0</v>
      </c>
      <c r="BI604" s="219">
        <f>IF(N604="nulová",J604,0)</f>
        <v>0</v>
      </c>
      <c r="BJ604" s="19" t="s">
        <v>90</v>
      </c>
      <c r="BK604" s="219">
        <f>ROUND(I604*H604,2)</f>
        <v>0</v>
      </c>
      <c r="BL604" s="19" t="s">
        <v>133</v>
      </c>
      <c r="BM604" s="218" t="s">
        <v>842</v>
      </c>
    </row>
    <row r="605" spans="1:65" s="2" customFormat="1" ht="16.5" customHeight="1">
      <c r="A605" s="41"/>
      <c r="B605" s="42"/>
      <c r="C605" s="207" t="s">
        <v>843</v>
      </c>
      <c r="D605" s="207" t="s">
        <v>128</v>
      </c>
      <c r="E605" s="208" t="s">
        <v>844</v>
      </c>
      <c r="F605" s="209" t="s">
        <v>845</v>
      </c>
      <c r="G605" s="210" t="s">
        <v>226</v>
      </c>
      <c r="H605" s="211">
        <v>65.28</v>
      </c>
      <c r="I605" s="212"/>
      <c r="J605" s="213">
        <f>ROUND(I605*H605,2)</f>
        <v>0</v>
      </c>
      <c r="K605" s="209" t="s">
        <v>132</v>
      </c>
      <c r="L605" s="47"/>
      <c r="M605" s="214" t="s">
        <v>32</v>
      </c>
      <c r="N605" s="215" t="s">
        <v>53</v>
      </c>
      <c r="O605" s="87"/>
      <c r="P605" s="216">
        <f>O605*H605</f>
        <v>0</v>
      </c>
      <c r="Q605" s="216">
        <v>0</v>
      </c>
      <c r="R605" s="216">
        <f>Q605*H605</f>
        <v>0</v>
      </c>
      <c r="S605" s="216">
        <v>0</v>
      </c>
      <c r="T605" s="217">
        <f>S605*H605</f>
        <v>0</v>
      </c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R605" s="218" t="s">
        <v>133</v>
      </c>
      <c r="AT605" s="218" t="s">
        <v>128</v>
      </c>
      <c r="AU605" s="218" t="s">
        <v>21</v>
      </c>
      <c r="AY605" s="19" t="s">
        <v>126</v>
      </c>
      <c r="BE605" s="219">
        <f>IF(N605="základní",J605,0)</f>
        <v>0</v>
      </c>
      <c r="BF605" s="219">
        <f>IF(N605="snížená",J605,0)</f>
        <v>0</v>
      </c>
      <c r="BG605" s="219">
        <f>IF(N605="zákl. přenesená",J605,0)</f>
        <v>0</v>
      </c>
      <c r="BH605" s="219">
        <f>IF(N605="sníž. přenesená",J605,0)</f>
        <v>0</v>
      </c>
      <c r="BI605" s="219">
        <f>IF(N605="nulová",J605,0)</f>
        <v>0</v>
      </c>
      <c r="BJ605" s="19" t="s">
        <v>90</v>
      </c>
      <c r="BK605" s="219">
        <f>ROUND(I605*H605,2)</f>
        <v>0</v>
      </c>
      <c r="BL605" s="19" t="s">
        <v>133</v>
      </c>
      <c r="BM605" s="218" t="s">
        <v>846</v>
      </c>
    </row>
    <row r="606" spans="1:47" s="2" customFormat="1" ht="12">
      <c r="A606" s="41"/>
      <c r="B606" s="42"/>
      <c r="C606" s="43"/>
      <c r="D606" s="220" t="s">
        <v>135</v>
      </c>
      <c r="E606" s="43"/>
      <c r="F606" s="221" t="s">
        <v>847</v>
      </c>
      <c r="G606" s="43"/>
      <c r="H606" s="43"/>
      <c r="I606" s="222"/>
      <c r="J606" s="43"/>
      <c r="K606" s="43"/>
      <c r="L606" s="47"/>
      <c r="M606" s="223"/>
      <c r="N606" s="224"/>
      <c r="O606" s="87"/>
      <c r="P606" s="87"/>
      <c r="Q606" s="87"/>
      <c r="R606" s="87"/>
      <c r="S606" s="87"/>
      <c r="T606" s="88"/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T606" s="19" t="s">
        <v>135</v>
      </c>
      <c r="AU606" s="19" t="s">
        <v>21</v>
      </c>
    </row>
    <row r="607" spans="1:51" s="14" customFormat="1" ht="12">
      <c r="A607" s="14"/>
      <c r="B607" s="236"/>
      <c r="C607" s="237"/>
      <c r="D607" s="227" t="s">
        <v>137</v>
      </c>
      <c r="E607" s="238" t="s">
        <v>32</v>
      </c>
      <c r="F607" s="239" t="s">
        <v>848</v>
      </c>
      <c r="G607" s="237"/>
      <c r="H607" s="240">
        <v>65.28</v>
      </c>
      <c r="I607" s="241"/>
      <c r="J607" s="237"/>
      <c r="K607" s="237"/>
      <c r="L607" s="242"/>
      <c r="M607" s="243"/>
      <c r="N607" s="244"/>
      <c r="O607" s="244"/>
      <c r="P607" s="244"/>
      <c r="Q607" s="244"/>
      <c r="R607" s="244"/>
      <c r="S607" s="244"/>
      <c r="T607" s="245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46" t="s">
        <v>137</v>
      </c>
      <c r="AU607" s="246" t="s">
        <v>21</v>
      </c>
      <c r="AV607" s="14" t="s">
        <v>21</v>
      </c>
      <c r="AW607" s="14" t="s">
        <v>41</v>
      </c>
      <c r="AX607" s="14" t="s">
        <v>82</v>
      </c>
      <c r="AY607" s="246" t="s">
        <v>126</v>
      </c>
    </row>
    <row r="608" spans="1:51" s="13" customFormat="1" ht="12">
      <c r="A608" s="13"/>
      <c r="B608" s="225"/>
      <c r="C608" s="226"/>
      <c r="D608" s="227" t="s">
        <v>137</v>
      </c>
      <c r="E608" s="228" t="s">
        <v>32</v>
      </c>
      <c r="F608" s="229" t="s">
        <v>140</v>
      </c>
      <c r="G608" s="226"/>
      <c r="H608" s="228" t="s">
        <v>32</v>
      </c>
      <c r="I608" s="230"/>
      <c r="J608" s="226"/>
      <c r="K608" s="226"/>
      <c r="L608" s="231"/>
      <c r="M608" s="232"/>
      <c r="N608" s="233"/>
      <c r="O608" s="233"/>
      <c r="P608" s="233"/>
      <c r="Q608" s="233"/>
      <c r="R608" s="233"/>
      <c r="S608" s="233"/>
      <c r="T608" s="234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35" t="s">
        <v>137</v>
      </c>
      <c r="AU608" s="235" t="s">
        <v>21</v>
      </c>
      <c r="AV608" s="13" t="s">
        <v>90</v>
      </c>
      <c r="AW608" s="13" t="s">
        <v>41</v>
      </c>
      <c r="AX608" s="13" t="s">
        <v>82</v>
      </c>
      <c r="AY608" s="235" t="s">
        <v>126</v>
      </c>
    </row>
    <row r="609" spans="1:51" s="15" customFormat="1" ht="12">
      <c r="A609" s="15"/>
      <c r="B609" s="247"/>
      <c r="C609" s="248"/>
      <c r="D609" s="227" t="s">
        <v>137</v>
      </c>
      <c r="E609" s="249" t="s">
        <v>32</v>
      </c>
      <c r="F609" s="250" t="s">
        <v>141</v>
      </c>
      <c r="G609" s="248"/>
      <c r="H609" s="251">
        <v>65.28</v>
      </c>
      <c r="I609" s="252"/>
      <c r="J609" s="248"/>
      <c r="K609" s="248"/>
      <c r="L609" s="253"/>
      <c r="M609" s="254"/>
      <c r="N609" s="255"/>
      <c r="O609" s="255"/>
      <c r="P609" s="255"/>
      <c r="Q609" s="255"/>
      <c r="R609" s="255"/>
      <c r="S609" s="255"/>
      <c r="T609" s="256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T609" s="257" t="s">
        <v>137</v>
      </c>
      <c r="AU609" s="257" t="s">
        <v>21</v>
      </c>
      <c r="AV609" s="15" t="s">
        <v>133</v>
      </c>
      <c r="AW609" s="15" t="s">
        <v>41</v>
      </c>
      <c r="AX609" s="15" t="s">
        <v>90</v>
      </c>
      <c r="AY609" s="257" t="s">
        <v>126</v>
      </c>
    </row>
    <row r="610" spans="1:65" s="2" customFormat="1" ht="21.75" customHeight="1">
      <c r="A610" s="41"/>
      <c r="B610" s="42"/>
      <c r="C610" s="207" t="s">
        <v>407</v>
      </c>
      <c r="D610" s="207" t="s">
        <v>128</v>
      </c>
      <c r="E610" s="208" t="s">
        <v>849</v>
      </c>
      <c r="F610" s="209" t="s">
        <v>850</v>
      </c>
      <c r="G610" s="210" t="s">
        <v>170</v>
      </c>
      <c r="H610" s="211">
        <v>16</v>
      </c>
      <c r="I610" s="212"/>
      <c r="J610" s="213">
        <f>ROUND(I610*H610,2)</f>
        <v>0</v>
      </c>
      <c r="K610" s="209" t="s">
        <v>132</v>
      </c>
      <c r="L610" s="47"/>
      <c r="M610" s="214" t="s">
        <v>32</v>
      </c>
      <c r="N610" s="215" t="s">
        <v>53</v>
      </c>
      <c r="O610" s="87"/>
      <c r="P610" s="216">
        <f>O610*H610</f>
        <v>0</v>
      </c>
      <c r="Q610" s="216">
        <v>0</v>
      </c>
      <c r="R610" s="216">
        <f>Q610*H610</f>
        <v>0</v>
      </c>
      <c r="S610" s="216">
        <v>0</v>
      </c>
      <c r="T610" s="217">
        <f>S610*H610</f>
        <v>0</v>
      </c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R610" s="218" t="s">
        <v>133</v>
      </c>
      <c r="AT610" s="218" t="s">
        <v>128</v>
      </c>
      <c r="AU610" s="218" t="s">
        <v>21</v>
      </c>
      <c r="AY610" s="19" t="s">
        <v>126</v>
      </c>
      <c r="BE610" s="219">
        <f>IF(N610="základní",J610,0)</f>
        <v>0</v>
      </c>
      <c r="BF610" s="219">
        <f>IF(N610="snížená",J610,0)</f>
        <v>0</v>
      </c>
      <c r="BG610" s="219">
        <f>IF(N610="zákl. přenesená",J610,0)</f>
        <v>0</v>
      </c>
      <c r="BH610" s="219">
        <f>IF(N610="sníž. přenesená",J610,0)</f>
        <v>0</v>
      </c>
      <c r="BI610" s="219">
        <f>IF(N610="nulová",J610,0)</f>
        <v>0</v>
      </c>
      <c r="BJ610" s="19" t="s">
        <v>90</v>
      </c>
      <c r="BK610" s="219">
        <f>ROUND(I610*H610,2)</f>
        <v>0</v>
      </c>
      <c r="BL610" s="19" t="s">
        <v>133</v>
      </c>
      <c r="BM610" s="218" t="s">
        <v>851</v>
      </c>
    </row>
    <row r="611" spans="1:47" s="2" customFormat="1" ht="12">
      <c r="A611" s="41"/>
      <c r="B611" s="42"/>
      <c r="C611" s="43"/>
      <c r="D611" s="220" t="s">
        <v>135</v>
      </c>
      <c r="E611" s="43"/>
      <c r="F611" s="221" t="s">
        <v>852</v>
      </c>
      <c r="G611" s="43"/>
      <c r="H611" s="43"/>
      <c r="I611" s="222"/>
      <c r="J611" s="43"/>
      <c r="K611" s="43"/>
      <c r="L611" s="47"/>
      <c r="M611" s="223"/>
      <c r="N611" s="224"/>
      <c r="O611" s="87"/>
      <c r="P611" s="87"/>
      <c r="Q611" s="87"/>
      <c r="R611" s="87"/>
      <c r="S611" s="87"/>
      <c r="T611" s="88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T611" s="19" t="s">
        <v>135</v>
      </c>
      <c r="AU611" s="19" t="s">
        <v>21</v>
      </c>
    </row>
    <row r="612" spans="1:51" s="14" customFormat="1" ht="12">
      <c r="A612" s="14"/>
      <c r="B612" s="236"/>
      <c r="C612" s="237"/>
      <c r="D612" s="227" t="s">
        <v>137</v>
      </c>
      <c r="E612" s="238" t="s">
        <v>32</v>
      </c>
      <c r="F612" s="239" t="s">
        <v>853</v>
      </c>
      <c r="G612" s="237"/>
      <c r="H612" s="240">
        <v>16</v>
      </c>
      <c r="I612" s="241"/>
      <c r="J612" s="237"/>
      <c r="K612" s="237"/>
      <c r="L612" s="242"/>
      <c r="M612" s="243"/>
      <c r="N612" s="244"/>
      <c r="O612" s="244"/>
      <c r="P612" s="244"/>
      <c r="Q612" s="244"/>
      <c r="R612" s="244"/>
      <c r="S612" s="244"/>
      <c r="T612" s="245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46" t="s">
        <v>137</v>
      </c>
      <c r="AU612" s="246" t="s">
        <v>21</v>
      </c>
      <c r="AV612" s="14" t="s">
        <v>21</v>
      </c>
      <c r="AW612" s="14" t="s">
        <v>41</v>
      </c>
      <c r="AX612" s="14" t="s">
        <v>82</v>
      </c>
      <c r="AY612" s="246" t="s">
        <v>126</v>
      </c>
    </row>
    <row r="613" spans="1:51" s="13" customFormat="1" ht="12">
      <c r="A613" s="13"/>
      <c r="B613" s="225"/>
      <c r="C613" s="226"/>
      <c r="D613" s="227" t="s">
        <v>137</v>
      </c>
      <c r="E613" s="228" t="s">
        <v>32</v>
      </c>
      <c r="F613" s="229" t="s">
        <v>140</v>
      </c>
      <c r="G613" s="226"/>
      <c r="H613" s="228" t="s">
        <v>32</v>
      </c>
      <c r="I613" s="230"/>
      <c r="J613" s="226"/>
      <c r="K613" s="226"/>
      <c r="L613" s="231"/>
      <c r="M613" s="232"/>
      <c r="N613" s="233"/>
      <c r="O613" s="233"/>
      <c r="P613" s="233"/>
      <c r="Q613" s="233"/>
      <c r="R613" s="233"/>
      <c r="S613" s="233"/>
      <c r="T613" s="234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35" t="s">
        <v>137</v>
      </c>
      <c r="AU613" s="235" t="s">
        <v>21</v>
      </c>
      <c r="AV613" s="13" t="s">
        <v>90</v>
      </c>
      <c r="AW613" s="13" t="s">
        <v>41</v>
      </c>
      <c r="AX613" s="13" t="s">
        <v>82</v>
      </c>
      <c r="AY613" s="235" t="s">
        <v>126</v>
      </c>
    </row>
    <row r="614" spans="1:51" s="15" customFormat="1" ht="12">
      <c r="A614" s="15"/>
      <c r="B614" s="247"/>
      <c r="C614" s="248"/>
      <c r="D614" s="227" t="s">
        <v>137</v>
      </c>
      <c r="E614" s="249" t="s">
        <v>32</v>
      </c>
      <c r="F614" s="250" t="s">
        <v>141</v>
      </c>
      <c r="G614" s="248"/>
      <c r="H614" s="251">
        <v>16</v>
      </c>
      <c r="I614" s="252"/>
      <c r="J614" s="248"/>
      <c r="K614" s="248"/>
      <c r="L614" s="253"/>
      <c r="M614" s="254"/>
      <c r="N614" s="255"/>
      <c r="O614" s="255"/>
      <c r="P614" s="255"/>
      <c r="Q614" s="255"/>
      <c r="R614" s="255"/>
      <c r="S614" s="255"/>
      <c r="T614" s="256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T614" s="257" t="s">
        <v>137</v>
      </c>
      <c r="AU614" s="257" t="s">
        <v>21</v>
      </c>
      <c r="AV614" s="15" t="s">
        <v>133</v>
      </c>
      <c r="AW614" s="15" t="s">
        <v>41</v>
      </c>
      <c r="AX614" s="15" t="s">
        <v>90</v>
      </c>
      <c r="AY614" s="257" t="s">
        <v>126</v>
      </c>
    </row>
    <row r="615" spans="1:65" s="2" customFormat="1" ht="24.15" customHeight="1">
      <c r="A615" s="41"/>
      <c r="B615" s="42"/>
      <c r="C615" s="207" t="s">
        <v>854</v>
      </c>
      <c r="D615" s="207" t="s">
        <v>128</v>
      </c>
      <c r="E615" s="208" t="s">
        <v>855</v>
      </c>
      <c r="F615" s="209" t="s">
        <v>856</v>
      </c>
      <c r="G615" s="210" t="s">
        <v>170</v>
      </c>
      <c r="H615" s="211">
        <v>16</v>
      </c>
      <c r="I615" s="212"/>
      <c r="J615" s="213">
        <f>ROUND(I615*H615,2)</f>
        <v>0</v>
      </c>
      <c r="K615" s="209" t="s">
        <v>132</v>
      </c>
      <c r="L615" s="47"/>
      <c r="M615" s="214" t="s">
        <v>32</v>
      </c>
      <c r="N615" s="215" t="s">
        <v>53</v>
      </c>
      <c r="O615" s="87"/>
      <c r="P615" s="216">
        <f>O615*H615</f>
        <v>0</v>
      </c>
      <c r="Q615" s="216">
        <v>0</v>
      </c>
      <c r="R615" s="216">
        <f>Q615*H615</f>
        <v>0</v>
      </c>
      <c r="S615" s="216">
        <v>0</v>
      </c>
      <c r="T615" s="217">
        <f>S615*H615</f>
        <v>0</v>
      </c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R615" s="218" t="s">
        <v>133</v>
      </c>
      <c r="AT615" s="218" t="s">
        <v>128</v>
      </c>
      <c r="AU615" s="218" t="s">
        <v>21</v>
      </c>
      <c r="AY615" s="19" t="s">
        <v>126</v>
      </c>
      <c r="BE615" s="219">
        <f>IF(N615="základní",J615,0)</f>
        <v>0</v>
      </c>
      <c r="BF615" s="219">
        <f>IF(N615="snížená",J615,0)</f>
        <v>0</v>
      </c>
      <c r="BG615" s="219">
        <f>IF(N615="zákl. přenesená",J615,0)</f>
        <v>0</v>
      </c>
      <c r="BH615" s="219">
        <f>IF(N615="sníž. přenesená",J615,0)</f>
        <v>0</v>
      </c>
      <c r="BI615" s="219">
        <f>IF(N615="nulová",J615,0)</f>
        <v>0</v>
      </c>
      <c r="BJ615" s="19" t="s">
        <v>90</v>
      </c>
      <c r="BK615" s="219">
        <f>ROUND(I615*H615,2)</f>
        <v>0</v>
      </c>
      <c r="BL615" s="19" t="s">
        <v>133</v>
      </c>
      <c r="BM615" s="218" t="s">
        <v>857</v>
      </c>
    </row>
    <row r="616" spans="1:47" s="2" customFormat="1" ht="12">
      <c r="A616" s="41"/>
      <c r="B616" s="42"/>
      <c r="C616" s="43"/>
      <c r="D616" s="220" t="s">
        <v>135</v>
      </c>
      <c r="E616" s="43"/>
      <c r="F616" s="221" t="s">
        <v>858</v>
      </c>
      <c r="G616" s="43"/>
      <c r="H616" s="43"/>
      <c r="I616" s="222"/>
      <c r="J616" s="43"/>
      <c r="K616" s="43"/>
      <c r="L616" s="47"/>
      <c r="M616" s="223"/>
      <c r="N616" s="224"/>
      <c r="O616" s="87"/>
      <c r="P616" s="87"/>
      <c r="Q616" s="87"/>
      <c r="R616" s="87"/>
      <c r="S616" s="87"/>
      <c r="T616" s="88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T616" s="19" t="s">
        <v>135</v>
      </c>
      <c r="AU616" s="19" t="s">
        <v>21</v>
      </c>
    </row>
    <row r="617" spans="1:65" s="2" customFormat="1" ht="21.75" customHeight="1">
      <c r="A617" s="41"/>
      <c r="B617" s="42"/>
      <c r="C617" s="207" t="s">
        <v>859</v>
      </c>
      <c r="D617" s="207" t="s">
        <v>128</v>
      </c>
      <c r="E617" s="208" t="s">
        <v>860</v>
      </c>
      <c r="F617" s="209" t="s">
        <v>861</v>
      </c>
      <c r="G617" s="210" t="s">
        <v>170</v>
      </c>
      <c r="H617" s="211">
        <v>24</v>
      </c>
      <c r="I617" s="212"/>
      <c r="J617" s="213">
        <f>ROUND(I617*H617,2)</f>
        <v>0</v>
      </c>
      <c r="K617" s="209" t="s">
        <v>132</v>
      </c>
      <c r="L617" s="47"/>
      <c r="M617" s="214" t="s">
        <v>32</v>
      </c>
      <c r="N617" s="215" t="s">
        <v>53</v>
      </c>
      <c r="O617" s="87"/>
      <c r="P617" s="216">
        <f>O617*H617</f>
        <v>0</v>
      </c>
      <c r="Q617" s="216">
        <v>0.0082</v>
      </c>
      <c r="R617" s="216">
        <f>Q617*H617</f>
        <v>0.19680000000000003</v>
      </c>
      <c r="S617" s="216">
        <v>0</v>
      </c>
      <c r="T617" s="217">
        <f>S617*H617</f>
        <v>0</v>
      </c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R617" s="218" t="s">
        <v>133</v>
      </c>
      <c r="AT617" s="218" t="s">
        <v>128</v>
      </c>
      <c r="AU617" s="218" t="s">
        <v>21</v>
      </c>
      <c r="AY617" s="19" t="s">
        <v>126</v>
      </c>
      <c r="BE617" s="219">
        <f>IF(N617="základní",J617,0)</f>
        <v>0</v>
      </c>
      <c r="BF617" s="219">
        <f>IF(N617="snížená",J617,0)</f>
        <v>0</v>
      </c>
      <c r="BG617" s="219">
        <f>IF(N617="zákl. přenesená",J617,0)</f>
        <v>0</v>
      </c>
      <c r="BH617" s="219">
        <f>IF(N617="sníž. přenesená",J617,0)</f>
        <v>0</v>
      </c>
      <c r="BI617" s="219">
        <f>IF(N617="nulová",J617,0)</f>
        <v>0</v>
      </c>
      <c r="BJ617" s="19" t="s">
        <v>90</v>
      </c>
      <c r="BK617" s="219">
        <f>ROUND(I617*H617,2)</f>
        <v>0</v>
      </c>
      <c r="BL617" s="19" t="s">
        <v>133</v>
      </c>
      <c r="BM617" s="218" t="s">
        <v>862</v>
      </c>
    </row>
    <row r="618" spans="1:47" s="2" customFormat="1" ht="12">
      <c r="A618" s="41"/>
      <c r="B618" s="42"/>
      <c r="C618" s="43"/>
      <c r="D618" s="220" t="s">
        <v>135</v>
      </c>
      <c r="E618" s="43"/>
      <c r="F618" s="221" t="s">
        <v>863</v>
      </c>
      <c r="G618" s="43"/>
      <c r="H618" s="43"/>
      <c r="I618" s="222"/>
      <c r="J618" s="43"/>
      <c r="K618" s="43"/>
      <c r="L618" s="47"/>
      <c r="M618" s="223"/>
      <c r="N618" s="224"/>
      <c r="O618" s="87"/>
      <c r="P618" s="87"/>
      <c r="Q618" s="87"/>
      <c r="R618" s="87"/>
      <c r="S618" s="87"/>
      <c r="T618" s="88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T618" s="19" t="s">
        <v>135</v>
      </c>
      <c r="AU618" s="19" t="s">
        <v>21</v>
      </c>
    </row>
    <row r="619" spans="1:51" s="14" customFormat="1" ht="12">
      <c r="A619" s="14"/>
      <c r="B619" s="236"/>
      <c r="C619" s="237"/>
      <c r="D619" s="227" t="s">
        <v>137</v>
      </c>
      <c r="E619" s="238" t="s">
        <v>32</v>
      </c>
      <c r="F619" s="239" t="s">
        <v>864</v>
      </c>
      <c r="G619" s="237"/>
      <c r="H619" s="240">
        <v>24</v>
      </c>
      <c r="I619" s="241"/>
      <c r="J619" s="237"/>
      <c r="K619" s="237"/>
      <c r="L619" s="242"/>
      <c r="M619" s="243"/>
      <c r="N619" s="244"/>
      <c r="O619" s="244"/>
      <c r="P619" s="244"/>
      <c r="Q619" s="244"/>
      <c r="R619" s="244"/>
      <c r="S619" s="244"/>
      <c r="T619" s="245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46" t="s">
        <v>137</v>
      </c>
      <c r="AU619" s="246" t="s">
        <v>21</v>
      </c>
      <c r="AV619" s="14" t="s">
        <v>21</v>
      </c>
      <c r="AW619" s="14" t="s">
        <v>41</v>
      </c>
      <c r="AX619" s="14" t="s">
        <v>82</v>
      </c>
      <c r="AY619" s="246" t="s">
        <v>126</v>
      </c>
    </row>
    <row r="620" spans="1:51" s="15" customFormat="1" ht="12">
      <c r="A620" s="15"/>
      <c r="B620" s="247"/>
      <c r="C620" s="248"/>
      <c r="D620" s="227" t="s">
        <v>137</v>
      </c>
      <c r="E620" s="249" t="s">
        <v>32</v>
      </c>
      <c r="F620" s="250" t="s">
        <v>141</v>
      </c>
      <c r="G620" s="248"/>
      <c r="H620" s="251">
        <v>24</v>
      </c>
      <c r="I620" s="252"/>
      <c r="J620" s="248"/>
      <c r="K620" s="248"/>
      <c r="L620" s="253"/>
      <c r="M620" s="254"/>
      <c r="N620" s="255"/>
      <c r="O620" s="255"/>
      <c r="P620" s="255"/>
      <c r="Q620" s="255"/>
      <c r="R620" s="255"/>
      <c r="S620" s="255"/>
      <c r="T620" s="256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T620" s="257" t="s">
        <v>137</v>
      </c>
      <c r="AU620" s="257" t="s">
        <v>21</v>
      </c>
      <c r="AV620" s="15" t="s">
        <v>133</v>
      </c>
      <c r="AW620" s="15" t="s">
        <v>41</v>
      </c>
      <c r="AX620" s="15" t="s">
        <v>90</v>
      </c>
      <c r="AY620" s="257" t="s">
        <v>126</v>
      </c>
    </row>
    <row r="621" spans="1:65" s="2" customFormat="1" ht="21.75" customHeight="1">
      <c r="A621" s="41"/>
      <c r="B621" s="42"/>
      <c r="C621" s="207" t="s">
        <v>865</v>
      </c>
      <c r="D621" s="207" t="s">
        <v>128</v>
      </c>
      <c r="E621" s="208" t="s">
        <v>866</v>
      </c>
      <c r="F621" s="209" t="s">
        <v>867</v>
      </c>
      <c r="G621" s="210" t="s">
        <v>170</v>
      </c>
      <c r="H621" s="211">
        <v>24</v>
      </c>
      <c r="I621" s="212"/>
      <c r="J621" s="213">
        <f>ROUND(I621*H621,2)</f>
        <v>0</v>
      </c>
      <c r="K621" s="209" t="s">
        <v>132</v>
      </c>
      <c r="L621" s="47"/>
      <c r="M621" s="214" t="s">
        <v>32</v>
      </c>
      <c r="N621" s="215" t="s">
        <v>53</v>
      </c>
      <c r="O621" s="87"/>
      <c r="P621" s="216">
        <f>O621*H621</f>
        <v>0</v>
      </c>
      <c r="Q621" s="216">
        <v>0</v>
      </c>
      <c r="R621" s="216">
        <f>Q621*H621</f>
        <v>0</v>
      </c>
      <c r="S621" s="216">
        <v>0</v>
      </c>
      <c r="T621" s="217">
        <f>S621*H621</f>
        <v>0</v>
      </c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R621" s="218" t="s">
        <v>133</v>
      </c>
      <c r="AT621" s="218" t="s">
        <v>128</v>
      </c>
      <c r="AU621" s="218" t="s">
        <v>21</v>
      </c>
      <c r="AY621" s="19" t="s">
        <v>126</v>
      </c>
      <c r="BE621" s="219">
        <f>IF(N621="základní",J621,0)</f>
        <v>0</v>
      </c>
      <c r="BF621" s="219">
        <f>IF(N621="snížená",J621,0)</f>
        <v>0</v>
      </c>
      <c r="BG621" s="219">
        <f>IF(N621="zákl. přenesená",J621,0)</f>
        <v>0</v>
      </c>
      <c r="BH621" s="219">
        <f>IF(N621="sníž. přenesená",J621,0)</f>
        <v>0</v>
      </c>
      <c r="BI621" s="219">
        <f>IF(N621="nulová",J621,0)</f>
        <v>0</v>
      </c>
      <c r="BJ621" s="19" t="s">
        <v>90</v>
      </c>
      <c r="BK621" s="219">
        <f>ROUND(I621*H621,2)</f>
        <v>0</v>
      </c>
      <c r="BL621" s="19" t="s">
        <v>133</v>
      </c>
      <c r="BM621" s="218" t="s">
        <v>868</v>
      </c>
    </row>
    <row r="622" spans="1:47" s="2" customFormat="1" ht="12">
      <c r="A622" s="41"/>
      <c r="B622" s="42"/>
      <c r="C622" s="43"/>
      <c r="D622" s="220" t="s">
        <v>135</v>
      </c>
      <c r="E622" s="43"/>
      <c r="F622" s="221" t="s">
        <v>869</v>
      </c>
      <c r="G622" s="43"/>
      <c r="H622" s="43"/>
      <c r="I622" s="222"/>
      <c r="J622" s="43"/>
      <c r="K622" s="43"/>
      <c r="L622" s="47"/>
      <c r="M622" s="223"/>
      <c r="N622" s="224"/>
      <c r="O622" s="87"/>
      <c r="P622" s="87"/>
      <c r="Q622" s="87"/>
      <c r="R622" s="87"/>
      <c r="S622" s="87"/>
      <c r="T622" s="88"/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T622" s="19" t="s">
        <v>135</v>
      </c>
      <c r="AU622" s="19" t="s">
        <v>21</v>
      </c>
    </row>
    <row r="623" spans="1:65" s="2" customFormat="1" ht="16.5" customHeight="1">
      <c r="A623" s="41"/>
      <c r="B623" s="42"/>
      <c r="C623" s="207" t="s">
        <v>870</v>
      </c>
      <c r="D623" s="207" t="s">
        <v>128</v>
      </c>
      <c r="E623" s="208" t="s">
        <v>871</v>
      </c>
      <c r="F623" s="209" t="s">
        <v>872</v>
      </c>
      <c r="G623" s="210" t="s">
        <v>226</v>
      </c>
      <c r="H623" s="211">
        <v>45.28</v>
      </c>
      <c r="I623" s="212"/>
      <c r="J623" s="213">
        <f>ROUND(I623*H623,2)</f>
        <v>0</v>
      </c>
      <c r="K623" s="209" t="s">
        <v>132</v>
      </c>
      <c r="L623" s="47"/>
      <c r="M623" s="214" t="s">
        <v>32</v>
      </c>
      <c r="N623" s="215" t="s">
        <v>53</v>
      </c>
      <c r="O623" s="87"/>
      <c r="P623" s="216">
        <f>O623*H623</f>
        <v>0</v>
      </c>
      <c r="Q623" s="216">
        <v>0.00109</v>
      </c>
      <c r="R623" s="216">
        <f>Q623*H623</f>
        <v>0.0493552</v>
      </c>
      <c r="S623" s="216">
        <v>0</v>
      </c>
      <c r="T623" s="217">
        <f>S623*H623</f>
        <v>0</v>
      </c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R623" s="218" t="s">
        <v>133</v>
      </c>
      <c r="AT623" s="218" t="s">
        <v>128</v>
      </c>
      <c r="AU623" s="218" t="s">
        <v>21</v>
      </c>
      <c r="AY623" s="19" t="s">
        <v>126</v>
      </c>
      <c r="BE623" s="219">
        <f>IF(N623="základní",J623,0)</f>
        <v>0</v>
      </c>
      <c r="BF623" s="219">
        <f>IF(N623="snížená",J623,0)</f>
        <v>0</v>
      </c>
      <c r="BG623" s="219">
        <f>IF(N623="zákl. přenesená",J623,0)</f>
        <v>0</v>
      </c>
      <c r="BH623" s="219">
        <f>IF(N623="sníž. přenesená",J623,0)</f>
        <v>0</v>
      </c>
      <c r="BI623" s="219">
        <f>IF(N623="nulová",J623,0)</f>
        <v>0</v>
      </c>
      <c r="BJ623" s="19" t="s">
        <v>90</v>
      </c>
      <c r="BK623" s="219">
        <f>ROUND(I623*H623,2)</f>
        <v>0</v>
      </c>
      <c r="BL623" s="19" t="s">
        <v>133</v>
      </c>
      <c r="BM623" s="218" t="s">
        <v>873</v>
      </c>
    </row>
    <row r="624" spans="1:47" s="2" customFormat="1" ht="12">
      <c r="A624" s="41"/>
      <c r="B624" s="42"/>
      <c r="C624" s="43"/>
      <c r="D624" s="220" t="s">
        <v>135</v>
      </c>
      <c r="E624" s="43"/>
      <c r="F624" s="221" t="s">
        <v>874</v>
      </c>
      <c r="G624" s="43"/>
      <c r="H624" s="43"/>
      <c r="I624" s="222"/>
      <c r="J624" s="43"/>
      <c r="K624" s="43"/>
      <c r="L624" s="47"/>
      <c r="M624" s="223"/>
      <c r="N624" s="224"/>
      <c r="O624" s="87"/>
      <c r="P624" s="87"/>
      <c r="Q624" s="87"/>
      <c r="R624" s="87"/>
      <c r="S624" s="87"/>
      <c r="T624" s="88"/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  <c r="AE624" s="41"/>
      <c r="AT624" s="19" t="s">
        <v>135</v>
      </c>
      <c r="AU624" s="19" t="s">
        <v>21</v>
      </c>
    </row>
    <row r="625" spans="1:51" s="14" customFormat="1" ht="12">
      <c r="A625" s="14"/>
      <c r="B625" s="236"/>
      <c r="C625" s="237"/>
      <c r="D625" s="227" t="s">
        <v>137</v>
      </c>
      <c r="E625" s="238" t="s">
        <v>32</v>
      </c>
      <c r="F625" s="239" t="s">
        <v>875</v>
      </c>
      <c r="G625" s="237"/>
      <c r="H625" s="240">
        <v>45.28</v>
      </c>
      <c r="I625" s="241"/>
      <c r="J625" s="237"/>
      <c r="K625" s="237"/>
      <c r="L625" s="242"/>
      <c r="M625" s="243"/>
      <c r="N625" s="244"/>
      <c r="O625" s="244"/>
      <c r="P625" s="244"/>
      <c r="Q625" s="244"/>
      <c r="R625" s="244"/>
      <c r="S625" s="244"/>
      <c r="T625" s="245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46" t="s">
        <v>137</v>
      </c>
      <c r="AU625" s="246" t="s">
        <v>21</v>
      </c>
      <c r="AV625" s="14" t="s">
        <v>21</v>
      </c>
      <c r="AW625" s="14" t="s">
        <v>41</v>
      </c>
      <c r="AX625" s="14" t="s">
        <v>82</v>
      </c>
      <c r="AY625" s="246" t="s">
        <v>126</v>
      </c>
    </row>
    <row r="626" spans="1:51" s="13" customFormat="1" ht="12">
      <c r="A626" s="13"/>
      <c r="B626" s="225"/>
      <c r="C626" s="226"/>
      <c r="D626" s="227" t="s">
        <v>137</v>
      </c>
      <c r="E626" s="228" t="s">
        <v>32</v>
      </c>
      <c r="F626" s="229" t="s">
        <v>140</v>
      </c>
      <c r="G626" s="226"/>
      <c r="H626" s="228" t="s">
        <v>32</v>
      </c>
      <c r="I626" s="230"/>
      <c r="J626" s="226"/>
      <c r="K626" s="226"/>
      <c r="L626" s="231"/>
      <c r="M626" s="232"/>
      <c r="N626" s="233"/>
      <c r="O626" s="233"/>
      <c r="P626" s="233"/>
      <c r="Q626" s="233"/>
      <c r="R626" s="233"/>
      <c r="S626" s="233"/>
      <c r="T626" s="234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35" t="s">
        <v>137</v>
      </c>
      <c r="AU626" s="235" t="s">
        <v>21</v>
      </c>
      <c r="AV626" s="13" t="s">
        <v>90</v>
      </c>
      <c r="AW626" s="13" t="s">
        <v>41</v>
      </c>
      <c r="AX626" s="13" t="s">
        <v>82</v>
      </c>
      <c r="AY626" s="235" t="s">
        <v>126</v>
      </c>
    </row>
    <row r="627" spans="1:51" s="15" customFormat="1" ht="12">
      <c r="A627" s="15"/>
      <c r="B627" s="247"/>
      <c r="C627" s="248"/>
      <c r="D627" s="227" t="s">
        <v>137</v>
      </c>
      <c r="E627" s="249" t="s">
        <v>32</v>
      </c>
      <c r="F627" s="250" t="s">
        <v>141</v>
      </c>
      <c r="G627" s="248"/>
      <c r="H627" s="251">
        <v>45.28</v>
      </c>
      <c r="I627" s="252"/>
      <c r="J627" s="248"/>
      <c r="K627" s="248"/>
      <c r="L627" s="253"/>
      <c r="M627" s="254"/>
      <c r="N627" s="255"/>
      <c r="O627" s="255"/>
      <c r="P627" s="255"/>
      <c r="Q627" s="255"/>
      <c r="R627" s="255"/>
      <c r="S627" s="255"/>
      <c r="T627" s="256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T627" s="257" t="s">
        <v>137</v>
      </c>
      <c r="AU627" s="257" t="s">
        <v>21</v>
      </c>
      <c r="AV627" s="15" t="s">
        <v>133</v>
      </c>
      <c r="AW627" s="15" t="s">
        <v>41</v>
      </c>
      <c r="AX627" s="15" t="s">
        <v>90</v>
      </c>
      <c r="AY627" s="257" t="s">
        <v>126</v>
      </c>
    </row>
    <row r="628" spans="1:63" s="12" customFormat="1" ht="22.8" customHeight="1">
      <c r="A628" s="12"/>
      <c r="B628" s="191"/>
      <c r="C628" s="192"/>
      <c r="D628" s="193" t="s">
        <v>81</v>
      </c>
      <c r="E628" s="205" t="s">
        <v>174</v>
      </c>
      <c r="F628" s="205" t="s">
        <v>175</v>
      </c>
      <c r="G628" s="192"/>
      <c r="H628" s="192"/>
      <c r="I628" s="195"/>
      <c r="J628" s="206">
        <f>BK628</f>
        <v>0</v>
      </c>
      <c r="K628" s="192"/>
      <c r="L628" s="197"/>
      <c r="M628" s="198"/>
      <c r="N628" s="199"/>
      <c r="O628" s="199"/>
      <c r="P628" s="200">
        <f>SUM(P629:P665)</f>
        <v>0</v>
      </c>
      <c r="Q628" s="199"/>
      <c r="R628" s="200">
        <f>SUM(R629:R665)</f>
        <v>0</v>
      </c>
      <c r="S628" s="199"/>
      <c r="T628" s="201">
        <f>SUM(T629:T665)</f>
        <v>0</v>
      </c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R628" s="202" t="s">
        <v>90</v>
      </c>
      <c r="AT628" s="203" t="s">
        <v>81</v>
      </c>
      <c r="AU628" s="203" t="s">
        <v>90</v>
      </c>
      <c r="AY628" s="202" t="s">
        <v>126</v>
      </c>
      <c r="BK628" s="204">
        <f>SUM(BK629:BK665)</f>
        <v>0</v>
      </c>
    </row>
    <row r="629" spans="1:65" s="2" customFormat="1" ht="24.15" customHeight="1">
      <c r="A629" s="41"/>
      <c r="B629" s="42"/>
      <c r="C629" s="207" t="s">
        <v>876</v>
      </c>
      <c r="D629" s="207" t="s">
        <v>128</v>
      </c>
      <c r="E629" s="208" t="s">
        <v>177</v>
      </c>
      <c r="F629" s="209" t="s">
        <v>178</v>
      </c>
      <c r="G629" s="210" t="s">
        <v>179</v>
      </c>
      <c r="H629" s="211">
        <v>0.193</v>
      </c>
      <c r="I629" s="212"/>
      <c r="J629" s="213">
        <f>ROUND(I629*H629,2)</f>
        <v>0</v>
      </c>
      <c r="K629" s="209" t="s">
        <v>132</v>
      </c>
      <c r="L629" s="47"/>
      <c r="M629" s="214" t="s">
        <v>32</v>
      </c>
      <c r="N629" s="215" t="s">
        <v>53</v>
      </c>
      <c r="O629" s="87"/>
      <c r="P629" s="216">
        <f>O629*H629</f>
        <v>0</v>
      </c>
      <c r="Q629" s="216">
        <v>0</v>
      </c>
      <c r="R629" s="216">
        <f>Q629*H629</f>
        <v>0</v>
      </c>
      <c r="S629" s="216">
        <v>0</v>
      </c>
      <c r="T629" s="217">
        <f>S629*H629</f>
        <v>0</v>
      </c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R629" s="218" t="s">
        <v>133</v>
      </c>
      <c r="AT629" s="218" t="s">
        <v>128</v>
      </c>
      <c r="AU629" s="218" t="s">
        <v>21</v>
      </c>
      <c r="AY629" s="19" t="s">
        <v>126</v>
      </c>
      <c r="BE629" s="219">
        <f>IF(N629="základní",J629,0)</f>
        <v>0</v>
      </c>
      <c r="BF629" s="219">
        <f>IF(N629="snížená",J629,0)</f>
        <v>0</v>
      </c>
      <c r="BG629" s="219">
        <f>IF(N629="zákl. přenesená",J629,0)</f>
        <v>0</v>
      </c>
      <c r="BH629" s="219">
        <f>IF(N629="sníž. přenesená",J629,0)</f>
        <v>0</v>
      </c>
      <c r="BI629" s="219">
        <f>IF(N629="nulová",J629,0)</f>
        <v>0</v>
      </c>
      <c r="BJ629" s="19" t="s">
        <v>90</v>
      </c>
      <c r="BK629" s="219">
        <f>ROUND(I629*H629,2)</f>
        <v>0</v>
      </c>
      <c r="BL629" s="19" t="s">
        <v>133</v>
      </c>
      <c r="BM629" s="218" t="s">
        <v>877</v>
      </c>
    </row>
    <row r="630" spans="1:47" s="2" customFormat="1" ht="12">
      <c r="A630" s="41"/>
      <c r="B630" s="42"/>
      <c r="C630" s="43"/>
      <c r="D630" s="220" t="s">
        <v>135</v>
      </c>
      <c r="E630" s="43"/>
      <c r="F630" s="221" t="s">
        <v>181</v>
      </c>
      <c r="G630" s="43"/>
      <c r="H630" s="43"/>
      <c r="I630" s="222"/>
      <c r="J630" s="43"/>
      <c r="K630" s="43"/>
      <c r="L630" s="47"/>
      <c r="M630" s="223"/>
      <c r="N630" s="224"/>
      <c r="O630" s="87"/>
      <c r="P630" s="87"/>
      <c r="Q630" s="87"/>
      <c r="R630" s="87"/>
      <c r="S630" s="87"/>
      <c r="T630" s="88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T630" s="19" t="s">
        <v>135</v>
      </c>
      <c r="AU630" s="19" t="s">
        <v>21</v>
      </c>
    </row>
    <row r="631" spans="1:51" s="14" customFormat="1" ht="12">
      <c r="A631" s="14"/>
      <c r="B631" s="236"/>
      <c r="C631" s="237"/>
      <c r="D631" s="227" t="s">
        <v>137</v>
      </c>
      <c r="E631" s="238" t="s">
        <v>32</v>
      </c>
      <c r="F631" s="239" t="s">
        <v>878</v>
      </c>
      <c r="G631" s="237"/>
      <c r="H631" s="240">
        <v>0.193</v>
      </c>
      <c r="I631" s="241"/>
      <c r="J631" s="237"/>
      <c r="K631" s="237"/>
      <c r="L631" s="242"/>
      <c r="M631" s="243"/>
      <c r="N631" s="244"/>
      <c r="O631" s="244"/>
      <c r="P631" s="244"/>
      <c r="Q631" s="244"/>
      <c r="R631" s="244"/>
      <c r="S631" s="244"/>
      <c r="T631" s="245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46" t="s">
        <v>137</v>
      </c>
      <c r="AU631" s="246" t="s">
        <v>21</v>
      </c>
      <c r="AV631" s="14" t="s">
        <v>21</v>
      </c>
      <c r="AW631" s="14" t="s">
        <v>41</v>
      </c>
      <c r="AX631" s="14" t="s">
        <v>82</v>
      </c>
      <c r="AY631" s="246" t="s">
        <v>126</v>
      </c>
    </row>
    <row r="632" spans="1:51" s="15" customFormat="1" ht="12">
      <c r="A632" s="15"/>
      <c r="B632" s="247"/>
      <c r="C632" s="248"/>
      <c r="D632" s="227" t="s">
        <v>137</v>
      </c>
      <c r="E632" s="249" t="s">
        <v>32</v>
      </c>
      <c r="F632" s="250" t="s">
        <v>141</v>
      </c>
      <c r="G632" s="248"/>
      <c r="H632" s="251">
        <v>0.193</v>
      </c>
      <c r="I632" s="252"/>
      <c r="J632" s="248"/>
      <c r="K632" s="248"/>
      <c r="L632" s="253"/>
      <c r="M632" s="254"/>
      <c r="N632" s="255"/>
      <c r="O632" s="255"/>
      <c r="P632" s="255"/>
      <c r="Q632" s="255"/>
      <c r="R632" s="255"/>
      <c r="S632" s="255"/>
      <c r="T632" s="256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T632" s="257" t="s">
        <v>137</v>
      </c>
      <c r="AU632" s="257" t="s">
        <v>21</v>
      </c>
      <c r="AV632" s="15" t="s">
        <v>133</v>
      </c>
      <c r="AW632" s="15" t="s">
        <v>41</v>
      </c>
      <c r="AX632" s="15" t="s">
        <v>90</v>
      </c>
      <c r="AY632" s="257" t="s">
        <v>126</v>
      </c>
    </row>
    <row r="633" spans="1:65" s="2" customFormat="1" ht="24.15" customHeight="1">
      <c r="A633" s="41"/>
      <c r="B633" s="42"/>
      <c r="C633" s="207" t="s">
        <v>879</v>
      </c>
      <c r="D633" s="207" t="s">
        <v>128</v>
      </c>
      <c r="E633" s="208" t="s">
        <v>191</v>
      </c>
      <c r="F633" s="209" t="s">
        <v>192</v>
      </c>
      <c r="G633" s="210" t="s">
        <v>179</v>
      </c>
      <c r="H633" s="211">
        <v>0.193</v>
      </c>
      <c r="I633" s="212"/>
      <c r="J633" s="213">
        <f>ROUND(I633*H633,2)</f>
        <v>0</v>
      </c>
      <c r="K633" s="209" t="s">
        <v>132</v>
      </c>
      <c r="L633" s="47"/>
      <c r="M633" s="214" t="s">
        <v>32</v>
      </c>
      <c r="N633" s="215" t="s">
        <v>53</v>
      </c>
      <c r="O633" s="87"/>
      <c r="P633" s="216">
        <f>O633*H633</f>
        <v>0</v>
      </c>
      <c r="Q633" s="216">
        <v>0</v>
      </c>
      <c r="R633" s="216">
        <f>Q633*H633</f>
        <v>0</v>
      </c>
      <c r="S633" s="216">
        <v>0</v>
      </c>
      <c r="T633" s="217">
        <f>S633*H633</f>
        <v>0</v>
      </c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  <c r="AE633" s="41"/>
      <c r="AR633" s="218" t="s">
        <v>133</v>
      </c>
      <c r="AT633" s="218" t="s">
        <v>128</v>
      </c>
      <c r="AU633" s="218" t="s">
        <v>21</v>
      </c>
      <c r="AY633" s="19" t="s">
        <v>126</v>
      </c>
      <c r="BE633" s="219">
        <f>IF(N633="základní",J633,0)</f>
        <v>0</v>
      </c>
      <c r="BF633" s="219">
        <f>IF(N633="snížená",J633,0)</f>
        <v>0</v>
      </c>
      <c r="BG633" s="219">
        <f>IF(N633="zákl. přenesená",J633,0)</f>
        <v>0</v>
      </c>
      <c r="BH633" s="219">
        <f>IF(N633="sníž. přenesená",J633,0)</f>
        <v>0</v>
      </c>
      <c r="BI633" s="219">
        <f>IF(N633="nulová",J633,0)</f>
        <v>0</v>
      </c>
      <c r="BJ633" s="19" t="s">
        <v>90</v>
      </c>
      <c r="BK633" s="219">
        <f>ROUND(I633*H633,2)</f>
        <v>0</v>
      </c>
      <c r="BL633" s="19" t="s">
        <v>133</v>
      </c>
      <c r="BM633" s="218" t="s">
        <v>880</v>
      </c>
    </row>
    <row r="634" spans="1:47" s="2" customFormat="1" ht="12">
      <c r="A634" s="41"/>
      <c r="B634" s="42"/>
      <c r="C634" s="43"/>
      <c r="D634" s="220" t="s">
        <v>135</v>
      </c>
      <c r="E634" s="43"/>
      <c r="F634" s="221" t="s">
        <v>194</v>
      </c>
      <c r="G634" s="43"/>
      <c r="H634" s="43"/>
      <c r="I634" s="222"/>
      <c r="J634" s="43"/>
      <c r="K634" s="43"/>
      <c r="L634" s="47"/>
      <c r="M634" s="223"/>
      <c r="N634" s="224"/>
      <c r="O634" s="87"/>
      <c r="P634" s="87"/>
      <c r="Q634" s="87"/>
      <c r="R634" s="87"/>
      <c r="S634" s="87"/>
      <c r="T634" s="88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  <c r="AE634" s="41"/>
      <c r="AT634" s="19" t="s">
        <v>135</v>
      </c>
      <c r="AU634" s="19" t="s">
        <v>21</v>
      </c>
    </row>
    <row r="635" spans="1:51" s="14" customFormat="1" ht="12">
      <c r="A635" s="14"/>
      <c r="B635" s="236"/>
      <c r="C635" s="237"/>
      <c r="D635" s="227" t="s">
        <v>137</v>
      </c>
      <c r="E635" s="238" t="s">
        <v>32</v>
      </c>
      <c r="F635" s="239" t="s">
        <v>881</v>
      </c>
      <c r="G635" s="237"/>
      <c r="H635" s="240">
        <v>715.293</v>
      </c>
      <c r="I635" s="241"/>
      <c r="J635" s="237"/>
      <c r="K635" s="237"/>
      <c r="L635" s="242"/>
      <c r="M635" s="243"/>
      <c r="N635" s="244"/>
      <c r="O635" s="244"/>
      <c r="P635" s="244"/>
      <c r="Q635" s="244"/>
      <c r="R635" s="244"/>
      <c r="S635" s="244"/>
      <c r="T635" s="245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46" t="s">
        <v>137</v>
      </c>
      <c r="AU635" s="246" t="s">
        <v>21</v>
      </c>
      <c r="AV635" s="14" t="s">
        <v>21</v>
      </c>
      <c r="AW635" s="14" t="s">
        <v>41</v>
      </c>
      <c r="AX635" s="14" t="s">
        <v>82</v>
      </c>
      <c r="AY635" s="246" t="s">
        <v>126</v>
      </c>
    </row>
    <row r="636" spans="1:51" s="14" customFormat="1" ht="12">
      <c r="A636" s="14"/>
      <c r="B636" s="236"/>
      <c r="C636" s="237"/>
      <c r="D636" s="227" t="s">
        <v>137</v>
      </c>
      <c r="E636" s="238" t="s">
        <v>32</v>
      </c>
      <c r="F636" s="239" t="s">
        <v>882</v>
      </c>
      <c r="G636" s="237"/>
      <c r="H636" s="240">
        <v>-363.66</v>
      </c>
      <c r="I636" s="241"/>
      <c r="J636" s="237"/>
      <c r="K636" s="237"/>
      <c r="L636" s="242"/>
      <c r="M636" s="243"/>
      <c r="N636" s="244"/>
      <c r="O636" s="244"/>
      <c r="P636" s="244"/>
      <c r="Q636" s="244"/>
      <c r="R636" s="244"/>
      <c r="S636" s="244"/>
      <c r="T636" s="245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46" t="s">
        <v>137</v>
      </c>
      <c r="AU636" s="246" t="s">
        <v>21</v>
      </c>
      <c r="AV636" s="14" t="s">
        <v>21</v>
      </c>
      <c r="AW636" s="14" t="s">
        <v>41</v>
      </c>
      <c r="AX636" s="14" t="s">
        <v>82</v>
      </c>
      <c r="AY636" s="246" t="s">
        <v>126</v>
      </c>
    </row>
    <row r="637" spans="1:51" s="13" customFormat="1" ht="12">
      <c r="A637" s="13"/>
      <c r="B637" s="225"/>
      <c r="C637" s="226"/>
      <c r="D637" s="227" t="s">
        <v>137</v>
      </c>
      <c r="E637" s="228" t="s">
        <v>32</v>
      </c>
      <c r="F637" s="229" t="s">
        <v>883</v>
      </c>
      <c r="G637" s="226"/>
      <c r="H637" s="228" t="s">
        <v>32</v>
      </c>
      <c r="I637" s="230"/>
      <c r="J637" s="226"/>
      <c r="K637" s="226"/>
      <c r="L637" s="231"/>
      <c r="M637" s="232"/>
      <c r="N637" s="233"/>
      <c r="O637" s="233"/>
      <c r="P637" s="233"/>
      <c r="Q637" s="233"/>
      <c r="R637" s="233"/>
      <c r="S637" s="233"/>
      <c r="T637" s="234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35" t="s">
        <v>137</v>
      </c>
      <c r="AU637" s="235" t="s">
        <v>21</v>
      </c>
      <c r="AV637" s="13" t="s">
        <v>90</v>
      </c>
      <c r="AW637" s="13" t="s">
        <v>41</v>
      </c>
      <c r="AX637" s="13" t="s">
        <v>82</v>
      </c>
      <c r="AY637" s="235" t="s">
        <v>126</v>
      </c>
    </row>
    <row r="638" spans="1:51" s="14" customFormat="1" ht="12">
      <c r="A638" s="14"/>
      <c r="B638" s="236"/>
      <c r="C638" s="237"/>
      <c r="D638" s="227" t="s">
        <v>137</v>
      </c>
      <c r="E638" s="238" t="s">
        <v>32</v>
      </c>
      <c r="F638" s="239" t="s">
        <v>884</v>
      </c>
      <c r="G638" s="237"/>
      <c r="H638" s="240">
        <v>-351.44</v>
      </c>
      <c r="I638" s="241"/>
      <c r="J638" s="237"/>
      <c r="K638" s="237"/>
      <c r="L638" s="242"/>
      <c r="M638" s="243"/>
      <c r="N638" s="244"/>
      <c r="O638" s="244"/>
      <c r="P638" s="244"/>
      <c r="Q638" s="244"/>
      <c r="R638" s="244"/>
      <c r="S638" s="244"/>
      <c r="T638" s="245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46" t="s">
        <v>137</v>
      </c>
      <c r="AU638" s="246" t="s">
        <v>21</v>
      </c>
      <c r="AV638" s="14" t="s">
        <v>21</v>
      </c>
      <c r="AW638" s="14" t="s">
        <v>41</v>
      </c>
      <c r="AX638" s="14" t="s">
        <v>82</v>
      </c>
      <c r="AY638" s="246" t="s">
        <v>126</v>
      </c>
    </row>
    <row r="639" spans="1:51" s="13" customFormat="1" ht="12">
      <c r="A639" s="13"/>
      <c r="B639" s="225"/>
      <c r="C639" s="226"/>
      <c r="D639" s="227" t="s">
        <v>137</v>
      </c>
      <c r="E639" s="228" t="s">
        <v>32</v>
      </c>
      <c r="F639" s="229" t="s">
        <v>885</v>
      </c>
      <c r="G639" s="226"/>
      <c r="H639" s="228" t="s">
        <v>32</v>
      </c>
      <c r="I639" s="230"/>
      <c r="J639" s="226"/>
      <c r="K639" s="226"/>
      <c r="L639" s="231"/>
      <c r="M639" s="232"/>
      <c r="N639" s="233"/>
      <c r="O639" s="233"/>
      <c r="P639" s="233"/>
      <c r="Q639" s="233"/>
      <c r="R639" s="233"/>
      <c r="S639" s="233"/>
      <c r="T639" s="234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35" t="s">
        <v>137</v>
      </c>
      <c r="AU639" s="235" t="s">
        <v>21</v>
      </c>
      <c r="AV639" s="13" t="s">
        <v>90</v>
      </c>
      <c r="AW639" s="13" t="s">
        <v>41</v>
      </c>
      <c r="AX639" s="13" t="s">
        <v>82</v>
      </c>
      <c r="AY639" s="235" t="s">
        <v>126</v>
      </c>
    </row>
    <row r="640" spans="1:51" s="15" customFormat="1" ht="12">
      <c r="A640" s="15"/>
      <c r="B640" s="247"/>
      <c r="C640" s="248"/>
      <c r="D640" s="227" t="s">
        <v>137</v>
      </c>
      <c r="E640" s="249" t="s">
        <v>32</v>
      </c>
      <c r="F640" s="250" t="s">
        <v>141</v>
      </c>
      <c r="G640" s="248"/>
      <c r="H640" s="251">
        <v>0.19299999999998363</v>
      </c>
      <c r="I640" s="252"/>
      <c r="J640" s="248"/>
      <c r="K640" s="248"/>
      <c r="L640" s="253"/>
      <c r="M640" s="254"/>
      <c r="N640" s="255"/>
      <c r="O640" s="255"/>
      <c r="P640" s="255"/>
      <c r="Q640" s="255"/>
      <c r="R640" s="255"/>
      <c r="S640" s="255"/>
      <c r="T640" s="256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T640" s="257" t="s">
        <v>137</v>
      </c>
      <c r="AU640" s="257" t="s">
        <v>21</v>
      </c>
      <c r="AV640" s="15" t="s">
        <v>133</v>
      </c>
      <c r="AW640" s="15" t="s">
        <v>41</v>
      </c>
      <c r="AX640" s="15" t="s">
        <v>90</v>
      </c>
      <c r="AY640" s="257" t="s">
        <v>126</v>
      </c>
    </row>
    <row r="641" spans="1:65" s="2" customFormat="1" ht="37.8" customHeight="1">
      <c r="A641" s="41"/>
      <c r="B641" s="42"/>
      <c r="C641" s="207" t="s">
        <v>886</v>
      </c>
      <c r="D641" s="207" t="s">
        <v>128</v>
      </c>
      <c r="E641" s="208" t="s">
        <v>195</v>
      </c>
      <c r="F641" s="209" t="s">
        <v>196</v>
      </c>
      <c r="G641" s="210" t="s">
        <v>179</v>
      </c>
      <c r="H641" s="211">
        <v>2.702</v>
      </c>
      <c r="I641" s="212"/>
      <c r="J641" s="213">
        <f>ROUND(I641*H641,2)</f>
        <v>0</v>
      </c>
      <c r="K641" s="209" t="s">
        <v>132</v>
      </c>
      <c r="L641" s="47"/>
      <c r="M641" s="214" t="s">
        <v>32</v>
      </c>
      <c r="N641" s="215" t="s">
        <v>53</v>
      </c>
      <c r="O641" s="87"/>
      <c r="P641" s="216">
        <f>O641*H641</f>
        <v>0</v>
      </c>
      <c r="Q641" s="216">
        <v>0</v>
      </c>
      <c r="R641" s="216">
        <f>Q641*H641</f>
        <v>0</v>
      </c>
      <c r="S641" s="216">
        <v>0</v>
      </c>
      <c r="T641" s="217">
        <f>S641*H641</f>
        <v>0</v>
      </c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R641" s="218" t="s">
        <v>133</v>
      </c>
      <c r="AT641" s="218" t="s">
        <v>128</v>
      </c>
      <c r="AU641" s="218" t="s">
        <v>21</v>
      </c>
      <c r="AY641" s="19" t="s">
        <v>126</v>
      </c>
      <c r="BE641" s="219">
        <f>IF(N641="základní",J641,0)</f>
        <v>0</v>
      </c>
      <c r="BF641" s="219">
        <f>IF(N641="snížená",J641,0)</f>
        <v>0</v>
      </c>
      <c r="BG641" s="219">
        <f>IF(N641="zákl. přenesená",J641,0)</f>
        <v>0</v>
      </c>
      <c r="BH641" s="219">
        <f>IF(N641="sníž. přenesená",J641,0)</f>
        <v>0</v>
      </c>
      <c r="BI641" s="219">
        <f>IF(N641="nulová",J641,0)</f>
        <v>0</v>
      </c>
      <c r="BJ641" s="19" t="s">
        <v>90</v>
      </c>
      <c r="BK641" s="219">
        <f>ROUND(I641*H641,2)</f>
        <v>0</v>
      </c>
      <c r="BL641" s="19" t="s">
        <v>133</v>
      </c>
      <c r="BM641" s="218" t="s">
        <v>887</v>
      </c>
    </row>
    <row r="642" spans="1:47" s="2" customFormat="1" ht="12">
      <c r="A642" s="41"/>
      <c r="B642" s="42"/>
      <c r="C642" s="43"/>
      <c r="D642" s="220" t="s">
        <v>135</v>
      </c>
      <c r="E642" s="43"/>
      <c r="F642" s="221" t="s">
        <v>198</v>
      </c>
      <c r="G642" s="43"/>
      <c r="H642" s="43"/>
      <c r="I642" s="222"/>
      <c r="J642" s="43"/>
      <c r="K642" s="43"/>
      <c r="L642" s="47"/>
      <c r="M642" s="223"/>
      <c r="N642" s="224"/>
      <c r="O642" s="87"/>
      <c r="P642" s="87"/>
      <c r="Q642" s="87"/>
      <c r="R642" s="87"/>
      <c r="S642" s="87"/>
      <c r="T642" s="88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T642" s="19" t="s">
        <v>135</v>
      </c>
      <c r="AU642" s="19" t="s">
        <v>21</v>
      </c>
    </row>
    <row r="643" spans="1:51" s="14" customFormat="1" ht="12">
      <c r="A643" s="14"/>
      <c r="B643" s="236"/>
      <c r="C643" s="237"/>
      <c r="D643" s="227" t="s">
        <v>137</v>
      </c>
      <c r="E643" s="238" t="s">
        <v>32</v>
      </c>
      <c r="F643" s="239" t="s">
        <v>888</v>
      </c>
      <c r="G643" s="237"/>
      <c r="H643" s="240">
        <v>2.702</v>
      </c>
      <c r="I643" s="241"/>
      <c r="J643" s="237"/>
      <c r="K643" s="237"/>
      <c r="L643" s="242"/>
      <c r="M643" s="243"/>
      <c r="N643" s="244"/>
      <c r="O643" s="244"/>
      <c r="P643" s="244"/>
      <c r="Q643" s="244"/>
      <c r="R643" s="244"/>
      <c r="S643" s="244"/>
      <c r="T643" s="245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46" t="s">
        <v>137</v>
      </c>
      <c r="AU643" s="246" t="s">
        <v>21</v>
      </c>
      <c r="AV643" s="14" t="s">
        <v>21</v>
      </c>
      <c r="AW643" s="14" t="s">
        <v>41</v>
      </c>
      <c r="AX643" s="14" t="s">
        <v>82</v>
      </c>
      <c r="AY643" s="246" t="s">
        <v>126</v>
      </c>
    </row>
    <row r="644" spans="1:51" s="15" customFormat="1" ht="12">
      <c r="A644" s="15"/>
      <c r="B644" s="247"/>
      <c r="C644" s="248"/>
      <c r="D644" s="227" t="s">
        <v>137</v>
      </c>
      <c r="E644" s="249" t="s">
        <v>32</v>
      </c>
      <c r="F644" s="250" t="s">
        <v>141</v>
      </c>
      <c r="G644" s="248"/>
      <c r="H644" s="251">
        <v>2.702</v>
      </c>
      <c r="I644" s="252"/>
      <c r="J644" s="248"/>
      <c r="K644" s="248"/>
      <c r="L644" s="253"/>
      <c r="M644" s="254"/>
      <c r="N644" s="255"/>
      <c r="O644" s="255"/>
      <c r="P644" s="255"/>
      <c r="Q644" s="255"/>
      <c r="R644" s="255"/>
      <c r="S644" s="255"/>
      <c r="T644" s="256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T644" s="257" t="s">
        <v>137</v>
      </c>
      <c r="AU644" s="257" t="s">
        <v>21</v>
      </c>
      <c r="AV644" s="15" t="s">
        <v>133</v>
      </c>
      <c r="AW644" s="15" t="s">
        <v>41</v>
      </c>
      <c r="AX644" s="15" t="s">
        <v>90</v>
      </c>
      <c r="AY644" s="257" t="s">
        <v>126</v>
      </c>
    </row>
    <row r="645" spans="1:65" s="2" customFormat="1" ht="21.75" customHeight="1">
      <c r="A645" s="41"/>
      <c r="B645" s="42"/>
      <c r="C645" s="207" t="s">
        <v>889</v>
      </c>
      <c r="D645" s="207" t="s">
        <v>128</v>
      </c>
      <c r="E645" s="208" t="s">
        <v>202</v>
      </c>
      <c r="F645" s="209" t="s">
        <v>203</v>
      </c>
      <c r="G645" s="210" t="s">
        <v>179</v>
      </c>
      <c r="H645" s="211">
        <v>0.193</v>
      </c>
      <c r="I645" s="212"/>
      <c r="J645" s="213">
        <f>ROUND(I645*H645,2)</f>
        <v>0</v>
      </c>
      <c r="K645" s="209" t="s">
        <v>132</v>
      </c>
      <c r="L645" s="47"/>
      <c r="M645" s="214" t="s">
        <v>32</v>
      </c>
      <c r="N645" s="215" t="s">
        <v>53</v>
      </c>
      <c r="O645" s="87"/>
      <c r="P645" s="216">
        <f>O645*H645</f>
        <v>0</v>
      </c>
      <c r="Q645" s="216">
        <v>0</v>
      </c>
      <c r="R645" s="216">
        <f>Q645*H645</f>
        <v>0</v>
      </c>
      <c r="S645" s="216">
        <v>0</v>
      </c>
      <c r="T645" s="217">
        <f>S645*H645</f>
        <v>0</v>
      </c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R645" s="218" t="s">
        <v>133</v>
      </c>
      <c r="AT645" s="218" t="s">
        <v>128</v>
      </c>
      <c r="AU645" s="218" t="s">
        <v>21</v>
      </c>
      <c r="AY645" s="19" t="s">
        <v>126</v>
      </c>
      <c r="BE645" s="219">
        <f>IF(N645="základní",J645,0)</f>
        <v>0</v>
      </c>
      <c r="BF645" s="219">
        <f>IF(N645="snížená",J645,0)</f>
        <v>0</v>
      </c>
      <c r="BG645" s="219">
        <f>IF(N645="zákl. přenesená",J645,0)</f>
        <v>0</v>
      </c>
      <c r="BH645" s="219">
        <f>IF(N645="sníž. přenesená",J645,0)</f>
        <v>0</v>
      </c>
      <c r="BI645" s="219">
        <f>IF(N645="nulová",J645,0)</f>
        <v>0</v>
      </c>
      <c r="BJ645" s="19" t="s">
        <v>90</v>
      </c>
      <c r="BK645" s="219">
        <f>ROUND(I645*H645,2)</f>
        <v>0</v>
      </c>
      <c r="BL645" s="19" t="s">
        <v>133</v>
      </c>
      <c r="BM645" s="218" t="s">
        <v>890</v>
      </c>
    </row>
    <row r="646" spans="1:47" s="2" customFormat="1" ht="12">
      <c r="A646" s="41"/>
      <c r="B646" s="42"/>
      <c r="C646" s="43"/>
      <c r="D646" s="220" t="s">
        <v>135</v>
      </c>
      <c r="E646" s="43"/>
      <c r="F646" s="221" t="s">
        <v>205</v>
      </c>
      <c r="G646" s="43"/>
      <c r="H646" s="43"/>
      <c r="I646" s="222"/>
      <c r="J646" s="43"/>
      <c r="K646" s="43"/>
      <c r="L646" s="47"/>
      <c r="M646" s="223"/>
      <c r="N646" s="224"/>
      <c r="O646" s="87"/>
      <c r="P646" s="87"/>
      <c r="Q646" s="87"/>
      <c r="R646" s="87"/>
      <c r="S646" s="87"/>
      <c r="T646" s="88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T646" s="19" t="s">
        <v>135</v>
      </c>
      <c r="AU646" s="19" t="s">
        <v>21</v>
      </c>
    </row>
    <row r="647" spans="1:51" s="14" customFormat="1" ht="12">
      <c r="A647" s="14"/>
      <c r="B647" s="236"/>
      <c r="C647" s="237"/>
      <c r="D647" s="227" t="s">
        <v>137</v>
      </c>
      <c r="E647" s="238" t="s">
        <v>32</v>
      </c>
      <c r="F647" s="239" t="s">
        <v>878</v>
      </c>
      <c r="G647" s="237"/>
      <c r="H647" s="240">
        <v>0.193</v>
      </c>
      <c r="I647" s="241"/>
      <c r="J647" s="237"/>
      <c r="K647" s="237"/>
      <c r="L647" s="242"/>
      <c r="M647" s="243"/>
      <c r="N647" s="244"/>
      <c r="O647" s="244"/>
      <c r="P647" s="244"/>
      <c r="Q647" s="244"/>
      <c r="R647" s="244"/>
      <c r="S647" s="244"/>
      <c r="T647" s="245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46" t="s">
        <v>137</v>
      </c>
      <c r="AU647" s="246" t="s">
        <v>21</v>
      </c>
      <c r="AV647" s="14" t="s">
        <v>21</v>
      </c>
      <c r="AW647" s="14" t="s">
        <v>41</v>
      </c>
      <c r="AX647" s="14" t="s">
        <v>82</v>
      </c>
      <c r="AY647" s="246" t="s">
        <v>126</v>
      </c>
    </row>
    <row r="648" spans="1:51" s="15" customFormat="1" ht="12">
      <c r="A648" s="15"/>
      <c r="B648" s="247"/>
      <c r="C648" s="248"/>
      <c r="D648" s="227" t="s">
        <v>137</v>
      </c>
      <c r="E648" s="249" t="s">
        <v>32</v>
      </c>
      <c r="F648" s="250" t="s">
        <v>141</v>
      </c>
      <c r="G648" s="248"/>
      <c r="H648" s="251">
        <v>0.193</v>
      </c>
      <c r="I648" s="252"/>
      <c r="J648" s="248"/>
      <c r="K648" s="248"/>
      <c r="L648" s="253"/>
      <c r="M648" s="254"/>
      <c r="N648" s="255"/>
      <c r="O648" s="255"/>
      <c r="P648" s="255"/>
      <c r="Q648" s="255"/>
      <c r="R648" s="255"/>
      <c r="S648" s="255"/>
      <c r="T648" s="256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T648" s="257" t="s">
        <v>137</v>
      </c>
      <c r="AU648" s="257" t="s">
        <v>21</v>
      </c>
      <c r="AV648" s="15" t="s">
        <v>133</v>
      </c>
      <c r="AW648" s="15" t="s">
        <v>41</v>
      </c>
      <c r="AX648" s="15" t="s">
        <v>90</v>
      </c>
      <c r="AY648" s="257" t="s">
        <v>126</v>
      </c>
    </row>
    <row r="649" spans="1:65" s="2" customFormat="1" ht="24.15" customHeight="1">
      <c r="A649" s="41"/>
      <c r="B649" s="42"/>
      <c r="C649" s="207" t="s">
        <v>891</v>
      </c>
      <c r="D649" s="207" t="s">
        <v>128</v>
      </c>
      <c r="E649" s="208" t="s">
        <v>892</v>
      </c>
      <c r="F649" s="209" t="s">
        <v>893</v>
      </c>
      <c r="G649" s="210" t="s">
        <v>179</v>
      </c>
      <c r="H649" s="211">
        <v>363.66</v>
      </c>
      <c r="I649" s="212"/>
      <c r="J649" s="213">
        <f>ROUND(I649*H649,2)</f>
        <v>0</v>
      </c>
      <c r="K649" s="209" t="s">
        <v>132</v>
      </c>
      <c r="L649" s="47"/>
      <c r="M649" s="214" t="s">
        <v>32</v>
      </c>
      <c r="N649" s="215" t="s">
        <v>53</v>
      </c>
      <c r="O649" s="87"/>
      <c r="P649" s="216">
        <f>O649*H649</f>
        <v>0</v>
      </c>
      <c r="Q649" s="216">
        <v>0</v>
      </c>
      <c r="R649" s="216">
        <f>Q649*H649</f>
        <v>0</v>
      </c>
      <c r="S649" s="216">
        <v>0</v>
      </c>
      <c r="T649" s="217">
        <f>S649*H649</f>
        <v>0</v>
      </c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  <c r="AR649" s="218" t="s">
        <v>133</v>
      </c>
      <c r="AT649" s="218" t="s">
        <v>128</v>
      </c>
      <c r="AU649" s="218" t="s">
        <v>21</v>
      </c>
      <c r="AY649" s="19" t="s">
        <v>126</v>
      </c>
      <c r="BE649" s="219">
        <f>IF(N649="základní",J649,0)</f>
        <v>0</v>
      </c>
      <c r="BF649" s="219">
        <f>IF(N649="snížená",J649,0)</f>
        <v>0</v>
      </c>
      <c r="BG649" s="219">
        <f>IF(N649="zákl. přenesená",J649,0)</f>
        <v>0</v>
      </c>
      <c r="BH649" s="219">
        <f>IF(N649="sníž. přenesená",J649,0)</f>
        <v>0</v>
      </c>
      <c r="BI649" s="219">
        <f>IF(N649="nulová",J649,0)</f>
        <v>0</v>
      </c>
      <c r="BJ649" s="19" t="s">
        <v>90</v>
      </c>
      <c r="BK649" s="219">
        <f>ROUND(I649*H649,2)</f>
        <v>0</v>
      </c>
      <c r="BL649" s="19" t="s">
        <v>133</v>
      </c>
      <c r="BM649" s="218" t="s">
        <v>894</v>
      </c>
    </row>
    <row r="650" spans="1:47" s="2" customFormat="1" ht="12">
      <c r="A650" s="41"/>
      <c r="B650" s="42"/>
      <c r="C650" s="43"/>
      <c r="D650" s="220" t="s">
        <v>135</v>
      </c>
      <c r="E650" s="43"/>
      <c r="F650" s="221" t="s">
        <v>895</v>
      </c>
      <c r="G650" s="43"/>
      <c r="H650" s="43"/>
      <c r="I650" s="222"/>
      <c r="J650" s="43"/>
      <c r="K650" s="43"/>
      <c r="L650" s="47"/>
      <c r="M650" s="223"/>
      <c r="N650" s="224"/>
      <c r="O650" s="87"/>
      <c r="P650" s="87"/>
      <c r="Q650" s="87"/>
      <c r="R650" s="87"/>
      <c r="S650" s="87"/>
      <c r="T650" s="88"/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T650" s="19" t="s">
        <v>135</v>
      </c>
      <c r="AU650" s="19" t="s">
        <v>21</v>
      </c>
    </row>
    <row r="651" spans="1:51" s="14" customFormat="1" ht="12">
      <c r="A651" s="14"/>
      <c r="B651" s="236"/>
      <c r="C651" s="237"/>
      <c r="D651" s="227" t="s">
        <v>137</v>
      </c>
      <c r="E651" s="238" t="s">
        <v>32</v>
      </c>
      <c r="F651" s="239" t="s">
        <v>896</v>
      </c>
      <c r="G651" s="237"/>
      <c r="H651" s="240">
        <v>363.66</v>
      </c>
      <c r="I651" s="241"/>
      <c r="J651" s="237"/>
      <c r="K651" s="237"/>
      <c r="L651" s="242"/>
      <c r="M651" s="243"/>
      <c r="N651" s="244"/>
      <c r="O651" s="244"/>
      <c r="P651" s="244"/>
      <c r="Q651" s="244"/>
      <c r="R651" s="244"/>
      <c r="S651" s="244"/>
      <c r="T651" s="245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46" t="s">
        <v>137</v>
      </c>
      <c r="AU651" s="246" t="s">
        <v>21</v>
      </c>
      <c r="AV651" s="14" t="s">
        <v>21</v>
      </c>
      <c r="AW651" s="14" t="s">
        <v>41</v>
      </c>
      <c r="AX651" s="14" t="s">
        <v>82</v>
      </c>
      <c r="AY651" s="246" t="s">
        <v>126</v>
      </c>
    </row>
    <row r="652" spans="1:51" s="13" customFormat="1" ht="12">
      <c r="A652" s="13"/>
      <c r="B652" s="225"/>
      <c r="C652" s="226"/>
      <c r="D652" s="227" t="s">
        <v>137</v>
      </c>
      <c r="E652" s="228" t="s">
        <v>32</v>
      </c>
      <c r="F652" s="229" t="s">
        <v>897</v>
      </c>
      <c r="G652" s="226"/>
      <c r="H652" s="228" t="s">
        <v>32</v>
      </c>
      <c r="I652" s="230"/>
      <c r="J652" s="226"/>
      <c r="K652" s="226"/>
      <c r="L652" s="231"/>
      <c r="M652" s="232"/>
      <c r="N652" s="233"/>
      <c r="O652" s="233"/>
      <c r="P652" s="233"/>
      <c r="Q652" s="233"/>
      <c r="R652" s="233"/>
      <c r="S652" s="233"/>
      <c r="T652" s="234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35" t="s">
        <v>137</v>
      </c>
      <c r="AU652" s="235" t="s">
        <v>21</v>
      </c>
      <c r="AV652" s="13" t="s">
        <v>90</v>
      </c>
      <c r="AW652" s="13" t="s">
        <v>41</v>
      </c>
      <c r="AX652" s="13" t="s">
        <v>82</v>
      </c>
      <c r="AY652" s="235" t="s">
        <v>126</v>
      </c>
    </row>
    <row r="653" spans="1:51" s="15" customFormat="1" ht="12">
      <c r="A653" s="15"/>
      <c r="B653" s="247"/>
      <c r="C653" s="248"/>
      <c r="D653" s="227" t="s">
        <v>137</v>
      </c>
      <c r="E653" s="249" t="s">
        <v>32</v>
      </c>
      <c r="F653" s="250" t="s">
        <v>141</v>
      </c>
      <c r="G653" s="248"/>
      <c r="H653" s="251">
        <v>363.66</v>
      </c>
      <c r="I653" s="252"/>
      <c r="J653" s="248"/>
      <c r="K653" s="248"/>
      <c r="L653" s="253"/>
      <c r="M653" s="254"/>
      <c r="N653" s="255"/>
      <c r="O653" s="255"/>
      <c r="P653" s="255"/>
      <c r="Q653" s="255"/>
      <c r="R653" s="255"/>
      <c r="S653" s="255"/>
      <c r="T653" s="256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T653" s="257" t="s">
        <v>137</v>
      </c>
      <c r="AU653" s="257" t="s">
        <v>21</v>
      </c>
      <c r="AV653" s="15" t="s">
        <v>133</v>
      </c>
      <c r="AW653" s="15" t="s">
        <v>41</v>
      </c>
      <c r="AX653" s="15" t="s">
        <v>90</v>
      </c>
      <c r="AY653" s="257" t="s">
        <v>126</v>
      </c>
    </row>
    <row r="654" spans="1:65" s="2" customFormat="1" ht="24.15" customHeight="1">
      <c r="A654" s="41"/>
      <c r="B654" s="42"/>
      <c r="C654" s="207" t="s">
        <v>898</v>
      </c>
      <c r="D654" s="207" t="s">
        <v>128</v>
      </c>
      <c r="E654" s="208" t="s">
        <v>899</v>
      </c>
      <c r="F654" s="209" t="s">
        <v>900</v>
      </c>
      <c r="G654" s="210" t="s">
        <v>179</v>
      </c>
      <c r="H654" s="211">
        <v>5091.24</v>
      </c>
      <c r="I654" s="212"/>
      <c r="J654" s="213">
        <f>ROUND(I654*H654,2)</f>
        <v>0</v>
      </c>
      <c r="K654" s="209" t="s">
        <v>132</v>
      </c>
      <c r="L654" s="47"/>
      <c r="M654" s="214" t="s">
        <v>32</v>
      </c>
      <c r="N654" s="215" t="s">
        <v>53</v>
      </c>
      <c r="O654" s="87"/>
      <c r="P654" s="216">
        <f>O654*H654</f>
        <v>0</v>
      </c>
      <c r="Q654" s="216">
        <v>0</v>
      </c>
      <c r="R654" s="216">
        <f>Q654*H654</f>
        <v>0</v>
      </c>
      <c r="S654" s="216">
        <v>0</v>
      </c>
      <c r="T654" s="217">
        <f>S654*H654</f>
        <v>0</v>
      </c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  <c r="AR654" s="218" t="s">
        <v>133</v>
      </c>
      <c r="AT654" s="218" t="s">
        <v>128</v>
      </c>
      <c r="AU654" s="218" t="s">
        <v>21</v>
      </c>
      <c r="AY654" s="19" t="s">
        <v>126</v>
      </c>
      <c r="BE654" s="219">
        <f>IF(N654="základní",J654,0)</f>
        <v>0</v>
      </c>
      <c r="BF654" s="219">
        <f>IF(N654="snížená",J654,0)</f>
        <v>0</v>
      </c>
      <c r="BG654" s="219">
        <f>IF(N654="zákl. přenesená",J654,0)</f>
        <v>0</v>
      </c>
      <c r="BH654" s="219">
        <f>IF(N654="sníž. přenesená",J654,0)</f>
        <v>0</v>
      </c>
      <c r="BI654" s="219">
        <f>IF(N654="nulová",J654,0)</f>
        <v>0</v>
      </c>
      <c r="BJ654" s="19" t="s">
        <v>90</v>
      </c>
      <c r="BK654" s="219">
        <f>ROUND(I654*H654,2)</f>
        <v>0</v>
      </c>
      <c r="BL654" s="19" t="s">
        <v>133</v>
      </c>
      <c r="BM654" s="218" t="s">
        <v>901</v>
      </c>
    </row>
    <row r="655" spans="1:47" s="2" customFormat="1" ht="12">
      <c r="A655" s="41"/>
      <c r="B655" s="42"/>
      <c r="C655" s="43"/>
      <c r="D655" s="220" t="s">
        <v>135</v>
      </c>
      <c r="E655" s="43"/>
      <c r="F655" s="221" t="s">
        <v>902</v>
      </c>
      <c r="G655" s="43"/>
      <c r="H655" s="43"/>
      <c r="I655" s="222"/>
      <c r="J655" s="43"/>
      <c r="K655" s="43"/>
      <c r="L655" s="47"/>
      <c r="M655" s="223"/>
      <c r="N655" s="224"/>
      <c r="O655" s="87"/>
      <c r="P655" s="87"/>
      <c r="Q655" s="87"/>
      <c r="R655" s="87"/>
      <c r="S655" s="87"/>
      <c r="T655" s="88"/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T655" s="19" t="s">
        <v>135</v>
      </c>
      <c r="AU655" s="19" t="s">
        <v>21</v>
      </c>
    </row>
    <row r="656" spans="1:51" s="14" customFormat="1" ht="12">
      <c r="A656" s="14"/>
      <c r="B656" s="236"/>
      <c r="C656" s="237"/>
      <c r="D656" s="227" t="s">
        <v>137</v>
      </c>
      <c r="E656" s="238" t="s">
        <v>32</v>
      </c>
      <c r="F656" s="239" t="s">
        <v>903</v>
      </c>
      <c r="G656" s="237"/>
      <c r="H656" s="240">
        <v>5091.24</v>
      </c>
      <c r="I656" s="241"/>
      <c r="J656" s="237"/>
      <c r="K656" s="237"/>
      <c r="L656" s="242"/>
      <c r="M656" s="243"/>
      <c r="N656" s="244"/>
      <c r="O656" s="244"/>
      <c r="P656" s="244"/>
      <c r="Q656" s="244"/>
      <c r="R656" s="244"/>
      <c r="S656" s="244"/>
      <c r="T656" s="245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46" t="s">
        <v>137</v>
      </c>
      <c r="AU656" s="246" t="s">
        <v>21</v>
      </c>
      <c r="AV656" s="14" t="s">
        <v>21</v>
      </c>
      <c r="AW656" s="14" t="s">
        <v>41</v>
      </c>
      <c r="AX656" s="14" t="s">
        <v>82</v>
      </c>
      <c r="AY656" s="246" t="s">
        <v>126</v>
      </c>
    </row>
    <row r="657" spans="1:51" s="15" customFormat="1" ht="12">
      <c r="A657" s="15"/>
      <c r="B657" s="247"/>
      <c r="C657" s="248"/>
      <c r="D657" s="227" t="s">
        <v>137</v>
      </c>
      <c r="E657" s="249" t="s">
        <v>32</v>
      </c>
      <c r="F657" s="250" t="s">
        <v>141</v>
      </c>
      <c r="G657" s="248"/>
      <c r="H657" s="251">
        <v>5091.24</v>
      </c>
      <c r="I657" s="252"/>
      <c r="J657" s="248"/>
      <c r="K657" s="248"/>
      <c r="L657" s="253"/>
      <c r="M657" s="254"/>
      <c r="N657" s="255"/>
      <c r="O657" s="255"/>
      <c r="P657" s="255"/>
      <c r="Q657" s="255"/>
      <c r="R657" s="255"/>
      <c r="S657" s="255"/>
      <c r="T657" s="256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T657" s="257" t="s">
        <v>137</v>
      </c>
      <c r="AU657" s="257" t="s">
        <v>21</v>
      </c>
      <c r="AV657" s="15" t="s">
        <v>133</v>
      </c>
      <c r="AW657" s="15" t="s">
        <v>41</v>
      </c>
      <c r="AX657" s="15" t="s">
        <v>90</v>
      </c>
      <c r="AY657" s="257" t="s">
        <v>126</v>
      </c>
    </row>
    <row r="658" spans="1:65" s="2" customFormat="1" ht="16.5" customHeight="1">
      <c r="A658" s="41"/>
      <c r="B658" s="42"/>
      <c r="C658" s="207" t="s">
        <v>904</v>
      </c>
      <c r="D658" s="207" t="s">
        <v>128</v>
      </c>
      <c r="E658" s="208" t="s">
        <v>905</v>
      </c>
      <c r="F658" s="209" t="s">
        <v>906</v>
      </c>
      <c r="G658" s="210" t="s">
        <v>179</v>
      </c>
      <c r="H658" s="211">
        <v>363.66</v>
      </c>
      <c r="I658" s="212"/>
      <c r="J658" s="213">
        <f>ROUND(I658*H658,2)</f>
        <v>0</v>
      </c>
      <c r="K658" s="209" t="s">
        <v>132</v>
      </c>
      <c r="L658" s="47"/>
      <c r="M658" s="214" t="s">
        <v>32</v>
      </c>
      <c r="N658" s="215" t="s">
        <v>53</v>
      </c>
      <c r="O658" s="87"/>
      <c r="P658" s="216">
        <f>O658*H658</f>
        <v>0</v>
      </c>
      <c r="Q658" s="216">
        <v>0</v>
      </c>
      <c r="R658" s="216">
        <f>Q658*H658</f>
        <v>0</v>
      </c>
      <c r="S658" s="216">
        <v>0</v>
      </c>
      <c r="T658" s="217">
        <f>S658*H658</f>
        <v>0</v>
      </c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  <c r="AE658" s="41"/>
      <c r="AR658" s="218" t="s">
        <v>133</v>
      </c>
      <c r="AT658" s="218" t="s">
        <v>128</v>
      </c>
      <c r="AU658" s="218" t="s">
        <v>21</v>
      </c>
      <c r="AY658" s="19" t="s">
        <v>126</v>
      </c>
      <c r="BE658" s="219">
        <f>IF(N658="základní",J658,0)</f>
        <v>0</v>
      </c>
      <c r="BF658" s="219">
        <f>IF(N658="snížená",J658,0)</f>
        <v>0</v>
      </c>
      <c r="BG658" s="219">
        <f>IF(N658="zákl. přenesená",J658,0)</f>
        <v>0</v>
      </c>
      <c r="BH658" s="219">
        <f>IF(N658="sníž. přenesená",J658,0)</f>
        <v>0</v>
      </c>
      <c r="BI658" s="219">
        <f>IF(N658="nulová",J658,0)</f>
        <v>0</v>
      </c>
      <c r="BJ658" s="19" t="s">
        <v>90</v>
      </c>
      <c r="BK658" s="219">
        <f>ROUND(I658*H658,2)</f>
        <v>0</v>
      </c>
      <c r="BL658" s="19" t="s">
        <v>133</v>
      </c>
      <c r="BM658" s="218" t="s">
        <v>907</v>
      </c>
    </row>
    <row r="659" spans="1:47" s="2" customFormat="1" ht="12">
      <c r="A659" s="41"/>
      <c r="B659" s="42"/>
      <c r="C659" s="43"/>
      <c r="D659" s="220" t="s">
        <v>135</v>
      </c>
      <c r="E659" s="43"/>
      <c r="F659" s="221" t="s">
        <v>908</v>
      </c>
      <c r="G659" s="43"/>
      <c r="H659" s="43"/>
      <c r="I659" s="222"/>
      <c r="J659" s="43"/>
      <c r="K659" s="43"/>
      <c r="L659" s="47"/>
      <c r="M659" s="223"/>
      <c r="N659" s="224"/>
      <c r="O659" s="87"/>
      <c r="P659" s="87"/>
      <c r="Q659" s="87"/>
      <c r="R659" s="87"/>
      <c r="S659" s="87"/>
      <c r="T659" s="88"/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T659" s="19" t="s">
        <v>135</v>
      </c>
      <c r="AU659" s="19" t="s">
        <v>21</v>
      </c>
    </row>
    <row r="660" spans="1:51" s="14" customFormat="1" ht="12">
      <c r="A660" s="14"/>
      <c r="B660" s="236"/>
      <c r="C660" s="237"/>
      <c r="D660" s="227" t="s">
        <v>137</v>
      </c>
      <c r="E660" s="238" t="s">
        <v>32</v>
      </c>
      <c r="F660" s="239" t="s">
        <v>909</v>
      </c>
      <c r="G660" s="237"/>
      <c r="H660" s="240">
        <v>363.66</v>
      </c>
      <c r="I660" s="241"/>
      <c r="J660" s="237"/>
      <c r="K660" s="237"/>
      <c r="L660" s="242"/>
      <c r="M660" s="243"/>
      <c r="N660" s="244"/>
      <c r="O660" s="244"/>
      <c r="P660" s="244"/>
      <c r="Q660" s="244"/>
      <c r="R660" s="244"/>
      <c r="S660" s="244"/>
      <c r="T660" s="245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46" t="s">
        <v>137</v>
      </c>
      <c r="AU660" s="246" t="s">
        <v>21</v>
      </c>
      <c r="AV660" s="14" t="s">
        <v>21</v>
      </c>
      <c r="AW660" s="14" t="s">
        <v>41</v>
      </c>
      <c r="AX660" s="14" t="s">
        <v>82</v>
      </c>
      <c r="AY660" s="246" t="s">
        <v>126</v>
      </c>
    </row>
    <row r="661" spans="1:51" s="15" customFormat="1" ht="12">
      <c r="A661" s="15"/>
      <c r="B661" s="247"/>
      <c r="C661" s="248"/>
      <c r="D661" s="227" t="s">
        <v>137</v>
      </c>
      <c r="E661" s="249" t="s">
        <v>32</v>
      </c>
      <c r="F661" s="250" t="s">
        <v>141</v>
      </c>
      <c r="G661" s="248"/>
      <c r="H661" s="251">
        <v>363.66</v>
      </c>
      <c r="I661" s="252"/>
      <c r="J661" s="248"/>
      <c r="K661" s="248"/>
      <c r="L661" s="253"/>
      <c r="M661" s="254"/>
      <c r="N661" s="255"/>
      <c r="O661" s="255"/>
      <c r="P661" s="255"/>
      <c r="Q661" s="255"/>
      <c r="R661" s="255"/>
      <c r="S661" s="255"/>
      <c r="T661" s="256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T661" s="257" t="s">
        <v>137</v>
      </c>
      <c r="AU661" s="257" t="s">
        <v>21</v>
      </c>
      <c r="AV661" s="15" t="s">
        <v>133</v>
      </c>
      <c r="AW661" s="15" t="s">
        <v>41</v>
      </c>
      <c r="AX661" s="15" t="s">
        <v>90</v>
      </c>
      <c r="AY661" s="257" t="s">
        <v>126</v>
      </c>
    </row>
    <row r="662" spans="1:65" s="2" customFormat="1" ht="24.15" customHeight="1">
      <c r="A662" s="41"/>
      <c r="B662" s="42"/>
      <c r="C662" s="207" t="s">
        <v>910</v>
      </c>
      <c r="D662" s="207" t="s">
        <v>128</v>
      </c>
      <c r="E662" s="208" t="s">
        <v>214</v>
      </c>
      <c r="F662" s="209" t="s">
        <v>215</v>
      </c>
      <c r="G662" s="210" t="s">
        <v>179</v>
      </c>
      <c r="H662" s="211">
        <v>363.66</v>
      </c>
      <c r="I662" s="212"/>
      <c r="J662" s="213">
        <f>ROUND(I662*H662,2)</f>
        <v>0</v>
      </c>
      <c r="K662" s="209" t="s">
        <v>132</v>
      </c>
      <c r="L662" s="47"/>
      <c r="M662" s="214" t="s">
        <v>32</v>
      </c>
      <c r="N662" s="215" t="s">
        <v>53</v>
      </c>
      <c r="O662" s="87"/>
      <c r="P662" s="216">
        <f>O662*H662</f>
        <v>0</v>
      </c>
      <c r="Q662" s="216">
        <v>0</v>
      </c>
      <c r="R662" s="216">
        <f>Q662*H662</f>
        <v>0</v>
      </c>
      <c r="S662" s="216">
        <v>0</v>
      </c>
      <c r="T662" s="217">
        <f>S662*H662</f>
        <v>0</v>
      </c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  <c r="AR662" s="218" t="s">
        <v>133</v>
      </c>
      <c r="AT662" s="218" t="s">
        <v>128</v>
      </c>
      <c r="AU662" s="218" t="s">
        <v>21</v>
      </c>
      <c r="AY662" s="19" t="s">
        <v>126</v>
      </c>
      <c r="BE662" s="219">
        <f>IF(N662="základní",J662,0)</f>
        <v>0</v>
      </c>
      <c r="BF662" s="219">
        <f>IF(N662="snížená",J662,0)</f>
        <v>0</v>
      </c>
      <c r="BG662" s="219">
        <f>IF(N662="zákl. přenesená",J662,0)</f>
        <v>0</v>
      </c>
      <c r="BH662" s="219">
        <f>IF(N662="sníž. přenesená",J662,0)</f>
        <v>0</v>
      </c>
      <c r="BI662" s="219">
        <f>IF(N662="nulová",J662,0)</f>
        <v>0</v>
      </c>
      <c r="BJ662" s="19" t="s">
        <v>90</v>
      </c>
      <c r="BK662" s="219">
        <f>ROUND(I662*H662,2)</f>
        <v>0</v>
      </c>
      <c r="BL662" s="19" t="s">
        <v>133</v>
      </c>
      <c r="BM662" s="218" t="s">
        <v>911</v>
      </c>
    </row>
    <row r="663" spans="1:47" s="2" customFormat="1" ht="12">
      <c r="A663" s="41"/>
      <c r="B663" s="42"/>
      <c r="C663" s="43"/>
      <c r="D663" s="220" t="s">
        <v>135</v>
      </c>
      <c r="E663" s="43"/>
      <c r="F663" s="221" t="s">
        <v>217</v>
      </c>
      <c r="G663" s="43"/>
      <c r="H663" s="43"/>
      <c r="I663" s="222"/>
      <c r="J663" s="43"/>
      <c r="K663" s="43"/>
      <c r="L663" s="47"/>
      <c r="M663" s="223"/>
      <c r="N663" s="224"/>
      <c r="O663" s="87"/>
      <c r="P663" s="87"/>
      <c r="Q663" s="87"/>
      <c r="R663" s="87"/>
      <c r="S663" s="87"/>
      <c r="T663" s="88"/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  <c r="AE663" s="41"/>
      <c r="AT663" s="19" t="s">
        <v>135</v>
      </c>
      <c r="AU663" s="19" t="s">
        <v>21</v>
      </c>
    </row>
    <row r="664" spans="1:51" s="14" customFormat="1" ht="12">
      <c r="A664" s="14"/>
      <c r="B664" s="236"/>
      <c r="C664" s="237"/>
      <c r="D664" s="227" t="s">
        <v>137</v>
      </c>
      <c r="E664" s="238" t="s">
        <v>32</v>
      </c>
      <c r="F664" s="239" t="s">
        <v>909</v>
      </c>
      <c r="G664" s="237"/>
      <c r="H664" s="240">
        <v>363.66</v>
      </c>
      <c r="I664" s="241"/>
      <c r="J664" s="237"/>
      <c r="K664" s="237"/>
      <c r="L664" s="242"/>
      <c r="M664" s="243"/>
      <c r="N664" s="244"/>
      <c r="O664" s="244"/>
      <c r="P664" s="244"/>
      <c r="Q664" s="244"/>
      <c r="R664" s="244"/>
      <c r="S664" s="244"/>
      <c r="T664" s="245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46" t="s">
        <v>137</v>
      </c>
      <c r="AU664" s="246" t="s">
        <v>21</v>
      </c>
      <c r="AV664" s="14" t="s">
        <v>21</v>
      </c>
      <c r="AW664" s="14" t="s">
        <v>41</v>
      </c>
      <c r="AX664" s="14" t="s">
        <v>82</v>
      </c>
      <c r="AY664" s="246" t="s">
        <v>126</v>
      </c>
    </row>
    <row r="665" spans="1:51" s="15" customFormat="1" ht="12">
      <c r="A665" s="15"/>
      <c r="B665" s="247"/>
      <c r="C665" s="248"/>
      <c r="D665" s="227" t="s">
        <v>137</v>
      </c>
      <c r="E665" s="249" t="s">
        <v>32</v>
      </c>
      <c r="F665" s="250" t="s">
        <v>141</v>
      </c>
      <c r="G665" s="248"/>
      <c r="H665" s="251">
        <v>363.66</v>
      </c>
      <c r="I665" s="252"/>
      <c r="J665" s="248"/>
      <c r="K665" s="248"/>
      <c r="L665" s="253"/>
      <c r="M665" s="254"/>
      <c r="N665" s="255"/>
      <c r="O665" s="255"/>
      <c r="P665" s="255"/>
      <c r="Q665" s="255"/>
      <c r="R665" s="255"/>
      <c r="S665" s="255"/>
      <c r="T665" s="256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T665" s="257" t="s">
        <v>137</v>
      </c>
      <c r="AU665" s="257" t="s">
        <v>21</v>
      </c>
      <c r="AV665" s="15" t="s">
        <v>133</v>
      </c>
      <c r="AW665" s="15" t="s">
        <v>41</v>
      </c>
      <c r="AX665" s="15" t="s">
        <v>90</v>
      </c>
      <c r="AY665" s="257" t="s">
        <v>126</v>
      </c>
    </row>
    <row r="666" spans="1:63" s="12" customFormat="1" ht="22.8" customHeight="1">
      <c r="A666" s="12"/>
      <c r="B666" s="191"/>
      <c r="C666" s="192"/>
      <c r="D666" s="193" t="s">
        <v>81</v>
      </c>
      <c r="E666" s="205" t="s">
        <v>912</v>
      </c>
      <c r="F666" s="205" t="s">
        <v>913</v>
      </c>
      <c r="G666" s="192"/>
      <c r="H666" s="192"/>
      <c r="I666" s="195"/>
      <c r="J666" s="206">
        <f>BK666</f>
        <v>0</v>
      </c>
      <c r="K666" s="192"/>
      <c r="L666" s="197"/>
      <c r="M666" s="198"/>
      <c r="N666" s="199"/>
      <c r="O666" s="199"/>
      <c r="P666" s="200">
        <f>SUM(P667:P668)</f>
        <v>0</v>
      </c>
      <c r="Q666" s="199"/>
      <c r="R666" s="200">
        <f>SUM(R667:R668)</f>
        <v>0</v>
      </c>
      <c r="S666" s="199"/>
      <c r="T666" s="201">
        <f>SUM(T667:T668)</f>
        <v>0</v>
      </c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R666" s="202" t="s">
        <v>90</v>
      </c>
      <c r="AT666" s="203" t="s">
        <v>81</v>
      </c>
      <c r="AU666" s="203" t="s">
        <v>90</v>
      </c>
      <c r="AY666" s="202" t="s">
        <v>126</v>
      </c>
      <c r="BK666" s="204">
        <f>SUM(BK667:BK668)</f>
        <v>0</v>
      </c>
    </row>
    <row r="667" spans="1:65" s="2" customFormat="1" ht="24.15" customHeight="1">
      <c r="A667" s="41"/>
      <c r="B667" s="42"/>
      <c r="C667" s="207" t="s">
        <v>914</v>
      </c>
      <c r="D667" s="207" t="s">
        <v>128</v>
      </c>
      <c r="E667" s="208" t="s">
        <v>915</v>
      </c>
      <c r="F667" s="209" t="s">
        <v>916</v>
      </c>
      <c r="G667" s="210" t="s">
        <v>179</v>
      </c>
      <c r="H667" s="211">
        <v>932.719</v>
      </c>
      <c r="I667" s="212"/>
      <c r="J667" s="213">
        <f>ROUND(I667*H667,2)</f>
        <v>0</v>
      </c>
      <c r="K667" s="209" t="s">
        <v>132</v>
      </c>
      <c r="L667" s="47"/>
      <c r="M667" s="214" t="s">
        <v>32</v>
      </c>
      <c r="N667" s="215" t="s">
        <v>53</v>
      </c>
      <c r="O667" s="87"/>
      <c r="P667" s="216">
        <f>O667*H667</f>
        <v>0</v>
      </c>
      <c r="Q667" s="216">
        <v>0</v>
      </c>
      <c r="R667" s="216">
        <f>Q667*H667</f>
        <v>0</v>
      </c>
      <c r="S667" s="216">
        <v>0</v>
      </c>
      <c r="T667" s="217">
        <f>S667*H667</f>
        <v>0</v>
      </c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  <c r="AE667" s="41"/>
      <c r="AR667" s="218" t="s">
        <v>133</v>
      </c>
      <c r="AT667" s="218" t="s">
        <v>128</v>
      </c>
      <c r="AU667" s="218" t="s">
        <v>21</v>
      </c>
      <c r="AY667" s="19" t="s">
        <v>126</v>
      </c>
      <c r="BE667" s="219">
        <f>IF(N667="základní",J667,0)</f>
        <v>0</v>
      </c>
      <c r="BF667" s="219">
        <f>IF(N667="snížená",J667,0)</f>
        <v>0</v>
      </c>
      <c r="BG667" s="219">
        <f>IF(N667="zákl. přenesená",J667,0)</f>
        <v>0</v>
      </c>
      <c r="BH667" s="219">
        <f>IF(N667="sníž. přenesená",J667,0)</f>
        <v>0</v>
      </c>
      <c r="BI667" s="219">
        <f>IF(N667="nulová",J667,0)</f>
        <v>0</v>
      </c>
      <c r="BJ667" s="19" t="s">
        <v>90</v>
      </c>
      <c r="BK667" s="219">
        <f>ROUND(I667*H667,2)</f>
        <v>0</v>
      </c>
      <c r="BL667" s="19" t="s">
        <v>133</v>
      </c>
      <c r="BM667" s="218" t="s">
        <v>917</v>
      </c>
    </row>
    <row r="668" spans="1:47" s="2" customFormat="1" ht="12">
      <c r="A668" s="41"/>
      <c r="B668" s="42"/>
      <c r="C668" s="43"/>
      <c r="D668" s="220" t="s">
        <v>135</v>
      </c>
      <c r="E668" s="43"/>
      <c r="F668" s="221" t="s">
        <v>918</v>
      </c>
      <c r="G668" s="43"/>
      <c r="H668" s="43"/>
      <c r="I668" s="222"/>
      <c r="J668" s="43"/>
      <c r="K668" s="43"/>
      <c r="L668" s="47"/>
      <c r="M668" s="223"/>
      <c r="N668" s="224"/>
      <c r="O668" s="87"/>
      <c r="P668" s="87"/>
      <c r="Q668" s="87"/>
      <c r="R668" s="87"/>
      <c r="S668" s="87"/>
      <c r="T668" s="88"/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T668" s="19" t="s">
        <v>135</v>
      </c>
      <c r="AU668" s="19" t="s">
        <v>21</v>
      </c>
    </row>
    <row r="669" spans="1:63" s="12" customFormat="1" ht="25.9" customHeight="1">
      <c r="A669" s="12"/>
      <c r="B669" s="191"/>
      <c r="C669" s="192"/>
      <c r="D669" s="193" t="s">
        <v>81</v>
      </c>
      <c r="E669" s="194" t="s">
        <v>219</v>
      </c>
      <c r="F669" s="194" t="s">
        <v>220</v>
      </c>
      <c r="G669" s="192"/>
      <c r="H669" s="192"/>
      <c r="I669" s="195"/>
      <c r="J669" s="196">
        <f>BK669</f>
        <v>0</v>
      </c>
      <c r="K669" s="192"/>
      <c r="L669" s="197"/>
      <c r="M669" s="198"/>
      <c r="N669" s="199"/>
      <c r="O669" s="199"/>
      <c r="P669" s="200">
        <f>P670</f>
        <v>0</v>
      </c>
      <c r="Q669" s="199"/>
      <c r="R669" s="200">
        <f>R670</f>
        <v>2.2090384000000003</v>
      </c>
      <c r="S669" s="199"/>
      <c r="T669" s="201">
        <f>T670</f>
        <v>0</v>
      </c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R669" s="202" t="s">
        <v>21</v>
      </c>
      <c r="AT669" s="203" t="s">
        <v>81</v>
      </c>
      <c r="AU669" s="203" t="s">
        <v>82</v>
      </c>
      <c r="AY669" s="202" t="s">
        <v>126</v>
      </c>
      <c r="BK669" s="204">
        <f>BK670</f>
        <v>0</v>
      </c>
    </row>
    <row r="670" spans="1:63" s="12" customFormat="1" ht="22.8" customHeight="1">
      <c r="A670" s="12"/>
      <c r="B670" s="191"/>
      <c r="C670" s="192"/>
      <c r="D670" s="193" t="s">
        <v>81</v>
      </c>
      <c r="E670" s="205" t="s">
        <v>221</v>
      </c>
      <c r="F670" s="205" t="s">
        <v>222</v>
      </c>
      <c r="G670" s="192"/>
      <c r="H670" s="192"/>
      <c r="I670" s="195"/>
      <c r="J670" s="206">
        <f>BK670</f>
        <v>0</v>
      </c>
      <c r="K670" s="192"/>
      <c r="L670" s="197"/>
      <c r="M670" s="198"/>
      <c r="N670" s="199"/>
      <c r="O670" s="199"/>
      <c r="P670" s="200">
        <f>SUM(P671:P706)</f>
        <v>0</v>
      </c>
      <c r="Q670" s="199"/>
      <c r="R670" s="200">
        <f>SUM(R671:R706)</f>
        <v>2.2090384000000003</v>
      </c>
      <c r="S670" s="199"/>
      <c r="T670" s="201">
        <f>SUM(T671:T706)</f>
        <v>0</v>
      </c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R670" s="202" t="s">
        <v>21</v>
      </c>
      <c r="AT670" s="203" t="s">
        <v>81</v>
      </c>
      <c r="AU670" s="203" t="s">
        <v>90</v>
      </c>
      <c r="AY670" s="202" t="s">
        <v>126</v>
      </c>
      <c r="BK670" s="204">
        <f>SUM(BK671:BK706)</f>
        <v>0</v>
      </c>
    </row>
    <row r="671" spans="1:65" s="2" customFormat="1" ht="16.5" customHeight="1">
      <c r="A671" s="41"/>
      <c r="B671" s="42"/>
      <c r="C671" s="207" t="s">
        <v>919</v>
      </c>
      <c r="D671" s="207" t="s">
        <v>128</v>
      </c>
      <c r="E671" s="208" t="s">
        <v>920</v>
      </c>
      <c r="F671" s="209" t="s">
        <v>921</v>
      </c>
      <c r="G671" s="210" t="s">
        <v>226</v>
      </c>
      <c r="H671" s="211">
        <v>67.8</v>
      </c>
      <c r="I671" s="212"/>
      <c r="J671" s="213">
        <f>ROUND(I671*H671,2)</f>
        <v>0</v>
      </c>
      <c r="K671" s="209" t="s">
        <v>132</v>
      </c>
      <c r="L671" s="47"/>
      <c r="M671" s="214" t="s">
        <v>32</v>
      </c>
      <c r="N671" s="215" t="s">
        <v>53</v>
      </c>
      <c r="O671" s="87"/>
      <c r="P671" s="216">
        <f>O671*H671</f>
        <v>0</v>
      </c>
      <c r="Q671" s="216">
        <v>0.0004</v>
      </c>
      <c r="R671" s="216">
        <f>Q671*H671</f>
        <v>0.027120000000000002</v>
      </c>
      <c r="S671" s="216">
        <v>0</v>
      </c>
      <c r="T671" s="217">
        <f>S671*H671</f>
        <v>0</v>
      </c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R671" s="218" t="s">
        <v>227</v>
      </c>
      <c r="AT671" s="218" t="s">
        <v>128</v>
      </c>
      <c r="AU671" s="218" t="s">
        <v>21</v>
      </c>
      <c r="AY671" s="19" t="s">
        <v>126</v>
      </c>
      <c r="BE671" s="219">
        <f>IF(N671="základní",J671,0)</f>
        <v>0</v>
      </c>
      <c r="BF671" s="219">
        <f>IF(N671="snížená",J671,0)</f>
        <v>0</v>
      </c>
      <c r="BG671" s="219">
        <f>IF(N671="zákl. přenesená",J671,0)</f>
        <v>0</v>
      </c>
      <c r="BH671" s="219">
        <f>IF(N671="sníž. přenesená",J671,0)</f>
        <v>0</v>
      </c>
      <c r="BI671" s="219">
        <f>IF(N671="nulová",J671,0)</f>
        <v>0</v>
      </c>
      <c r="BJ671" s="19" t="s">
        <v>90</v>
      </c>
      <c r="BK671" s="219">
        <f>ROUND(I671*H671,2)</f>
        <v>0</v>
      </c>
      <c r="BL671" s="19" t="s">
        <v>227</v>
      </c>
      <c r="BM671" s="218" t="s">
        <v>922</v>
      </c>
    </row>
    <row r="672" spans="1:47" s="2" customFormat="1" ht="12">
      <c r="A672" s="41"/>
      <c r="B672" s="42"/>
      <c r="C672" s="43"/>
      <c r="D672" s="220" t="s">
        <v>135</v>
      </c>
      <c r="E672" s="43"/>
      <c r="F672" s="221" t="s">
        <v>923</v>
      </c>
      <c r="G672" s="43"/>
      <c r="H672" s="43"/>
      <c r="I672" s="222"/>
      <c r="J672" s="43"/>
      <c r="K672" s="43"/>
      <c r="L672" s="47"/>
      <c r="M672" s="223"/>
      <c r="N672" s="224"/>
      <c r="O672" s="87"/>
      <c r="P672" s="87"/>
      <c r="Q672" s="87"/>
      <c r="R672" s="87"/>
      <c r="S672" s="87"/>
      <c r="T672" s="88"/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  <c r="AT672" s="19" t="s">
        <v>135</v>
      </c>
      <c r="AU672" s="19" t="s">
        <v>21</v>
      </c>
    </row>
    <row r="673" spans="1:51" s="14" customFormat="1" ht="12">
      <c r="A673" s="14"/>
      <c r="B673" s="236"/>
      <c r="C673" s="237"/>
      <c r="D673" s="227" t="s">
        <v>137</v>
      </c>
      <c r="E673" s="238" t="s">
        <v>32</v>
      </c>
      <c r="F673" s="239" t="s">
        <v>924</v>
      </c>
      <c r="G673" s="237"/>
      <c r="H673" s="240">
        <v>67.8</v>
      </c>
      <c r="I673" s="241"/>
      <c r="J673" s="237"/>
      <c r="K673" s="237"/>
      <c r="L673" s="242"/>
      <c r="M673" s="243"/>
      <c r="N673" s="244"/>
      <c r="O673" s="244"/>
      <c r="P673" s="244"/>
      <c r="Q673" s="244"/>
      <c r="R673" s="244"/>
      <c r="S673" s="244"/>
      <c r="T673" s="245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46" t="s">
        <v>137</v>
      </c>
      <c r="AU673" s="246" t="s">
        <v>21</v>
      </c>
      <c r="AV673" s="14" t="s">
        <v>21</v>
      </c>
      <c r="AW673" s="14" t="s">
        <v>41</v>
      </c>
      <c r="AX673" s="14" t="s">
        <v>82</v>
      </c>
      <c r="AY673" s="246" t="s">
        <v>126</v>
      </c>
    </row>
    <row r="674" spans="1:51" s="13" customFormat="1" ht="12">
      <c r="A674" s="13"/>
      <c r="B674" s="225"/>
      <c r="C674" s="226"/>
      <c r="D674" s="227" t="s">
        <v>137</v>
      </c>
      <c r="E674" s="228" t="s">
        <v>32</v>
      </c>
      <c r="F674" s="229" t="s">
        <v>140</v>
      </c>
      <c r="G674" s="226"/>
      <c r="H674" s="228" t="s">
        <v>32</v>
      </c>
      <c r="I674" s="230"/>
      <c r="J674" s="226"/>
      <c r="K674" s="226"/>
      <c r="L674" s="231"/>
      <c r="M674" s="232"/>
      <c r="N674" s="233"/>
      <c r="O674" s="233"/>
      <c r="P674" s="233"/>
      <c r="Q674" s="233"/>
      <c r="R674" s="233"/>
      <c r="S674" s="233"/>
      <c r="T674" s="234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35" t="s">
        <v>137</v>
      </c>
      <c r="AU674" s="235" t="s">
        <v>21</v>
      </c>
      <c r="AV674" s="13" t="s">
        <v>90</v>
      </c>
      <c r="AW674" s="13" t="s">
        <v>41</v>
      </c>
      <c r="AX674" s="13" t="s">
        <v>82</v>
      </c>
      <c r="AY674" s="235" t="s">
        <v>126</v>
      </c>
    </row>
    <row r="675" spans="1:51" s="15" customFormat="1" ht="12">
      <c r="A675" s="15"/>
      <c r="B675" s="247"/>
      <c r="C675" s="248"/>
      <c r="D675" s="227" t="s">
        <v>137</v>
      </c>
      <c r="E675" s="249" t="s">
        <v>32</v>
      </c>
      <c r="F675" s="250" t="s">
        <v>141</v>
      </c>
      <c r="G675" s="248"/>
      <c r="H675" s="251">
        <v>67.8</v>
      </c>
      <c r="I675" s="252"/>
      <c r="J675" s="248"/>
      <c r="K675" s="248"/>
      <c r="L675" s="253"/>
      <c r="M675" s="254"/>
      <c r="N675" s="255"/>
      <c r="O675" s="255"/>
      <c r="P675" s="255"/>
      <c r="Q675" s="255"/>
      <c r="R675" s="255"/>
      <c r="S675" s="255"/>
      <c r="T675" s="256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T675" s="257" t="s">
        <v>137</v>
      </c>
      <c r="AU675" s="257" t="s">
        <v>21</v>
      </c>
      <c r="AV675" s="15" t="s">
        <v>133</v>
      </c>
      <c r="AW675" s="15" t="s">
        <v>41</v>
      </c>
      <c r="AX675" s="15" t="s">
        <v>90</v>
      </c>
      <c r="AY675" s="257" t="s">
        <v>126</v>
      </c>
    </row>
    <row r="676" spans="1:65" s="2" customFormat="1" ht="24.15" customHeight="1">
      <c r="A676" s="41"/>
      <c r="B676" s="42"/>
      <c r="C676" s="272" t="s">
        <v>925</v>
      </c>
      <c r="D676" s="272" t="s">
        <v>330</v>
      </c>
      <c r="E676" s="273" t="s">
        <v>926</v>
      </c>
      <c r="F676" s="274" t="s">
        <v>927</v>
      </c>
      <c r="G676" s="275" t="s">
        <v>226</v>
      </c>
      <c r="H676" s="276">
        <v>82.784</v>
      </c>
      <c r="I676" s="277"/>
      <c r="J676" s="278">
        <f>ROUND(I676*H676,2)</f>
        <v>0</v>
      </c>
      <c r="K676" s="274" t="s">
        <v>132</v>
      </c>
      <c r="L676" s="279"/>
      <c r="M676" s="280" t="s">
        <v>32</v>
      </c>
      <c r="N676" s="281" t="s">
        <v>53</v>
      </c>
      <c r="O676" s="87"/>
      <c r="P676" s="216">
        <f>O676*H676</f>
        <v>0</v>
      </c>
      <c r="Q676" s="216">
        <v>0.0053</v>
      </c>
      <c r="R676" s="216">
        <f>Q676*H676</f>
        <v>0.4387552</v>
      </c>
      <c r="S676" s="216">
        <v>0</v>
      </c>
      <c r="T676" s="217">
        <f>S676*H676</f>
        <v>0</v>
      </c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  <c r="AE676" s="41"/>
      <c r="AR676" s="218" t="s">
        <v>429</v>
      </c>
      <c r="AT676" s="218" t="s">
        <v>330</v>
      </c>
      <c r="AU676" s="218" t="s">
        <v>21</v>
      </c>
      <c r="AY676" s="19" t="s">
        <v>126</v>
      </c>
      <c r="BE676" s="219">
        <f>IF(N676="základní",J676,0)</f>
        <v>0</v>
      </c>
      <c r="BF676" s="219">
        <f>IF(N676="snížená",J676,0)</f>
        <v>0</v>
      </c>
      <c r="BG676" s="219">
        <f>IF(N676="zákl. přenesená",J676,0)</f>
        <v>0</v>
      </c>
      <c r="BH676" s="219">
        <f>IF(N676="sníž. přenesená",J676,0)</f>
        <v>0</v>
      </c>
      <c r="BI676" s="219">
        <f>IF(N676="nulová",J676,0)</f>
        <v>0</v>
      </c>
      <c r="BJ676" s="19" t="s">
        <v>90</v>
      </c>
      <c r="BK676" s="219">
        <f>ROUND(I676*H676,2)</f>
        <v>0</v>
      </c>
      <c r="BL676" s="19" t="s">
        <v>227</v>
      </c>
      <c r="BM676" s="218" t="s">
        <v>928</v>
      </c>
    </row>
    <row r="677" spans="1:51" s="14" customFormat="1" ht="12">
      <c r="A677" s="14"/>
      <c r="B677" s="236"/>
      <c r="C677" s="237"/>
      <c r="D677" s="227" t="s">
        <v>137</v>
      </c>
      <c r="E677" s="237"/>
      <c r="F677" s="239" t="s">
        <v>929</v>
      </c>
      <c r="G677" s="237"/>
      <c r="H677" s="240">
        <v>82.784</v>
      </c>
      <c r="I677" s="241"/>
      <c r="J677" s="237"/>
      <c r="K677" s="237"/>
      <c r="L677" s="242"/>
      <c r="M677" s="243"/>
      <c r="N677" s="244"/>
      <c r="O677" s="244"/>
      <c r="P677" s="244"/>
      <c r="Q677" s="244"/>
      <c r="R677" s="244"/>
      <c r="S677" s="244"/>
      <c r="T677" s="245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46" t="s">
        <v>137</v>
      </c>
      <c r="AU677" s="246" t="s">
        <v>21</v>
      </c>
      <c r="AV677" s="14" t="s">
        <v>21</v>
      </c>
      <c r="AW677" s="14" t="s">
        <v>4</v>
      </c>
      <c r="AX677" s="14" t="s">
        <v>90</v>
      </c>
      <c r="AY677" s="246" t="s">
        <v>126</v>
      </c>
    </row>
    <row r="678" spans="1:65" s="2" customFormat="1" ht="16.5" customHeight="1">
      <c r="A678" s="41"/>
      <c r="B678" s="42"/>
      <c r="C678" s="207" t="s">
        <v>930</v>
      </c>
      <c r="D678" s="207" t="s">
        <v>128</v>
      </c>
      <c r="E678" s="208" t="s">
        <v>931</v>
      </c>
      <c r="F678" s="209" t="s">
        <v>932</v>
      </c>
      <c r="G678" s="210" t="s">
        <v>226</v>
      </c>
      <c r="H678" s="211">
        <v>366.62</v>
      </c>
      <c r="I678" s="212"/>
      <c r="J678" s="213">
        <f>ROUND(I678*H678,2)</f>
        <v>0</v>
      </c>
      <c r="K678" s="209" t="s">
        <v>132</v>
      </c>
      <c r="L678" s="47"/>
      <c r="M678" s="214" t="s">
        <v>32</v>
      </c>
      <c r="N678" s="215" t="s">
        <v>53</v>
      </c>
      <c r="O678" s="87"/>
      <c r="P678" s="216">
        <f>O678*H678</f>
        <v>0</v>
      </c>
      <c r="Q678" s="216">
        <v>0</v>
      </c>
      <c r="R678" s="216">
        <f>Q678*H678</f>
        <v>0</v>
      </c>
      <c r="S678" s="216">
        <v>0</v>
      </c>
      <c r="T678" s="217">
        <f>S678*H678</f>
        <v>0</v>
      </c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R678" s="218" t="s">
        <v>227</v>
      </c>
      <c r="AT678" s="218" t="s">
        <v>128</v>
      </c>
      <c r="AU678" s="218" t="s">
        <v>21</v>
      </c>
      <c r="AY678" s="19" t="s">
        <v>126</v>
      </c>
      <c r="BE678" s="219">
        <f>IF(N678="základní",J678,0)</f>
        <v>0</v>
      </c>
      <c r="BF678" s="219">
        <f>IF(N678="snížená",J678,0)</f>
        <v>0</v>
      </c>
      <c r="BG678" s="219">
        <f>IF(N678="zákl. přenesená",J678,0)</f>
        <v>0</v>
      </c>
      <c r="BH678" s="219">
        <f>IF(N678="sníž. přenesená",J678,0)</f>
        <v>0</v>
      </c>
      <c r="BI678" s="219">
        <f>IF(N678="nulová",J678,0)</f>
        <v>0</v>
      </c>
      <c r="BJ678" s="19" t="s">
        <v>90</v>
      </c>
      <c r="BK678" s="219">
        <f>ROUND(I678*H678,2)</f>
        <v>0</v>
      </c>
      <c r="BL678" s="19" t="s">
        <v>227</v>
      </c>
      <c r="BM678" s="218" t="s">
        <v>933</v>
      </c>
    </row>
    <row r="679" spans="1:47" s="2" customFormat="1" ht="12">
      <c r="A679" s="41"/>
      <c r="B679" s="42"/>
      <c r="C679" s="43"/>
      <c r="D679" s="220" t="s">
        <v>135</v>
      </c>
      <c r="E679" s="43"/>
      <c r="F679" s="221" t="s">
        <v>934</v>
      </c>
      <c r="G679" s="43"/>
      <c r="H679" s="43"/>
      <c r="I679" s="222"/>
      <c r="J679" s="43"/>
      <c r="K679" s="43"/>
      <c r="L679" s="47"/>
      <c r="M679" s="223"/>
      <c r="N679" s="224"/>
      <c r="O679" s="87"/>
      <c r="P679" s="87"/>
      <c r="Q679" s="87"/>
      <c r="R679" s="87"/>
      <c r="S679" s="87"/>
      <c r="T679" s="88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  <c r="AE679" s="41"/>
      <c r="AT679" s="19" t="s">
        <v>135</v>
      </c>
      <c r="AU679" s="19" t="s">
        <v>21</v>
      </c>
    </row>
    <row r="680" spans="1:51" s="14" customFormat="1" ht="12">
      <c r="A680" s="14"/>
      <c r="B680" s="236"/>
      <c r="C680" s="237"/>
      <c r="D680" s="227" t="s">
        <v>137</v>
      </c>
      <c r="E680" s="238" t="s">
        <v>32</v>
      </c>
      <c r="F680" s="239" t="s">
        <v>935</v>
      </c>
      <c r="G680" s="237"/>
      <c r="H680" s="240">
        <v>196.8</v>
      </c>
      <c r="I680" s="241"/>
      <c r="J680" s="237"/>
      <c r="K680" s="237"/>
      <c r="L680" s="242"/>
      <c r="M680" s="243"/>
      <c r="N680" s="244"/>
      <c r="O680" s="244"/>
      <c r="P680" s="244"/>
      <c r="Q680" s="244"/>
      <c r="R680" s="244"/>
      <c r="S680" s="244"/>
      <c r="T680" s="245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46" t="s">
        <v>137</v>
      </c>
      <c r="AU680" s="246" t="s">
        <v>21</v>
      </c>
      <c r="AV680" s="14" t="s">
        <v>21</v>
      </c>
      <c r="AW680" s="14" t="s">
        <v>41</v>
      </c>
      <c r="AX680" s="14" t="s">
        <v>82</v>
      </c>
      <c r="AY680" s="246" t="s">
        <v>126</v>
      </c>
    </row>
    <row r="681" spans="1:51" s="13" customFormat="1" ht="12">
      <c r="A681" s="13"/>
      <c r="B681" s="225"/>
      <c r="C681" s="226"/>
      <c r="D681" s="227" t="s">
        <v>137</v>
      </c>
      <c r="E681" s="228" t="s">
        <v>32</v>
      </c>
      <c r="F681" s="229" t="s">
        <v>476</v>
      </c>
      <c r="G681" s="226"/>
      <c r="H681" s="228" t="s">
        <v>32</v>
      </c>
      <c r="I681" s="230"/>
      <c r="J681" s="226"/>
      <c r="K681" s="226"/>
      <c r="L681" s="231"/>
      <c r="M681" s="232"/>
      <c r="N681" s="233"/>
      <c r="O681" s="233"/>
      <c r="P681" s="233"/>
      <c r="Q681" s="233"/>
      <c r="R681" s="233"/>
      <c r="S681" s="233"/>
      <c r="T681" s="234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35" t="s">
        <v>137</v>
      </c>
      <c r="AU681" s="235" t="s">
        <v>21</v>
      </c>
      <c r="AV681" s="13" t="s">
        <v>90</v>
      </c>
      <c r="AW681" s="13" t="s">
        <v>41</v>
      </c>
      <c r="AX681" s="13" t="s">
        <v>82</v>
      </c>
      <c r="AY681" s="235" t="s">
        <v>126</v>
      </c>
    </row>
    <row r="682" spans="1:51" s="14" customFormat="1" ht="12">
      <c r="A682" s="14"/>
      <c r="B682" s="236"/>
      <c r="C682" s="237"/>
      <c r="D682" s="227" t="s">
        <v>137</v>
      </c>
      <c r="E682" s="238" t="s">
        <v>32</v>
      </c>
      <c r="F682" s="239" t="s">
        <v>936</v>
      </c>
      <c r="G682" s="237"/>
      <c r="H682" s="240">
        <v>169.82</v>
      </c>
      <c r="I682" s="241"/>
      <c r="J682" s="237"/>
      <c r="K682" s="237"/>
      <c r="L682" s="242"/>
      <c r="M682" s="243"/>
      <c r="N682" s="244"/>
      <c r="O682" s="244"/>
      <c r="P682" s="244"/>
      <c r="Q682" s="244"/>
      <c r="R682" s="244"/>
      <c r="S682" s="244"/>
      <c r="T682" s="245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46" t="s">
        <v>137</v>
      </c>
      <c r="AU682" s="246" t="s">
        <v>21</v>
      </c>
      <c r="AV682" s="14" t="s">
        <v>21</v>
      </c>
      <c r="AW682" s="14" t="s">
        <v>41</v>
      </c>
      <c r="AX682" s="14" t="s">
        <v>82</v>
      </c>
      <c r="AY682" s="246" t="s">
        <v>126</v>
      </c>
    </row>
    <row r="683" spans="1:51" s="13" customFormat="1" ht="12">
      <c r="A683" s="13"/>
      <c r="B683" s="225"/>
      <c r="C683" s="226"/>
      <c r="D683" s="227" t="s">
        <v>137</v>
      </c>
      <c r="E683" s="228" t="s">
        <v>32</v>
      </c>
      <c r="F683" s="229" t="s">
        <v>937</v>
      </c>
      <c r="G683" s="226"/>
      <c r="H683" s="228" t="s">
        <v>32</v>
      </c>
      <c r="I683" s="230"/>
      <c r="J683" s="226"/>
      <c r="K683" s="226"/>
      <c r="L683" s="231"/>
      <c r="M683" s="232"/>
      <c r="N683" s="233"/>
      <c r="O683" s="233"/>
      <c r="P683" s="233"/>
      <c r="Q683" s="233"/>
      <c r="R683" s="233"/>
      <c r="S683" s="233"/>
      <c r="T683" s="234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35" t="s">
        <v>137</v>
      </c>
      <c r="AU683" s="235" t="s">
        <v>21</v>
      </c>
      <c r="AV683" s="13" t="s">
        <v>90</v>
      </c>
      <c r="AW683" s="13" t="s">
        <v>41</v>
      </c>
      <c r="AX683" s="13" t="s">
        <v>82</v>
      </c>
      <c r="AY683" s="235" t="s">
        <v>126</v>
      </c>
    </row>
    <row r="684" spans="1:51" s="13" customFormat="1" ht="12">
      <c r="A684" s="13"/>
      <c r="B684" s="225"/>
      <c r="C684" s="226"/>
      <c r="D684" s="227" t="s">
        <v>137</v>
      </c>
      <c r="E684" s="228" t="s">
        <v>32</v>
      </c>
      <c r="F684" s="229" t="s">
        <v>140</v>
      </c>
      <c r="G684" s="226"/>
      <c r="H684" s="228" t="s">
        <v>32</v>
      </c>
      <c r="I684" s="230"/>
      <c r="J684" s="226"/>
      <c r="K684" s="226"/>
      <c r="L684" s="231"/>
      <c r="M684" s="232"/>
      <c r="N684" s="233"/>
      <c r="O684" s="233"/>
      <c r="P684" s="233"/>
      <c r="Q684" s="233"/>
      <c r="R684" s="233"/>
      <c r="S684" s="233"/>
      <c r="T684" s="234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35" t="s">
        <v>137</v>
      </c>
      <c r="AU684" s="235" t="s">
        <v>21</v>
      </c>
      <c r="AV684" s="13" t="s">
        <v>90</v>
      </c>
      <c r="AW684" s="13" t="s">
        <v>41</v>
      </c>
      <c r="AX684" s="13" t="s">
        <v>82</v>
      </c>
      <c r="AY684" s="235" t="s">
        <v>126</v>
      </c>
    </row>
    <row r="685" spans="1:51" s="15" customFormat="1" ht="12">
      <c r="A685" s="15"/>
      <c r="B685" s="247"/>
      <c r="C685" s="248"/>
      <c r="D685" s="227" t="s">
        <v>137</v>
      </c>
      <c r="E685" s="249" t="s">
        <v>32</v>
      </c>
      <c r="F685" s="250" t="s">
        <v>141</v>
      </c>
      <c r="G685" s="248"/>
      <c r="H685" s="251">
        <v>366.62</v>
      </c>
      <c r="I685" s="252"/>
      <c r="J685" s="248"/>
      <c r="K685" s="248"/>
      <c r="L685" s="253"/>
      <c r="M685" s="254"/>
      <c r="N685" s="255"/>
      <c r="O685" s="255"/>
      <c r="P685" s="255"/>
      <c r="Q685" s="255"/>
      <c r="R685" s="255"/>
      <c r="S685" s="255"/>
      <c r="T685" s="256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T685" s="257" t="s">
        <v>137</v>
      </c>
      <c r="AU685" s="257" t="s">
        <v>21</v>
      </c>
      <c r="AV685" s="15" t="s">
        <v>133</v>
      </c>
      <c r="AW685" s="15" t="s">
        <v>41</v>
      </c>
      <c r="AX685" s="15" t="s">
        <v>90</v>
      </c>
      <c r="AY685" s="257" t="s">
        <v>126</v>
      </c>
    </row>
    <row r="686" spans="1:65" s="2" customFormat="1" ht="16.5" customHeight="1">
      <c r="A686" s="41"/>
      <c r="B686" s="42"/>
      <c r="C686" s="272" t="s">
        <v>938</v>
      </c>
      <c r="D686" s="272" t="s">
        <v>330</v>
      </c>
      <c r="E686" s="273" t="s">
        <v>939</v>
      </c>
      <c r="F686" s="274" t="s">
        <v>940</v>
      </c>
      <c r="G686" s="275" t="s">
        <v>179</v>
      </c>
      <c r="H686" s="276">
        <v>0.117</v>
      </c>
      <c r="I686" s="277"/>
      <c r="J686" s="278">
        <f>ROUND(I686*H686,2)</f>
        <v>0</v>
      </c>
      <c r="K686" s="274" t="s">
        <v>132</v>
      </c>
      <c r="L686" s="279"/>
      <c r="M686" s="280" t="s">
        <v>32</v>
      </c>
      <c r="N686" s="281" t="s">
        <v>53</v>
      </c>
      <c r="O686" s="87"/>
      <c r="P686" s="216">
        <f>O686*H686</f>
        <v>0</v>
      </c>
      <c r="Q686" s="216">
        <v>1</v>
      </c>
      <c r="R686" s="216">
        <f>Q686*H686</f>
        <v>0.117</v>
      </c>
      <c r="S686" s="216">
        <v>0</v>
      </c>
      <c r="T686" s="217">
        <f>S686*H686</f>
        <v>0</v>
      </c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R686" s="218" t="s">
        <v>429</v>
      </c>
      <c r="AT686" s="218" t="s">
        <v>330</v>
      </c>
      <c r="AU686" s="218" t="s">
        <v>21</v>
      </c>
      <c r="AY686" s="19" t="s">
        <v>126</v>
      </c>
      <c r="BE686" s="219">
        <f>IF(N686="základní",J686,0)</f>
        <v>0</v>
      </c>
      <c r="BF686" s="219">
        <f>IF(N686="snížená",J686,0)</f>
        <v>0</v>
      </c>
      <c r="BG686" s="219">
        <f>IF(N686="zákl. přenesená",J686,0)</f>
        <v>0</v>
      </c>
      <c r="BH686" s="219">
        <f>IF(N686="sníž. přenesená",J686,0)</f>
        <v>0</v>
      </c>
      <c r="BI686" s="219">
        <f>IF(N686="nulová",J686,0)</f>
        <v>0</v>
      </c>
      <c r="BJ686" s="19" t="s">
        <v>90</v>
      </c>
      <c r="BK686" s="219">
        <f>ROUND(I686*H686,2)</f>
        <v>0</v>
      </c>
      <c r="BL686" s="19" t="s">
        <v>227</v>
      </c>
      <c r="BM686" s="218" t="s">
        <v>941</v>
      </c>
    </row>
    <row r="687" spans="1:51" s="14" customFormat="1" ht="12">
      <c r="A687" s="14"/>
      <c r="B687" s="236"/>
      <c r="C687" s="237"/>
      <c r="D687" s="227" t="s">
        <v>137</v>
      </c>
      <c r="E687" s="237"/>
      <c r="F687" s="239" t="s">
        <v>942</v>
      </c>
      <c r="G687" s="237"/>
      <c r="H687" s="240">
        <v>0.117</v>
      </c>
      <c r="I687" s="241"/>
      <c r="J687" s="237"/>
      <c r="K687" s="237"/>
      <c r="L687" s="242"/>
      <c r="M687" s="243"/>
      <c r="N687" s="244"/>
      <c r="O687" s="244"/>
      <c r="P687" s="244"/>
      <c r="Q687" s="244"/>
      <c r="R687" s="244"/>
      <c r="S687" s="244"/>
      <c r="T687" s="245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46" t="s">
        <v>137</v>
      </c>
      <c r="AU687" s="246" t="s">
        <v>21</v>
      </c>
      <c r="AV687" s="14" t="s">
        <v>21</v>
      </c>
      <c r="AW687" s="14" t="s">
        <v>4</v>
      </c>
      <c r="AX687" s="14" t="s">
        <v>90</v>
      </c>
      <c r="AY687" s="246" t="s">
        <v>126</v>
      </c>
    </row>
    <row r="688" spans="1:65" s="2" customFormat="1" ht="16.5" customHeight="1">
      <c r="A688" s="41"/>
      <c r="B688" s="42"/>
      <c r="C688" s="207" t="s">
        <v>943</v>
      </c>
      <c r="D688" s="207" t="s">
        <v>128</v>
      </c>
      <c r="E688" s="208" t="s">
        <v>944</v>
      </c>
      <c r="F688" s="209" t="s">
        <v>945</v>
      </c>
      <c r="G688" s="210" t="s">
        <v>226</v>
      </c>
      <c r="H688" s="211">
        <v>733.24</v>
      </c>
      <c r="I688" s="212"/>
      <c r="J688" s="213">
        <f>ROUND(I688*H688,2)</f>
        <v>0</v>
      </c>
      <c r="K688" s="209" t="s">
        <v>132</v>
      </c>
      <c r="L688" s="47"/>
      <c r="M688" s="214" t="s">
        <v>32</v>
      </c>
      <c r="N688" s="215" t="s">
        <v>53</v>
      </c>
      <c r="O688" s="87"/>
      <c r="P688" s="216">
        <f>O688*H688</f>
        <v>0</v>
      </c>
      <c r="Q688" s="216">
        <v>3E-05</v>
      </c>
      <c r="R688" s="216">
        <f>Q688*H688</f>
        <v>0.0219972</v>
      </c>
      <c r="S688" s="216">
        <v>0</v>
      </c>
      <c r="T688" s="217">
        <f>S688*H688</f>
        <v>0</v>
      </c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  <c r="AE688" s="41"/>
      <c r="AR688" s="218" t="s">
        <v>227</v>
      </c>
      <c r="AT688" s="218" t="s">
        <v>128</v>
      </c>
      <c r="AU688" s="218" t="s">
        <v>21</v>
      </c>
      <c r="AY688" s="19" t="s">
        <v>126</v>
      </c>
      <c r="BE688" s="219">
        <f>IF(N688="základní",J688,0)</f>
        <v>0</v>
      </c>
      <c r="BF688" s="219">
        <f>IF(N688="snížená",J688,0)</f>
        <v>0</v>
      </c>
      <c r="BG688" s="219">
        <f>IF(N688="zákl. přenesená",J688,0)</f>
        <v>0</v>
      </c>
      <c r="BH688" s="219">
        <f>IF(N688="sníž. přenesená",J688,0)</f>
        <v>0</v>
      </c>
      <c r="BI688" s="219">
        <f>IF(N688="nulová",J688,0)</f>
        <v>0</v>
      </c>
      <c r="BJ688" s="19" t="s">
        <v>90</v>
      </c>
      <c r="BK688" s="219">
        <f>ROUND(I688*H688,2)</f>
        <v>0</v>
      </c>
      <c r="BL688" s="19" t="s">
        <v>227</v>
      </c>
      <c r="BM688" s="218" t="s">
        <v>946</v>
      </c>
    </row>
    <row r="689" spans="1:47" s="2" customFormat="1" ht="12">
      <c r="A689" s="41"/>
      <c r="B689" s="42"/>
      <c r="C689" s="43"/>
      <c r="D689" s="220" t="s">
        <v>135</v>
      </c>
      <c r="E689" s="43"/>
      <c r="F689" s="221" t="s">
        <v>947</v>
      </c>
      <c r="G689" s="43"/>
      <c r="H689" s="43"/>
      <c r="I689" s="222"/>
      <c r="J689" s="43"/>
      <c r="K689" s="43"/>
      <c r="L689" s="47"/>
      <c r="M689" s="223"/>
      <c r="N689" s="224"/>
      <c r="O689" s="87"/>
      <c r="P689" s="87"/>
      <c r="Q689" s="87"/>
      <c r="R689" s="87"/>
      <c r="S689" s="87"/>
      <c r="T689" s="88"/>
      <c r="U689" s="41"/>
      <c r="V689" s="41"/>
      <c r="W689" s="41"/>
      <c r="X689" s="41"/>
      <c r="Y689" s="41"/>
      <c r="Z689" s="41"/>
      <c r="AA689" s="41"/>
      <c r="AB689" s="41"/>
      <c r="AC689" s="41"/>
      <c r="AD689" s="41"/>
      <c r="AE689" s="41"/>
      <c r="AT689" s="19" t="s">
        <v>135</v>
      </c>
      <c r="AU689" s="19" t="s">
        <v>21</v>
      </c>
    </row>
    <row r="690" spans="1:51" s="14" customFormat="1" ht="12">
      <c r="A690" s="14"/>
      <c r="B690" s="236"/>
      <c r="C690" s="237"/>
      <c r="D690" s="227" t="s">
        <v>137</v>
      </c>
      <c r="E690" s="238" t="s">
        <v>32</v>
      </c>
      <c r="F690" s="239" t="s">
        <v>948</v>
      </c>
      <c r="G690" s="237"/>
      <c r="H690" s="240">
        <v>733.24</v>
      </c>
      <c r="I690" s="241"/>
      <c r="J690" s="237"/>
      <c r="K690" s="237"/>
      <c r="L690" s="242"/>
      <c r="M690" s="243"/>
      <c r="N690" s="244"/>
      <c r="O690" s="244"/>
      <c r="P690" s="244"/>
      <c r="Q690" s="244"/>
      <c r="R690" s="244"/>
      <c r="S690" s="244"/>
      <c r="T690" s="245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46" t="s">
        <v>137</v>
      </c>
      <c r="AU690" s="246" t="s">
        <v>21</v>
      </c>
      <c r="AV690" s="14" t="s">
        <v>21</v>
      </c>
      <c r="AW690" s="14" t="s">
        <v>41</v>
      </c>
      <c r="AX690" s="14" t="s">
        <v>82</v>
      </c>
      <c r="AY690" s="246" t="s">
        <v>126</v>
      </c>
    </row>
    <row r="691" spans="1:51" s="13" customFormat="1" ht="12">
      <c r="A691" s="13"/>
      <c r="B691" s="225"/>
      <c r="C691" s="226"/>
      <c r="D691" s="227" t="s">
        <v>137</v>
      </c>
      <c r="E691" s="228" t="s">
        <v>32</v>
      </c>
      <c r="F691" s="229" t="s">
        <v>949</v>
      </c>
      <c r="G691" s="226"/>
      <c r="H691" s="228" t="s">
        <v>32</v>
      </c>
      <c r="I691" s="230"/>
      <c r="J691" s="226"/>
      <c r="K691" s="226"/>
      <c r="L691" s="231"/>
      <c r="M691" s="232"/>
      <c r="N691" s="233"/>
      <c r="O691" s="233"/>
      <c r="P691" s="233"/>
      <c r="Q691" s="233"/>
      <c r="R691" s="233"/>
      <c r="S691" s="233"/>
      <c r="T691" s="234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35" t="s">
        <v>137</v>
      </c>
      <c r="AU691" s="235" t="s">
        <v>21</v>
      </c>
      <c r="AV691" s="13" t="s">
        <v>90</v>
      </c>
      <c r="AW691" s="13" t="s">
        <v>41</v>
      </c>
      <c r="AX691" s="13" t="s">
        <v>82</v>
      </c>
      <c r="AY691" s="235" t="s">
        <v>126</v>
      </c>
    </row>
    <row r="692" spans="1:51" s="15" customFormat="1" ht="12">
      <c r="A692" s="15"/>
      <c r="B692" s="247"/>
      <c r="C692" s="248"/>
      <c r="D692" s="227" t="s">
        <v>137</v>
      </c>
      <c r="E692" s="249" t="s">
        <v>32</v>
      </c>
      <c r="F692" s="250" t="s">
        <v>141</v>
      </c>
      <c r="G692" s="248"/>
      <c r="H692" s="251">
        <v>733.24</v>
      </c>
      <c r="I692" s="252"/>
      <c r="J692" s="248"/>
      <c r="K692" s="248"/>
      <c r="L692" s="253"/>
      <c r="M692" s="254"/>
      <c r="N692" s="255"/>
      <c r="O692" s="255"/>
      <c r="P692" s="255"/>
      <c r="Q692" s="255"/>
      <c r="R692" s="255"/>
      <c r="S692" s="255"/>
      <c r="T692" s="256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T692" s="257" t="s">
        <v>137</v>
      </c>
      <c r="AU692" s="257" t="s">
        <v>21</v>
      </c>
      <c r="AV692" s="15" t="s">
        <v>133</v>
      </c>
      <c r="AW692" s="15" t="s">
        <v>41</v>
      </c>
      <c r="AX692" s="15" t="s">
        <v>90</v>
      </c>
      <c r="AY692" s="257" t="s">
        <v>126</v>
      </c>
    </row>
    <row r="693" spans="1:65" s="2" customFormat="1" ht="16.5" customHeight="1">
      <c r="A693" s="41"/>
      <c r="B693" s="42"/>
      <c r="C693" s="272" t="s">
        <v>950</v>
      </c>
      <c r="D693" s="272" t="s">
        <v>330</v>
      </c>
      <c r="E693" s="273" t="s">
        <v>951</v>
      </c>
      <c r="F693" s="274" t="s">
        <v>952</v>
      </c>
      <c r="G693" s="275" t="s">
        <v>179</v>
      </c>
      <c r="H693" s="276">
        <v>1.159</v>
      </c>
      <c r="I693" s="277"/>
      <c r="J693" s="278">
        <f>ROUND(I693*H693,2)</f>
        <v>0</v>
      </c>
      <c r="K693" s="274" t="s">
        <v>132</v>
      </c>
      <c r="L693" s="279"/>
      <c r="M693" s="280" t="s">
        <v>32</v>
      </c>
      <c r="N693" s="281" t="s">
        <v>53</v>
      </c>
      <c r="O693" s="87"/>
      <c r="P693" s="216">
        <f>O693*H693</f>
        <v>0</v>
      </c>
      <c r="Q693" s="216">
        <v>1</v>
      </c>
      <c r="R693" s="216">
        <f>Q693*H693</f>
        <v>1.159</v>
      </c>
      <c r="S693" s="216">
        <v>0</v>
      </c>
      <c r="T693" s="217">
        <f>S693*H693</f>
        <v>0</v>
      </c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  <c r="AE693" s="41"/>
      <c r="AR693" s="218" t="s">
        <v>429</v>
      </c>
      <c r="AT693" s="218" t="s">
        <v>330</v>
      </c>
      <c r="AU693" s="218" t="s">
        <v>21</v>
      </c>
      <c r="AY693" s="19" t="s">
        <v>126</v>
      </c>
      <c r="BE693" s="219">
        <f>IF(N693="základní",J693,0)</f>
        <v>0</v>
      </c>
      <c r="BF693" s="219">
        <f>IF(N693="snížená",J693,0)</f>
        <v>0</v>
      </c>
      <c r="BG693" s="219">
        <f>IF(N693="zákl. přenesená",J693,0)</f>
        <v>0</v>
      </c>
      <c r="BH693" s="219">
        <f>IF(N693="sníž. přenesená",J693,0)</f>
        <v>0</v>
      </c>
      <c r="BI693" s="219">
        <f>IF(N693="nulová",J693,0)</f>
        <v>0</v>
      </c>
      <c r="BJ693" s="19" t="s">
        <v>90</v>
      </c>
      <c r="BK693" s="219">
        <f>ROUND(I693*H693,2)</f>
        <v>0</v>
      </c>
      <c r="BL693" s="19" t="s">
        <v>227</v>
      </c>
      <c r="BM693" s="218" t="s">
        <v>953</v>
      </c>
    </row>
    <row r="694" spans="1:51" s="14" customFormat="1" ht="12">
      <c r="A694" s="14"/>
      <c r="B694" s="236"/>
      <c r="C694" s="237"/>
      <c r="D694" s="227" t="s">
        <v>137</v>
      </c>
      <c r="E694" s="237"/>
      <c r="F694" s="239" t="s">
        <v>954</v>
      </c>
      <c r="G694" s="237"/>
      <c r="H694" s="240">
        <v>1.159</v>
      </c>
      <c r="I694" s="241"/>
      <c r="J694" s="237"/>
      <c r="K694" s="237"/>
      <c r="L694" s="242"/>
      <c r="M694" s="243"/>
      <c r="N694" s="244"/>
      <c r="O694" s="244"/>
      <c r="P694" s="244"/>
      <c r="Q694" s="244"/>
      <c r="R694" s="244"/>
      <c r="S694" s="244"/>
      <c r="T694" s="245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46" t="s">
        <v>137</v>
      </c>
      <c r="AU694" s="246" t="s">
        <v>21</v>
      </c>
      <c r="AV694" s="14" t="s">
        <v>21</v>
      </c>
      <c r="AW694" s="14" t="s">
        <v>4</v>
      </c>
      <c r="AX694" s="14" t="s">
        <v>90</v>
      </c>
      <c r="AY694" s="246" t="s">
        <v>126</v>
      </c>
    </row>
    <row r="695" spans="1:65" s="2" customFormat="1" ht="16.5" customHeight="1">
      <c r="A695" s="41"/>
      <c r="B695" s="42"/>
      <c r="C695" s="207" t="s">
        <v>955</v>
      </c>
      <c r="D695" s="207" t="s">
        <v>128</v>
      </c>
      <c r="E695" s="208" t="s">
        <v>956</v>
      </c>
      <c r="F695" s="209" t="s">
        <v>957</v>
      </c>
      <c r="G695" s="210" t="s">
        <v>226</v>
      </c>
      <c r="H695" s="211">
        <v>69.36</v>
      </c>
      <c r="I695" s="212"/>
      <c r="J695" s="213">
        <f>ROUND(I695*H695,2)</f>
        <v>0</v>
      </c>
      <c r="K695" s="209" t="s">
        <v>132</v>
      </c>
      <c r="L695" s="47"/>
      <c r="M695" s="214" t="s">
        <v>32</v>
      </c>
      <c r="N695" s="215" t="s">
        <v>53</v>
      </c>
      <c r="O695" s="87"/>
      <c r="P695" s="216">
        <f>O695*H695</f>
        <v>0</v>
      </c>
      <c r="Q695" s="216">
        <v>0.00038</v>
      </c>
      <c r="R695" s="216">
        <f>Q695*H695</f>
        <v>0.0263568</v>
      </c>
      <c r="S695" s="216">
        <v>0</v>
      </c>
      <c r="T695" s="217">
        <f>S695*H695</f>
        <v>0</v>
      </c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  <c r="AE695" s="41"/>
      <c r="AR695" s="218" t="s">
        <v>227</v>
      </c>
      <c r="AT695" s="218" t="s">
        <v>128</v>
      </c>
      <c r="AU695" s="218" t="s">
        <v>21</v>
      </c>
      <c r="AY695" s="19" t="s">
        <v>126</v>
      </c>
      <c r="BE695" s="219">
        <f>IF(N695="základní",J695,0)</f>
        <v>0</v>
      </c>
      <c r="BF695" s="219">
        <f>IF(N695="snížená",J695,0)</f>
        <v>0</v>
      </c>
      <c r="BG695" s="219">
        <f>IF(N695="zákl. přenesená",J695,0)</f>
        <v>0</v>
      </c>
      <c r="BH695" s="219">
        <f>IF(N695="sníž. přenesená",J695,0)</f>
        <v>0</v>
      </c>
      <c r="BI695" s="219">
        <f>IF(N695="nulová",J695,0)</f>
        <v>0</v>
      </c>
      <c r="BJ695" s="19" t="s">
        <v>90</v>
      </c>
      <c r="BK695" s="219">
        <f>ROUND(I695*H695,2)</f>
        <v>0</v>
      </c>
      <c r="BL695" s="19" t="s">
        <v>227</v>
      </c>
      <c r="BM695" s="218" t="s">
        <v>958</v>
      </c>
    </row>
    <row r="696" spans="1:47" s="2" customFormat="1" ht="12">
      <c r="A696" s="41"/>
      <c r="B696" s="42"/>
      <c r="C696" s="43"/>
      <c r="D696" s="220" t="s">
        <v>135</v>
      </c>
      <c r="E696" s="43"/>
      <c r="F696" s="221" t="s">
        <v>959</v>
      </c>
      <c r="G696" s="43"/>
      <c r="H696" s="43"/>
      <c r="I696" s="222"/>
      <c r="J696" s="43"/>
      <c r="K696" s="43"/>
      <c r="L696" s="47"/>
      <c r="M696" s="223"/>
      <c r="N696" s="224"/>
      <c r="O696" s="87"/>
      <c r="P696" s="87"/>
      <c r="Q696" s="87"/>
      <c r="R696" s="87"/>
      <c r="S696" s="87"/>
      <c r="T696" s="88"/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  <c r="AE696" s="41"/>
      <c r="AT696" s="19" t="s">
        <v>135</v>
      </c>
      <c r="AU696" s="19" t="s">
        <v>21</v>
      </c>
    </row>
    <row r="697" spans="1:51" s="14" customFormat="1" ht="12">
      <c r="A697" s="14"/>
      <c r="B697" s="236"/>
      <c r="C697" s="237"/>
      <c r="D697" s="227" t="s">
        <v>137</v>
      </c>
      <c r="E697" s="238" t="s">
        <v>32</v>
      </c>
      <c r="F697" s="239" t="s">
        <v>960</v>
      </c>
      <c r="G697" s="237"/>
      <c r="H697" s="240">
        <v>69.36</v>
      </c>
      <c r="I697" s="241"/>
      <c r="J697" s="237"/>
      <c r="K697" s="237"/>
      <c r="L697" s="242"/>
      <c r="M697" s="243"/>
      <c r="N697" s="244"/>
      <c r="O697" s="244"/>
      <c r="P697" s="244"/>
      <c r="Q697" s="244"/>
      <c r="R697" s="244"/>
      <c r="S697" s="244"/>
      <c r="T697" s="245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46" t="s">
        <v>137</v>
      </c>
      <c r="AU697" s="246" t="s">
        <v>21</v>
      </c>
      <c r="AV697" s="14" t="s">
        <v>21</v>
      </c>
      <c r="AW697" s="14" t="s">
        <v>41</v>
      </c>
      <c r="AX697" s="14" t="s">
        <v>82</v>
      </c>
      <c r="AY697" s="246" t="s">
        <v>126</v>
      </c>
    </row>
    <row r="698" spans="1:51" s="15" customFormat="1" ht="12">
      <c r="A698" s="15"/>
      <c r="B698" s="247"/>
      <c r="C698" s="248"/>
      <c r="D698" s="227" t="s">
        <v>137</v>
      </c>
      <c r="E698" s="249" t="s">
        <v>32</v>
      </c>
      <c r="F698" s="250" t="s">
        <v>141</v>
      </c>
      <c r="G698" s="248"/>
      <c r="H698" s="251">
        <v>69.36</v>
      </c>
      <c r="I698" s="252"/>
      <c r="J698" s="248"/>
      <c r="K698" s="248"/>
      <c r="L698" s="253"/>
      <c r="M698" s="254"/>
      <c r="N698" s="255"/>
      <c r="O698" s="255"/>
      <c r="P698" s="255"/>
      <c r="Q698" s="255"/>
      <c r="R698" s="255"/>
      <c r="S698" s="255"/>
      <c r="T698" s="256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T698" s="257" t="s">
        <v>137</v>
      </c>
      <c r="AU698" s="257" t="s">
        <v>21</v>
      </c>
      <c r="AV698" s="15" t="s">
        <v>133</v>
      </c>
      <c r="AW698" s="15" t="s">
        <v>41</v>
      </c>
      <c r="AX698" s="15" t="s">
        <v>90</v>
      </c>
      <c r="AY698" s="257" t="s">
        <v>126</v>
      </c>
    </row>
    <row r="699" spans="1:65" s="2" customFormat="1" ht="24.15" customHeight="1">
      <c r="A699" s="41"/>
      <c r="B699" s="42"/>
      <c r="C699" s="272" t="s">
        <v>961</v>
      </c>
      <c r="D699" s="272" t="s">
        <v>330</v>
      </c>
      <c r="E699" s="273" t="s">
        <v>962</v>
      </c>
      <c r="F699" s="274" t="s">
        <v>963</v>
      </c>
      <c r="G699" s="275" t="s">
        <v>226</v>
      </c>
      <c r="H699" s="276">
        <v>80.839</v>
      </c>
      <c r="I699" s="277"/>
      <c r="J699" s="278">
        <f>ROUND(I699*H699,2)</f>
        <v>0</v>
      </c>
      <c r="K699" s="274" t="s">
        <v>132</v>
      </c>
      <c r="L699" s="279"/>
      <c r="M699" s="280" t="s">
        <v>32</v>
      </c>
      <c r="N699" s="281" t="s">
        <v>53</v>
      </c>
      <c r="O699" s="87"/>
      <c r="P699" s="216">
        <f>O699*H699</f>
        <v>0</v>
      </c>
      <c r="Q699" s="216">
        <v>0.0044</v>
      </c>
      <c r="R699" s="216">
        <f>Q699*H699</f>
        <v>0.3556916</v>
      </c>
      <c r="S699" s="216">
        <v>0</v>
      </c>
      <c r="T699" s="217">
        <f>S699*H699</f>
        <v>0</v>
      </c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  <c r="AE699" s="41"/>
      <c r="AR699" s="218" t="s">
        <v>429</v>
      </c>
      <c r="AT699" s="218" t="s">
        <v>330</v>
      </c>
      <c r="AU699" s="218" t="s">
        <v>21</v>
      </c>
      <c r="AY699" s="19" t="s">
        <v>126</v>
      </c>
      <c r="BE699" s="219">
        <f>IF(N699="základní",J699,0)</f>
        <v>0</v>
      </c>
      <c r="BF699" s="219">
        <f>IF(N699="snížená",J699,0)</f>
        <v>0</v>
      </c>
      <c r="BG699" s="219">
        <f>IF(N699="zákl. přenesená",J699,0)</f>
        <v>0</v>
      </c>
      <c r="BH699" s="219">
        <f>IF(N699="sníž. přenesená",J699,0)</f>
        <v>0</v>
      </c>
      <c r="BI699" s="219">
        <f>IF(N699="nulová",J699,0)</f>
        <v>0</v>
      </c>
      <c r="BJ699" s="19" t="s">
        <v>90</v>
      </c>
      <c r="BK699" s="219">
        <f>ROUND(I699*H699,2)</f>
        <v>0</v>
      </c>
      <c r="BL699" s="19" t="s">
        <v>227</v>
      </c>
      <c r="BM699" s="218" t="s">
        <v>964</v>
      </c>
    </row>
    <row r="700" spans="1:51" s="14" customFormat="1" ht="12">
      <c r="A700" s="14"/>
      <c r="B700" s="236"/>
      <c r="C700" s="237"/>
      <c r="D700" s="227" t="s">
        <v>137</v>
      </c>
      <c r="E700" s="237"/>
      <c r="F700" s="239" t="s">
        <v>965</v>
      </c>
      <c r="G700" s="237"/>
      <c r="H700" s="240">
        <v>80.839</v>
      </c>
      <c r="I700" s="241"/>
      <c r="J700" s="237"/>
      <c r="K700" s="237"/>
      <c r="L700" s="242"/>
      <c r="M700" s="243"/>
      <c r="N700" s="244"/>
      <c r="O700" s="244"/>
      <c r="P700" s="244"/>
      <c r="Q700" s="244"/>
      <c r="R700" s="244"/>
      <c r="S700" s="244"/>
      <c r="T700" s="245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46" t="s">
        <v>137</v>
      </c>
      <c r="AU700" s="246" t="s">
        <v>21</v>
      </c>
      <c r="AV700" s="14" t="s">
        <v>21</v>
      </c>
      <c r="AW700" s="14" t="s">
        <v>4</v>
      </c>
      <c r="AX700" s="14" t="s">
        <v>90</v>
      </c>
      <c r="AY700" s="246" t="s">
        <v>126</v>
      </c>
    </row>
    <row r="701" spans="1:65" s="2" customFormat="1" ht="16.5" customHeight="1">
      <c r="A701" s="41"/>
      <c r="B701" s="42"/>
      <c r="C701" s="207" t="s">
        <v>966</v>
      </c>
      <c r="D701" s="207" t="s">
        <v>128</v>
      </c>
      <c r="E701" s="208" t="s">
        <v>967</v>
      </c>
      <c r="F701" s="209" t="s">
        <v>968</v>
      </c>
      <c r="G701" s="210" t="s">
        <v>226</v>
      </c>
      <c r="H701" s="211">
        <v>69.36</v>
      </c>
      <c r="I701" s="212"/>
      <c r="J701" s="213">
        <f>ROUND(I701*H701,2)</f>
        <v>0</v>
      </c>
      <c r="K701" s="209" t="s">
        <v>32</v>
      </c>
      <c r="L701" s="47"/>
      <c r="M701" s="214" t="s">
        <v>32</v>
      </c>
      <c r="N701" s="215" t="s">
        <v>53</v>
      </c>
      <c r="O701" s="87"/>
      <c r="P701" s="216">
        <f>O701*H701</f>
        <v>0</v>
      </c>
      <c r="Q701" s="216">
        <v>0.00091</v>
      </c>
      <c r="R701" s="216">
        <f>Q701*H701</f>
        <v>0.0631176</v>
      </c>
      <c r="S701" s="216">
        <v>0</v>
      </c>
      <c r="T701" s="217">
        <f>S701*H701</f>
        <v>0</v>
      </c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  <c r="AE701" s="41"/>
      <c r="AR701" s="218" t="s">
        <v>227</v>
      </c>
      <c r="AT701" s="218" t="s">
        <v>128</v>
      </c>
      <c r="AU701" s="218" t="s">
        <v>21</v>
      </c>
      <c r="AY701" s="19" t="s">
        <v>126</v>
      </c>
      <c r="BE701" s="219">
        <f>IF(N701="základní",J701,0)</f>
        <v>0</v>
      </c>
      <c r="BF701" s="219">
        <f>IF(N701="snížená",J701,0)</f>
        <v>0</v>
      </c>
      <c r="BG701" s="219">
        <f>IF(N701="zákl. přenesená",J701,0)</f>
        <v>0</v>
      </c>
      <c r="BH701" s="219">
        <f>IF(N701="sníž. přenesená",J701,0)</f>
        <v>0</v>
      </c>
      <c r="BI701" s="219">
        <f>IF(N701="nulová",J701,0)</f>
        <v>0</v>
      </c>
      <c r="BJ701" s="19" t="s">
        <v>90</v>
      </c>
      <c r="BK701" s="219">
        <f>ROUND(I701*H701,2)</f>
        <v>0</v>
      </c>
      <c r="BL701" s="19" t="s">
        <v>227</v>
      </c>
      <c r="BM701" s="218" t="s">
        <v>969</v>
      </c>
    </row>
    <row r="702" spans="1:51" s="14" customFormat="1" ht="12">
      <c r="A702" s="14"/>
      <c r="B702" s="236"/>
      <c r="C702" s="237"/>
      <c r="D702" s="227" t="s">
        <v>137</v>
      </c>
      <c r="E702" s="238" t="s">
        <v>32</v>
      </c>
      <c r="F702" s="239" t="s">
        <v>970</v>
      </c>
      <c r="G702" s="237"/>
      <c r="H702" s="240">
        <v>69.36</v>
      </c>
      <c r="I702" s="241"/>
      <c r="J702" s="237"/>
      <c r="K702" s="237"/>
      <c r="L702" s="242"/>
      <c r="M702" s="243"/>
      <c r="N702" s="244"/>
      <c r="O702" s="244"/>
      <c r="P702" s="244"/>
      <c r="Q702" s="244"/>
      <c r="R702" s="244"/>
      <c r="S702" s="244"/>
      <c r="T702" s="245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46" t="s">
        <v>137</v>
      </c>
      <c r="AU702" s="246" t="s">
        <v>21</v>
      </c>
      <c r="AV702" s="14" t="s">
        <v>21</v>
      </c>
      <c r="AW702" s="14" t="s">
        <v>41</v>
      </c>
      <c r="AX702" s="14" t="s">
        <v>82</v>
      </c>
      <c r="AY702" s="246" t="s">
        <v>126</v>
      </c>
    </row>
    <row r="703" spans="1:51" s="13" customFormat="1" ht="12">
      <c r="A703" s="13"/>
      <c r="B703" s="225"/>
      <c r="C703" s="226"/>
      <c r="D703" s="227" t="s">
        <v>137</v>
      </c>
      <c r="E703" s="228" t="s">
        <v>32</v>
      </c>
      <c r="F703" s="229" t="s">
        <v>140</v>
      </c>
      <c r="G703" s="226"/>
      <c r="H703" s="228" t="s">
        <v>32</v>
      </c>
      <c r="I703" s="230"/>
      <c r="J703" s="226"/>
      <c r="K703" s="226"/>
      <c r="L703" s="231"/>
      <c r="M703" s="232"/>
      <c r="N703" s="233"/>
      <c r="O703" s="233"/>
      <c r="P703" s="233"/>
      <c r="Q703" s="233"/>
      <c r="R703" s="233"/>
      <c r="S703" s="233"/>
      <c r="T703" s="234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35" t="s">
        <v>137</v>
      </c>
      <c r="AU703" s="235" t="s">
        <v>21</v>
      </c>
      <c r="AV703" s="13" t="s">
        <v>90</v>
      </c>
      <c r="AW703" s="13" t="s">
        <v>41</v>
      </c>
      <c r="AX703" s="13" t="s">
        <v>82</v>
      </c>
      <c r="AY703" s="235" t="s">
        <v>126</v>
      </c>
    </row>
    <row r="704" spans="1:51" s="15" customFormat="1" ht="12">
      <c r="A704" s="15"/>
      <c r="B704" s="247"/>
      <c r="C704" s="248"/>
      <c r="D704" s="227" t="s">
        <v>137</v>
      </c>
      <c r="E704" s="249" t="s">
        <v>32</v>
      </c>
      <c r="F704" s="250" t="s">
        <v>141</v>
      </c>
      <c r="G704" s="248"/>
      <c r="H704" s="251">
        <v>69.36</v>
      </c>
      <c r="I704" s="252"/>
      <c r="J704" s="248"/>
      <c r="K704" s="248"/>
      <c r="L704" s="253"/>
      <c r="M704" s="254"/>
      <c r="N704" s="255"/>
      <c r="O704" s="255"/>
      <c r="P704" s="255"/>
      <c r="Q704" s="255"/>
      <c r="R704" s="255"/>
      <c r="S704" s="255"/>
      <c r="T704" s="256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T704" s="257" t="s">
        <v>137</v>
      </c>
      <c r="AU704" s="257" t="s">
        <v>21</v>
      </c>
      <c r="AV704" s="15" t="s">
        <v>133</v>
      </c>
      <c r="AW704" s="15" t="s">
        <v>41</v>
      </c>
      <c r="AX704" s="15" t="s">
        <v>90</v>
      </c>
      <c r="AY704" s="257" t="s">
        <v>126</v>
      </c>
    </row>
    <row r="705" spans="1:65" s="2" customFormat="1" ht="24.15" customHeight="1">
      <c r="A705" s="41"/>
      <c r="B705" s="42"/>
      <c r="C705" s="207" t="s">
        <v>971</v>
      </c>
      <c r="D705" s="207" t="s">
        <v>128</v>
      </c>
      <c r="E705" s="208" t="s">
        <v>972</v>
      </c>
      <c r="F705" s="209" t="s">
        <v>973</v>
      </c>
      <c r="G705" s="210" t="s">
        <v>179</v>
      </c>
      <c r="H705" s="211">
        <v>2.209</v>
      </c>
      <c r="I705" s="212"/>
      <c r="J705" s="213">
        <f>ROUND(I705*H705,2)</f>
        <v>0</v>
      </c>
      <c r="K705" s="209" t="s">
        <v>132</v>
      </c>
      <c r="L705" s="47"/>
      <c r="M705" s="214" t="s">
        <v>32</v>
      </c>
      <c r="N705" s="215" t="s">
        <v>53</v>
      </c>
      <c r="O705" s="87"/>
      <c r="P705" s="216">
        <f>O705*H705</f>
        <v>0</v>
      </c>
      <c r="Q705" s="216">
        <v>0</v>
      </c>
      <c r="R705" s="216">
        <f>Q705*H705</f>
        <v>0</v>
      </c>
      <c r="S705" s="216">
        <v>0</v>
      </c>
      <c r="T705" s="217">
        <f>S705*H705</f>
        <v>0</v>
      </c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  <c r="AE705" s="41"/>
      <c r="AR705" s="218" t="s">
        <v>227</v>
      </c>
      <c r="AT705" s="218" t="s">
        <v>128</v>
      </c>
      <c r="AU705" s="218" t="s">
        <v>21</v>
      </c>
      <c r="AY705" s="19" t="s">
        <v>126</v>
      </c>
      <c r="BE705" s="219">
        <f>IF(N705="základní",J705,0)</f>
        <v>0</v>
      </c>
      <c r="BF705" s="219">
        <f>IF(N705="snížená",J705,0)</f>
        <v>0</v>
      </c>
      <c r="BG705" s="219">
        <f>IF(N705="zákl. přenesená",J705,0)</f>
        <v>0</v>
      </c>
      <c r="BH705" s="219">
        <f>IF(N705="sníž. přenesená",J705,0)</f>
        <v>0</v>
      </c>
      <c r="BI705" s="219">
        <f>IF(N705="nulová",J705,0)</f>
        <v>0</v>
      </c>
      <c r="BJ705" s="19" t="s">
        <v>90</v>
      </c>
      <c r="BK705" s="219">
        <f>ROUND(I705*H705,2)</f>
        <v>0</v>
      </c>
      <c r="BL705" s="19" t="s">
        <v>227</v>
      </c>
      <c r="BM705" s="218" t="s">
        <v>974</v>
      </c>
    </row>
    <row r="706" spans="1:47" s="2" customFormat="1" ht="12">
      <c r="A706" s="41"/>
      <c r="B706" s="42"/>
      <c r="C706" s="43"/>
      <c r="D706" s="220" t="s">
        <v>135</v>
      </c>
      <c r="E706" s="43"/>
      <c r="F706" s="221" t="s">
        <v>975</v>
      </c>
      <c r="G706" s="43"/>
      <c r="H706" s="43"/>
      <c r="I706" s="222"/>
      <c r="J706" s="43"/>
      <c r="K706" s="43"/>
      <c r="L706" s="47"/>
      <c r="M706" s="282"/>
      <c r="N706" s="283"/>
      <c r="O706" s="284"/>
      <c r="P706" s="284"/>
      <c r="Q706" s="284"/>
      <c r="R706" s="284"/>
      <c r="S706" s="284"/>
      <c r="T706" s="285"/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  <c r="AE706" s="41"/>
      <c r="AT706" s="19" t="s">
        <v>135</v>
      </c>
      <c r="AU706" s="19" t="s">
        <v>21</v>
      </c>
    </row>
    <row r="707" spans="1:31" s="2" customFormat="1" ht="6.95" customHeight="1">
      <c r="A707" s="41"/>
      <c r="B707" s="62"/>
      <c r="C707" s="63"/>
      <c r="D707" s="63"/>
      <c r="E707" s="63"/>
      <c r="F707" s="63"/>
      <c r="G707" s="63"/>
      <c r="H707" s="63"/>
      <c r="I707" s="63"/>
      <c r="J707" s="63"/>
      <c r="K707" s="63"/>
      <c r="L707" s="47"/>
      <c r="M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  <c r="AE707" s="41"/>
    </row>
  </sheetData>
  <sheetProtection password="CC35" sheet="1" objects="1" scenarios="1" formatColumns="0" formatRows="0" autoFilter="0"/>
  <autoFilter ref="C90:K706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5" r:id="rId1" display="https://podminky.urs.cz/item/CS_URS_2023_01/111251101"/>
    <hyperlink ref="F100" r:id="rId2" display="https://podminky.urs.cz/item/CS_URS_2023_01/112101103"/>
    <hyperlink ref="F105" r:id="rId3" display="https://podminky.urs.cz/item/CS_URS_2023_01/112201116"/>
    <hyperlink ref="F110" r:id="rId4" display="https://podminky.urs.cz/item/CS_URS_2023_01/113107224"/>
    <hyperlink ref="F115" r:id="rId5" display="https://podminky.urs.cz/item/CS_URS_2023_01/113154234"/>
    <hyperlink ref="F120" r:id="rId6" display="https://podminky.urs.cz/item/CS_URS_2023_01/113154235"/>
    <hyperlink ref="F129" r:id="rId7" display="https://podminky.urs.cz/item/CS_URS_2023_01/115101201"/>
    <hyperlink ref="F134" r:id="rId8" display="https://podminky.urs.cz/item/CS_URS_2023_01/115101301"/>
    <hyperlink ref="F136" r:id="rId9" display="https://podminky.urs.cz/item/CS_URS_2023_01/122452205"/>
    <hyperlink ref="F148" r:id="rId10" display="https://podminky.urs.cz/item/CS_URS_2023_01/124353100"/>
    <hyperlink ref="F153" r:id="rId11" display="https://podminky.urs.cz/item/CS_URS_2023_01/131351205"/>
    <hyperlink ref="F160" r:id="rId12" display="https://podminky.urs.cz/item/CS_URS_2023_01/132351255"/>
    <hyperlink ref="F176" r:id="rId13" display="https://podminky.urs.cz/item/CS_URS_2023_01/153112121"/>
    <hyperlink ref="F187" r:id="rId14" display="https://podminky.urs.cz/item/CS_URS_2023_01/153113111"/>
    <hyperlink ref="F189" r:id="rId15" display="https://podminky.urs.cz/item/CS_URS_2023_01/162201403"/>
    <hyperlink ref="F191" r:id="rId16" display="https://podminky.urs.cz/item/CS_URS_2023_01/162201413"/>
    <hyperlink ref="F193" r:id="rId17" display="https://podminky.urs.cz/item/CS_URS_2023_01/162201423"/>
    <hyperlink ref="F195" r:id="rId18" display="https://podminky.urs.cz/item/CS_URS_2023_01/162301933"/>
    <hyperlink ref="F199" r:id="rId19" display="https://podminky.urs.cz/item/CS_URS_2023_01/162301953"/>
    <hyperlink ref="F203" r:id="rId20" display="https://podminky.urs.cz/item/CS_URS_2023_01/162301973"/>
    <hyperlink ref="F207" r:id="rId21" display="https://podminky.urs.cz/item/CS_URS_2023_01/162651132"/>
    <hyperlink ref="F221" r:id="rId22" display="https://podminky.urs.cz/item/CS_URS_2023_01/167151112"/>
    <hyperlink ref="F223" r:id="rId23" display="https://podminky.urs.cz/item/CS_URS_2023_01/171152101"/>
    <hyperlink ref="F231" r:id="rId24" display="https://podminky.urs.cz/item/CS_URS_2023_01/171201231"/>
    <hyperlink ref="F235" r:id="rId25" display="https://podminky.urs.cz/item/CS_URS_2023_01/174151101"/>
    <hyperlink ref="F240" r:id="rId26" display="https://podminky.urs.cz/item/CS_URS_2023_01/174151101"/>
    <hyperlink ref="F248" r:id="rId27" display="https://podminky.urs.cz/item/CS_URS_2023_01/181152301"/>
    <hyperlink ref="F250" r:id="rId28" display="https://podminky.urs.cz/item/CS_URS_2023_01/181152302"/>
    <hyperlink ref="F255" r:id="rId29" display="https://podminky.urs.cz/item/CS_URS_2023_01/181351103"/>
    <hyperlink ref="F260" r:id="rId30" display="https://podminky.urs.cz/item/CS_URS_2023_01/181411131"/>
    <hyperlink ref="F267" r:id="rId31" display="https://podminky.urs.cz/item/CS_URS_2023_01/182251101"/>
    <hyperlink ref="F273" r:id="rId32" display="https://podminky.urs.cz/item/CS_URS_2023_01/211971110"/>
    <hyperlink ref="F284" r:id="rId33" display="https://podminky.urs.cz/item/CS_URS_2023_01/212752132"/>
    <hyperlink ref="F290" r:id="rId34" display="https://podminky.urs.cz/item/CS_URS_2023_01/212752412"/>
    <hyperlink ref="F298" r:id="rId35" display="https://podminky.urs.cz/item/CS_URS_2023_01/213141112"/>
    <hyperlink ref="F305" r:id="rId36" display="https://podminky.urs.cz/item/CS_URS_2023_01/274321117"/>
    <hyperlink ref="F315" r:id="rId37" display="https://podminky.urs.cz/item/CS_URS_2023_01/274354111"/>
    <hyperlink ref="F325" r:id="rId38" display="https://podminky.urs.cz/item/CS_URS_2023_01/274354211"/>
    <hyperlink ref="F327" r:id="rId39" display="https://podminky.urs.cz/item/CS_URS_2023_01/274361116"/>
    <hyperlink ref="F332" r:id="rId40" display="https://podminky.urs.cz/item/CS_URS_2023_01/274361412"/>
    <hyperlink ref="F338" r:id="rId41" display="https://podminky.urs.cz/item/CS_URS_2023_01/317321118"/>
    <hyperlink ref="F345" r:id="rId42" display="https://podminky.urs.cz/item/CS_URS_2023_01/317353121"/>
    <hyperlink ref="F350" r:id="rId43" display="https://podminky.urs.cz/item/CS_URS_2023_01/317353221"/>
    <hyperlink ref="F352" r:id="rId44" display="https://podminky.urs.cz/item/CS_URS_2023_01/317361116"/>
    <hyperlink ref="F357" r:id="rId45" display="https://podminky.urs.cz/item/CS_URS_2023_01/317361411"/>
    <hyperlink ref="F362" r:id="rId46" display="https://podminky.urs.cz/item/CS_URS_2023_01/317661142"/>
    <hyperlink ref="F367" r:id="rId47" display="https://podminky.urs.cz/item/CS_URS_2023_01/326214221"/>
    <hyperlink ref="F377" r:id="rId48" display="https://podminky.urs.cz/item/CS_URS_2023_01/334323118"/>
    <hyperlink ref="F386" r:id="rId49" display="https://podminky.urs.cz/item/CS_URS_2023_01/334352111"/>
    <hyperlink ref="F391" r:id="rId50" display="https://podminky.urs.cz/item/CS_URS_2023_01/334352211"/>
    <hyperlink ref="F395" r:id="rId51" display="https://podminky.urs.cz/item/CS_URS_2023_01/334361226"/>
    <hyperlink ref="F400" r:id="rId52" display="https://podminky.urs.cz/item/CS_URS_2023_01/334951113"/>
    <hyperlink ref="F405" r:id="rId53" display="https://podminky.urs.cz/item/CS_URS_2023_01/334952113"/>
    <hyperlink ref="F407" r:id="rId54" display="https://podminky.urs.cz/item/CS_URS_2023_01/339921132"/>
    <hyperlink ref="F415" r:id="rId55" display="https://podminky.urs.cz/item/CS_URS_2023_01/421321128"/>
    <hyperlink ref="F420" r:id="rId56" display="https://podminky.urs.cz/item/CS_URS_2023_01/421351112"/>
    <hyperlink ref="F425" r:id="rId57" display="https://podminky.urs.cz/item/CS_URS_2023_01/421351212"/>
    <hyperlink ref="F427" r:id="rId58" display="https://podminky.urs.cz/item/CS_URS_2023_01/421361226"/>
    <hyperlink ref="F432" r:id="rId59" display="https://podminky.urs.cz/item/CS_URS_2023_01/451315136"/>
    <hyperlink ref="F440" r:id="rId60" display="https://podminky.urs.cz/item/CS_URS_2023_01/452311131"/>
    <hyperlink ref="F445" r:id="rId61" display="https://podminky.urs.cz/item/CS_URS_2023_01/458311131"/>
    <hyperlink ref="F457" r:id="rId62" display="https://podminky.urs.cz/item/CS_URS_2023_01/462511169"/>
    <hyperlink ref="F462" r:id="rId63" display="https://podminky.urs.cz/item/CS_URS_2023_01/463211132"/>
    <hyperlink ref="F467" r:id="rId64" display="https://podminky.urs.cz/item/CS_URS_2023_01/465513257"/>
    <hyperlink ref="F477" r:id="rId65" display="https://podminky.urs.cz/item/CS_URS_2023_01/564861111"/>
    <hyperlink ref="F484" r:id="rId66" display="https://podminky.urs.cz/item/CS_URS_2023_01/564871011"/>
    <hyperlink ref="F489" r:id="rId67" display="https://podminky.urs.cz/item/CS_URS_2023_01/564952111"/>
    <hyperlink ref="F494" r:id="rId68" display="https://podminky.urs.cz/item/CS_URS_2023_01/565165121"/>
    <hyperlink ref="F502" r:id="rId69" display="https://podminky.urs.cz/item/CS_URS_2023_01/569831111"/>
    <hyperlink ref="F511" r:id="rId70" display="https://podminky.urs.cz/item/CS_URS_2023_01/573231107"/>
    <hyperlink ref="F519" r:id="rId71" display="https://podminky.urs.cz/item/CS_URS_2023_01/577144141"/>
    <hyperlink ref="F526" r:id="rId72" display="https://podminky.urs.cz/item/CS_URS_2023_01/578143233"/>
    <hyperlink ref="F537" r:id="rId73" display="https://podminky.urs.cz/item/CS_URS_2023_01/911331131"/>
    <hyperlink ref="F542" r:id="rId74" display="https://podminky.urs.cz/item/CS_URS_2023_01/911334122"/>
    <hyperlink ref="F547" r:id="rId75" display="https://podminky.urs.cz/item/CS_URS_2023_01/914112111"/>
    <hyperlink ref="F557" r:id="rId76" display="https://podminky.urs.cz/item/CS_URS_2023_01/915211112"/>
    <hyperlink ref="F562" r:id="rId77" display="https://podminky.urs.cz/item/CS_URS_2023_01/915221112"/>
    <hyperlink ref="F567" r:id="rId78" display="https://podminky.urs.cz/item/CS_URS_2023_01/915611111"/>
    <hyperlink ref="F573" r:id="rId79" display="https://podminky.urs.cz/item/CS_URS_2023_01/916241113"/>
    <hyperlink ref="F580" r:id="rId80" display="https://podminky.urs.cz/item/CS_URS_2023_01/919121132"/>
    <hyperlink ref="F585" r:id="rId81" display="https://podminky.urs.cz/item/CS_URS_2023_01/919726124"/>
    <hyperlink ref="F590" r:id="rId82" display="https://podminky.urs.cz/item/CS_URS_2023_01/919735112"/>
    <hyperlink ref="F595" r:id="rId83" display="https://podminky.urs.cz/item/CS_URS_2023_01/931992122"/>
    <hyperlink ref="F600" r:id="rId84" display="https://podminky.urs.cz/item/CS_URS_2023_01/936941121"/>
    <hyperlink ref="F606" r:id="rId85" display="https://podminky.urs.cz/item/CS_URS_2023_01/938532111"/>
    <hyperlink ref="F611" r:id="rId86" display="https://podminky.urs.cz/item/CS_URS_2023_01/944111111"/>
    <hyperlink ref="F616" r:id="rId87" display="https://podminky.urs.cz/item/CS_URS_2023_01/944111811"/>
    <hyperlink ref="F618" r:id="rId88" display="https://podminky.urs.cz/item/CS_URS_2023_01/946231111"/>
    <hyperlink ref="F622" r:id="rId89" display="https://podminky.urs.cz/item/CS_URS_2023_01/946231121"/>
    <hyperlink ref="F624" r:id="rId90" display="https://podminky.urs.cz/item/CS_URS_2023_01/985324211"/>
    <hyperlink ref="F630" r:id="rId91" display="https://podminky.urs.cz/item/CS_URS_2023_01/997013631"/>
    <hyperlink ref="F634" r:id="rId92" display="https://podminky.urs.cz/item/CS_URS_2023_01/997211521"/>
    <hyperlink ref="F642" r:id="rId93" display="https://podminky.urs.cz/item/CS_URS_2023_01/997211529"/>
    <hyperlink ref="F646" r:id="rId94" display="https://podminky.urs.cz/item/CS_URS_2023_01/997211612"/>
    <hyperlink ref="F650" r:id="rId95" display="https://podminky.urs.cz/item/CS_URS_2023_01/997221551"/>
    <hyperlink ref="F655" r:id="rId96" display="https://podminky.urs.cz/item/CS_URS_2023_01/997221559"/>
    <hyperlink ref="F659" r:id="rId97" display="https://podminky.urs.cz/item/CS_URS_2023_01/997221611"/>
    <hyperlink ref="F663" r:id="rId98" display="https://podminky.urs.cz/item/CS_URS_2023_01/997221873"/>
    <hyperlink ref="F668" r:id="rId99" display="https://podminky.urs.cz/item/CS_URS_2023_01/998212111"/>
    <hyperlink ref="F672" r:id="rId100" display="https://podminky.urs.cz/item/CS_URS_2023_01/711142559"/>
    <hyperlink ref="F679" r:id="rId101" display="https://podminky.urs.cz/item/CS_URS_2023_01/711311001"/>
    <hyperlink ref="F689" r:id="rId102" display="https://podminky.urs.cz/item/CS_URS_2023_01/711321131"/>
    <hyperlink ref="F696" r:id="rId103" display="https://podminky.urs.cz/item/CS_URS_2023_01/711341564"/>
    <hyperlink ref="F706" r:id="rId104" display="https://podminky.urs.cz/item/CS_URS_2023_01/9987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97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21</v>
      </c>
    </row>
    <row r="4" spans="2:46" s="1" customFormat="1" ht="24.95" customHeight="1">
      <c r="B4" s="22"/>
      <c r="D4" s="133" t="s">
        <v>98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 xml:space="preserve">Rekonstrukce mostu  ev.č. 19920 -1</v>
      </c>
      <c r="F7" s="135"/>
      <c r="G7" s="135"/>
      <c r="H7" s="135"/>
      <c r="L7" s="22"/>
    </row>
    <row r="8" spans="1:31" s="2" customFormat="1" ht="12" customHeight="1">
      <c r="A8" s="41"/>
      <c r="B8" s="47"/>
      <c r="C8" s="41"/>
      <c r="D8" s="135" t="s">
        <v>99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976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32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22</v>
      </c>
      <c r="E12" s="41"/>
      <c r="F12" s="139" t="s">
        <v>23</v>
      </c>
      <c r="G12" s="41"/>
      <c r="H12" s="41"/>
      <c r="I12" s="135" t="s">
        <v>24</v>
      </c>
      <c r="J12" s="140" t="str">
        <f>'Rekapitulace stavby'!AN8</f>
        <v>10. 1. 2023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30</v>
      </c>
      <c r="E14" s="41"/>
      <c r="F14" s="41"/>
      <c r="G14" s="41"/>
      <c r="H14" s="41"/>
      <c r="I14" s="135" t="s">
        <v>31</v>
      </c>
      <c r="J14" s="139" t="s">
        <v>32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33</v>
      </c>
      <c r="F15" s="41"/>
      <c r="G15" s="41"/>
      <c r="H15" s="41"/>
      <c r="I15" s="135" t="s">
        <v>34</v>
      </c>
      <c r="J15" s="139" t="s">
        <v>32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35</v>
      </c>
      <c r="E17" s="41"/>
      <c r="F17" s="41"/>
      <c r="G17" s="41"/>
      <c r="H17" s="41"/>
      <c r="I17" s="135" t="s">
        <v>31</v>
      </c>
      <c r="J17" s="35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9"/>
      <c r="G18" s="139"/>
      <c r="H18" s="139"/>
      <c r="I18" s="135" t="s">
        <v>34</v>
      </c>
      <c r="J18" s="35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37</v>
      </c>
      <c r="E20" s="41"/>
      <c r="F20" s="41"/>
      <c r="G20" s="41"/>
      <c r="H20" s="41"/>
      <c r="I20" s="135" t="s">
        <v>31</v>
      </c>
      <c r="J20" s="139" t="s">
        <v>38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">
        <v>39</v>
      </c>
      <c r="F21" s="41"/>
      <c r="G21" s="41"/>
      <c r="H21" s="41"/>
      <c r="I21" s="135" t="s">
        <v>34</v>
      </c>
      <c r="J21" s="139" t="s">
        <v>40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42</v>
      </c>
      <c r="E23" s="41"/>
      <c r="F23" s="41"/>
      <c r="G23" s="41"/>
      <c r="H23" s="41"/>
      <c r="I23" s="135" t="s">
        <v>31</v>
      </c>
      <c r="J23" s="139" t="s">
        <v>43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">
        <v>44</v>
      </c>
      <c r="F24" s="41"/>
      <c r="G24" s="41"/>
      <c r="H24" s="41"/>
      <c r="I24" s="135" t="s">
        <v>34</v>
      </c>
      <c r="J24" s="139" t="s">
        <v>45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46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1"/>
      <c r="B27" s="142"/>
      <c r="C27" s="141"/>
      <c r="D27" s="141"/>
      <c r="E27" s="143" t="s">
        <v>32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48</v>
      </c>
      <c r="E30" s="41"/>
      <c r="F30" s="41"/>
      <c r="G30" s="41"/>
      <c r="H30" s="41"/>
      <c r="I30" s="41"/>
      <c r="J30" s="147">
        <f>ROUND(J83,2)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50</v>
      </c>
      <c r="G32" s="41"/>
      <c r="H32" s="41"/>
      <c r="I32" s="148" t="s">
        <v>49</v>
      </c>
      <c r="J32" s="148" t="s">
        <v>51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52</v>
      </c>
      <c r="E33" s="135" t="s">
        <v>53</v>
      </c>
      <c r="F33" s="150">
        <f>ROUND((SUM(BE83:BE103)),2)</f>
        <v>0</v>
      </c>
      <c r="G33" s="41"/>
      <c r="H33" s="41"/>
      <c r="I33" s="151">
        <v>0.21</v>
      </c>
      <c r="J33" s="150">
        <f>ROUND(((SUM(BE83:BE103))*I33),2)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54</v>
      </c>
      <c r="F34" s="150">
        <f>ROUND((SUM(BF83:BF103)),2)</f>
        <v>0</v>
      </c>
      <c r="G34" s="41"/>
      <c r="H34" s="41"/>
      <c r="I34" s="151">
        <v>0.15</v>
      </c>
      <c r="J34" s="150">
        <f>ROUND(((SUM(BF83:BF103))*I34),2)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55</v>
      </c>
      <c r="F35" s="150">
        <f>ROUND((SUM(BG83:BG103)),2)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56</v>
      </c>
      <c r="F36" s="150">
        <f>ROUND((SUM(BH83:BH103)),2)</f>
        <v>0</v>
      </c>
      <c r="G36" s="41"/>
      <c r="H36" s="41"/>
      <c r="I36" s="151">
        <v>0.15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57</v>
      </c>
      <c r="F37" s="150">
        <f>ROUND((SUM(BI83:BI103)),2)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58</v>
      </c>
      <c r="E39" s="154"/>
      <c r="F39" s="154"/>
      <c r="G39" s="155" t="s">
        <v>59</v>
      </c>
      <c r="H39" s="156" t="s">
        <v>60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5" t="s">
        <v>101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 xml:space="preserve">Rekonstrukce mostu  ev.č. 19920 -1</v>
      </c>
      <c r="F48" s="34"/>
      <c r="G48" s="34"/>
      <c r="H48" s="34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99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SKA3603 - VON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4" t="s">
        <v>22</v>
      </c>
      <c r="D52" s="43"/>
      <c r="E52" s="43"/>
      <c r="F52" s="29" t="str">
        <f>F12</f>
        <v xml:space="preserve"> </v>
      </c>
      <c r="G52" s="43"/>
      <c r="H52" s="43"/>
      <c r="I52" s="34" t="s">
        <v>24</v>
      </c>
      <c r="J52" s="75" t="str">
        <f>IF(J12="","",J12)</f>
        <v>10. 1. 2023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5.65" customHeight="1">
      <c r="A54" s="41"/>
      <c r="B54" s="42"/>
      <c r="C54" s="34" t="s">
        <v>30</v>
      </c>
      <c r="D54" s="43"/>
      <c r="E54" s="43"/>
      <c r="F54" s="29" t="str">
        <f>E15</f>
        <v>SÚS PK příspěvková org.</v>
      </c>
      <c r="G54" s="43"/>
      <c r="H54" s="43"/>
      <c r="I54" s="34" t="s">
        <v>37</v>
      </c>
      <c r="J54" s="39" t="str">
        <f>E21</f>
        <v>Projekční kancelář Ing.Škubalová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4" t="s">
        <v>35</v>
      </c>
      <c r="D55" s="43"/>
      <c r="E55" s="43"/>
      <c r="F55" s="29" t="str">
        <f>IF(E18="","",E18)</f>
        <v>Vyplň údaj</v>
      </c>
      <c r="G55" s="43"/>
      <c r="H55" s="43"/>
      <c r="I55" s="34" t="s">
        <v>42</v>
      </c>
      <c r="J55" s="39" t="str">
        <f>E24</f>
        <v>Straka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102</v>
      </c>
      <c r="D57" s="165"/>
      <c r="E57" s="165"/>
      <c r="F57" s="165"/>
      <c r="G57" s="165"/>
      <c r="H57" s="165"/>
      <c r="I57" s="165"/>
      <c r="J57" s="166" t="s">
        <v>103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80</v>
      </c>
      <c r="D59" s="43"/>
      <c r="E59" s="43"/>
      <c r="F59" s="43"/>
      <c r="G59" s="43"/>
      <c r="H59" s="43"/>
      <c r="I59" s="43"/>
      <c r="J59" s="105">
        <f>J83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104</v>
      </c>
    </row>
    <row r="60" spans="1:31" s="9" customFormat="1" ht="24.95" customHeight="1">
      <c r="A60" s="9"/>
      <c r="B60" s="168"/>
      <c r="C60" s="169"/>
      <c r="D60" s="170" t="s">
        <v>977</v>
      </c>
      <c r="E60" s="171"/>
      <c r="F60" s="171"/>
      <c r="G60" s="171"/>
      <c r="H60" s="171"/>
      <c r="I60" s="171"/>
      <c r="J60" s="172">
        <f>J84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978</v>
      </c>
      <c r="E61" s="177"/>
      <c r="F61" s="177"/>
      <c r="G61" s="177"/>
      <c r="H61" s="177"/>
      <c r="I61" s="177"/>
      <c r="J61" s="178">
        <f>J85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979</v>
      </c>
      <c r="E62" s="177"/>
      <c r="F62" s="177"/>
      <c r="G62" s="177"/>
      <c r="H62" s="177"/>
      <c r="I62" s="177"/>
      <c r="J62" s="178">
        <f>J98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980</v>
      </c>
      <c r="E63" s="177"/>
      <c r="F63" s="177"/>
      <c r="G63" s="177"/>
      <c r="H63" s="177"/>
      <c r="I63" s="177"/>
      <c r="J63" s="178">
        <f>J102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1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137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</row>
    <row r="65" spans="1:31" s="2" customFormat="1" ht="6.95" customHeight="1">
      <c r="A65" s="41"/>
      <c r="B65" s="62"/>
      <c r="C65" s="63"/>
      <c r="D65" s="63"/>
      <c r="E65" s="63"/>
      <c r="F65" s="63"/>
      <c r="G65" s="63"/>
      <c r="H65" s="63"/>
      <c r="I65" s="63"/>
      <c r="J65" s="63"/>
      <c r="K65" s="63"/>
      <c r="L65" s="137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9" spans="1:31" s="2" customFormat="1" ht="6.95" customHeight="1">
      <c r="A69" s="41"/>
      <c r="B69" s="64"/>
      <c r="C69" s="65"/>
      <c r="D69" s="65"/>
      <c r="E69" s="65"/>
      <c r="F69" s="65"/>
      <c r="G69" s="65"/>
      <c r="H69" s="65"/>
      <c r="I69" s="65"/>
      <c r="J69" s="65"/>
      <c r="K69" s="65"/>
      <c r="L69" s="13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pans="1:31" s="2" customFormat="1" ht="24.95" customHeight="1">
      <c r="A70" s="41"/>
      <c r="B70" s="42"/>
      <c r="C70" s="25" t="s">
        <v>111</v>
      </c>
      <c r="D70" s="43"/>
      <c r="E70" s="43"/>
      <c r="F70" s="43"/>
      <c r="G70" s="43"/>
      <c r="H70" s="43"/>
      <c r="I70" s="43"/>
      <c r="J70" s="43"/>
      <c r="K70" s="43"/>
      <c r="L70" s="13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6.95" customHeight="1">
      <c r="A71" s="41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13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12" customHeight="1">
      <c r="A72" s="41"/>
      <c r="B72" s="42"/>
      <c r="C72" s="34" t="s">
        <v>16</v>
      </c>
      <c r="D72" s="43"/>
      <c r="E72" s="43"/>
      <c r="F72" s="43"/>
      <c r="G72" s="43"/>
      <c r="H72" s="43"/>
      <c r="I72" s="43"/>
      <c r="J72" s="43"/>
      <c r="K72" s="43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16.5" customHeight="1">
      <c r="A73" s="41"/>
      <c r="B73" s="42"/>
      <c r="C73" s="43"/>
      <c r="D73" s="43"/>
      <c r="E73" s="163" t="str">
        <f>E7</f>
        <v xml:space="preserve">Rekonstrukce mostu  ev.č. 19920 -1</v>
      </c>
      <c r="F73" s="34"/>
      <c r="G73" s="34"/>
      <c r="H73" s="34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2" customHeight="1">
      <c r="A74" s="41"/>
      <c r="B74" s="42"/>
      <c r="C74" s="34" t="s">
        <v>99</v>
      </c>
      <c r="D74" s="43"/>
      <c r="E74" s="43"/>
      <c r="F74" s="43"/>
      <c r="G74" s="43"/>
      <c r="H74" s="43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6.5" customHeight="1">
      <c r="A75" s="41"/>
      <c r="B75" s="42"/>
      <c r="C75" s="43"/>
      <c r="D75" s="43"/>
      <c r="E75" s="72" t="str">
        <f>E9</f>
        <v>SKA3603 - VON</v>
      </c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6.95" customHeight="1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4" t="s">
        <v>22</v>
      </c>
      <c r="D77" s="43"/>
      <c r="E77" s="43"/>
      <c r="F77" s="29" t="str">
        <f>F12</f>
        <v xml:space="preserve"> </v>
      </c>
      <c r="G77" s="43"/>
      <c r="H77" s="43"/>
      <c r="I77" s="34" t="s">
        <v>24</v>
      </c>
      <c r="J77" s="75" t="str">
        <f>IF(J12="","",J12)</f>
        <v>10. 1. 2023</v>
      </c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6.95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25.65" customHeight="1">
      <c r="A79" s="41"/>
      <c r="B79" s="42"/>
      <c r="C79" s="34" t="s">
        <v>30</v>
      </c>
      <c r="D79" s="43"/>
      <c r="E79" s="43"/>
      <c r="F79" s="29" t="str">
        <f>E15</f>
        <v>SÚS PK příspěvková org.</v>
      </c>
      <c r="G79" s="43"/>
      <c r="H79" s="43"/>
      <c r="I79" s="34" t="s">
        <v>37</v>
      </c>
      <c r="J79" s="39" t="str">
        <f>E21</f>
        <v>Projekční kancelář Ing.Škubalová</v>
      </c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5.15" customHeight="1">
      <c r="A80" s="41"/>
      <c r="B80" s="42"/>
      <c r="C80" s="34" t="s">
        <v>35</v>
      </c>
      <c r="D80" s="43"/>
      <c r="E80" s="43"/>
      <c r="F80" s="29" t="str">
        <f>IF(E18="","",E18)</f>
        <v>Vyplň údaj</v>
      </c>
      <c r="G80" s="43"/>
      <c r="H80" s="43"/>
      <c r="I80" s="34" t="s">
        <v>42</v>
      </c>
      <c r="J80" s="39" t="str">
        <f>E24</f>
        <v>Straka</v>
      </c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0.3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11" customFormat="1" ht="29.25" customHeight="1">
      <c r="A82" s="180"/>
      <c r="B82" s="181"/>
      <c r="C82" s="182" t="s">
        <v>112</v>
      </c>
      <c r="D82" s="183" t="s">
        <v>67</v>
      </c>
      <c r="E82" s="183" t="s">
        <v>63</v>
      </c>
      <c r="F82" s="183" t="s">
        <v>64</v>
      </c>
      <c r="G82" s="183" t="s">
        <v>113</v>
      </c>
      <c r="H82" s="183" t="s">
        <v>114</v>
      </c>
      <c r="I82" s="183" t="s">
        <v>115</v>
      </c>
      <c r="J82" s="183" t="s">
        <v>103</v>
      </c>
      <c r="K82" s="184" t="s">
        <v>116</v>
      </c>
      <c r="L82" s="185"/>
      <c r="M82" s="95" t="s">
        <v>32</v>
      </c>
      <c r="N82" s="96" t="s">
        <v>52</v>
      </c>
      <c r="O82" s="96" t="s">
        <v>117</v>
      </c>
      <c r="P82" s="96" t="s">
        <v>118</v>
      </c>
      <c r="Q82" s="96" t="s">
        <v>119</v>
      </c>
      <c r="R82" s="96" t="s">
        <v>120</v>
      </c>
      <c r="S82" s="96" t="s">
        <v>121</v>
      </c>
      <c r="T82" s="97" t="s">
        <v>122</v>
      </c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</row>
    <row r="83" spans="1:63" s="2" customFormat="1" ht="22.8" customHeight="1">
      <c r="A83" s="41"/>
      <c r="B83" s="42"/>
      <c r="C83" s="102" t="s">
        <v>123</v>
      </c>
      <c r="D83" s="43"/>
      <c r="E83" s="43"/>
      <c r="F83" s="43"/>
      <c r="G83" s="43"/>
      <c r="H83" s="43"/>
      <c r="I83" s="43"/>
      <c r="J83" s="186">
        <f>BK83</f>
        <v>0</v>
      </c>
      <c r="K83" s="43"/>
      <c r="L83" s="47"/>
      <c r="M83" s="98"/>
      <c r="N83" s="187"/>
      <c r="O83" s="99"/>
      <c r="P83" s="188">
        <f>P84</f>
        <v>0</v>
      </c>
      <c r="Q83" s="99"/>
      <c r="R83" s="188">
        <f>R84</f>
        <v>0</v>
      </c>
      <c r="S83" s="99"/>
      <c r="T83" s="189">
        <f>T84</f>
        <v>0</v>
      </c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T83" s="19" t="s">
        <v>81</v>
      </c>
      <c r="AU83" s="19" t="s">
        <v>104</v>
      </c>
      <c r="BK83" s="190">
        <f>BK84</f>
        <v>0</v>
      </c>
    </row>
    <row r="84" spans="1:63" s="12" customFormat="1" ht="25.9" customHeight="1">
      <c r="A84" s="12"/>
      <c r="B84" s="191"/>
      <c r="C84" s="192"/>
      <c r="D84" s="193" t="s">
        <v>81</v>
      </c>
      <c r="E84" s="194" t="s">
        <v>981</v>
      </c>
      <c r="F84" s="194" t="s">
        <v>982</v>
      </c>
      <c r="G84" s="192"/>
      <c r="H84" s="192"/>
      <c r="I84" s="195"/>
      <c r="J84" s="196">
        <f>BK84</f>
        <v>0</v>
      </c>
      <c r="K84" s="192"/>
      <c r="L84" s="197"/>
      <c r="M84" s="198"/>
      <c r="N84" s="199"/>
      <c r="O84" s="199"/>
      <c r="P84" s="200">
        <f>P85+P98+P102</f>
        <v>0</v>
      </c>
      <c r="Q84" s="199"/>
      <c r="R84" s="200">
        <f>R85+R98+R102</f>
        <v>0</v>
      </c>
      <c r="S84" s="199"/>
      <c r="T84" s="201">
        <f>T85+T98+T102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2" t="s">
        <v>167</v>
      </c>
      <c r="AT84" s="203" t="s">
        <v>81</v>
      </c>
      <c r="AU84" s="203" t="s">
        <v>82</v>
      </c>
      <c r="AY84" s="202" t="s">
        <v>126</v>
      </c>
      <c r="BK84" s="204">
        <f>BK85+BK98+BK102</f>
        <v>0</v>
      </c>
    </row>
    <row r="85" spans="1:63" s="12" customFormat="1" ht="22.8" customHeight="1">
      <c r="A85" s="12"/>
      <c r="B85" s="191"/>
      <c r="C85" s="192"/>
      <c r="D85" s="193" t="s">
        <v>81</v>
      </c>
      <c r="E85" s="205" t="s">
        <v>983</v>
      </c>
      <c r="F85" s="205" t="s">
        <v>984</v>
      </c>
      <c r="G85" s="192"/>
      <c r="H85" s="192"/>
      <c r="I85" s="195"/>
      <c r="J85" s="206">
        <f>BK85</f>
        <v>0</v>
      </c>
      <c r="K85" s="192"/>
      <c r="L85" s="197"/>
      <c r="M85" s="198"/>
      <c r="N85" s="199"/>
      <c r="O85" s="199"/>
      <c r="P85" s="200">
        <f>SUM(P86:P97)</f>
        <v>0</v>
      </c>
      <c r="Q85" s="199"/>
      <c r="R85" s="200">
        <f>SUM(R86:R97)</f>
        <v>0</v>
      </c>
      <c r="S85" s="199"/>
      <c r="T85" s="201">
        <f>SUM(T86:T97)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167</v>
      </c>
      <c r="AT85" s="203" t="s">
        <v>81</v>
      </c>
      <c r="AU85" s="203" t="s">
        <v>90</v>
      </c>
      <c r="AY85" s="202" t="s">
        <v>126</v>
      </c>
      <c r="BK85" s="204">
        <f>SUM(BK86:BK97)</f>
        <v>0</v>
      </c>
    </row>
    <row r="86" spans="1:65" s="2" customFormat="1" ht="16.5" customHeight="1">
      <c r="A86" s="41"/>
      <c r="B86" s="42"/>
      <c r="C86" s="207" t="s">
        <v>90</v>
      </c>
      <c r="D86" s="207" t="s">
        <v>128</v>
      </c>
      <c r="E86" s="208" t="s">
        <v>985</v>
      </c>
      <c r="F86" s="209" t="s">
        <v>986</v>
      </c>
      <c r="G86" s="210" t="s">
        <v>987</v>
      </c>
      <c r="H86" s="211">
        <v>1</v>
      </c>
      <c r="I86" s="212"/>
      <c r="J86" s="213">
        <f>ROUND(I86*H86,2)</f>
        <v>0</v>
      </c>
      <c r="K86" s="209" t="s">
        <v>132</v>
      </c>
      <c r="L86" s="47"/>
      <c r="M86" s="214" t="s">
        <v>32</v>
      </c>
      <c r="N86" s="215" t="s">
        <v>53</v>
      </c>
      <c r="O86" s="87"/>
      <c r="P86" s="216">
        <f>O86*H86</f>
        <v>0</v>
      </c>
      <c r="Q86" s="216">
        <v>0</v>
      </c>
      <c r="R86" s="216">
        <f>Q86*H86</f>
        <v>0</v>
      </c>
      <c r="S86" s="216">
        <v>0</v>
      </c>
      <c r="T86" s="217">
        <f>S86*H86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R86" s="218" t="s">
        <v>988</v>
      </c>
      <c r="AT86" s="218" t="s">
        <v>128</v>
      </c>
      <c r="AU86" s="218" t="s">
        <v>21</v>
      </c>
      <c r="AY86" s="19" t="s">
        <v>126</v>
      </c>
      <c r="BE86" s="219">
        <f>IF(N86="základní",J86,0)</f>
        <v>0</v>
      </c>
      <c r="BF86" s="219">
        <f>IF(N86="snížená",J86,0)</f>
        <v>0</v>
      </c>
      <c r="BG86" s="219">
        <f>IF(N86="zákl. přenesená",J86,0)</f>
        <v>0</v>
      </c>
      <c r="BH86" s="219">
        <f>IF(N86="sníž. přenesená",J86,0)</f>
        <v>0</v>
      </c>
      <c r="BI86" s="219">
        <f>IF(N86="nulová",J86,0)</f>
        <v>0</v>
      </c>
      <c r="BJ86" s="19" t="s">
        <v>90</v>
      </c>
      <c r="BK86" s="219">
        <f>ROUND(I86*H86,2)</f>
        <v>0</v>
      </c>
      <c r="BL86" s="19" t="s">
        <v>988</v>
      </c>
      <c r="BM86" s="218" t="s">
        <v>989</v>
      </c>
    </row>
    <row r="87" spans="1:47" s="2" customFormat="1" ht="12">
      <c r="A87" s="41"/>
      <c r="B87" s="42"/>
      <c r="C87" s="43"/>
      <c r="D87" s="220" t="s">
        <v>135</v>
      </c>
      <c r="E87" s="43"/>
      <c r="F87" s="221" t="s">
        <v>990</v>
      </c>
      <c r="G87" s="43"/>
      <c r="H87" s="43"/>
      <c r="I87" s="222"/>
      <c r="J87" s="43"/>
      <c r="K87" s="43"/>
      <c r="L87" s="47"/>
      <c r="M87" s="223"/>
      <c r="N87" s="224"/>
      <c r="O87" s="87"/>
      <c r="P87" s="87"/>
      <c r="Q87" s="87"/>
      <c r="R87" s="87"/>
      <c r="S87" s="87"/>
      <c r="T87" s="88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T87" s="19" t="s">
        <v>135</v>
      </c>
      <c r="AU87" s="19" t="s">
        <v>21</v>
      </c>
    </row>
    <row r="88" spans="1:65" s="2" customFormat="1" ht="16.5" customHeight="1">
      <c r="A88" s="41"/>
      <c r="B88" s="42"/>
      <c r="C88" s="207" t="s">
        <v>21</v>
      </c>
      <c r="D88" s="207" t="s">
        <v>128</v>
      </c>
      <c r="E88" s="208" t="s">
        <v>991</v>
      </c>
      <c r="F88" s="209" t="s">
        <v>992</v>
      </c>
      <c r="G88" s="210" t="s">
        <v>987</v>
      </c>
      <c r="H88" s="211">
        <v>1</v>
      </c>
      <c r="I88" s="212"/>
      <c r="J88" s="213">
        <f>ROUND(I88*H88,2)</f>
        <v>0</v>
      </c>
      <c r="K88" s="209" t="s">
        <v>32</v>
      </c>
      <c r="L88" s="47"/>
      <c r="M88" s="214" t="s">
        <v>32</v>
      </c>
      <c r="N88" s="215" t="s">
        <v>53</v>
      </c>
      <c r="O88" s="87"/>
      <c r="P88" s="216">
        <f>O88*H88</f>
        <v>0</v>
      </c>
      <c r="Q88" s="216">
        <v>0</v>
      </c>
      <c r="R88" s="216">
        <f>Q88*H88</f>
        <v>0</v>
      </c>
      <c r="S88" s="216">
        <v>0</v>
      </c>
      <c r="T88" s="217">
        <f>S88*H88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R88" s="218" t="s">
        <v>988</v>
      </c>
      <c r="AT88" s="218" t="s">
        <v>128</v>
      </c>
      <c r="AU88" s="218" t="s">
        <v>21</v>
      </c>
      <c r="AY88" s="19" t="s">
        <v>126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19" t="s">
        <v>90</v>
      </c>
      <c r="BK88" s="219">
        <f>ROUND(I88*H88,2)</f>
        <v>0</v>
      </c>
      <c r="BL88" s="19" t="s">
        <v>988</v>
      </c>
      <c r="BM88" s="218" t="s">
        <v>993</v>
      </c>
    </row>
    <row r="89" spans="1:65" s="2" customFormat="1" ht="16.5" customHeight="1">
      <c r="A89" s="41"/>
      <c r="B89" s="42"/>
      <c r="C89" s="207" t="s">
        <v>149</v>
      </c>
      <c r="D89" s="207" t="s">
        <v>128</v>
      </c>
      <c r="E89" s="208" t="s">
        <v>994</v>
      </c>
      <c r="F89" s="209" t="s">
        <v>995</v>
      </c>
      <c r="G89" s="210" t="s">
        <v>987</v>
      </c>
      <c r="H89" s="211">
        <v>1</v>
      </c>
      <c r="I89" s="212"/>
      <c r="J89" s="213">
        <f>ROUND(I89*H89,2)</f>
        <v>0</v>
      </c>
      <c r="K89" s="209" t="s">
        <v>132</v>
      </c>
      <c r="L89" s="47"/>
      <c r="M89" s="214" t="s">
        <v>32</v>
      </c>
      <c r="N89" s="215" t="s">
        <v>53</v>
      </c>
      <c r="O89" s="87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7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18" t="s">
        <v>988</v>
      </c>
      <c r="AT89" s="218" t="s">
        <v>128</v>
      </c>
      <c r="AU89" s="218" t="s">
        <v>21</v>
      </c>
      <c r="AY89" s="19" t="s">
        <v>126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19" t="s">
        <v>90</v>
      </c>
      <c r="BK89" s="219">
        <f>ROUND(I89*H89,2)</f>
        <v>0</v>
      </c>
      <c r="BL89" s="19" t="s">
        <v>988</v>
      </c>
      <c r="BM89" s="218" t="s">
        <v>996</v>
      </c>
    </row>
    <row r="90" spans="1:47" s="2" customFormat="1" ht="12">
      <c r="A90" s="41"/>
      <c r="B90" s="42"/>
      <c r="C90" s="43"/>
      <c r="D90" s="220" t="s">
        <v>135</v>
      </c>
      <c r="E90" s="43"/>
      <c r="F90" s="221" t="s">
        <v>997</v>
      </c>
      <c r="G90" s="43"/>
      <c r="H90" s="43"/>
      <c r="I90" s="222"/>
      <c r="J90" s="43"/>
      <c r="K90" s="43"/>
      <c r="L90" s="47"/>
      <c r="M90" s="223"/>
      <c r="N90" s="224"/>
      <c r="O90" s="87"/>
      <c r="P90" s="87"/>
      <c r="Q90" s="87"/>
      <c r="R90" s="87"/>
      <c r="S90" s="87"/>
      <c r="T90" s="88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19" t="s">
        <v>135</v>
      </c>
      <c r="AU90" s="19" t="s">
        <v>21</v>
      </c>
    </row>
    <row r="91" spans="1:65" s="2" customFormat="1" ht="16.5" customHeight="1">
      <c r="A91" s="41"/>
      <c r="B91" s="42"/>
      <c r="C91" s="207" t="s">
        <v>176</v>
      </c>
      <c r="D91" s="207" t="s">
        <v>128</v>
      </c>
      <c r="E91" s="208" t="s">
        <v>998</v>
      </c>
      <c r="F91" s="209" t="s">
        <v>999</v>
      </c>
      <c r="G91" s="210" t="s">
        <v>987</v>
      </c>
      <c r="H91" s="211">
        <v>1</v>
      </c>
      <c r="I91" s="212"/>
      <c r="J91" s="213">
        <f>ROUND(I91*H91,2)</f>
        <v>0</v>
      </c>
      <c r="K91" s="209" t="s">
        <v>32</v>
      </c>
      <c r="L91" s="47"/>
      <c r="M91" s="214" t="s">
        <v>32</v>
      </c>
      <c r="N91" s="215" t="s">
        <v>53</v>
      </c>
      <c r="O91" s="87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18" t="s">
        <v>988</v>
      </c>
      <c r="AT91" s="218" t="s">
        <v>128</v>
      </c>
      <c r="AU91" s="218" t="s">
        <v>21</v>
      </c>
      <c r="AY91" s="19" t="s">
        <v>126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19" t="s">
        <v>90</v>
      </c>
      <c r="BK91" s="219">
        <f>ROUND(I91*H91,2)</f>
        <v>0</v>
      </c>
      <c r="BL91" s="19" t="s">
        <v>988</v>
      </c>
      <c r="BM91" s="218" t="s">
        <v>1000</v>
      </c>
    </row>
    <row r="92" spans="1:65" s="2" customFormat="1" ht="16.5" customHeight="1">
      <c r="A92" s="41"/>
      <c r="B92" s="42"/>
      <c r="C92" s="207" t="s">
        <v>184</v>
      </c>
      <c r="D92" s="207" t="s">
        <v>128</v>
      </c>
      <c r="E92" s="208" t="s">
        <v>1001</v>
      </c>
      <c r="F92" s="209" t="s">
        <v>1002</v>
      </c>
      <c r="G92" s="210" t="s">
        <v>987</v>
      </c>
      <c r="H92" s="211">
        <v>1</v>
      </c>
      <c r="I92" s="212"/>
      <c r="J92" s="213">
        <f>ROUND(I92*H92,2)</f>
        <v>0</v>
      </c>
      <c r="K92" s="209" t="s">
        <v>32</v>
      </c>
      <c r="L92" s="47"/>
      <c r="M92" s="214" t="s">
        <v>32</v>
      </c>
      <c r="N92" s="215" t="s">
        <v>53</v>
      </c>
      <c r="O92" s="87"/>
      <c r="P92" s="216">
        <f>O92*H92</f>
        <v>0</v>
      </c>
      <c r="Q92" s="216">
        <v>0</v>
      </c>
      <c r="R92" s="216">
        <f>Q92*H92</f>
        <v>0</v>
      </c>
      <c r="S92" s="216">
        <v>0</v>
      </c>
      <c r="T92" s="217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18" t="s">
        <v>988</v>
      </c>
      <c r="AT92" s="218" t="s">
        <v>128</v>
      </c>
      <c r="AU92" s="218" t="s">
        <v>21</v>
      </c>
      <c r="AY92" s="19" t="s">
        <v>126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19" t="s">
        <v>90</v>
      </c>
      <c r="BK92" s="219">
        <f>ROUND(I92*H92,2)</f>
        <v>0</v>
      </c>
      <c r="BL92" s="19" t="s">
        <v>988</v>
      </c>
      <c r="BM92" s="218" t="s">
        <v>1003</v>
      </c>
    </row>
    <row r="93" spans="1:65" s="2" customFormat="1" ht="16.5" customHeight="1">
      <c r="A93" s="41"/>
      <c r="B93" s="42"/>
      <c r="C93" s="207" t="s">
        <v>167</v>
      </c>
      <c r="D93" s="207" t="s">
        <v>128</v>
      </c>
      <c r="E93" s="208" t="s">
        <v>1004</v>
      </c>
      <c r="F93" s="209" t="s">
        <v>1005</v>
      </c>
      <c r="G93" s="210" t="s">
        <v>987</v>
      </c>
      <c r="H93" s="211">
        <v>1</v>
      </c>
      <c r="I93" s="212"/>
      <c r="J93" s="213">
        <f>ROUND(I93*H93,2)</f>
        <v>0</v>
      </c>
      <c r="K93" s="209" t="s">
        <v>132</v>
      </c>
      <c r="L93" s="47"/>
      <c r="M93" s="214" t="s">
        <v>32</v>
      </c>
      <c r="N93" s="215" t="s">
        <v>53</v>
      </c>
      <c r="O93" s="87"/>
      <c r="P93" s="216">
        <f>O93*H93</f>
        <v>0</v>
      </c>
      <c r="Q93" s="216">
        <v>0</v>
      </c>
      <c r="R93" s="216">
        <f>Q93*H93</f>
        <v>0</v>
      </c>
      <c r="S93" s="216">
        <v>0</v>
      </c>
      <c r="T93" s="217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18" t="s">
        <v>988</v>
      </c>
      <c r="AT93" s="218" t="s">
        <v>128</v>
      </c>
      <c r="AU93" s="218" t="s">
        <v>21</v>
      </c>
      <c r="AY93" s="19" t="s">
        <v>126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9" t="s">
        <v>90</v>
      </c>
      <c r="BK93" s="219">
        <f>ROUND(I93*H93,2)</f>
        <v>0</v>
      </c>
      <c r="BL93" s="19" t="s">
        <v>988</v>
      </c>
      <c r="BM93" s="218" t="s">
        <v>1006</v>
      </c>
    </row>
    <row r="94" spans="1:47" s="2" customFormat="1" ht="12">
      <c r="A94" s="41"/>
      <c r="B94" s="42"/>
      <c r="C94" s="43"/>
      <c r="D94" s="220" t="s">
        <v>135</v>
      </c>
      <c r="E94" s="43"/>
      <c r="F94" s="221" t="s">
        <v>1007</v>
      </c>
      <c r="G94" s="43"/>
      <c r="H94" s="43"/>
      <c r="I94" s="222"/>
      <c r="J94" s="43"/>
      <c r="K94" s="43"/>
      <c r="L94" s="47"/>
      <c r="M94" s="223"/>
      <c r="N94" s="224"/>
      <c r="O94" s="87"/>
      <c r="P94" s="87"/>
      <c r="Q94" s="87"/>
      <c r="R94" s="87"/>
      <c r="S94" s="87"/>
      <c r="T94" s="88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19" t="s">
        <v>135</v>
      </c>
      <c r="AU94" s="19" t="s">
        <v>21</v>
      </c>
    </row>
    <row r="95" spans="1:65" s="2" customFormat="1" ht="16.5" customHeight="1">
      <c r="A95" s="41"/>
      <c r="B95" s="42"/>
      <c r="C95" s="207" t="s">
        <v>133</v>
      </c>
      <c r="D95" s="207" t="s">
        <v>128</v>
      </c>
      <c r="E95" s="208" t="s">
        <v>1008</v>
      </c>
      <c r="F95" s="209" t="s">
        <v>1009</v>
      </c>
      <c r="G95" s="210" t="s">
        <v>987</v>
      </c>
      <c r="H95" s="211">
        <v>1</v>
      </c>
      <c r="I95" s="212"/>
      <c r="J95" s="213">
        <f>ROUND(I95*H95,2)</f>
        <v>0</v>
      </c>
      <c r="K95" s="209" t="s">
        <v>132</v>
      </c>
      <c r="L95" s="47"/>
      <c r="M95" s="214" t="s">
        <v>32</v>
      </c>
      <c r="N95" s="215" t="s">
        <v>53</v>
      </c>
      <c r="O95" s="87"/>
      <c r="P95" s="216">
        <f>O95*H95</f>
        <v>0</v>
      </c>
      <c r="Q95" s="216">
        <v>0</v>
      </c>
      <c r="R95" s="216">
        <f>Q95*H95</f>
        <v>0</v>
      </c>
      <c r="S95" s="216">
        <v>0</v>
      </c>
      <c r="T95" s="217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18" t="s">
        <v>988</v>
      </c>
      <c r="AT95" s="218" t="s">
        <v>128</v>
      </c>
      <c r="AU95" s="218" t="s">
        <v>21</v>
      </c>
      <c r="AY95" s="19" t="s">
        <v>126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9" t="s">
        <v>90</v>
      </c>
      <c r="BK95" s="219">
        <f>ROUND(I95*H95,2)</f>
        <v>0</v>
      </c>
      <c r="BL95" s="19" t="s">
        <v>988</v>
      </c>
      <c r="BM95" s="218" t="s">
        <v>1010</v>
      </c>
    </row>
    <row r="96" spans="1:47" s="2" customFormat="1" ht="12">
      <c r="A96" s="41"/>
      <c r="B96" s="42"/>
      <c r="C96" s="43"/>
      <c r="D96" s="220" t="s">
        <v>135</v>
      </c>
      <c r="E96" s="43"/>
      <c r="F96" s="221" t="s">
        <v>1011</v>
      </c>
      <c r="G96" s="43"/>
      <c r="H96" s="43"/>
      <c r="I96" s="222"/>
      <c r="J96" s="43"/>
      <c r="K96" s="43"/>
      <c r="L96" s="47"/>
      <c r="M96" s="223"/>
      <c r="N96" s="224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19" t="s">
        <v>135</v>
      </c>
      <c r="AU96" s="19" t="s">
        <v>21</v>
      </c>
    </row>
    <row r="97" spans="1:65" s="2" customFormat="1" ht="16.5" customHeight="1">
      <c r="A97" s="41"/>
      <c r="B97" s="42"/>
      <c r="C97" s="207" t="s">
        <v>190</v>
      </c>
      <c r="D97" s="207" t="s">
        <v>128</v>
      </c>
      <c r="E97" s="208" t="s">
        <v>1012</v>
      </c>
      <c r="F97" s="209" t="s">
        <v>1013</v>
      </c>
      <c r="G97" s="210" t="s">
        <v>987</v>
      </c>
      <c r="H97" s="211">
        <v>1</v>
      </c>
      <c r="I97" s="212"/>
      <c r="J97" s="213">
        <f>ROUND(I97*H97,2)</f>
        <v>0</v>
      </c>
      <c r="K97" s="209" t="s">
        <v>32</v>
      </c>
      <c r="L97" s="47"/>
      <c r="M97" s="214" t="s">
        <v>32</v>
      </c>
      <c r="N97" s="215" t="s">
        <v>53</v>
      </c>
      <c r="O97" s="87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18" t="s">
        <v>988</v>
      </c>
      <c r="AT97" s="218" t="s">
        <v>128</v>
      </c>
      <c r="AU97" s="218" t="s">
        <v>21</v>
      </c>
      <c r="AY97" s="19" t="s">
        <v>126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9" t="s">
        <v>90</v>
      </c>
      <c r="BK97" s="219">
        <f>ROUND(I97*H97,2)</f>
        <v>0</v>
      </c>
      <c r="BL97" s="19" t="s">
        <v>988</v>
      </c>
      <c r="BM97" s="218" t="s">
        <v>1014</v>
      </c>
    </row>
    <row r="98" spans="1:63" s="12" customFormat="1" ht="22.8" customHeight="1">
      <c r="A98" s="12"/>
      <c r="B98" s="191"/>
      <c r="C98" s="192"/>
      <c r="D98" s="193" t="s">
        <v>81</v>
      </c>
      <c r="E98" s="205" t="s">
        <v>1015</v>
      </c>
      <c r="F98" s="205" t="s">
        <v>1016</v>
      </c>
      <c r="G98" s="192"/>
      <c r="H98" s="192"/>
      <c r="I98" s="195"/>
      <c r="J98" s="206">
        <f>BK98</f>
        <v>0</v>
      </c>
      <c r="K98" s="192"/>
      <c r="L98" s="197"/>
      <c r="M98" s="198"/>
      <c r="N98" s="199"/>
      <c r="O98" s="199"/>
      <c r="P98" s="200">
        <f>SUM(P99:P101)</f>
        <v>0</v>
      </c>
      <c r="Q98" s="199"/>
      <c r="R98" s="200">
        <f>SUM(R99:R101)</f>
        <v>0</v>
      </c>
      <c r="S98" s="199"/>
      <c r="T98" s="201">
        <f>SUM(T99:T101)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2" t="s">
        <v>167</v>
      </c>
      <c r="AT98" s="203" t="s">
        <v>81</v>
      </c>
      <c r="AU98" s="203" t="s">
        <v>90</v>
      </c>
      <c r="AY98" s="202" t="s">
        <v>126</v>
      </c>
      <c r="BK98" s="204">
        <f>SUM(BK99:BK101)</f>
        <v>0</v>
      </c>
    </row>
    <row r="99" spans="1:65" s="2" customFormat="1" ht="24.15" customHeight="1">
      <c r="A99" s="41"/>
      <c r="B99" s="42"/>
      <c r="C99" s="207" t="s">
        <v>142</v>
      </c>
      <c r="D99" s="207" t="s">
        <v>128</v>
      </c>
      <c r="E99" s="208" t="s">
        <v>1017</v>
      </c>
      <c r="F99" s="209" t="s">
        <v>1018</v>
      </c>
      <c r="G99" s="210" t="s">
        <v>987</v>
      </c>
      <c r="H99" s="211">
        <v>1</v>
      </c>
      <c r="I99" s="212"/>
      <c r="J99" s="213">
        <f>ROUND(I99*H99,2)</f>
        <v>0</v>
      </c>
      <c r="K99" s="209" t="s">
        <v>132</v>
      </c>
      <c r="L99" s="47"/>
      <c r="M99" s="214" t="s">
        <v>32</v>
      </c>
      <c r="N99" s="215" t="s">
        <v>53</v>
      </c>
      <c r="O99" s="87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18" t="s">
        <v>988</v>
      </c>
      <c r="AT99" s="218" t="s">
        <v>128</v>
      </c>
      <c r="AU99" s="218" t="s">
        <v>21</v>
      </c>
      <c r="AY99" s="19" t="s">
        <v>126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9" t="s">
        <v>90</v>
      </c>
      <c r="BK99" s="219">
        <f>ROUND(I99*H99,2)</f>
        <v>0</v>
      </c>
      <c r="BL99" s="19" t="s">
        <v>988</v>
      </c>
      <c r="BM99" s="218" t="s">
        <v>1019</v>
      </c>
    </row>
    <row r="100" spans="1:47" s="2" customFormat="1" ht="12">
      <c r="A100" s="41"/>
      <c r="B100" s="42"/>
      <c r="C100" s="43"/>
      <c r="D100" s="220" t="s">
        <v>135</v>
      </c>
      <c r="E100" s="43"/>
      <c r="F100" s="221" t="s">
        <v>1020</v>
      </c>
      <c r="G100" s="43"/>
      <c r="H100" s="43"/>
      <c r="I100" s="222"/>
      <c r="J100" s="43"/>
      <c r="K100" s="43"/>
      <c r="L100" s="47"/>
      <c r="M100" s="223"/>
      <c r="N100" s="224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19" t="s">
        <v>135</v>
      </c>
      <c r="AU100" s="19" t="s">
        <v>21</v>
      </c>
    </row>
    <row r="101" spans="1:65" s="2" customFormat="1" ht="16.5" customHeight="1">
      <c r="A101" s="41"/>
      <c r="B101" s="42"/>
      <c r="C101" s="207" t="s">
        <v>201</v>
      </c>
      <c r="D101" s="207" t="s">
        <v>128</v>
      </c>
      <c r="E101" s="208" t="s">
        <v>1021</v>
      </c>
      <c r="F101" s="209" t="s">
        <v>1022</v>
      </c>
      <c r="G101" s="210" t="s">
        <v>987</v>
      </c>
      <c r="H101" s="211">
        <v>1</v>
      </c>
      <c r="I101" s="212"/>
      <c r="J101" s="213">
        <f>ROUND(I101*H101,2)</f>
        <v>0</v>
      </c>
      <c r="K101" s="209" t="s">
        <v>32</v>
      </c>
      <c r="L101" s="47"/>
      <c r="M101" s="214" t="s">
        <v>32</v>
      </c>
      <c r="N101" s="215" t="s">
        <v>53</v>
      </c>
      <c r="O101" s="87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18" t="s">
        <v>988</v>
      </c>
      <c r="AT101" s="218" t="s">
        <v>128</v>
      </c>
      <c r="AU101" s="218" t="s">
        <v>21</v>
      </c>
      <c r="AY101" s="19" t="s">
        <v>126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9" t="s">
        <v>90</v>
      </c>
      <c r="BK101" s="219">
        <f>ROUND(I101*H101,2)</f>
        <v>0</v>
      </c>
      <c r="BL101" s="19" t="s">
        <v>988</v>
      </c>
      <c r="BM101" s="218" t="s">
        <v>1023</v>
      </c>
    </row>
    <row r="102" spans="1:63" s="12" customFormat="1" ht="22.8" customHeight="1">
      <c r="A102" s="12"/>
      <c r="B102" s="191"/>
      <c r="C102" s="192"/>
      <c r="D102" s="193" t="s">
        <v>81</v>
      </c>
      <c r="E102" s="205" t="s">
        <v>1024</v>
      </c>
      <c r="F102" s="205" t="s">
        <v>1025</v>
      </c>
      <c r="G102" s="192"/>
      <c r="H102" s="192"/>
      <c r="I102" s="195"/>
      <c r="J102" s="206">
        <f>BK102</f>
        <v>0</v>
      </c>
      <c r="K102" s="192"/>
      <c r="L102" s="197"/>
      <c r="M102" s="198"/>
      <c r="N102" s="199"/>
      <c r="O102" s="199"/>
      <c r="P102" s="200">
        <f>P103</f>
        <v>0</v>
      </c>
      <c r="Q102" s="199"/>
      <c r="R102" s="200">
        <f>R103</f>
        <v>0</v>
      </c>
      <c r="S102" s="199"/>
      <c r="T102" s="201">
        <f>T103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2" t="s">
        <v>167</v>
      </c>
      <c r="AT102" s="203" t="s">
        <v>81</v>
      </c>
      <c r="AU102" s="203" t="s">
        <v>90</v>
      </c>
      <c r="AY102" s="202" t="s">
        <v>126</v>
      </c>
      <c r="BK102" s="204">
        <f>BK103</f>
        <v>0</v>
      </c>
    </row>
    <row r="103" spans="1:65" s="2" customFormat="1" ht="16.5" customHeight="1">
      <c r="A103" s="41"/>
      <c r="B103" s="42"/>
      <c r="C103" s="207" t="s">
        <v>206</v>
      </c>
      <c r="D103" s="207" t="s">
        <v>128</v>
      </c>
      <c r="E103" s="208" t="s">
        <v>1026</v>
      </c>
      <c r="F103" s="209" t="s">
        <v>1027</v>
      </c>
      <c r="G103" s="210" t="s">
        <v>987</v>
      </c>
      <c r="H103" s="211">
        <v>1</v>
      </c>
      <c r="I103" s="212"/>
      <c r="J103" s="213">
        <f>ROUND(I103*H103,2)</f>
        <v>0</v>
      </c>
      <c r="K103" s="209" t="s">
        <v>32</v>
      </c>
      <c r="L103" s="47"/>
      <c r="M103" s="286" t="s">
        <v>32</v>
      </c>
      <c r="N103" s="287" t="s">
        <v>53</v>
      </c>
      <c r="O103" s="284"/>
      <c r="P103" s="288">
        <f>O103*H103</f>
        <v>0</v>
      </c>
      <c r="Q103" s="288">
        <v>0</v>
      </c>
      <c r="R103" s="288">
        <f>Q103*H103</f>
        <v>0</v>
      </c>
      <c r="S103" s="288">
        <v>0</v>
      </c>
      <c r="T103" s="289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18" t="s">
        <v>988</v>
      </c>
      <c r="AT103" s="218" t="s">
        <v>128</v>
      </c>
      <c r="AU103" s="218" t="s">
        <v>21</v>
      </c>
      <c r="AY103" s="19" t="s">
        <v>126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9" t="s">
        <v>90</v>
      </c>
      <c r="BK103" s="219">
        <f>ROUND(I103*H103,2)</f>
        <v>0</v>
      </c>
      <c r="BL103" s="19" t="s">
        <v>988</v>
      </c>
      <c r="BM103" s="218" t="s">
        <v>1028</v>
      </c>
    </row>
    <row r="104" spans="1:31" s="2" customFormat="1" ht="6.95" customHeight="1">
      <c r="A104" s="41"/>
      <c r="B104" s="62"/>
      <c r="C104" s="63"/>
      <c r="D104" s="63"/>
      <c r="E104" s="63"/>
      <c r="F104" s="63"/>
      <c r="G104" s="63"/>
      <c r="H104" s="63"/>
      <c r="I104" s="63"/>
      <c r="J104" s="63"/>
      <c r="K104" s="63"/>
      <c r="L104" s="47"/>
      <c r="M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</row>
  </sheetData>
  <sheetProtection password="CC35" sheet="1" objects="1" scenarios="1" formatColumns="0" formatRows="0" autoFilter="0"/>
  <autoFilter ref="C82:K103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7" r:id="rId1" display="https://podminky.urs.cz/item/CS_URS_2023_01/012103000"/>
    <hyperlink ref="F90" r:id="rId2" display="https://podminky.urs.cz/item/CS_URS_2023_01/012303000"/>
    <hyperlink ref="F94" r:id="rId3" display="https://podminky.urs.cz/item/CS_URS_2023_01/013244000"/>
    <hyperlink ref="F96" r:id="rId4" display="https://podminky.urs.cz/item/CS_URS_2023_01/013254000"/>
    <hyperlink ref="F100" r:id="rId5" display="https://podminky.urs.cz/item/CS_URS_2023_01/03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90" customWidth="1"/>
    <col min="2" max="2" width="1.7109375" style="290" customWidth="1"/>
    <col min="3" max="4" width="5.00390625" style="290" customWidth="1"/>
    <col min="5" max="5" width="11.7109375" style="290" customWidth="1"/>
    <col min="6" max="6" width="9.140625" style="290" customWidth="1"/>
    <col min="7" max="7" width="5.00390625" style="290" customWidth="1"/>
    <col min="8" max="8" width="77.8515625" style="290" customWidth="1"/>
    <col min="9" max="10" width="20.00390625" style="290" customWidth="1"/>
    <col min="11" max="11" width="1.7109375" style="290" customWidth="1"/>
  </cols>
  <sheetData>
    <row r="1" s="1" customFormat="1" ht="37.5" customHeight="1"/>
    <row r="2" spans="2:11" s="1" customFormat="1" ht="7.5" customHeight="1">
      <c r="B2" s="291"/>
      <c r="C2" s="292"/>
      <c r="D2" s="292"/>
      <c r="E2" s="292"/>
      <c r="F2" s="292"/>
      <c r="G2" s="292"/>
      <c r="H2" s="292"/>
      <c r="I2" s="292"/>
      <c r="J2" s="292"/>
      <c r="K2" s="293"/>
    </row>
    <row r="3" spans="2:11" s="17" customFormat="1" ht="45" customHeight="1">
      <c r="B3" s="294"/>
      <c r="C3" s="295" t="s">
        <v>1029</v>
      </c>
      <c r="D3" s="295"/>
      <c r="E3" s="295"/>
      <c r="F3" s="295"/>
      <c r="G3" s="295"/>
      <c r="H3" s="295"/>
      <c r="I3" s="295"/>
      <c r="J3" s="295"/>
      <c r="K3" s="296"/>
    </row>
    <row r="4" spans="2:11" s="1" customFormat="1" ht="25.5" customHeight="1">
      <c r="B4" s="297"/>
      <c r="C4" s="298" t="s">
        <v>1030</v>
      </c>
      <c r="D4" s="298"/>
      <c r="E4" s="298"/>
      <c r="F4" s="298"/>
      <c r="G4" s="298"/>
      <c r="H4" s="298"/>
      <c r="I4" s="298"/>
      <c r="J4" s="298"/>
      <c r="K4" s="299"/>
    </row>
    <row r="5" spans="2:11" s="1" customFormat="1" ht="5.25" customHeight="1">
      <c r="B5" s="297"/>
      <c r="C5" s="300"/>
      <c r="D5" s="300"/>
      <c r="E5" s="300"/>
      <c r="F5" s="300"/>
      <c r="G5" s="300"/>
      <c r="H5" s="300"/>
      <c r="I5" s="300"/>
      <c r="J5" s="300"/>
      <c r="K5" s="299"/>
    </row>
    <row r="6" spans="2:11" s="1" customFormat="1" ht="15" customHeight="1">
      <c r="B6" s="297"/>
      <c r="C6" s="301" t="s">
        <v>1031</v>
      </c>
      <c r="D6" s="301"/>
      <c r="E6" s="301"/>
      <c r="F6" s="301"/>
      <c r="G6" s="301"/>
      <c r="H6" s="301"/>
      <c r="I6" s="301"/>
      <c r="J6" s="301"/>
      <c r="K6" s="299"/>
    </row>
    <row r="7" spans="2:11" s="1" customFormat="1" ht="15" customHeight="1">
      <c r="B7" s="302"/>
      <c r="C7" s="301" t="s">
        <v>1032</v>
      </c>
      <c r="D7" s="301"/>
      <c r="E7" s="301"/>
      <c r="F7" s="301"/>
      <c r="G7" s="301"/>
      <c r="H7" s="301"/>
      <c r="I7" s="301"/>
      <c r="J7" s="301"/>
      <c r="K7" s="299"/>
    </row>
    <row r="8" spans="2:11" s="1" customFormat="1" ht="12.75" customHeight="1">
      <c r="B8" s="302"/>
      <c r="C8" s="301"/>
      <c r="D8" s="301"/>
      <c r="E8" s="301"/>
      <c r="F8" s="301"/>
      <c r="G8" s="301"/>
      <c r="H8" s="301"/>
      <c r="I8" s="301"/>
      <c r="J8" s="301"/>
      <c r="K8" s="299"/>
    </row>
    <row r="9" spans="2:11" s="1" customFormat="1" ht="15" customHeight="1">
      <c r="B9" s="302"/>
      <c r="C9" s="301" t="s">
        <v>1033</v>
      </c>
      <c r="D9" s="301"/>
      <c r="E9" s="301"/>
      <c r="F9" s="301"/>
      <c r="G9" s="301"/>
      <c r="H9" s="301"/>
      <c r="I9" s="301"/>
      <c r="J9" s="301"/>
      <c r="K9" s="299"/>
    </row>
    <row r="10" spans="2:11" s="1" customFormat="1" ht="15" customHeight="1">
      <c r="B10" s="302"/>
      <c r="C10" s="301"/>
      <c r="D10" s="301" t="s">
        <v>1034</v>
      </c>
      <c r="E10" s="301"/>
      <c r="F10" s="301"/>
      <c r="G10" s="301"/>
      <c r="H10" s="301"/>
      <c r="I10" s="301"/>
      <c r="J10" s="301"/>
      <c r="K10" s="299"/>
    </row>
    <row r="11" spans="2:11" s="1" customFormat="1" ht="15" customHeight="1">
      <c r="B11" s="302"/>
      <c r="C11" s="303"/>
      <c r="D11" s="301" t="s">
        <v>1035</v>
      </c>
      <c r="E11" s="301"/>
      <c r="F11" s="301"/>
      <c r="G11" s="301"/>
      <c r="H11" s="301"/>
      <c r="I11" s="301"/>
      <c r="J11" s="301"/>
      <c r="K11" s="299"/>
    </row>
    <row r="12" spans="2:11" s="1" customFormat="1" ht="15" customHeight="1">
      <c r="B12" s="302"/>
      <c r="C12" s="303"/>
      <c r="D12" s="301"/>
      <c r="E12" s="301"/>
      <c r="F12" s="301"/>
      <c r="G12" s="301"/>
      <c r="H12" s="301"/>
      <c r="I12" s="301"/>
      <c r="J12" s="301"/>
      <c r="K12" s="299"/>
    </row>
    <row r="13" spans="2:11" s="1" customFormat="1" ht="15" customHeight="1">
      <c r="B13" s="302"/>
      <c r="C13" s="303"/>
      <c r="D13" s="304" t="s">
        <v>1036</v>
      </c>
      <c r="E13" s="301"/>
      <c r="F13" s="301"/>
      <c r="G13" s="301"/>
      <c r="H13" s="301"/>
      <c r="I13" s="301"/>
      <c r="J13" s="301"/>
      <c r="K13" s="299"/>
    </row>
    <row r="14" spans="2:11" s="1" customFormat="1" ht="12.75" customHeight="1">
      <c r="B14" s="302"/>
      <c r="C14" s="303"/>
      <c r="D14" s="303"/>
      <c r="E14" s="303"/>
      <c r="F14" s="303"/>
      <c r="G14" s="303"/>
      <c r="H14" s="303"/>
      <c r="I14" s="303"/>
      <c r="J14" s="303"/>
      <c r="K14" s="299"/>
    </row>
    <row r="15" spans="2:11" s="1" customFormat="1" ht="15" customHeight="1">
      <c r="B15" s="302"/>
      <c r="C15" s="303"/>
      <c r="D15" s="301" t="s">
        <v>1037</v>
      </c>
      <c r="E15" s="301"/>
      <c r="F15" s="301"/>
      <c r="G15" s="301"/>
      <c r="H15" s="301"/>
      <c r="I15" s="301"/>
      <c r="J15" s="301"/>
      <c r="K15" s="299"/>
    </row>
    <row r="16" spans="2:11" s="1" customFormat="1" ht="15" customHeight="1">
      <c r="B16" s="302"/>
      <c r="C16" s="303"/>
      <c r="D16" s="301" t="s">
        <v>1038</v>
      </c>
      <c r="E16" s="301"/>
      <c r="F16" s="301"/>
      <c r="G16" s="301"/>
      <c r="H16" s="301"/>
      <c r="I16" s="301"/>
      <c r="J16" s="301"/>
      <c r="K16" s="299"/>
    </row>
    <row r="17" spans="2:11" s="1" customFormat="1" ht="15" customHeight="1">
      <c r="B17" s="302"/>
      <c r="C17" s="303"/>
      <c r="D17" s="301" t="s">
        <v>1039</v>
      </c>
      <c r="E17" s="301"/>
      <c r="F17" s="301"/>
      <c r="G17" s="301"/>
      <c r="H17" s="301"/>
      <c r="I17" s="301"/>
      <c r="J17" s="301"/>
      <c r="K17" s="299"/>
    </row>
    <row r="18" spans="2:11" s="1" customFormat="1" ht="15" customHeight="1">
      <c r="B18" s="302"/>
      <c r="C18" s="303"/>
      <c r="D18" s="303"/>
      <c r="E18" s="305" t="s">
        <v>89</v>
      </c>
      <c r="F18" s="301" t="s">
        <v>1040</v>
      </c>
      <c r="G18" s="301"/>
      <c r="H18" s="301"/>
      <c r="I18" s="301"/>
      <c r="J18" s="301"/>
      <c r="K18" s="299"/>
    </row>
    <row r="19" spans="2:11" s="1" customFormat="1" ht="15" customHeight="1">
      <c r="B19" s="302"/>
      <c r="C19" s="303"/>
      <c r="D19" s="303"/>
      <c r="E19" s="305" t="s">
        <v>1041</v>
      </c>
      <c r="F19" s="301" t="s">
        <v>1042</v>
      </c>
      <c r="G19" s="301"/>
      <c r="H19" s="301"/>
      <c r="I19" s="301"/>
      <c r="J19" s="301"/>
      <c r="K19" s="299"/>
    </row>
    <row r="20" spans="2:11" s="1" customFormat="1" ht="15" customHeight="1">
      <c r="B20" s="302"/>
      <c r="C20" s="303"/>
      <c r="D20" s="303"/>
      <c r="E20" s="305" t="s">
        <v>1043</v>
      </c>
      <c r="F20" s="301" t="s">
        <v>1044</v>
      </c>
      <c r="G20" s="301"/>
      <c r="H20" s="301"/>
      <c r="I20" s="301"/>
      <c r="J20" s="301"/>
      <c r="K20" s="299"/>
    </row>
    <row r="21" spans="2:11" s="1" customFormat="1" ht="15" customHeight="1">
      <c r="B21" s="302"/>
      <c r="C21" s="303"/>
      <c r="D21" s="303"/>
      <c r="E21" s="305" t="s">
        <v>96</v>
      </c>
      <c r="F21" s="301" t="s">
        <v>1045</v>
      </c>
      <c r="G21" s="301"/>
      <c r="H21" s="301"/>
      <c r="I21" s="301"/>
      <c r="J21" s="301"/>
      <c r="K21" s="299"/>
    </row>
    <row r="22" spans="2:11" s="1" customFormat="1" ht="15" customHeight="1">
      <c r="B22" s="302"/>
      <c r="C22" s="303"/>
      <c r="D22" s="303"/>
      <c r="E22" s="305" t="s">
        <v>1046</v>
      </c>
      <c r="F22" s="301" t="s">
        <v>1047</v>
      </c>
      <c r="G22" s="301"/>
      <c r="H22" s="301"/>
      <c r="I22" s="301"/>
      <c r="J22" s="301"/>
      <c r="K22" s="299"/>
    </row>
    <row r="23" spans="2:11" s="1" customFormat="1" ht="15" customHeight="1">
      <c r="B23" s="302"/>
      <c r="C23" s="303"/>
      <c r="D23" s="303"/>
      <c r="E23" s="305" t="s">
        <v>1048</v>
      </c>
      <c r="F23" s="301" t="s">
        <v>1049</v>
      </c>
      <c r="G23" s="301"/>
      <c r="H23" s="301"/>
      <c r="I23" s="301"/>
      <c r="J23" s="301"/>
      <c r="K23" s="299"/>
    </row>
    <row r="24" spans="2:11" s="1" customFormat="1" ht="12.75" customHeight="1">
      <c r="B24" s="302"/>
      <c r="C24" s="303"/>
      <c r="D24" s="303"/>
      <c r="E24" s="303"/>
      <c r="F24" s="303"/>
      <c r="G24" s="303"/>
      <c r="H24" s="303"/>
      <c r="I24" s="303"/>
      <c r="J24" s="303"/>
      <c r="K24" s="299"/>
    </row>
    <row r="25" spans="2:11" s="1" customFormat="1" ht="15" customHeight="1">
      <c r="B25" s="302"/>
      <c r="C25" s="301" t="s">
        <v>1050</v>
      </c>
      <c r="D25" s="301"/>
      <c r="E25" s="301"/>
      <c r="F25" s="301"/>
      <c r="G25" s="301"/>
      <c r="H25" s="301"/>
      <c r="I25" s="301"/>
      <c r="J25" s="301"/>
      <c r="K25" s="299"/>
    </row>
    <row r="26" spans="2:11" s="1" customFormat="1" ht="15" customHeight="1">
      <c r="B26" s="302"/>
      <c r="C26" s="301" t="s">
        <v>1051</v>
      </c>
      <c r="D26" s="301"/>
      <c r="E26" s="301"/>
      <c r="F26" s="301"/>
      <c r="G26" s="301"/>
      <c r="H26" s="301"/>
      <c r="I26" s="301"/>
      <c r="J26" s="301"/>
      <c r="K26" s="299"/>
    </row>
    <row r="27" spans="2:11" s="1" customFormat="1" ht="15" customHeight="1">
      <c r="B27" s="302"/>
      <c r="C27" s="301"/>
      <c r="D27" s="301" t="s">
        <v>1052</v>
      </c>
      <c r="E27" s="301"/>
      <c r="F27" s="301"/>
      <c r="G27" s="301"/>
      <c r="H27" s="301"/>
      <c r="I27" s="301"/>
      <c r="J27" s="301"/>
      <c r="K27" s="299"/>
    </row>
    <row r="28" spans="2:11" s="1" customFormat="1" ht="15" customHeight="1">
      <c r="B28" s="302"/>
      <c r="C28" s="303"/>
      <c r="D28" s="301" t="s">
        <v>1053</v>
      </c>
      <c r="E28" s="301"/>
      <c r="F28" s="301"/>
      <c r="G28" s="301"/>
      <c r="H28" s="301"/>
      <c r="I28" s="301"/>
      <c r="J28" s="301"/>
      <c r="K28" s="299"/>
    </row>
    <row r="29" spans="2:11" s="1" customFormat="1" ht="12.75" customHeight="1">
      <c r="B29" s="302"/>
      <c r="C29" s="303"/>
      <c r="D29" s="303"/>
      <c r="E29" s="303"/>
      <c r="F29" s="303"/>
      <c r="G29" s="303"/>
      <c r="H29" s="303"/>
      <c r="I29" s="303"/>
      <c r="J29" s="303"/>
      <c r="K29" s="299"/>
    </row>
    <row r="30" spans="2:11" s="1" customFormat="1" ht="15" customHeight="1">
      <c r="B30" s="302"/>
      <c r="C30" s="303"/>
      <c r="D30" s="301" t="s">
        <v>1054</v>
      </c>
      <c r="E30" s="301"/>
      <c r="F30" s="301"/>
      <c r="G30" s="301"/>
      <c r="H30" s="301"/>
      <c r="I30" s="301"/>
      <c r="J30" s="301"/>
      <c r="K30" s="299"/>
    </row>
    <row r="31" spans="2:11" s="1" customFormat="1" ht="15" customHeight="1">
      <c r="B31" s="302"/>
      <c r="C31" s="303"/>
      <c r="D31" s="301" t="s">
        <v>1055</v>
      </c>
      <c r="E31" s="301"/>
      <c r="F31" s="301"/>
      <c r="G31" s="301"/>
      <c r="H31" s="301"/>
      <c r="I31" s="301"/>
      <c r="J31" s="301"/>
      <c r="K31" s="299"/>
    </row>
    <row r="32" spans="2:11" s="1" customFormat="1" ht="12.75" customHeight="1">
      <c r="B32" s="302"/>
      <c r="C32" s="303"/>
      <c r="D32" s="303"/>
      <c r="E32" s="303"/>
      <c r="F32" s="303"/>
      <c r="G32" s="303"/>
      <c r="H32" s="303"/>
      <c r="I32" s="303"/>
      <c r="J32" s="303"/>
      <c r="K32" s="299"/>
    </row>
    <row r="33" spans="2:11" s="1" customFormat="1" ht="15" customHeight="1">
      <c r="B33" s="302"/>
      <c r="C33" s="303"/>
      <c r="D33" s="301" t="s">
        <v>1056</v>
      </c>
      <c r="E33" s="301"/>
      <c r="F33" s="301"/>
      <c r="G33" s="301"/>
      <c r="H33" s="301"/>
      <c r="I33" s="301"/>
      <c r="J33" s="301"/>
      <c r="K33" s="299"/>
    </row>
    <row r="34" spans="2:11" s="1" customFormat="1" ht="15" customHeight="1">
      <c r="B34" s="302"/>
      <c r="C34" s="303"/>
      <c r="D34" s="301" t="s">
        <v>1057</v>
      </c>
      <c r="E34" s="301"/>
      <c r="F34" s="301"/>
      <c r="G34" s="301"/>
      <c r="H34" s="301"/>
      <c r="I34" s="301"/>
      <c r="J34" s="301"/>
      <c r="K34" s="299"/>
    </row>
    <row r="35" spans="2:11" s="1" customFormat="1" ht="15" customHeight="1">
      <c r="B35" s="302"/>
      <c r="C35" s="303"/>
      <c r="D35" s="301" t="s">
        <v>1058</v>
      </c>
      <c r="E35" s="301"/>
      <c r="F35" s="301"/>
      <c r="G35" s="301"/>
      <c r="H35" s="301"/>
      <c r="I35" s="301"/>
      <c r="J35" s="301"/>
      <c r="K35" s="299"/>
    </row>
    <row r="36" spans="2:11" s="1" customFormat="1" ht="15" customHeight="1">
      <c r="B36" s="302"/>
      <c r="C36" s="303"/>
      <c r="D36" s="301"/>
      <c r="E36" s="304" t="s">
        <v>112</v>
      </c>
      <c r="F36" s="301"/>
      <c r="G36" s="301" t="s">
        <v>1059</v>
      </c>
      <c r="H36" s="301"/>
      <c r="I36" s="301"/>
      <c r="J36" s="301"/>
      <c r="K36" s="299"/>
    </row>
    <row r="37" spans="2:11" s="1" customFormat="1" ht="30.75" customHeight="1">
      <c r="B37" s="302"/>
      <c r="C37" s="303"/>
      <c r="D37" s="301"/>
      <c r="E37" s="304" t="s">
        <v>1060</v>
      </c>
      <c r="F37" s="301"/>
      <c r="G37" s="301" t="s">
        <v>1061</v>
      </c>
      <c r="H37" s="301"/>
      <c r="I37" s="301"/>
      <c r="J37" s="301"/>
      <c r="K37" s="299"/>
    </row>
    <row r="38" spans="2:11" s="1" customFormat="1" ht="15" customHeight="1">
      <c r="B38" s="302"/>
      <c r="C38" s="303"/>
      <c r="D38" s="301"/>
      <c r="E38" s="304" t="s">
        <v>63</v>
      </c>
      <c r="F38" s="301"/>
      <c r="G38" s="301" t="s">
        <v>1062</v>
      </c>
      <c r="H38" s="301"/>
      <c r="I38" s="301"/>
      <c r="J38" s="301"/>
      <c r="K38" s="299"/>
    </row>
    <row r="39" spans="2:11" s="1" customFormat="1" ht="15" customHeight="1">
      <c r="B39" s="302"/>
      <c r="C39" s="303"/>
      <c r="D39" s="301"/>
      <c r="E39" s="304" t="s">
        <v>64</v>
      </c>
      <c r="F39" s="301"/>
      <c r="G39" s="301" t="s">
        <v>1063</v>
      </c>
      <c r="H39" s="301"/>
      <c r="I39" s="301"/>
      <c r="J39" s="301"/>
      <c r="K39" s="299"/>
    </row>
    <row r="40" spans="2:11" s="1" customFormat="1" ht="15" customHeight="1">
      <c r="B40" s="302"/>
      <c r="C40" s="303"/>
      <c r="D40" s="301"/>
      <c r="E40" s="304" t="s">
        <v>113</v>
      </c>
      <c r="F40" s="301"/>
      <c r="G40" s="301" t="s">
        <v>1064</v>
      </c>
      <c r="H40" s="301"/>
      <c r="I40" s="301"/>
      <c r="J40" s="301"/>
      <c r="K40" s="299"/>
    </row>
    <row r="41" spans="2:11" s="1" customFormat="1" ht="15" customHeight="1">
      <c r="B41" s="302"/>
      <c r="C41" s="303"/>
      <c r="D41" s="301"/>
      <c r="E41" s="304" t="s">
        <v>114</v>
      </c>
      <c r="F41" s="301"/>
      <c r="G41" s="301" t="s">
        <v>1065</v>
      </c>
      <c r="H41" s="301"/>
      <c r="I41" s="301"/>
      <c r="J41" s="301"/>
      <c r="K41" s="299"/>
    </row>
    <row r="42" spans="2:11" s="1" customFormat="1" ht="15" customHeight="1">
      <c r="B42" s="302"/>
      <c r="C42" s="303"/>
      <c r="D42" s="301"/>
      <c r="E42" s="304" t="s">
        <v>1066</v>
      </c>
      <c r="F42" s="301"/>
      <c r="G42" s="301" t="s">
        <v>1067</v>
      </c>
      <c r="H42" s="301"/>
      <c r="I42" s="301"/>
      <c r="J42" s="301"/>
      <c r="K42" s="299"/>
    </row>
    <row r="43" spans="2:11" s="1" customFormat="1" ht="15" customHeight="1">
      <c r="B43" s="302"/>
      <c r="C43" s="303"/>
      <c r="D43" s="301"/>
      <c r="E43" s="304"/>
      <c r="F43" s="301"/>
      <c r="G43" s="301" t="s">
        <v>1068</v>
      </c>
      <c r="H43" s="301"/>
      <c r="I43" s="301"/>
      <c r="J43" s="301"/>
      <c r="K43" s="299"/>
    </row>
    <row r="44" spans="2:11" s="1" customFormat="1" ht="15" customHeight="1">
      <c r="B44" s="302"/>
      <c r="C44" s="303"/>
      <c r="D44" s="301"/>
      <c r="E44" s="304" t="s">
        <v>1069</v>
      </c>
      <c r="F44" s="301"/>
      <c r="G44" s="301" t="s">
        <v>1070</v>
      </c>
      <c r="H44" s="301"/>
      <c r="I44" s="301"/>
      <c r="J44" s="301"/>
      <c r="K44" s="299"/>
    </row>
    <row r="45" spans="2:11" s="1" customFormat="1" ht="15" customHeight="1">
      <c r="B45" s="302"/>
      <c r="C45" s="303"/>
      <c r="D45" s="301"/>
      <c r="E45" s="304" t="s">
        <v>116</v>
      </c>
      <c r="F45" s="301"/>
      <c r="G45" s="301" t="s">
        <v>1071</v>
      </c>
      <c r="H45" s="301"/>
      <c r="I45" s="301"/>
      <c r="J45" s="301"/>
      <c r="K45" s="299"/>
    </row>
    <row r="46" spans="2:11" s="1" customFormat="1" ht="12.75" customHeight="1">
      <c r="B46" s="302"/>
      <c r="C46" s="303"/>
      <c r="D46" s="301"/>
      <c r="E46" s="301"/>
      <c r="F46" s="301"/>
      <c r="G46" s="301"/>
      <c r="H46" s="301"/>
      <c r="I46" s="301"/>
      <c r="J46" s="301"/>
      <c r="K46" s="299"/>
    </row>
    <row r="47" spans="2:11" s="1" customFormat="1" ht="15" customHeight="1">
      <c r="B47" s="302"/>
      <c r="C47" s="303"/>
      <c r="D47" s="301" t="s">
        <v>1072</v>
      </c>
      <c r="E47" s="301"/>
      <c r="F47" s="301"/>
      <c r="G47" s="301"/>
      <c r="H47" s="301"/>
      <c r="I47" s="301"/>
      <c r="J47" s="301"/>
      <c r="K47" s="299"/>
    </row>
    <row r="48" spans="2:11" s="1" customFormat="1" ht="15" customHeight="1">
      <c r="B48" s="302"/>
      <c r="C48" s="303"/>
      <c r="D48" s="303"/>
      <c r="E48" s="301" t="s">
        <v>1073</v>
      </c>
      <c r="F48" s="301"/>
      <c r="G48" s="301"/>
      <c r="H48" s="301"/>
      <c r="I48" s="301"/>
      <c r="J48" s="301"/>
      <c r="K48" s="299"/>
    </row>
    <row r="49" spans="2:11" s="1" customFormat="1" ht="15" customHeight="1">
      <c r="B49" s="302"/>
      <c r="C49" s="303"/>
      <c r="D49" s="303"/>
      <c r="E49" s="301" t="s">
        <v>1074</v>
      </c>
      <c r="F49" s="301"/>
      <c r="G49" s="301"/>
      <c r="H49" s="301"/>
      <c r="I49" s="301"/>
      <c r="J49" s="301"/>
      <c r="K49" s="299"/>
    </row>
    <row r="50" spans="2:11" s="1" customFormat="1" ht="15" customHeight="1">
      <c r="B50" s="302"/>
      <c r="C50" s="303"/>
      <c r="D50" s="303"/>
      <c r="E50" s="301" t="s">
        <v>1075</v>
      </c>
      <c r="F50" s="301"/>
      <c r="G50" s="301"/>
      <c r="H50" s="301"/>
      <c r="I50" s="301"/>
      <c r="J50" s="301"/>
      <c r="K50" s="299"/>
    </row>
    <row r="51" spans="2:11" s="1" customFormat="1" ht="15" customHeight="1">
      <c r="B51" s="302"/>
      <c r="C51" s="303"/>
      <c r="D51" s="301" t="s">
        <v>1076</v>
      </c>
      <c r="E51" s="301"/>
      <c r="F51" s="301"/>
      <c r="G51" s="301"/>
      <c r="H51" s="301"/>
      <c r="I51" s="301"/>
      <c r="J51" s="301"/>
      <c r="K51" s="299"/>
    </row>
    <row r="52" spans="2:11" s="1" customFormat="1" ht="25.5" customHeight="1">
      <c r="B52" s="297"/>
      <c r="C52" s="298" t="s">
        <v>1077</v>
      </c>
      <c r="D52" s="298"/>
      <c r="E52" s="298"/>
      <c r="F52" s="298"/>
      <c r="G52" s="298"/>
      <c r="H52" s="298"/>
      <c r="I52" s="298"/>
      <c r="J52" s="298"/>
      <c r="K52" s="299"/>
    </row>
    <row r="53" spans="2:11" s="1" customFormat="1" ht="5.25" customHeight="1">
      <c r="B53" s="297"/>
      <c r="C53" s="300"/>
      <c r="D53" s="300"/>
      <c r="E53" s="300"/>
      <c r="F53" s="300"/>
      <c r="G53" s="300"/>
      <c r="H53" s="300"/>
      <c r="I53" s="300"/>
      <c r="J53" s="300"/>
      <c r="K53" s="299"/>
    </row>
    <row r="54" spans="2:11" s="1" customFormat="1" ht="15" customHeight="1">
      <c r="B54" s="297"/>
      <c r="C54" s="301" t="s">
        <v>1078</v>
      </c>
      <c r="D54" s="301"/>
      <c r="E54" s="301"/>
      <c r="F54" s="301"/>
      <c r="G54" s="301"/>
      <c r="H54" s="301"/>
      <c r="I54" s="301"/>
      <c r="J54" s="301"/>
      <c r="K54" s="299"/>
    </row>
    <row r="55" spans="2:11" s="1" customFormat="1" ht="15" customHeight="1">
      <c r="B55" s="297"/>
      <c r="C55" s="301" t="s">
        <v>1079</v>
      </c>
      <c r="D55" s="301"/>
      <c r="E55" s="301"/>
      <c r="F55" s="301"/>
      <c r="G55" s="301"/>
      <c r="H55" s="301"/>
      <c r="I55" s="301"/>
      <c r="J55" s="301"/>
      <c r="K55" s="299"/>
    </row>
    <row r="56" spans="2:11" s="1" customFormat="1" ht="12.75" customHeight="1">
      <c r="B56" s="297"/>
      <c r="C56" s="301"/>
      <c r="D56" s="301"/>
      <c r="E56" s="301"/>
      <c r="F56" s="301"/>
      <c r="G56" s="301"/>
      <c r="H56" s="301"/>
      <c r="I56" s="301"/>
      <c r="J56" s="301"/>
      <c r="K56" s="299"/>
    </row>
    <row r="57" spans="2:11" s="1" customFormat="1" ht="15" customHeight="1">
      <c r="B57" s="297"/>
      <c r="C57" s="301" t="s">
        <v>1080</v>
      </c>
      <c r="D57" s="301"/>
      <c r="E57" s="301"/>
      <c r="F57" s="301"/>
      <c r="G57" s="301"/>
      <c r="H57" s="301"/>
      <c r="I57" s="301"/>
      <c r="J57" s="301"/>
      <c r="K57" s="299"/>
    </row>
    <row r="58" spans="2:11" s="1" customFormat="1" ht="15" customHeight="1">
      <c r="B58" s="297"/>
      <c r="C58" s="303"/>
      <c r="D58" s="301" t="s">
        <v>1081</v>
      </c>
      <c r="E58" s="301"/>
      <c r="F58" s="301"/>
      <c r="G58" s="301"/>
      <c r="H58" s="301"/>
      <c r="I58" s="301"/>
      <c r="J58" s="301"/>
      <c r="K58" s="299"/>
    </row>
    <row r="59" spans="2:11" s="1" customFormat="1" ht="15" customHeight="1">
      <c r="B59" s="297"/>
      <c r="C59" s="303"/>
      <c r="D59" s="301" t="s">
        <v>1082</v>
      </c>
      <c r="E59" s="301"/>
      <c r="F59" s="301"/>
      <c r="G59" s="301"/>
      <c r="H59" s="301"/>
      <c r="I59" s="301"/>
      <c r="J59" s="301"/>
      <c r="K59" s="299"/>
    </row>
    <row r="60" spans="2:11" s="1" customFormat="1" ht="15" customHeight="1">
      <c r="B60" s="297"/>
      <c r="C60" s="303"/>
      <c r="D60" s="301" t="s">
        <v>1083</v>
      </c>
      <c r="E60" s="301"/>
      <c r="F60" s="301"/>
      <c r="G60" s="301"/>
      <c r="H60" s="301"/>
      <c r="I60" s="301"/>
      <c r="J60" s="301"/>
      <c r="K60" s="299"/>
    </row>
    <row r="61" spans="2:11" s="1" customFormat="1" ht="15" customHeight="1">
      <c r="B61" s="297"/>
      <c r="C61" s="303"/>
      <c r="D61" s="301" t="s">
        <v>1084</v>
      </c>
      <c r="E61" s="301"/>
      <c r="F61" s="301"/>
      <c r="G61" s="301"/>
      <c r="H61" s="301"/>
      <c r="I61" s="301"/>
      <c r="J61" s="301"/>
      <c r="K61" s="299"/>
    </row>
    <row r="62" spans="2:11" s="1" customFormat="1" ht="15" customHeight="1">
      <c r="B62" s="297"/>
      <c r="C62" s="303"/>
      <c r="D62" s="306" t="s">
        <v>1085</v>
      </c>
      <c r="E62" s="306"/>
      <c r="F62" s="306"/>
      <c r="G62" s="306"/>
      <c r="H62" s="306"/>
      <c r="I62" s="306"/>
      <c r="J62" s="306"/>
      <c r="K62" s="299"/>
    </row>
    <row r="63" spans="2:11" s="1" customFormat="1" ht="15" customHeight="1">
      <c r="B63" s="297"/>
      <c r="C63" s="303"/>
      <c r="D63" s="301" t="s">
        <v>1086</v>
      </c>
      <c r="E63" s="301"/>
      <c r="F63" s="301"/>
      <c r="G63" s="301"/>
      <c r="H63" s="301"/>
      <c r="I63" s="301"/>
      <c r="J63" s="301"/>
      <c r="K63" s="299"/>
    </row>
    <row r="64" spans="2:11" s="1" customFormat="1" ht="12.75" customHeight="1">
      <c r="B64" s="297"/>
      <c r="C64" s="303"/>
      <c r="D64" s="303"/>
      <c r="E64" s="307"/>
      <c r="F64" s="303"/>
      <c r="G64" s="303"/>
      <c r="H64" s="303"/>
      <c r="I64" s="303"/>
      <c r="J64" s="303"/>
      <c r="K64" s="299"/>
    </row>
    <row r="65" spans="2:11" s="1" customFormat="1" ht="15" customHeight="1">
      <c r="B65" s="297"/>
      <c r="C65" s="303"/>
      <c r="D65" s="301" t="s">
        <v>1087</v>
      </c>
      <c r="E65" s="301"/>
      <c r="F65" s="301"/>
      <c r="G65" s="301"/>
      <c r="H65" s="301"/>
      <c r="I65" s="301"/>
      <c r="J65" s="301"/>
      <c r="K65" s="299"/>
    </row>
    <row r="66" spans="2:11" s="1" customFormat="1" ht="15" customHeight="1">
      <c r="B66" s="297"/>
      <c r="C66" s="303"/>
      <c r="D66" s="306" t="s">
        <v>1088</v>
      </c>
      <c r="E66" s="306"/>
      <c r="F66" s="306"/>
      <c r="G66" s="306"/>
      <c r="H66" s="306"/>
      <c r="I66" s="306"/>
      <c r="J66" s="306"/>
      <c r="K66" s="299"/>
    </row>
    <row r="67" spans="2:11" s="1" customFormat="1" ht="15" customHeight="1">
      <c r="B67" s="297"/>
      <c r="C67" s="303"/>
      <c r="D67" s="301" t="s">
        <v>1089</v>
      </c>
      <c r="E67" s="301"/>
      <c r="F67" s="301"/>
      <c r="G67" s="301"/>
      <c r="H67" s="301"/>
      <c r="I67" s="301"/>
      <c r="J67" s="301"/>
      <c r="K67" s="299"/>
    </row>
    <row r="68" spans="2:11" s="1" customFormat="1" ht="15" customHeight="1">
      <c r="B68" s="297"/>
      <c r="C68" s="303"/>
      <c r="D68" s="301" t="s">
        <v>1090</v>
      </c>
      <c r="E68" s="301"/>
      <c r="F68" s="301"/>
      <c r="G68" s="301"/>
      <c r="H68" s="301"/>
      <c r="I68" s="301"/>
      <c r="J68" s="301"/>
      <c r="K68" s="299"/>
    </row>
    <row r="69" spans="2:11" s="1" customFormat="1" ht="15" customHeight="1">
      <c r="B69" s="297"/>
      <c r="C69" s="303"/>
      <c r="D69" s="301" t="s">
        <v>1091</v>
      </c>
      <c r="E69" s="301"/>
      <c r="F69" s="301"/>
      <c r="G69" s="301"/>
      <c r="H69" s="301"/>
      <c r="I69" s="301"/>
      <c r="J69" s="301"/>
      <c r="K69" s="299"/>
    </row>
    <row r="70" spans="2:11" s="1" customFormat="1" ht="15" customHeight="1">
      <c r="B70" s="297"/>
      <c r="C70" s="303"/>
      <c r="D70" s="301" t="s">
        <v>1092</v>
      </c>
      <c r="E70" s="301"/>
      <c r="F70" s="301"/>
      <c r="G70" s="301"/>
      <c r="H70" s="301"/>
      <c r="I70" s="301"/>
      <c r="J70" s="301"/>
      <c r="K70" s="299"/>
    </row>
    <row r="71" spans="2:11" s="1" customFormat="1" ht="12.75" customHeight="1">
      <c r="B71" s="308"/>
      <c r="C71" s="309"/>
      <c r="D71" s="309"/>
      <c r="E71" s="309"/>
      <c r="F71" s="309"/>
      <c r="G71" s="309"/>
      <c r="H71" s="309"/>
      <c r="I71" s="309"/>
      <c r="J71" s="309"/>
      <c r="K71" s="310"/>
    </row>
    <row r="72" spans="2:11" s="1" customFormat="1" ht="18.75" customHeight="1">
      <c r="B72" s="311"/>
      <c r="C72" s="311"/>
      <c r="D72" s="311"/>
      <c r="E72" s="311"/>
      <c r="F72" s="311"/>
      <c r="G72" s="311"/>
      <c r="H72" s="311"/>
      <c r="I72" s="311"/>
      <c r="J72" s="311"/>
      <c r="K72" s="312"/>
    </row>
    <row r="73" spans="2:11" s="1" customFormat="1" ht="18.75" customHeight="1">
      <c r="B73" s="312"/>
      <c r="C73" s="312"/>
      <c r="D73" s="312"/>
      <c r="E73" s="312"/>
      <c r="F73" s="312"/>
      <c r="G73" s="312"/>
      <c r="H73" s="312"/>
      <c r="I73" s="312"/>
      <c r="J73" s="312"/>
      <c r="K73" s="312"/>
    </row>
    <row r="74" spans="2:11" s="1" customFormat="1" ht="7.5" customHeight="1">
      <c r="B74" s="313"/>
      <c r="C74" s="314"/>
      <c r="D74" s="314"/>
      <c r="E74" s="314"/>
      <c r="F74" s="314"/>
      <c r="G74" s="314"/>
      <c r="H74" s="314"/>
      <c r="I74" s="314"/>
      <c r="J74" s="314"/>
      <c r="K74" s="315"/>
    </row>
    <row r="75" spans="2:11" s="1" customFormat="1" ht="45" customHeight="1">
      <c r="B75" s="316"/>
      <c r="C75" s="317" t="s">
        <v>1093</v>
      </c>
      <c r="D75" s="317"/>
      <c r="E75" s="317"/>
      <c r="F75" s="317"/>
      <c r="G75" s="317"/>
      <c r="H75" s="317"/>
      <c r="I75" s="317"/>
      <c r="J75" s="317"/>
      <c r="K75" s="318"/>
    </row>
    <row r="76" spans="2:11" s="1" customFormat="1" ht="17.25" customHeight="1">
      <c r="B76" s="316"/>
      <c r="C76" s="319" t="s">
        <v>1094</v>
      </c>
      <c r="D76" s="319"/>
      <c r="E76" s="319"/>
      <c r="F76" s="319" t="s">
        <v>1095</v>
      </c>
      <c r="G76" s="320"/>
      <c r="H76" s="319" t="s">
        <v>64</v>
      </c>
      <c r="I76" s="319" t="s">
        <v>67</v>
      </c>
      <c r="J76" s="319" t="s">
        <v>1096</v>
      </c>
      <c r="K76" s="318"/>
    </row>
    <row r="77" spans="2:11" s="1" customFormat="1" ht="17.25" customHeight="1">
      <c r="B77" s="316"/>
      <c r="C77" s="321" t="s">
        <v>1097</v>
      </c>
      <c r="D77" s="321"/>
      <c r="E77" s="321"/>
      <c r="F77" s="322" t="s">
        <v>1098</v>
      </c>
      <c r="G77" s="323"/>
      <c r="H77" s="321"/>
      <c r="I77" s="321"/>
      <c r="J77" s="321" t="s">
        <v>1099</v>
      </c>
      <c r="K77" s="318"/>
    </row>
    <row r="78" spans="2:11" s="1" customFormat="1" ht="5.25" customHeight="1">
      <c r="B78" s="316"/>
      <c r="C78" s="324"/>
      <c r="D78" s="324"/>
      <c r="E78" s="324"/>
      <c r="F78" s="324"/>
      <c r="G78" s="325"/>
      <c r="H78" s="324"/>
      <c r="I78" s="324"/>
      <c r="J78" s="324"/>
      <c r="K78" s="318"/>
    </row>
    <row r="79" spans="2:11" s="1" customFormat="1" ht="15" customHeight="1">
      <c r="B79" s="316"/>
      <c r="C79" s="304" t="s">
        <v>63</v>
      </c>
      <c r="D79" s="326"/>
      <c r="E79" s="326"/>
      <c r="F79" s="327" t="s">
        <v>1100</v>
      </c>
      <c r="G79" s="328"/>
      <c r="H79" s="304" t="s">
        <v>1101</v>
      </c>
      <c r="I79" s="304" t="s">
        <v>1102</v>
      </c>
      <c r="J79" s="304">
        <v>20</v>
      </c>
      <c r="K79" s="318"/>
    </row>
    <row r="80" spans="2:11" s="1" customFormat="1" ht="15" customHeight="1">
      <c r="B80" s="316"/>
      <c r="C80" s="304" t="s">
        <v>1103</v>
      </c>
      <c r="D80" s="304"/>
      <c r="E80" s="304"/>
      <c r="F80" s="327" t="s">
        <v>1100</v>
      </c>
      <c r="G80" s="328"/>
      <c r="H80" s="304" t="s">
        <v>1104</v>
      </c>
      <c r="I80" s="304" t="s">
        <v>1102</v>
      </c>
      <c r="J80" s="304">
        <v>120</v>
      </c>
      <c r="K80" s="318"/>
    </row>
    <row r="81" spans="2:11" s="1" customFormat="1" ht="15" customHeight="1">
      <c r="B81" s="329"/>
      <c r="C81" s="304" t="s">
        <v>1105</v>
      </c>
      <c r="D81" s="304"/>
      <c r="E81" s="304"/>
      <c r="F81" s="327" t="s">
        <v>1106</v>
      </c>
      <c r="G81" s="328"/>
      <c r="H81" s="304" t="s">
        <v>1107</v>
      </c>
      <c r="I81" s="304" t="s">
        <v>1102</v>
      </c>
      <c r="J81" s="304">
        <v>50</v>
      </c>
      <c r="K81" s="318"/>
    </row>
    <row r="82" spans="2:11" s="1" customFormat="1" ht="15" customHeight="1">
      <c r="B82" s="329"/>
      <c r="C82" s="304" t="s">
        <v>1108</v>
      </c>
      <c r="D82" s="304"/>
      <c r="E82" s="304"/>
      <c r="F82" s="327" t="s">
        <v>1100</v>
      </c>
      <c r="G82" s="328"/>
      <c r="H82" s="304" t="s">
        <v>1109</v>
      </c>
      <c r="I82" s="304" t="s">
        <v>1110</v>
      </c>
      <c r="J82" s="304"/>
      <c r="K82" s="318"/>
    </row>
    <row r="83" spans="2:11" s="1" customFormat="1" ht="15" customHeight="1">
      <c r="B83" s="329"/>
      <c r="C83" s="330" t="s">
        <v>1111</v>
      </c>
      <c r="D83" s="330"/>
      <c r="E83" s="330"/>
      <c r="F83" s="331" t="s">
        <v>1106</v>
      </c>
      <c r="G83" s="330"/>
      <c r="H83" s="330" t="s">
        <v>1112</v>
      </c>
      <c r="I83" s="330" t="s">
        <v>1102</v>
      </c>
      <c r="J83" s="330">
        <v>15</v>
      </c>
      <c r="K83" s="318"/>
    </row>
    <row r="84" spans="2:11" s="1" customFormat="1" ht="15" customHeight="1">
      <c r="B84" s="329"/>
      <c r="C84" s="330" t="s">
        <v>1113</v>
      </c>
      <c r="D84" s="330"/>
      <c r="E84" s="330"/>
      <c r="F84" s="331" t="s">
        <v>1106</v>
      </c>
      <c r="G84" s="330"/>
      <c r="H84" s="330" t="s">
        <v>1114</v>
      </c>
      <c r="I84" s="330" t="s">
        <v>1102</v>
      </c>
      <c r="J84" s="330">
        <v>15</v>
      </c>
      <c r="K84" s="318"/>
    </row>
    <row r="85" spans="2:11" s="1" customFormat="1" ht="15" customHeight="1">
      <c r="B85" s="329"/>
      <c r="C85" s="330" t="s">
        <v>1115</v>
      </c>
      <c r="D85" s="330"/>
      <c r="E85" s="330"/>
      <c r="F85" s="331" t="s">
        <v>1106</v>
      </c>
      <c r="G85" s="330"/>
      <c r="H85" s="330" t="s">
        <v>1116</v>
      </c>
      <c r="I85" s="330" t="s">
        <v>1102</v>
      </c>
      <c r="J85" s="330">
        <v>20</v>
      </c>
      <c r="K85" s="318"/>
    </row>
    <row r="86" spans="2:11" s="1" customFormat="1" ht="15" customHeight="1">
      <c r="B86" s="329"/>
      <c r="C86" s="330" t="s">
        <v>1117</v>
      </c>
      <c r="D86" s="330"/>
      <c r="E86" s="330"/>
      <c r="F86" s="331" t="s">
        <v>1106</v>
      </c>
      <c r="G86" s="330"/>
      <c r="H86" s="330" t="s">
        <v>1118</v>
      </c>
      <c r="I86" s="330" t="s">
        <v>1102</v>
      </c>
      <c r="J86" s="330">
        <v>20</v>
      </c>
      <c r="K86" s="318"/>
    </row>
    <row r="87" spans="2:11" s="1" customFormat="1" ht="15" customHeight="1">
      <c r="B87" s="329"/>
      <c r="C87" s="304" t="s">
        <v>1119</v>
      </c>
      <c r="D87" s="304"/>
      <c r="E87" s="304"/>
      <c r="F87" s="327" t="s">
        <v>1106</v>
      </c>
      <c r="G87" s="328"/>
      <c r="H87" s="304" t="s">
        <v>1120</v>
      </c>
      <c r="I87" s="304" t="s">
        <v>1102</v>
      </c>
      <c r="J87" s="304">
        <v>50</v>
      </c>
      <c r="K87" s="318"/>
    </row>
    <row r="88" spans="2:11" s="1" customFormat="1" ht="15" customHeight="1">
      <c r="B88" s="329"/>
      <c r="C88" s="304" t="s">
        <v>1121</v>
      </c>
      <c r="D88" s="304"/>
      <c r="E88" s="304"/>
      <c r="F88" s="327" t="s">
        <v>1106</v>
      </c>
      <c r="G88" s="328"/>
      <c r="H88" s="304" t="s">
        <v>1122</v>
      </c>
      <c r="I88" s="304" t="s">
        <v>1102</v>
      </c>
      <c r="J88" s="304">
        <v>20</v>
      </c>
      <c r="K88" s="318"/>
    </row>
    <row r="89" spans="2:11" s="1" customFormat="1" ht="15" customHeight="1">
      <c r="B89" s="329"/>
      <c r="C89" s="304" t="s">
        <v>1123</v>
      </c>
      <c r="D89" s="304"/>
      <c r="E89" s="304"/>
      <c r="F89" s="327" t="s">
        <v>1106</v>
      </c>
      <c r="G89" s="328"/>
      <c r="H89" s="304" t="s">
        <v>1124</v>
      </c>
      <c r="I89" s="304" t="s">
        <v>1102</v>
      </c>
      <c r="J89" s="304">
        <v>20</v>
      </c>
      <c r="K89" s="318"/>
    </row>
    <row r="90" spans="2:11" s="1" customFormat="1" ht="15" customHeight="1">
      <c r="B90" s="329"/>
      <c r="C90" s="304" t="s">
        <v>1125</v>
      </c>
      <c r="D90" s="304"/>
      <c r="E90" s="304"/>
      <c r="F90" s="327" t="s">
        <v>1106</v>
      </c>
      <c r="G90" s="328"/>
      <c r="H90" s="304" t="s">
        <v>1126</v>
      </c>
      <c r="I90" s="304" t="s">
        <v>1102</v>
      </c>
      <c r="J90" s="304">
        <v>50</v>
      </c>
      <c r="K90" s="318"/>
    </row>
    <row r="91" spans="2:11" s="1" customFormat="1" ht="15" customHeight="1">
      <c r="B91" s="329"/>
      <c r="C91" s="304" t="s">
        <v>1127</v>
      </c>
      <c r="D91" s="304"/>
      <c r="E91" s="304"/>
      <c r="F91" s="327" t="s">
        <v>1106</v>
      </c>
      <c r="G91" s="328"/>
      <c r="H91" s="304" t="s">
        <v>1127</v>
      </c>
      <c r="I91" s="304" t="s">
        <v>1102</v>
      </c>
      <c r="J91" s="304">
        <v>50</v>
      </c>
      <c r="K91" s="318"/>
    </row>
    <row r="92" spans="2:11" s="1" customFormat="1" ht="15" customHeight="1">
      <c r="B92" s="329"/>
      <c r="C92" s="304" t="s">
        <v>1128</v>
      </c>
      <c r="D92" s="304"/>
      <c r="E92" s="304"/>
      <c r="F92" s="327" t="s">
        <v>1106</v>
      </c>
      <c r="G92" s="328"/>
      <c r="H92" s="304" t="s">
        <v>1129</v>
      </c>
      <c r="I92" s="304" t="s">
        <v>1102</v>
      </c>
      <c r="J92" s="304">
        <v>255</v>
      </c>
      <c r="K92" s="318"/>
    </row>
    <row r="93" spans="2:11" s="1" customFormat="1" ht="15" customHeight="1">
      <c r="B93" s="329"/>
      <c r="C93" s="304" t="s">
        <v>1130</v>
      </c>
      <c r="D93" s="304"/>
      <c r="E93" s="304"/>
      <c r="F93" s="327" t="s">
        <v>1100</v>
      </c>
      <c r="G93" s="328"/>
      <c r="H93" s="304" t="s">
        <v>1131</v>
      </c>
      <c r="I93" s="304" t="s">
        <v>1132</v>
      </c>
      <c r="J93" s="304"/>
      <c r="K93" s="318"/>
    </row>
    <row r="94" spans="2:11" s="1" customFormat="1" ht="15" customHeight="1">
      <c r="B94" s="329"/>
      <c r="C94" s="304" t="s">
        <v>1133</v>
      </c>
      <c r="D94" s="304"/>
      <c r="E94" s="304"/>
      <c r="F94" s="327" t="s">
        <v>1100</v>
      </c>
      <c r="G94" s="328"/>
      <c r="H94" s="304" t="s">
        <v>1134</v>
      </c>
      <c r="I94" s="304" t="s">
        <v>1135</v>
      </c>
      <c r="J94" s="304"/>
      <c r="K94" s="318"/>
    </row>
    <row r="95" spans="2:11" s="1" customFormat="1" ht="15" customHeight="1">
      <c r="B95" s="329"/>
      <c r="C95" s="304" t="s">
        <v>1136</v>
      </c>
      <c r="D95" s="304"/>
      <c r="E95" s="304"/>
      <c r="F95" s="327" t="s">
        <v>1100</v>
      </c>
      <c r="G95" s="328"/>
      <c r="H95" s="304" t="s">
        <v>1136</v>
      </c>
      <c r="I95" s="304" t="s">
        <v>1135</v>
      </c>
      <c r="J95" s="304"/>
      <c r="K95" s="318"/>
    </row>
    <row r="96" spans="2:11" s="1" customFormat="1" ht="15" customHeight="1">
      <c r="B96" s="329"/>
      <c r="C96" s="304" t="s">
        <v>48</v>
      </c>
      <c r="D96" s="304"/>
      <c r="E96" s="304"/>
      <c r="F96" s="327" t="s">
        <v>1100</v>
      </c>
      <c r="G96" s="328"/>
      <c r="H96" s="304" t="s">
        <v>1137</v>
      </c>
      <c r="I96" s="304" t="s">
        <v>1135</v>
      </c>
      <c r="J96" s="304"/>
      <c r="K96" s="318"/>
    </row>
    <row r="97" spans="2:11" s="1" customFormat="1" ht="15" customHeight="1">
      <c r="B97" s="329"/>
      <c r="C97" s="304" t="s">
        <v>58</v>
      </c>
      <c r="D97" s="304"/>
      <c r="E97" s="304"/>
      <c r="F97" s="327" t="s">
        <v>1100</v>
      </c>
      <c r="G97" s="328"/>
      <c r="H97" s="304" t="s">
        <v>1138</v>
      </c>
      <c r="I97" s="304" t="s">
        <v>1135</v>
      </c>
      <c r="J97" s="304"/>
      <c r="K97" s="318"/>
    </row>
    <row r="98" spans="2:11" s="1" customFormat="1" ht="15" customHeight="1">
      <c r="B98" s="332"/>
      <c r="C98" s="333"/>
      <c r="D98" s="333"/>
      <c r="E98" s="333"/>
      <c r="F98" s="333"/>
      <c r="G98" s="333"/>
      <c r="H98" s="333"/>
      <c r="I98" s="333"/>
      <c r="J98" s="333"/>
      <c r="K98" s="334"/>
    </row>
    <row r="99" spans="2:11" s="1" customFormat="1" ht="18.75" customHeight="1">
      <c r="B99" s="335"/>
      <c r="C99" s="336"/>
      <c r="D99" s="336"/>
      <c r="E99" s="336"/>
      <c r="F99" s="336"/>
      <c r="G99" s="336"/>
      <c r="H99" s="336"/>
      <c r="I99" s="336"/>
      <c r="J99" s="336"/>
      <c r="K99" s="335"/>
    </row>
    <row r="100" spans="2:11" s="1" customFormat="1" ht="18.75" customHeight="1">
      <c r="B100" s="312"/>
      <c r="C100" s="312"/>
      <c r="D100" s="312"/>
      <c r="E100" s="312"/>
      <c r="F100" s="312"/>
      <c r="G100" s="312"/>
      <c r="H100" s="312"/>
      <c r="I100" s="312"/>
      <c r="J100" s="312"/>
      <c r="K100" s="312"/>
    </row>
    <row r="101" spans="2:11" s="1" customFormat="1" ht="7.5" customHeight="1">
      <c r="B101" s="313"/>
      <c r="C101" s="314"/>
      <c r="D101" s="314"/>
      <c r="E101" s="314"/>
      <c r="F101" s="314"/>
      <c r="G101" s="314"/>
      <c r="H101" s="314"/>
      <c r="I101" s="314"/>
      <c r="J101" s="314"/>
      <c r="K101" s="315"/>
    </row>
    <row r="102" spans="2:11" s="1" customFormat="1" ht="45" customHeight="1">
      <c r="B102" s="316"/>
      <c r="C102" s="317" t="s">
        <v>1139</v>
      </c>
      <c r="D102" s="317"/>
      <c r="E102" s="317"/>
      <c r="F102" s="317"/>
      <c r="G102" s="317"/>
      <c r="H102" s="317"/>
      <c r="I102" s="317"/>
      <c r="J102" s="317"/>
      <c r="K102" s="318"/>
    </row>
    <row r="103" spans="2:11" s="1" customFormat="1" ht="17.25" customHeight="1">
      <c r="B103" s="316"/>
      <c r="C103" s="319" t="s">
        <v>1094</v>
      </c>
      <c r="D103" s="319"/>
      <c r="E103" s="319"/>
      <c r="F103" s="319" t="s">
        <v>1095</v>
      </c>
      <c r="G103" s="320"/>
      <c r="H103" s="319" t="s">
        <v>64</v>
      </c>
      <c r="I103" s="319" t="s">
        <v>67</v>
      </c>
      <c r="J103" s="319" t="s">
        <v>1096</v>
      </c>
      <c r="K103" s="318"/>
    </row>
    <row r="104" spans="2:11" s="1" customFormat="1" ht="17.25" customHeight="1">
      <c r="B104" s="316"/>
      <c r="C104" s="321" t="s">
        <v>1097</v>
      </c>
      <c r="D104" s="321"/>
      <c r="E104" s="321"/>
      <c r="F104" s="322" t="s">
        <v>1098</v>
      </c>
      <c r="G104" s="323"/>
      <c r="H104" s="321"/>
      <c r="I104" s="321"/>
      <c r="J104" s="321" t="s">
        <v>1099</v>
      </c>
      <c r="K104" s="318"/>
    </row>
    <row r="105" spans="2:11" s="1" customFormat="1" ht="5.25" customHeight="1">
      <c r="B105" s="316"/>
      <c r="C105" s="319"/>
      <c r="D105" s="319"/>
      <c r="E105" s="319"/>
      <c r="F105" s="319"/>
      <c r="G105" s="337"/>
      <c r="H105" s="319"/>
      <c r="I105" s="319"/>
      <c r="J105" s="319"/>
      <c r="K105" s="318"/>
    </row>
    <row r="106" spans="2:11" s="1" customFormat="1" ht="15" customHeight="1">
      <c r="B106" s="316"/>
      <c r="C106" s="304" t="s">
        <v>63</v>
      </c>
      <c r="D106" s="326"/>
      <c r="E106" s="326"/>
      <c r="F106" s="327" t="s">
        <v>1100</v>
      </c>
      <c r="G106" s="304"/>
      <c r="H106" s="304" t="s">
        <v>1140</v>
      </c>
      <c r="I106" s="304" t="s">
        <v>1102</v>
      </c>
      <c r="J106" s="304">
        <v>20</v>
      </c>
      <c r="K106" s="318"/>
    </row>
    <row r="107" spans="2:11" s="1" customFormat="1" ht="15" customHeight="1">
      <c r="B107" s="316"/>
      <c r="C107" s="304" t="s">
        <v>1103</v>
      </c>
      <c r="D107" s="304"/>
      <c r="E107" s="304"/>
      <c r="F107" s="327" t="s">
        <v>1100</v>
      </c>
      <c r="G107" s="304"/>
      <c r="H107" s="304" t="s">
        <v>1140</v>
      </c>
      <c r="I107" s="304" t="s">
        <v>1102</v>
      </c>
      <c r="J107" s="304">
        <v>120</v>
      </c>
      <c r="K107" s="318"/>
    </row>
    <row r="108" spans="2:11" s="1" customFormat="1" ht="15" customHeight="1">
      <c r="B108" s="329"/>
      <c r="C108" s="304" t="s">
        <v>1105</v>
      </c>
      <c r="D108" s="304"/>
      <c r="E108" s="304"/>
      <c r="F108" s="327" t="s">
        <v>1106</v>
      </c>
      <c r="G108" s="304"/>
      <c r="H108" s="304" t="s">
        <v>1140</v>
      </c>
      <c r="I108" s="304" t="s">
        <v>1102</v>
      </c>
      <c r="J108" s="304">
        <v>50</v>
      </c>
      <c r="K108" s="318"/>
    </row>
    <row r="109" spans="2:11" s="1" customFormat="1" ht="15" customHeight="1">
      <c r="B109" s="329"/>
      <c r="C109" s="304" t="s">
        <v>1108</v>
      </c>
      <c r="D109" s="304"/>
      <c r="E109" s="304"/>
      <c r="F109" s="327" t="s">
        <v>1100</v>
      </c>
      <c r="G109" s="304"/>
      <c r="H109" s="304" t="s">
        <v>1140</v>
      </c>
      <c r="I109" s="304" t="s">
        <v>1110</v>
      </c>
      <c r="J109" s="304"/>
      <c r="K109" s="318"/>
    </row>
    <row r="110" spans="2:11" s="1" customFormat="1" ht="15" customHeight="1">
      <c r="B110" s="329"/>
      <c r="C110" s="304" t="s">
        <v>1119</v>
      </c>
      <c r="D110" s="304"/>
      <c r="E110" s="304"/>
      <c r="F110" s="327" t="s">
        <v>1106</v>
      </c>
      <c r="G110" s="304"/>
      <c r="H110" s="304" t="s">
        <v>1140</v>
      </c>
      <c r="I110" s="304" t="s">
        <v>1102</v>
      </c>
      <c r="J110" s="304">
        <v>50</v>
      </c>
      <c r="K110" s="318"/>
    </row>
    <row r="111" spans="2:11" s="1" customFormat="1" ht="15" customHeight="1">
      <c r="B111" s="329"/>
      <c r="C111" s="304" t="s">
        <v>1127</v>
      </c>
      <c r="D111" s="304"/>
      <c r="E111" s="304"/>
      <c r="F111" s="327" t="s">
        <v>1106</v>
      </c>
      <c r="G111" s="304"/>
      <c r="H111" s="304" t="s">
        <v>1140</v>
      </c>
      <c r="I111" s="304" t="s">
        <v>1102</v>
      </c>
      <c r="J111" s="304">
        <v>50</v>
      </c>
      <c r="K111" s="318"/>
    </row>
    <row r="112" spans="2:11" s="1" customFormat="1" ht="15" customHeight="1">
      <c r="B112" s="329"/>
      <c r="C112" s="304" t="s">
        <v>1125</v>
      </c>
      <c r="D112" s="304"/>
      <c r="E112" s="304"/>
      <c r="F112" s="327" t="s">
        <v>1106</v>
      </c>
      <c r="G112" s="304"/>
      <c r="H112" s="304" t="s">
        <v>1140</v>
      </c>
      <c r="I112" s="304" t="s">
        <v>1102</v>
      </c>
      <c r="J112" s="304">
        <v>50</v>
      </c>
      <c r="K112" s="318"/>
    </row>
    <row r="113" spans="2:11" s="1" customFormat="1" ht="15" customHeight="1">
      <c r="B113" s="329"/>
      <c r="C113" s="304" t="s">
        <v>63</v>
      </c>
      <c r="D113" s="304"/>
      <c r="E113" s="304"/>
      <c r="F113" s="327" t="s">
        <v>1100</v>
      </c>
      <c r="G113" s="304"/>
      <c r="H113" s="304" t="s">
        <v>1141</v>
      </c>
      <c r="I113" s="304" t="s">
        <v>1102</v>
      </c>
      <c r="J113" s="304">
        <v>20</v>
      </c>
      <c r="K113" s="318"/>
    </row>
    <row r="114" spans="2:11" s="1" customFormat="1" ht="15" customHeight="1">
      <c r="B114" s="329"/>
      <c r="C114" s="304" t="s">
        <v>1142</v>
      </c>
      <c r="D114" s="304"/>
      <c r="E114" s="304"/>
      <c r="F114" s="327" t="s">
        <v>1100</v>
      </c>
      <c r="G114" s="304"/>
      <c r="H114" s="304" t="s">
        <v>1143</v>
      </c>
      <c r="I114" s="304" t="s">
        <v>1102</v>
      </c>
      <c r="J114" s="304">
        <v>120</v>
      </c>
      <c r="K114" s="318"/>
    </row>
    <row r="115" spans="2:11" s="1" customFormat="1" ht="15" customHeight="1">
      <c r="B115" s="329"/>
      <c r="C115" s="304" t="s">
        <v>48</v>
      </c>
      <c r="D115" s="304"/>
      <c r="E115" s="304"/>
      <c r="F115" s="327" t="s">
        <v>1100</v>
      </c>
      <c r="G115" s="304"/>
      <c r="H115" s="304" t="s">
        <v>1144</v>
      </c>
      <c r="I115" s="304" t="s">
        <v>1135</v>
      </c>
      <c r="J115" s="304"/>
      <c r="K115" s="318"/>
    </row>
    <row r="116" spans="2:11" s="1" customFormat="1" ht="15" customHeight="1">
      <c r="B116" s="329"/>
      <c r="C116" s="304" t="s">
        <v>58</v>
      </c>
      <c r="D116" s="304"/>
      <c r="E116" s="304"/>
      <c r="F116" s="327" t="s">
        <v>1100</v>
      </c>
      <c r="G116" s="304"/>
      <c r="H116" s="304" t="s">
        <v>1145</v>
      </c>
      <c r="I116" s="304" t="s">
        <v>1135</v>
      </c>
      <c r="J116" s="304"/>
      <c r="K116" s="318"/>
    </row>
    <row r="117" spans="2:11" s="1" customFormat="1" ht="15" customHeight="1">
      <c r="B117" s="329"/>
      <c r="C117" s="304" t="s">
        <v>67</v>
      </c>
      <c r="D117" s="304"/>
      <c r="E117" s="304"/>
      <c r="F117" s="327" t="s">
        <v>1100</v>
      </c>
      <c r="G117" s="304"/>
      <c r="H117" s="304" t="s">
        <v>1146</v>
      </c>
      <c r="I117" s="304" t="s">
        <v>1147</v>
      </c>
      <c r="J117" s="304"/>
      <c r="K117" s="318"/>
    </row>
    <row r="118" spans="2:11" s="1" customFormat="1" ht="15" customHeight="1">
      <c r="B118" s="332"/>
      <c r="C118" s="338"/>
      <c r="D118" s="338"/>
      <c r="E118" s="338"/>
      <c r="F118" s="338"/>
      <c r="G118" s="338"/>
      <c r="H118" s="338"/>
      <c r="I118" s="338"/>
      <c r="J118" s="338"/>
      <c r="K118" s="334"/>
    </row>
    <row r="119" spans="2:11" s="1" customFormat="1" ht="18.75" customHeight="1">
      <c r="B119" s="339"/>
      <c r="C119" s="340"/>
      <c r="D119" s="340"/>
      <c r="E119" s="340"/>
      <c r="F119" s="341"/>
      <c r="G119" s="340"/>
      <c r="H119" s="340"/>
      <c r="I119" s="340"/>
      <c r="J119" s="340"/>
      <c r="K119" s="339"/>
    </row>
    <row r="120" spans="2:11" s="1" customFormat="1" ht="18.75" customHeight="1">
      <c r="B120" s="312"/>
      <c r="C120" s="312"/>
      <c r="D120" s="312"/>
      <c r="E120" s="312"/>
      <c r="F120" s="312"/>
      <c r="G120" s="312"/>
      <c r="H120" s="312"/>
      <c r="I120" s="312"/>
      <c r="J120" s="312"/>
      <c r="K120" s="312"/>
    </row>
    <row r="121" spans="2:11" s="1" customFormat="1" ht="7.5" customHeight="1">
      <c r="B121" s="342"/>
      <c r="C121" s="343"/>
      <c r="D121" s="343"/>
      <c r="E121" s="343"/>
      <c r="F121" s="343"/>
      <c r="G121" s="343"/>
      <c r="H121" s="343"/>
      <c r="I121" s="343"/>
      <c r="J121" s="343"/>
      <c r="K121" s="344"/>
    </row>
    <row r="122" spans="2:11" s="1" customFormat="1" ht="45" customHeight="1">
      <c r="B122" s="345"/>
      <c r="C122" s="295" t="s">
        <v>1148</v>
      </c>
      <c r="D122" s="295"/>
      <c r="E122" s="295"/>
      <c r="F122" s="295"/>
      <c r="G122" s="295"/>
      <c r="H122" s="295"/>
      <c r="I122" s="295"/>
      <c r="J122" s="295"/>
      <c r="K122" s="346"/>
    </row>
    <row r="123" spans="2:11" s="1" customFormat="1" ht="17.25" customHeight="1">
      <c r="B123" s="347"/>
      <c r="C123" s="319" t="s">
        <v>1094</v>
      </c>
      <c r="D123" s="319"/>
      <c r="E123" s="319"/>
      <c r="F123" s="319" t="s">
        <v>1095</v>
      </c>
      <c r="G123" s="320"/>
      <c r="H123" s="319" t="s">
        <v>64</v>
      </c>
      <c r="I123" s="319" t="s">
        <v>67</v>
      </c>
      <c r="J123" s="319" t="s">
        <v>1096</v>
      </c>
      <c r="K123" s="348"/>
    </row>
    <row r="124" spans="2:11" s="1" customFormat="1" ht="17.25" customHeight="1">
      <c r="B124" s="347"/>
      <c r="C124" s="321" t="s">
        <v>1097</v>
      </c>
      <c r="D124" s="321"/>
      <c r="E124" s="321"/>
      <c r="F124" s="322" t="s">
        <v>1098</v>
      </c>
      <c r="G124" s="323"/>
      <c r="H124" s="321"/>
      <c r="I124" s="321"/>
      <c r="J124" s="321" t="s">
        <v>1099</v>
      </c>
      <c r="K124" s="348"/>
    </row>
    <row r="125" spans="2:11" s="1" customFormat="1" ht="5.25" customHeight="1">
      <c r="B125" s="349"/>
      <c r="C125" s="324"/>
      <c r="D125" s="324"/>
      <c r="E125" s="324"/>
      <c r="F125" s="324"/>
      <c r="G125" s="350"/>
      <c r="H125" s="324"/>
      <c r="I125" s="324"/>
      <c r="J125" s="324"/>
      <c r="K125" s="351"/>
    </row>
    <row r="126" spans="2:11" s="1" customFormat="1" ht="15" customHeight="1">
      <c r="B126" s="349"/>
      <c r="C126" s="304" t="s">
        <v>1103</v>
      </c>
      <c r="D126" s="326"/>
      <c r="E126" s="326"/>
      <c r="F126" s="327" t="s">
        <v>1100</v>
      </c>
      <c r="G126" s="304"/>
      <c r="H126" s="304" t="s">
        <v>1140</v>
      </c>
      <c r="I126" s="304" t="s">
        <v>1102</v>
      </c>
      <c r="J126" s="304">
        <v>120</v>
      </c>
      <c r="K126" s="352"/>
    </row>
    <row r="127" spans="2:11" s="1" customFormat="1" ht="15" customHeight="1">
      <c r="B127" s="349"/>
      <c r="C127" s="304" t="s">
        <v>1149</v>
      </c>
      <c r="D127" s="304"/>
      <c r="E127" s="304"/>
      <c r="F127" s="327" t="s">
        <v>1100</v>
      </c>
      <c r="G127" s="304"/>
      <c r="H127" s="304" t="s">
        <v>1150</v>
      </c>
      <c r="I127" s="304" t="s">
        <v>1102</v>
      </c>
      <c r="J127" s="304" t="s">
        <v>1151</v>
      </c>
      <c r="K127" s="352"/>
    </row>
    <row r="128" spans="2:11" s="1" customFormat="1" ht="15" customHeight="1">
      <c r="B128" s="349"/>
      <c r="C128" s="304" t="s">
        <v>1048</v>
      </c>
      <c r="D128" s="304"/>
      <c r="E128" s="304"/>
      <c r="F128" s="327" t="s">
        <v>1100</v>
      </c>
      <c r="G128" s="304"/>
      <c r="H128" s="304" t="s">
        <v>1152</v>
      </c>
      <c r="I128" s="304" t="s">
        <v>1102</v>
      </c>
      <c r="J128" s="304" t="s">
        <v>1151</v>
      </c>
      <c r="K128" s="352"/>
    </row>
    <row r="129" spans="2:11" s="1" customFormat="1" ht="15" customHeight="1">
      <c r="B129" s="349"/>
      <c r="C129" s="304" t="s">
        <v>1111</v>
      </c>
      <c r="D129" s="304"/>
      <c r="E129" s="304"/>
      <c r="F129" s="327" t="s">
        <v>1106</v>
      </c>
      <c r="G129" s="304"/>
      <c r="H129" s="304" t="s">
        <v>1112</v>
      </c>
      <c r="I129" s="304" t="s">
        <v>1102</v>
      </c>
      <c r="J129" s="304">
        <v>15</v>
      </c>
      <c r="K129" s="352"/>
    </row>
    <row r="130" spans="2:11" s="1" customFormat="1" ht="15" customHeight="1">
      <c r="B130" s="349"/>
      <c r="C130" s="330" t="s">
        <v>1113</v>
      </c>
      <c r="D130" s="330"/>
      <c r="E130" s="330"/>
      <c r="F130" s="331" t="s">
        <v>1106</v>
      </c>
      <c r="G130" s="330"/>
      <c r="H130" s="330" t="s">
        <v>1114</v>
      </c>
      <c r="I130" s="330" t="s">
        <v>1102</v>
      </c>
      <c r="J130" s="330">
        <v>15</v>
      </c>
      <c r="K130" s="352"/>
    </row>
    <row r="131" spans="2:11" s="1" customFormat="1" ht="15" customHeight="1">
      <c r="B131" s="349"/>
      <c r="C131" s="330" t="s">
        <v>1115</v>
      </c>
      <c r="D131" s="330"/>
      <c r="E131" s="330"/>
      <c r="F131" s="331" t="s">
        <v>1106</v>
      </c>
      <c r="G131" s="330"/>
      <c r="H131" s="330" t="s">
        <v>1116</v>
      </c>
      <c r="I131" s="330" t="s">
        <v>1102</v>
      </c>
      <c r="J131" s="330">
        <v>20</v>
      </c>
      <c r="K131" s="352"/>
    </row>
    <row r="132" spans="2:11" s="1" customFormat="1" ht="15" customHeight="1">
      <c r="B132" s="349"/>
      <c r="C132" s="330" t="s">
        <v>1117</v>
      </c>
      <c r="D132" s="330"/>
      <c r="E132" s="330"/>
      <c r="F132" s="331" t="s">
        <v>1106</v>
      </c>
      <c r="G132" s="330"/>
      <c r="H132" s="330" t="s">
        <v>1118</v>
      </c>
      <c r="I132" s="330" t="s">
        <v>1102</v>
      </c>
      <c r="J132" s="330">
        <v>20</v>
      </c>
      <c r="K132" s="352"/>
    </row>
    <row r="133" spans="2:11" s="1" customFormat="1" ht="15" customHeight="1">
      <c r="B133" s="349"/>
      <c r="C133" s="304" t="s">
        <v>1105</v>
      </c>
      <c r="D133" s="304"/>
      <c r="E133" s="304"/>
      <c r="F133" s="327" t="s">
        <v>1106</v>
      </c>
      <c r="G133" s="304"/>
      <c r="H133" s="304" t="s">
        <v>1140</v>
      </c>
      <c r="I133" s="304" t="s">
        <v>1102</v>
      </c>
      <c r="J133" s="304">
        <v>50</v>
      </c>
      <c r="K133" s="352"/>
    </row>
    <row r="134" spans="2:11" s="1" customFormat="1" ht="15" customHeight="1">
      <c r="B134" s="349"/>
      <c r="C134" s="304" t="s">
        <v>1119</v>
      </c>
      <c r="D134" s="304"/>
      <c r="E134" s="304"/>
      <c r="F134" s="327" t="s">
        <v>1106</v>
      </c>
      <c r="G134" s="304"/>
      <c r="H134" s="304" t="s">
        <v>1140</v>
      </c>
      <c r="I134" s="304" t="s">
        <v>1102</v>
      </c>
      <c r="J134" s="304">
        <v>50</v>
      </c>
      <c r="K134" s="352"/>
    </row>
    <row r="135" spans="2:11" s="1" customFormat="1" ht="15" customHeight="1">
      <c r="B135" s="349"/>
      <c r="C135" s="304" t="s">
        <v>1125</v>
      </c>
      <c r="D135" s="304"/>
      <c r="E135" s="304"/>
      <c r="F135" s="327" t="s">
        <v>1106</v>
      </c>
      <c r="G135" s="304"/>
      <c r="H135" s="304" t="s">
        <v>1140</v>
      </c>
      <c r="I135" s="304" t="s">
        <v>1102</v>
      </c>
      <c r="J135" s="304">
        <v>50</v>
      </c>
      <c r="K135" s="352"/>
    </row>
    <row r="136" spans="2:11" s="1" customFormat="1" ht="15" customHeight="1">
      <c r="B136" s="349"/>
      <c r="C136" s="304" t="s">
        <v>1127</v>
      </c>
      <c r="D136" s="304"/>
      <c r="E136" s="304"/>
      <c r="F136" s="327" t="s">
        <v>1106</v>
      </c>
      <c r="G136" s="304"/>
      <c r="H136" s="304" t="s">
        <v>1140</v>
      </c>
      <c r="I136" s="304" t="s">
        <v>1102</v>
      </c>
      <c r="J136" s="304">
        <v>50</v>
      </c>
      <c r="K136" s="352"/>
    </row>
    <row r="137" spans="2:11" s="1" customFormat="1" ht="15" customHeight="1">
      <c r="B137" s="349"/>
      <c r="C137" s="304" t="s">
        <v>1128</v>
      </c>
      <c r="D137" s="304"/>
      <c r="E137" s="304"/>
      <c r="F137" s="327" t="s">
        <v>1106</v>
      </c>
      <c r="G137" s="304"/>
      <c r="H137" s="304" t="s">
        <v>1153</v>
      </c>
      <c r="I137" s="304" t="s">
        <v>1102</v>
      </c>
      <c r="J137" s="304">
        <v>255</v>
      </c>
      <c r="K137" s="352"/>
    </row>
    <row r="138" spans="2:11" s="1" customFormat="1" ht="15" customHeight="1">
      <c r="B138" s="349"/>
      <c r="C138" s="304" t="s">
        <v>1130</v>
      </c>
      <c r="D138" s="304"/>
      <c r="E138" s="304"/>
      <c r="F138" s="327" t="s">
        <v>1100</v>
      </c>
      <c r="G138" s="304"/>
      <c r="H138" s="304" t="s">
        <v>1154</v>
      </c>
      <c r="I138" s="304" t="s">
        <v>1132</v>
      </c>
      <c r="J138" s="304"/>
      <c r="K138" s="352"/>
    </row>
    <row r="139" spans="2:11" s="1" customFormat="1" ht="15" customHeight="1">
      <c r="B139" s="349"/>
      <c r="C139" s="304" t="s">
        <v>1133</v>
      </c>
      <c r="D139" s="304"/>
      <c r="E139" s="304"/>
      <c r="F139" s="327" t="s">
        <v>1100</v>
      </c>
      <c r="G139" s="304"/>
      <c r="H139" s="304" t="s">
        <v>1155</v>
      </c>
      <c r="I139" s="304" t="s">
        <v>1135</v>
      </c>
      <c r="J139" s="304"/>
      <c r="K139" s="352"/>
    </row>
    <row r="140" spans="2:11" s="1" customFormat="1" ht="15" customHeight="1">
      <c r="B140" s="349"/>
      <c r="C140" s="304" t="s">
        <v>1136</v>
      </c>
      <c r="D140" s="304"/>
      <c r="E140" s="304"/>
      <c r="F140" s="327" t="s">
        <v>1100</v>
      </c>
      <c r="G140" s="304"/>
      <c r="H140" s="304" t="s">
        <v>1136</v>
      </c>
      <c r="I140" s="304" t="s">
        <v>1135</v>
      </c>
      <c r="J140" s="304"/>
      <c r="K140" s="352"/>
    </row>
    <row r="141" spans="2:11" s="1" customFormat="1" ht="15" customHeight="1">
      <c r="B141" s="349"/>
      <c r="C141" s="304" t="s">
        <v>48</v>
      </c>
      <c r="D141" s="304"/>
      <c r="E141" s="304"/>
      <c r="F141" s="327" t="s">
        <v>1100</v>
      </c>
      <c r="G141" s="304"/>
      <c r="H141" s="304" t="s">
        <v>1156</v>
      </c>
      <c r="I141" s="304" t="s">
        <v>1135</v>
      </c>
      <c r="J141" s="304"/>
      <c r="K141" s="352"/>
    </row>
    <row r="142" spans="2:11" s="1" customFormat="1" ht="15" customHeight="1">
      <c r="B142" s="349"/>
      <c r="C142" s="304" t="s">
        <v>1157</v>
      </c>
      <c r="D142" s="304"/>
      <c r="E142" s="304"/>
      <c r="F142" s="327" t="s">
        <v>1100</v>
      </c>
      <c r="G142" s="304"/>
      <c r="H142" s="304" t="s">
        <v>1158</v>
      </c>
      <c r="I142" s="304" t="s">
        <v>1135</v>
      </c>
      <c r="J142" s="304"/>
      <c r="K142" s="352"/>
    </row>
    <row r="143" spans="2:11" s="1" customFormat="1" ht="15" customHeight="1">
      <c r="B143" s="353"/>
      <c r="C143" s="354"/>
      <c r="D143" s="354"/>
      <c r="E143" s="354"/>
      <c r="F143" s="354"/>
      <c r="G143" s="354"/>
      <c r="H143" s="354"/>
      <c r="I143" s="354"/>
      <c r="J143" s="354"/>
      <c r="K143" s="355"/>
    </row>
    <row r="144" spans="2:11" s="1" customFormat="1" ht="18.75" customHeight="1">
      <c r="B144" s="340"/>
      <c r="C144" s="340"/>
      <c r="D144" s="340"/>
      <c r="E144" s="340"/>
      <c r="F144" s="341"/>
      <c r="G144" s="340"/>
      <c r="H144" s="340"/>
      <c r="I144" s="340"/>
      <c r="J144" s="340"/>
      <c r="K144" s="340"/>
    </row>
    <row r="145" spans="2:11" s="1" customFormat="1" ht="18.75" customHeight="1">
      <c r="B145" s="312"/>
      <c r="C145" s="312"/>
      <c r="D145" s="312"/>
      <c r="E145" s="312"/>
      <c r="F145" s="312"/>
      <c r="G145" s="312"/>
      <c r="H145" s="312"/>
      <c r="I145" s="312"/>
      <c r="J145" s="312"/>
      <c r="K145" s="312"/>
    </row>
    <row r="146" spans="2:11" s="1" customFormat="1" ht="7.5" customHeight="1">
      <c r="B146" s="313"/>
      <c r="C146" s="314"/>
      <c r="D146" s="314"/>
      <c r="E146" s="314"/>
      <c r="F146" s="314"/>
      <c r="G146" s="314"/>
      <c r="H146" s="314"/>
      <c r="I146" s="314"/>
      <c r="J146" s="314"/>
      <c r="K146" s="315"/>
    </row>
    <row r="147" spans="2:11" s="1" customFormat="1" ht="45" customHeight="1">
      <c r="B147" s="316"/>
      <c r="C147" s="317" t="s">
        <v>1159</v>
      </c>
      <c r="D147" s="317"/>
      <c r="E147" s="317"/>
      <c r="F147" s="317"/>
      <c r="G147" s="317"/>
      <c r="H147" s="317"/>
      <c r="I147" s="317"/>
      <c r="J147" s="317"/>
      <c r="K147" s="318"/>
    </row>
    <row r="148" spans="2:11" s="1" customFormat="1" ht="17.25" customHeight="1">
      <c r="B148" s="316"/>
      <c r="C148" s="319" t="s">
        <v>1094</v>
      </c>
      <c r="D148" s="319"/>
      <c r="E148" s="319"/>
      <c r="F148" s="319" t="s">
        <v>1095</v>
      </c>
      <c r="G148" s="320"/>
      <c r="H148" s="319" t="s">
        <v>64</v>
      </c>
      <c r="I148" s="319" t="s">
        <v>67</v>
      </c>
      <c r="J148" s="319" t="s">
        <v>1096</v>
      </c>
      <c r="K148" s="318"/>
    </row>
    <row r="149" spans="2:11" s="1" customFormat="1" ht="17.25" customHeight="1">
      <c r="B149" s="316"/>
      <c r="C149" s="321" t="s">
        <v>1097</v>
      </c>
      <c r="D149" s="321"/>
      <c r="E149" s="321"/>
      <c r="F149" s="322" t="s">
        <v>1098</v>
      </c>
      <c r="G149" s="323"/>
      <c r="H149" s="321"/>
      <c r="I149" s="321"/>
      <c r="J149" s="321" t="s">
        <v>1099</v>
      </c>
      <c r="K149" s="318"/>
    </row>
    <row r="150" spans="2:11" s="1" customFormat="1" ht="5.25" customHeight="1">
      <c r="B150" s="329"/>
      <c r="C150" s="324"/>
      <c r="D150" s="324"/>
      <c r="E150" s="324"/>
      <c r="F150" s="324"/>
      <c r="G150" s="325"/>
      <c r="H150" s="324"/>
      <c r="I150" s="324"/>
      <c r="J150" s="324"/>
      <c r="K150" s="352"/>
    </row>
    <row r="151" spans="2:11" s="1" customFormat="1" ht="15" customHeight="1">
      <c r="B151" s="329"/>
      <c r="C151" s="356" t="s">
        <v>1103</v>
      </c>
      <c r="D151" s="304"/>
      <c r="E151" s="304"/>
      <c r="F151" s="357" t="s">
        <v>1100</v>
      </c>
      <c r="G151" s="304"/>
      <c r="H151" s="356" t="s">
        <v>1140</v>
      </c>
      <c r="I151" s="356" t="s">
        <v>1102</v>
      </c>
      <c r="J151" s="356">
        <v>120</v>
      </c>
      <c r="K151" s="352"/>
    </row>
    <row r="152" spans="2:11" s="1" customFormat="1" ht="15" customHeight="1">
      <c r="B152" s="329"/>
      <c r="C152" s="356" t="s">
        <v>1149</v>
      </c>
      <c r="D152" s="304"/>
      <c r="E152" s="304"/>
      <c r="F152" s="357" t="s">
        <v>1100</v>
      </c>
      <c r="G152" s="304"/>
      <c r="H152" s="356" t="s">
        <v>1160</v>
      </c>
      <c r="I152" s="356" t="s">
        <v>1102</v>
      </c>
      <c r="J152" s="356" t="s">
        <v>1151</v>
      </c>
      <c r="K152" s="352"/>
    </row>
    <row r="153" spans="2:11" s="1" customFormat="1" ht="15" customHeight="1">
      <c r="B153" s="329"/>
      <c r="C153" s="356" t="s">
        <v>1048</v>
      </c>
      <c r="D153" s="304"/>
      <c r="E153" s="304"/>
      <c r="F153" s="357" t="s">
        <v>1100</v>
      </c>
      <c r="G153" s="304"/>
      <c r="H153" s="356" t="s">
        <v>1161</v>
      </c>
      <c r="I153" s="356" t="s">
        <v>1102</v>
      </c>
      <c r="J153" s="356" t="s">
        <v>1151</v>
      </c>
      <c r="K153" s="352"/>
    </row>
    <row r="154" spans="2:11" s="1" customFormat="1" ht="15" customHeight="1">
      <c r="B154" s="329"/>
      <c r="C154" s="356" t="s">
        <v>1105</v>
      </c>
      <c r="D154" s="304"/>
      <c r="E154" s="304"/>
      <c r="F154" s="357" t="s">
        <v>1106</v>
      </c>
      <c r="G154" s="304"/>
      <c r="H154" s="356" t="s">
        <v>1140</v>
      </c>
      <c r="I154" s="356" t="s">
        <v>1102</v>
      </c>
      <c r="J154" s="356">
        <v>50</v>
      </c>
      <c r="K154" s="352"/>
    </row>
    <row r="155" spans="2:11" s="1" customFormat="1" ht="15" customHeight="1">
      <c r="B155" s="329"/>
      <c r="C155" s="356" t="s">
        <v>1108</v>
      </c>
      <c r="D155" s="304"/>
      <c r="E155" s="304"/>
      <c r="F155" s="357" t="s">
        <v>1100</v>
      </c>
      <c r="G155" s="304"/>
      <c r="H155" s="356" t="s">
        <v>1140</v>
      </c>
      <c r="I155" s="356" t="s">
        <v>1110</v>
      </c>
      <c r="J155" s="356"/>
      <c r="K155" s="352"/>
    </row>
    <row r="156" spans="2:11" s="1" customFormat="1" ht="15" customHeight="1">
      <c r="B156" s="329"/>
      <c r="C156" s="356" t="s">
        <v>1119</v>
      </c>
      <c r="D156" s="304"/>
      <c r="E156" s="304"/>
      <c r="F156" s="357" t="s">
        <v>1106</v>
      </c>
      <c r="G156" s="304"/>
      <c r="H156" s="356" t="s">
        <v>1140</v>
      </c>
      <c r="I156" s="356" t="s">
        <v>1102</v>
      </c>
      <c r="J156" s="356">
        <v>50</v>
      </c>
      <c r="K156" s="352"/>
    </row>
    <row r="157" spans="2:11" s="1" customFormat="1" ht="15" customHeight="1">
      <c r="B157" s="329"/>
      <c r="C157" s="356" t="s">
        <v>1127</v>
      </c>
      <c r="D157" s="304"/>
      <c r="E157" s="304"/>
      <c r="F157" s="357" t="s">
        <v>1106</v>
      </c>
      <c r="G157" s="304"/>
      <c r="H157" s="356" t="s">
        <v>1140</v>
      </c>
      <c r="I157" s="356" t="s">
        <v>1102</v>
      </c>
      <c r="J157" s="356">
        <v>50</v>
      </c>
      <c r="K157" s="352"/>
    </row>
    <row r="158" spans="2:11" s="1" customFormat="1" ht="15" customHeight="1">
      <c r="B158" s="329"/>
      <c r="C158" s="356" t="s">
        <v>1125</v>
      </c>
      <c r="D158" s="304"/>
      <c r="E158" s="304"/>
      <c r="F158" s="357" t="s">
        <v>1106</v>
      </c>
      <c r="G158" s="304"/>
      <c r="H158" s="356" t="s">
        <v>1140</v>
      </c>
      <c r="I158" s="356" t="s">
        <v>1102</v>
      </c>
      <c r="J158" s="356">
        <v>50</v>
      </c>
      <c r="K158" s="352"/>
    </row>
    <row r="159" spans="2:11" s="1" customFormat="1" ht="15" customHeight="1">
      <c r="B159" s="329"/>
      <c r="C159" s="356" t="s">
        <v>102</v>
      </c>
      <c r="D159" s="304"/>
      <c r="E159" s="304"/>
      <c r="F159" s="357" t="s">
        <v>1100</v>
      </c>
      <c r="G159" s="304"/>
      <c r="H159" s="356" t="s">
        <v>1162</v>
      </c>
      <c r="I159" s="356" t="s">
        <v>1102</v>
      </c>
      <c r="J159" s="356" t="s">
        <v>1163</v>
      </c>
      <c r="K159" s="352"/>
    </row>
    <row r="160" spans="2:11" s="1" customFormat="1" ht="15" customHeight="1">
      <c r="B160" s="329"/>
      <c r="C160" s="356" t="s">
        <v>1164</v>
      </c>
      <c r="D160" s="304"/>
      <c r="E160" s="304"/>
      <c r="F160" s="357" t="s">
        <v>1100</v>
      </c>
      <c r="G160" s="304"/>
      <c r="H160" s="356" t="s">
        <v>1165</v>
      </c>
      <c r="I160" s="356" t="s">
        <v>1135</v>
      </c>
      <c r="J160" s="356"/>
      <c r="K160" s="352"/>
    </row>
    <row r="161" spans="2:11" s="1" customFormat="1" ht="15" customHeight="1">
      <c r="B161" s="358"/>
      <c r="C161" s="338"/>
      <c r="D161" s="338"/>
      <c r="E161" s="338"/>
      <c r="F161" s="338"/>
      <c r="G161" s="338"/>
      <c r="H161" s="338"/>
      <c r="I161" s="338"/>
      <c r="J161" s="338"/>
      <c r="K161" s="359"/>
    </row>
    <row r="162" spans="2:11" s="1" customFormat="1" ht="18.75" customHeight="1">
      <c r="B162" s="340"/>
      <c r="C162" s="350"/>
      <c r="D162" s="350"/>
      <c r="E162" s="350"/>
      <c r="F162" s="360"/>
      <c r="G162" s="350"/>
      <c r="H162" s="350"/>
      <c r="I162" s="350"/>
      <c r="J162" s="350"/>
      <c r="K162" s="340"/>
    </row>
    <row r="163" spans="2:11" s="1" customFormat="1" ht="18.75" customHeight="1">
      <c r="B163" s="312"/>
      <c r="C163" s="312"/>
      <c r="D163" s="312"/>
      <c r="E163" s="312"/>
      <c r="F163" s="312"/>
      <c r="G163" s="312"/>
      <c r="H163" s="312"/>
      <c r="I163" s="312"/>
      <c r="J163" s="312"/>
      <c r="K163" s="312"/>
    </row>
    <row r="164" spans="2:11" s="1" customFormat="1" ht="7.5" customHeight="1">
      <c r="B164" s="291"/>
      <c r="C164" s="292"/>
      <c r="D164" s="292"/>
      <c r="E164" s="292"/>
      <c r="F164" s="292"/>
      <c r="G164" s="292"/>
      <c r="H164" s="292"/>
      <c r="I164" s="292"/>
      <c r="J164" s="292"/>
      <c r="K164" s="293"/>
    </row>
    <row r="165" spans="2:11" s="1" customFormat="1" ht="45" customHeight="1">
      <c r="B165" s="294"/>
      <c r="C165" s="295" t="s">
        <v>1166</v>
      </c>
      <c r="D165" s="295"/>
      <c r="E165" s="295"/>
      <c r="F165" s="295"/>
      <c r="G165" s="295"/>
      <c r="H165" s="295"/>
      <c r="I165" s="295"/>
      <c r="J165" s="295"/>
      <c r="K165" s="296"/>
    </row>
    <row r="166" spans="2:11" s="1" customFormat="1" ht="17.25" customHeight="1">
      <c r="B166" s="294"/>
      <c r="C166" s="319" t="s">
        <v>1094</v>
      </c>
      <c r="D166" s="319"/>
      <c r="E166" s="319"/>
      <c r="F166" s="319" t="s">
        <v>1095</v>
      </c>
      <c r="G166" s="361"/>
      <c r="H166" s="362" t="s">
        <v>64</v>
      </c>
      <c r="I166" s="362" t="s">
        <v>67</v>
      </c>
      <c r="J166" s="319" t="s">
        <v>1096</v>
      </c>
      <c r="K166" s="296"/>
    </row>
    <row r="167" spans="2:11" s="1" customFormat="1" ht="17.25" customHeight="1">
      <c r="B167" s="297"/>
      <c r="C167" s="321" t="s">
        <v>1097</v>
      </c>
      <c r="D167" s="321"/>
      <c r="E167" s="321"/>
      <c r="F167" s="322" t="s">
        <v>1098</v>
      </c>
      <c r="G167" s="363"/>
      <c r="H167" s="364"/>
      <c r="I167" s="364"/>
      <c r="J167" s="321" t="s">
        <v>1099</v>
      </c>
      <c r="K167" s="299"/>
    </row>
    <row r="168" spans="2:11" s="1" customFormat="1" ht="5.25" customHeight="1">
      <c r="B168" s="329"/>
      <c r="C168" s="324"/>
      <c r="D168" s="324"/>
      <c r="E168" s="324"/>
      <c r="F168" s="324"/>
      <c r="G168" s="325"/>
      <c r="H168" s="324"/>
      <c r="I168" s="324"/>
      <c r="J168" s="324"/>
      <c r="K168" s="352"/>
    </row>
    <row r="169" spans="2:11" s="1" customFormat="1" ht="15" customHeight="1">
      <c r="B169" s="329"/>
      <c r="C169" s="304" t="s">
        <v>1103</v>
      </c>
      <c r="D169" s="304"/>
      <c r="E169" s="304"/>
      <c r="F169" s="327" t="s">
        <v>1100</v>
      </c>
      <c r="G169" s="304"/>
      <c r="H169" s="304" t="s">
        <v>1140</v>
      </c>
      <c r="I169" s="304" t="s">
        <v>1102</v>
      </c>
      <c r="J169" s="304">
        <v>120</v>
      </c>
      <c r="K169" s="352"/>
    </row>
    <row r="170" spans="2:11" s="1" customFormat="1" ht="15" customHeight="1">
      <c r="B170" s="329"/>
      <c r="C170" s="304" t="s">
        <v>1149</v>
      </c>
      <c r="D170" s="304"/>
      <c r="E170" s="304"/>
      <c r="F170" s="327" t="s">
        <v>1100</v>
      </c>
      <c r="G170" s="304"/>
      <c r="H170" s="304" t="s">
        <v>1150</v>
      </c>
      <c r="I170" s="304" t="s">
        <v>1102</v>
      </c>
      <c r="J170" s="304" t="s">
        <v>1151</v>
      </c>
      <c r="K170" s="352"/>
    </row>
    <row r="171" spans="2:11" s="1" customFormat="1" ht="15" customHeight="1">
      <c r="B171" s="329"/>
      <c r="C171" s="304" t="s">
        <v>1048</v>
      </c>
      <c r="D171" s="304"/>
      <c r="E171" s="304"/>
      <c r="F171" s="327" t="s">
        <v>1100</v>
      </c>
      <c r="G171" s="304"/>
      <c r="H171" s="304" t="s">
        <v>1167</v>
      </c>
      <c r="I171" s="304" t="s">
        <v>1102</v>
      </c>
      <c r="J171" s="304" t="s">
        <v>1151</v>
      </c>
      <c r="K171" s="352"/>
    </row>
    <row r="172" spans="2:11" s="1" customFormat="1" ht="15" customHeight="1">
      <c r="B172" s="329"/>
      <c r="C172" s="304" t="s">
        <v>1105</v>
      </c>
      <c r="D172" s="304"/>
      <c r="E172" s="304"/>
      <c r="F172" s="327" t="s">
        <v>1106</v>
      </c>
      <c r="G172" s="304"/>
      <c r="H172" s="304" t="s">
        <v>1167</v>
      </c>
      <c r="I172" s="304" t="s">
        <v>1102</v>
      </c>
      <c r="J172" s="304">
        <v>50</v>
      </c>
      <c r="K172" s="352"/>
    </row>
    <row r="173" spans="2:11" s="1" customFormat="1" ht="15" customHeight="1">
      <c r="B173" s="329"/>
      <c r="C173" s="304" t="s">
        <v>1108</v>
      </c>
      <c r="D173" s="304"/>
      <c r="E173" s="304"/>
      <c r="F173" s="327" t="s">
        <v>1100</v>
      </c>
      <c r="G173" s="304"/>
      <c r="H173" s="304" t="s">
        <v>1167</v>
      </c>
      <c r="I173" s="304" t="s">
        <v>1110</v>
      </c>
      <c r="J173" s="304"/>
      <c r="K173" s="352"/>
    </row>
    <row r="174" spans="2:11" s="1" customFormat="1" ht="15" customHeight="1">
      <c r="B174" s="329"/>
      <c r="C174" s="304" t="s">
        <v>1119</v>
      </c>
      <c r="D174" s="304"/>
      <c r="E174" s="304"/>
      <c r="F174" s="327" t="s">
        <v>1106</v>
      </c>
      <c r="G174" s="304"/>
      <c r="H174" s="304" t="s">
        <v>1167</v>
      </c>
      <c r="I174" s="304" t="s">
        <v>1102</v>
      </c>
      <c r="J174" s="304">
        <v>50</v>
      </c>
      <c r="K174" s="352"/>
    </row>
    <row r="175" spans="2:11" s="1" customFormat="1" ht="15" customHeight="1">
      <c r="B175" s="329"/>
      <c r="C175" s="304" t="s">
        <v>1127</v>
      </c>
      <c r="D175" s="304"/>
      <c r="E175" s="304"/>
      <c r="F175" s="327" t="s">
        <v>1106</v>
      </c>
      <c r="G175" s="304"/>
      <c r="H175" s="304" t="s">
        <v>1167</v>
      </c>
      <c r="I175" s="304" t="s">
        <v>1102</v>
      </c>
      <c r="J175" s="304">
        <v>50</v>
      </c>
      <c r="K175" s="352"/>
    </row>
    <row r="176" spans="2:11" s="1" customFormat="1" ht="15" customHeight="1">
      <c r="B176" s="329"/>
      <c r="C176" s="304" t="s">
        <v>1125</v>
      </c>
      <c r="D176" s="304"/>
      <c r="E176" s="304"/>
      <c r="F176" s="327" t="s">
        <v>1106</v>
      </c>
      <c r="G176" s="304"/>
      <c r="H176" s="304" t="s">
        <v>1167</v>
      </c>
      <c r="I176" s="304" t="s">
        <v>1102</v>
      </c>
      <c r="J176" s="304">
        <v>50</v>
      </c>
      <c r="K176" s="352"/>
    </row>
    <row r="177" spans="2:11" s="1" customFormat="1" ht="15" customHeight="1">
      <c r="B177" s="329"/>
      <c r="C177" s="304" t="s">
        <v>112</v>
      </c>
      <c r="D177" s="304"/>
      <c r="E177" s="304"/>
      <c r="F177" s="327" t="s">
        <v>1100</v>
      </c>
      <c r="G177" s="304"/>
      <c r="H177" s="304" t="s">
        <v>1168</v>
      </c>
      <c r="I177" s="304" t="s">
        <v>1169</v>
      </c>
      <c r="J177" s="304"/>
      <c r="K177" s="352"/>
    </row>
    <row r="178" spans="2:11" s="1" customFormat="1" ht="15" customHeight="1">
      <c r="B178" s="329"/>
      <c r="C178" s="304" t="s">
        <v>67</v>
      </c>
      <c r="D178" s="304"/>
      <c r="E178" s="304"/>
      <c r="F178" s="327" t="s">
        <v>1100</v>
      </c>
      <c r="G178" s="304"/>
      <c r="H178" s="304" t="s">
        <v>1170</v>
      </c>
      <c r="I178" s="304" t="s">
        <v>1171</v>
      </c>
      <c r="J178" s="304">
        <v>1</v>
      </c>
      <c r="K178" s="352"/>
    </row>
    <row r="179" spans="2:11" s="1" customFormat="1" ht="15" customHeight="1">
      <c r="B179" s="329"/>
      <c r="C179" s="304" t="s">
        <v>63</v>
      </c>
      <c r="D179" s="304"/>
      <c r="E179" s="304"/>
      <c r="F179" s="327" t="s">
        <v>1100</v>
      </c>
      <c r="G179" s="304"/>
      <c r="H179" s="304" t="s">
        <v>1172</v>
      </c>
      <c r="I179" s="304" t="s">
        <v>1102</v>
      </c>
      <c r="J179" s="304">
        <v>20</v>
      </c>
      <c r="K179" s="352"/>
    </row>
    <row r="180" spans="2:11" s="1" customFormat="1" ht="15" customHeight="1">
      <c r="B180" s="329"/>
      <c r="C180" s="304" t="s">
        <v>64</v>
      </c>
      <c r="D180" s="304"/>
      <c r="E180" s="304"/>
      <c r="F180" s="327" t="s">
        <v>1100</v>
      </c>
      <c r="G180" s="304"/>
      <c r="H180" s="304" t="s">
        <v>1173</v>
      </c>
      <c r="I180" s="304" t="s">
        <v>1102</v>
      </c>
      <c r="J180" s="304">
        <v>255</v>
      </c>
      <c r="K180" s="352"/>
    </row>
    <row r="181" spans="2:11" s="1" customFormat="1" ht="15" customHeight="1">
      <c r="B181" s="329"/>
      <c r="C181" s="304" t="s">
        <v>113</v>
      </c>
      <c r="D181" s="304"/>
      <c r="E181" s="304"/>
      <c r="F181" s="327" t="s">
        <v>1100</v>
      </c>
      <c r="G181" s="304"/>
      <c r="H181" s="304" t="s">
        <v>1064</v>
      </c>
      <c r="I181" s="304" t="s">
        <v>1102</v>
      </c>
      <c r="J181" s="304">
        <v>10</v>
      </c>
      <c r="K181" s="352"/>
    </row>
    <row r="182" spans="2:11" s="1" customFormat="1" ht="15" customHeight="1">
      <c r="B182" s="329"/>
      <c r="C182" s="304" t="s">
        <v>114</v>
      </c>
      <c r="D182" s="304"/>
      <c r="E182" s="304"/>
      <c r="F182" s="327" t="s">
        <v>1100</v>
      </c>
      <c r="G182" s="304"/>
      <c r="H182" s="304" t="s">
        <v>1174</v>
      </c>
      <c r="I182" s="304" t="s">
        <v>1135</v>
      </c>
      <c r="J182" s="304"/>
      <c r="K182" s="352"/>
    </row>
    <row r="183" spans="2:11" s="1" customFormat="1" ht="15" customHeight="1">
      <c r="B183" s="329"/>
      <c r="C183" s="304" t="s">
        <v>1175</v>
      </c>
      <c r="D183" s="304"/>
      <c r="E183" s="304"/>
      <c r="F183" s="327" t="s">
        <v>1100</v>
      </c>
      <c r="G183" s="304"/>
      <c r="H183" s="304" t="s">
        <v>1176</v>
      </c>
      <c r="I183" s="304" t="s">
        <v>1135</v>
      </c>
      <c r="J183" s="304"/>
      <c r="K183" s="352"/>
    </row>
    <row r="184" spans="2:11" s="1" customFormat="1" ht="15" customHeight="1">
      <c r="B184" s="329"/>
      <c r="C184" s="304" t="s">
        <v>1164</v>
      </c>
      <c r="D184" s="304"/>
      <c r="E184" s="304"/>
      <c r="F184" s="327" t="s">
        <v>1100</v>
      </c>
      <c r="G184" s="304"/>
      <c r="H184" s="304" t="s">
        <v>1177</v>
      </c>
      <c r="I184" s="304" t="s">
        <v>1135</v>
      </c>
      <c r="J184" s="304"/>
      <c r="K184" s="352"/>
    </row>
    <row r="185" spans="2:11" s="1" customFormat="1" ht="15" customHeight="1">
      <c r="B185" s="329"/>
      <c r="C185" s="304" t="s">
        <v>116</v>
      </c>
      <c r="D185" s="304"/>
      <c r="E185" s="304"/>
      <c r="F185" s="327" t="s">
        <v>1106</v>
      </c>
      <c r="G185" s="304"/>
      <c r="H185" s="304" t="s">
        <v>1178</v>
      </c>
      <c r="I185" s="304" t="s">
        <v>1102</v>
      </c>
      <c r="J185" s="304">
        <v>50</v>
      </c>
      <c r="K185" s="352"/>
    </row>
    <row r="186" spans="2:11" s="1" customFormat="1" ht="15" customHeight="1">
      <c r="B186" s="329"/>
      <c r="C186" s="304" t="s">
        <v>1179</v>
      </c>
      <c r="D186" s="304"/>
      <c r="E186" s="304"/>
      <c r="F186" s="327" t="s">
        <v>1106</v>
      </c>
      <c r="G186" s="304"/>
      <c r="H186" s="304" t="s">
        <v>1180</v>
      </c>
      <c r="I186" s="304" t="s">
        <v>1181</v>
      </c>
      <c r="J186" s="304"/>
      <c r="K186" s="352"/>
    </row>
    <row r="187" spans="2:11" s="1" customFormat="1" ht="15" customHeight="1">
      <c r="B187" s="329"/>
      <c r="C187" s="304" t="s">
        <v>1182</v>
      </c>
      <c r="D187" s="304"/>
      <c r="E187" s="304"/>
      <c r="F187" s="327" t="s">
        <v>1106</v>
      </c>
      <c r="G187" s="304"/>
      <c r="H187" s="304" t="s">
        <v>1183</v>
      </c>
      <c r="I187" s="304" t="s">
        <v>1181</v>
      </c>
      <c r="J187" s="304"/>
      <c r="K187" s="352"/>
    </row>
    <row r="188" spans="2:11" s="1" customFormat="1" ht="15" customHeight="1">
      <c r="B188" s="329"/>
      <c r="C188" s="304" t="s">
        <v>1184</v>
      </c>
      <c r="D188" s="304"/>
      <c r="E188" s="304"/>
      <c r="F188" s="327" t="s">
        <v>1106</v>
      </c>
      <c r="G188" s="304"/>
      <c r="H188" s="304" t="s">
        <v>1185</v>
      </c>
      <c r="I188" s="304" t="s">
        <v>1181</v>
      </c>
      <c r="J188" s="304"/>
      <c r="K188" s="352"/>
    </row>
    <row r="189" spans="2:11" s="1" customFormat="1" ht="15" customHeight="1">
      <c r="B189" s="329"/>
      <c r="C189" s="365" t="s">
        <v>1186</v>
      </c>
      <c r="D189" s="304"/>
      <c r="E189" s="304"/>
      <c r="F189" s="327" t="s">
        <v>1106</v>
      </c>
      <c r="G189" s="304"/>
      <c r="H189" s="304" t="s">
        <v>1187</v>
      </c>
      <c r="I189" s="304" t="s">
        <v>1188</v>
      </c>
      <c r="J189" s="366" t="s">
        <v>1189</v>
      </c>
      <c r="K189" s="352"/>
    </row>
    <row r="190" spans="2:11" s="1" customFormat="1" ht="15" customHeight="1">
      <c r="B190" s="329"/>
      <c r="C190" s="365" t="s">
        <v>52</v>
      </c>
      <c r="D190" s="304"/>
      <c r="E190" s="304"/>
      <c r="F190" s="327" t="s">
        <v>1100</v>
      </c>
      <c r="G190" s="304"/>
      <c r="H190" s="301" t="s">
        <v>1190</v>
      </c>
      <c r="I190" s="304" t="s">
        <v>1191</v>
      </c>
      <c r="J190" s="304"/>
      <c r="K190" s="352"/>
    </row>
    <row r="191" spans="2:11" s="1" customFormat="1" ht="15" customHeight="1">
      <c r="B191" s="329"/>
      <c r="C191" s="365" t="s">
        <v>1192</v>
      </c>
      <c r="D191" s="304"/>
      <c r="E191" s="304"/>
      <c r="F191" s="327" t="s">
        <v>1100</v>
      </c>
      <c r="G191" s="304"/>
      <c r="H191" s="304" t="s">
        <v>1193</v>
      </c>
      <c r="I191" s="304" t="s">
        <v>1135</v>
      </c>
      <c r="J191" s="304"/>
      <c r="K191" s="352"/>
    </row>
    <row r="192" spans="2:11" s="1" customFormat="1" ht="15" customHeight="1">
      <c r="B192" s="329"/>
      <c r="C192" s="365" t="s">
        <v>1194</v>
      </c>
      <c r="D192" s="304"/>
      <c r="E192" s="304"/>
      <c r="F192" s="327" t="s">
        <v>1100</v>
      </c>
      <c r="G192" s="304"/>
      <c r="H192" s="304" t="s">
        <v>1195</v>
      </c>
      <c r="I192" s="304" t="s">
        <v>1135</v>
      </c>
      <c r="J192" s="304"/>
      <c r="K192" s="352"/>
    </row>
    <row r="193" spans="2:11" s="1" customFormat="1" ht="15" customHeight="1">
      <c r="B193" s="329"/>
      <c r="C193" s="365" t="s">
        <v>1196</v>
      </c>
      <c r="D193" s="304"/>
      <c r="E193" s="304"/>
      <c r="F193" s="327" t="s">
        <v>1106</v>
      </c>
      <c r="G193" s="304"/>
      <c r="H193" s="304" t="s">
        <v>1197</v>
      </c>
      <c r="I193" s="304" t="s">
        <v>1135</v>
      </c>
      <c r="J193" s="304"/>
      <c r="K193" s="352"/>
    </row>
    <row r="194" spans="2:11" s="1" customFormat="1" ht="15" customHeight="1">
      <c r="B194" s="358"/>
      <c r="C194" s="367"/>
      <c r="D194" s="338"/>
      <c r="E194" s="338"/>
      <c r="F194" s="338"/>
      <c r="G194" s="338"/>
      <c r="H194" s="338"/>
      <c r="I194" s="338"/>
      <c r="J194" s="338"/>
      <c r="K194" s="359"/>
    </row>
    <row r="195" spans="2:11" s="1" customFormat="1" ht="18.75" customHeight="1">
      <c r="B195" s="340"/>
      <c r="C195" s="350"/>
      <c r="D195" s="350"/>
      <c r="E195" s="350"/>
      <c r="F195" s="360"/>
      <c r="G195" s="350"/>
      <c r="H195" s="350"/>
      <c r="I195" s="350"/>
      <c r="J195" s="350"/>
      <c r="K195" s="340"/>
    </row>
    <row r="196" spans="2:11" s="1" customFormat="1" ht="18.75" customHeight="1">
      <c r="B196" s="340"/>
      <c r="C196" s="350"/>
      <c r="D196" s="350"/>
      <c r="E196" s="350"/>
      <c r="F196" s="360"/>
      <c r="G196" s="350"/>
      <c r="H196" s="350"/>
      <c r="I196" s="350"/>
      <c r="J196" s="350"/>
      <c r="K196" s="340"/>
    </row>
    <row r="197" spans="2:11" s="1" customFormat="1" ht="18.75" customHeight="1">
      <c r="B197" s="312"/>
      <c r="C197" s="312"/>
      <c r="D197" s="312"/>
      <c r="E197" s="312"/>
      <c r="F197" s="312"/>
      <c r="G197" s="312"/>
      <c r="H197" s="312"/>
      <c r="I197" s="312"/>
      <c r="J197" s="312"/>
      <c r="K197" s="312"/>
    </row>
    <row r="198" spans="2:11" s="1" customFormat="1" ht="13.5">
      <c r="B198" s="291"/>
      <c r="C198" s="292"/>
      <c r="D198" s="292"/>
      <c r="E198" s="292"/>
      <c r="F198" s="292"/>
      <c r="G198" s="292"/>
      <c r="H198" s="292"/>
      <c r="I198" s="292"/>
      <c r="J198" s="292"/>
      <c r="K198" s="293"/>
    </row>
    <row r="199" spans="2:11" s="1" customFormat="1" ht="21">
      <c r="B199" s="294"/>
      <c r="C199" s="295" t="s">
        <v>1198</v>
      </c>
      <c r="D199" s="295"/>
      <c r="E199" s="295"/>
      <c r="F199" s="295"/>
      <c r="G199" s="295"/>
      <c r="H199" s="295"/>
      <c r="I199" s="295"/>
      <c r="J199" s="295"/>
      <c r="K199" s="296"/>
    </row>
    <row r="200" spans="2:11" s="1" customFormat="1" ht="25.5" customHeight="1">
      <c r="B200" s="294"/>
      <c r="C200" s="368" t="s">
        <v>1199</v>
      </c>
      <c r="D200" s="368"/>
      <c r="E200" s="368"/>
      <c r="F200" s="368" t="s">
        <v>1200</v>
      </c>
      <c r="G200" s="369"/>
      <c r="H200" s="368" t="s">
        <v>1201</v>
      </c>
      <c r="I200" s="368"/>
      <c r="J200" s="368"/>
      <c r="K200" s="296"/>
    </row>
    <row r="201" spans="2:11" s="1" customFormat="1" ht="5.25" customHeight="1">
      <c r="B201" s="329"/>
      <c r="C201" s="324"/>
      <c r="D201" s="324"/>
      <c r="E201" s="324"/>
      <c r="F201" s="324"/>
      <c r="G201" s="350"/>
      <c r="H201" s="324"/>
      <c r="I201" s="324"/>
      <c r="J201" s="324"/>
      <c r="K201" s="352"/>
    </row>
    <row r="202" spans="2:11" s="1" customFormat="1" ht="15" customHeight="1">
      <c r="B202" s="329"/>
      <c r="C202" s="304" t="s">
        <v>1191</v>
      </c>
      <c r="D202" s="304"/>
      <c r="E202" s="304"/>
      <c r="F202" s="327" t="s">
        <v>53</v>
      </c>
      <c r="G202" s="304"/>
      <c r="H202" s="304" t="s">
        <v>1202</v>
      </c>
      <c r="I202" s="304"/>
      <c r="J202" s="304"/>
      <c r="K202" s="352"/>
    </row>
    <row r="203" spans="2:11" s="1" customFormat="1" ht="15" customHeight="1">
      <c r="B203" s="329"/>
      <c r="C203" s="304"/>
      <c r="D203" s="304"/>
      <c r="E203" s="304"/>
      <c r="F203" s="327" t="s">
        <v>54</v>
      </c>
      <c r="G203" s="304"/>
      <c r="H203" s="304" t="s">
        <v>1203</v>
      </c>
      <c r="I203" s="304"/>
      <c r="J203" s="304"/>
      <c r="K203" s="352"/>
    </row>
    <row r="204" spans="2:11" s="1" customFormat="1" ht="15" customHeight="1">
      <c r="B204" s="329"/>
      <c r="C204" s="304"/>
      <c r="D204" s="304"/>
      <c r="E204" s="304"/>
      <c r="F204" s="327" t="s">
        <v>57</v>
      </c>
      <c r="G204" s="304"/>
      <c r="H204" s="304" t="s">
        <v>1204</v>
      </c>
      <c r="I204" s="304"/>
      <c r="J204" s="304"/>
      <c r="K204" s="352"/>
    </row>
    <row r="205" spans="2:11" s="1" customFormat="1" ht="15" customHeight="1">
      <c r="B205" s="329"/>
      <c r="C205" s="304"/>
      <c r="D205" s="304"/>
      <c r="E205" s="304"/>
      <c r="F205" s="327" t="s">
        <v>55</v>
      </c>
      <c r="G205" s="304"/>
      <c r="H205" s="304" t="s">
        <v>1205</v>
      </c>
      <c r="I205" s="304"/>
      <c r="J205" s="304"/>
      <c r="K205" s="352"/>
    </row>
    <row r="206" spans="2:11" s="1" customFormat="1" ht="15" customHeight="1">
      <c r="B206" s="329"/>
      <c r="C206" s="304"/>
      <c r="D206" s="304"/>
      <c r="E206" s="304"/>
      <c r="F206" s="327" t="s">
        <v>56</v>
      </c>
      <c r="G206" s="304"/>
      <c r="H206" s="304" t="s">
        <v>1206</v>
      </c>
      <c r="I206" s="304"/>
      <c r="J206" s="304"/>
      <c r="K206" s="352"/>
    </row>
    <row r="207" spans="2:11" s="1" customFormat="1" ht="15" customHeight="1">
      <c r="B207" s="329"/>
      <c r="C207" s="304"/>
      <c r="D207" s="304"/>
      <c r="E207" s="304"/>
      <c r="F207" s="327"/>
      <c r="G207" s="304"/>
      <c r="H207" s="304"/>
      <c r="I207" s="304"/>
      <c r="J207" s="304"/>
      <c r="K207" s="352"/>
    </row>
    <row r="208" spans="2:11" s="1" customFormat="1" ht="15" customHeight="1">
      <c r="B208" s="329"/>
      <c r="C208" s="304" t="s">
        <v>1147</v>
      </c>
      <c r="D208" s="304"/>
      <c r="E208" s="304"/>
      <c r="F208" s="327" t="s">
        <v>89</v>
      </c>
      <c r="G208" s="304"/>
      <c r="H208" s="304" t="s">
        <v>1207</v>
      </c>
      <c r="I208" s="304"/>
      <c r="J208" s="304"/>
      <c r="K208" s="352"/>
    </row>
    <row r="209" spans="2:11" s="1" customFormat="1" ht="15" customHeight="1">
      <c r="B209" s="329"/>
      <c r="C209" s="304"/>
      <c r="D209" s="304"/>
      <c r="E209" s="304"/>
      <c r="F209" s="327" t="s">
        <v>1043</v>
      </c>
      <c r="G209" s="304"/>
      <c r="H209" s="304" t="s">
        <v>1044</v>
      </c>
      <c r="I209" s="304"/>
      <c r="J209" s="304"/>
      <c r="K209" s="352"/>
    </row>
    <row r="210" spans="2:11" s="1" customFormat="1" ht="15" customHeight="1">
      <c r="B210" s="329"/>
      <c r="C210" s="304"/>
      <c r="D210" s="304"/>
      <c r="E210" s="304"/>
      <c r="F210" s="327" t="s">
        <v>1041</v>
      </c>
      <c r="G210" s="304"/>
      <c r="H210" s="304" t="s">
        <v>1208</v>
      </c>
      <c r="I210" s="304"/>
      <c r="J210" s="304"/>
      <c r="K210" s="352"/>
    </row>
    <row r="211" spans="2:11" s="1" customFormat="1" ht="15" customHeight="1">
      <c r="B211" s="370"/>
      <c r="C211" s="304"/>
      <c r="D211" s="304"/>
      <c r="E211" s="304"/>
      <c r="F211" s="327" t="s">
        <v>96</v>
      </c>
      <c r="G211" s="365"/>
      <c r="H211" s="356" t="s">
        <v>1045</v>
      </c>
      <c r="I211" s="356"/>
      <c r="J211" s="356"/>
      <c r="K211" s="371"/>
    </row>
    <row r="212" spans="2:11" s="1" customFormat="1" ht="15" customHeight="1">
      <c r="B212" s="370"/>
      <c r="C212" s="304"/>
      <c r="D212" s="304"/>
      <c r="E212" s="304"/>
      <c r="F212" s="327" t="s">
        <v>1046</v>
      </c>
      <c r="G212" s="365"/>
      <c r="H212" s="356" t="s">
        <v>1209</v>
      </c>
      <c r="I212" s="356"/>
      <c r="J212" s="356"/>
      <c r="K212" s="371"/>
    </row>
    <row r="213" spans="2:11" s="1" customFormat="1" ht="15" customHeight="1">
      <c r="B213" s="370"/>
      <c r="C213" s="304"/>
      <c r="D213" s="304"/>
      <c r="E213" s="304"/>
      <c r="F213" s="327"/>
      <c r="G213" s="365"/>
      <c r="H213" s="356"/>
      <c r="I213" s="356"/>
      <c r="J213" s="356"/>
      <c r="K213" s="371"/>
    </row>
    <row r="214" spans="2:11" s="1" customFormat="1" ht="15" customHeight="1">
      <c r="B214" s="370"/>
      <c r="C214" s="304" t="s">
        <v>1171</v>
      </c>
      <c r="D214" s="304"/>
      <c r="E214" s="304"/>
      <c r="F214" s="327">
        <v>1</v>
      </c>
      <c r="G214" s="365"/>
      <c r="H214" s="356" t="s">
        <v>1210</v>
      </c>
      <c r="I214" s="356"/>
      <c r="J214" s="356"/>
      <c r="K214" s="371"/>
    </row>
    <row r="215" spans="2:11" s="1" customFormat="1" ht="15" customHeight="1">
      <c r="B215" s="370"/>
      <c r="C215" s="304"/>
      <c r="D215" s="304"/>
      <c r="E215" s="304"/>
      <c r="F215" s="327">
        <v>2</v>
      </c>
      <c r="G215" s="365"/>
      <c r="H215" s="356" t="s">
        <v>1211</v>
      </c>
      <c r="I215" s="356"/>
      <c r="J215" s="356"/>
      <c r="K215" s="371"/>
    </row>
    <row r="216" spans="2:11" s="1" customFormat="1" ht="15" customHeight="1">
      <c r="B216" s="370"/>
      <c r="C216" s="304"/>
      <c r="D216" s="304"/>
      <c r="E216" s="304"/>
      <c r="F216" s="327">
        <v>3</v>
      </c>
      <c r="G216" s="365"/>
      <c r="H216" s="356" t="s">
        <v>1212</v>
      </c>
      <c r="I216" s="356"/>
      <c r="J216" s="356"/>
      <c r="K216" s="371"/>
    </row>
    <row r="217" spans="2:11" s="1" customFormat="1" ht="15" customHeight="1">
      <c r="B217" s="370"/>
      <c r="C217" s="304"/>
      <c r="D217" s="304"/>
      <c r="E217" s="304"/>
      <c r="F217" s="327">
        <v>4</v>
      </c>
      <c r="G217" s="365"/>
      <c r="H217" s="356" t="s">
        <v>1213</v>
      </c>
      <c r="I217" s="356"/>
      <c r="J217" s="356"/>
      <c r="K217" s="371"/>
    </row>
    <row r="218" spans="2:11" s="1" customFormat="1" ht="12.75" customHeight="1">
      <c r="B218" s="372"/>
      <c r="C218" s="373"/>
      <c r="D218" s="373"/>
      <c r="E218" s="373"/>
      <c r="F218" s="373"/>
      <c r="G218" s="373"/>
      <c r="H218" s="373"/>
      <c r="I218" s="373"/>
      <c r="J218" s="373"/>
      <c r="K218" s="37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DESKTOP-9U1HJA3\Magpie</dc:creator>
  <cp:keywords/>
  <dc:description/>
  <cp:lastModifiedBy>DESKTOP-9U1HJA3\Magpie</cp:lastModifiedBy>
  <dcterms:created xsi:type="dcterms:W3CDTF">2023-02-21T10:11:09Z</dcterms:created>
  <dcterms:modified xsi:type="dcterms:W3CDTF">2023-02-21T10:11:17Z</dcterms:modified>
  <cp:category/>
  <cp:version/>
  <cp:contentType/>
  <cp:contentStatus/>
</cp:coreProperties>
</file>